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23D4B323-BDB8-4E63-AEB4-D3D09826151D}" xr6:coauthVersionLast="47" xr6:coauthVersionMax="47" xr10:uidLastSave="{00000000-0000-0000-0000-000000000000}"/>
  <bookViews>
    <workbookView xWindow="-120" yWindow="-120" windowWidth="29040" windowHeight="15720" tabRatio="773" activeTab="4" xr2:uid="{628415A4-3F35-43CD-AEAD-AEC68D278696}"/>
  </bookViews>
  <sheets>
    <sheet name="Contents" sheetId="11" r:id="rId1"/>
    <sheet name="Methodology and quality" sheetId="15" r:id="rId2"/>
    <sheet name="Table U1" sheetId="17" r:id="rId3"/>
    <sheet name="Table U2" sheetId="16" r:id="rId4"/>
    <sheet name="Table U3" sheetId="3" r:id="rId5"/>
    <sheet name="Table U4" sheetId="8" r:id="rId6"/>
    <sheet name="Table U5" sheetId="5" r:id="rId7"/>
    <sheet name="Table U6" sheetId="6" r:id="rId8"/>
    <sheet name="Table U7" sheetId="10" r:id="rId9"/>
    <sheet name="End use split" sheetId="7" r:id="rId10"/>
  </sheets>
  <definedNames>
    <definedName name="_Toc468191909" localSheetId="0">Contents!#REF!</definedName>
    <definedName name="_xlnm.Print_Area" localSheetId="0">Contents!$A$1:$D$37</definedName>
    <definedName name="_xlnm.Print_Area" localSheetId="2">'Table U1'!$A$1:$F$125</definedName>
    <definedName name="_xlnm.Print_Area" localSheetId="3">'Table U2'!$A$1:$I$99</definedName>
    <definedName name="_xlnm.Print_Area" localSheetId="4">'Table U3'!$A$1:$AR$298</definedName>
    <definedName name="_xlnm.Print_Area" localSheetId="6">'Table U5'!$B$1:$BF$58</definedName>
    <definedName name="_xlnm.Print_Area" localSheetId="7">'Table U6'!$A$1:$AY$52</definedName>
    <definedName name="_xlnm.Print_Titles" localSheetId="4">'Table U3'!$1:$6</definedName>
    <definedName name="_xlnm.Print_Titles" localSheetId="6">'Table U5'!$B:$B</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enduse_summary_3f9aa523-1da1-4ed0-889d-5e786993b591" name="enduse_summary" connection="Query - enduse_summary"/>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6" i="3" l="1"/>
  <c r="F45" i="3"/>
  <c r="J146" i="16" l="1"/>
  <c r="G146" i="16"/>
  <c r="G174" i="16" s="1"/>
  <c r="F146" i="16"/>
  <c r="J100" i="16"/>
  <c r="G100" i="16"/>
  <c r="G128" i="16" s="1"/>
  <c r="F100" i="16"/>
  <c r="J54" i="16"/>
  <c r="G54" i="16"/>
  <c r="G82" i="16" s="1"/>
  <c r="F54" i="16"/>
  <c r="E186" i="16"/>
  <c r="I186" i="16"/>
  <c r="J184" i="16"/>
  <c r="I184" i="16"/>
  <c r="G184" i="16"/>
  <c r="F184" i="16"/>
  <c r="E184" i="16"/>
  <c r="J183" i="16"/>
  <c r="I183" i="16"/>
  <c r="G183" i="16"/>
  <c r="F183" i="16"/>
  <c r="E183" i="16"/>
  <c r="J182" i="16"/>
  <c r="I182" i="16"/>
  <c r="G182" i="16"/>
  <c r="F182" i="16"/>
  <c r="E182" i="16"/>
  <c r="J181" i="16"/>
  <c r="I181" i="16"/>
  <c r="G181" i="16"/>
  <c r="F181" i="16"/>
  <c r="E181" i="16"/>
  <c r="J179" i="16"/>
  <c r="I179" i="16"/>
  <c r="G179" i="16"/>
  <c r="F179" i="16"/>
  <c r="E179" i="16"/>
  <c r="H177" i="16"/>
  <c r="G177" i="16"/>
  <c r="F177" i="16"/>
  <c r="E177" i="16"/>
  <c r="J176" i="16"/>
  <c r="I176" i="16"/>
  <c r="J175" i="16"/>
  <c r="I175" i="16"/>
  <c r="G153" i="16"/>
  <c r="I140" i="16"/>
  <c r="J138" i="16"/>
  <c r="I138" i="16"/>
  <c r="G138" i="16"/>
  <c r="F138" i="16"/>
  <c r="E138" i="16"/>
  <c r="J137" i="16"/>
  <c r="I137" i="16"/>
  <c r="G137" i="16"/>
  <c r="F137" i="16"/>
  <c r="E137" i="16"/>
  <c r="J136" i="16"/>
  <c r="I136" i="16"/>
  <c r="G136" i="16"/>
  <c r="F136" i="16"/>
  <c r="E136" i="16"/>
  <c r="J135" i="16"/>
  <c r="I135" i="16"/>
  <c r="G135" i="16"/>
  <c r="F135" i="16"/>
  <c r="E135" i="16"/>
  <c r="J133" i="16"/>
  <c r="I133" i="16"/>
  <c r="G133" i="16"/>
  <c r="F133" i="16"/>
  <c r="E133" i="16"/>
  <c r="H131" i="16"/>
  <c r="G131" i="16"/>
  <c r="F131" i="16"/>
  <c r="E131" i="16"/>
  <c r="J130" i="16"/>
  <c r="I130" i="16"/>
  <c r="J129" i="16"/>
  <c r="I129" i="16"/>
  <c r="I94" i="16"/>
  <c r="J92" i="16"/>
  <c r="I92" i="16"/>
  <c r="G92" i="16"/>
  <c r="F92" i="16"/>
  <c r="E92" i="16"/>
  <c r="J91" i="16"/>
  <c r="I91" i="16"/>
  <c r="G91" i="16"/>
  <c r="F91" i="16"/>
  <c r="E91" i="16"/>
  <c r="J90" i="16"/>
  <c r="I90" i="16"/>
  <c r="G90" i="16"/>
  <c r="F90" i="16"/>
  <c r="E90" i="16"/>
  <c r="J89" i="16"/>
  <c r="I89" i="16"/>
  <c r="G89" i="16"/>
  <c r="F89" i="16"/>
  <c r="E89" i="16"/>
  <c r="J87" i="16"/>
  <c r="I87" i="16"/>
  <c r="G87" i="16"/>
  <c r="F87" i="16"/>
  <c r="E87" i="16"/>
  <c r="H85" i="16"/>
  <c r="G85" i="16"/>
  <c r="F85" i="16"/>
  <c r="E85" i="16"/>
  <c r="J84" i="16"/>
  <c r="I84" i="16"/>
  <c r="J83" i="16"/>
  <c r="I83" i="16"/>
  <c r="G107" i="16"/>
  <c r="G61" i="16"/>
  <c r="I48" i="16"/>
  <c r="J46" i="16"/>
  <c r="I46" i="16"/>
  <c r="G46" i="16"/>
  <c r="F46" i="16"/>
  <c r="E46" i="16"/>
  <c r="J45" i="16"/>
  <c r="I45" i="16"/>
  <c r="G45" i="16"/>
  <c r="F45" i="16"/>
  <c r="E45" i="16"/>
  <c r="J44" i="16"/>
  <c r="I44" i="16"/>
  <c r="G44" i="16"/>
  <c r="F44" i="16"/>
  <c r="E44" i="16"/>
  <c r="J43" i="16"/>
  <c r="I43" i="16"/>
  <c r="G43" i="16"/>
  <c r="F43" i="16"/>
  <c r="E43" i="16"/>
  <c r="J41" i="16"/>
  <c r="I41" i="16"/>
  <c r="G41" i="16"/>
  <c r="F41" i="16"/>
  <c r="E41" i="16"/>
  <c r="H39" i="16"/>
  <c r="G39" i="16"/>
  <c r="F39" i="16"/>
  <c r="E39" i="16"/>
  <c r="J38" i="16"/>
  <c r="I38" i="16"/>
  <c r="J37" i="16"/>
  <c r="I37" i="16"/>
  <c r="G15" i="16"/>
  <c r="J8" i="16"/>
  <c r="G8" i="16"/>
  <c r="G36" i="16" s="1"/>
  <c r="F8" i="16"/>
  <c r="L177" i="8" l="1"/>
  <c r="AP178" i="8"/>
  <c r="AK179" i="8"/>
  <c r="AE175" i="8"/>
  <c r="AE177" i="8"/>
  <c r="AE178" i="8"/>
  <c r="AO179" i="8"/>
  <c r="AD175" i="8"/>
  <c r="AI177" i="8"/>
  <c r="AN178" i="8"/>
  <c r="AD179" i="8"/>
  <c r="N175" i="8"/>
  <c r="X177" i="8"/>
  <c r="AM178" i="8"/>
  <c r="AR179" i="8"/>
  <c r="AK178" i="8"/>
  <c r="Q178" i="8"/>
  <c r="L178" i="8"/>
  <c r="AU175" i="8"/>
  <c r="AK175" i="8"/>
  <c r="AF175" i="8"/>
  <c r="AA175" i="8"/>
  <c r="V175" i="8"/>
  <c r="Q175" i="8"/>
  <c r="L175" i="8"/>
  <c r="G175" i="8"/>
  <c r="Y175" i="8" l="1"/>
  <c r="J177" i="8"/>
  <c r="AN175" i="8"/>
  <c r="P178" i="8"/>
  <c r="Z178" i="8"/>
  <c r="AJ178" i="8"/>
  <c r="U178" i="8"/>
  <c r="F178" i="8"/>
  <c r="AO178" i="8"/>
  <c r="AQ178" i="8" s="1"/>
  <c r="K178" i="8"/>
  <c r="S178" i="8"/>
  <c r="D178" i="8"/>
  <c r="K177" i="8"/>
  <c r="N179" i="8"/>
  <c r="I179" i="8"/>
  <c r="S179" i="8"/>
  <c r="X179" i="8"/>
  <c r="AH179" i="8"/>
  <c r="AM179" i="8"/>
  <c r="AE179" i="8"/>
  <c r="AJ179" i="8"/>
  <c r="D179" i="8"/>
  <c r="Z179" i="8"/>
  <c r="F175" i="8"/>
  <c r="I175" i="8"/>
  <c r="AU178" i="8"/>
  <c r="G178" i="8"/>
  <c r="AA178" i="8"/>
  <c r="AF178" i="8"/>
  <c r="F179" i="8"/>
  <c r="AC179" i="8"/>
  <c r="U175" i="8"/>
  <c r="P179" i="8"/>
  <c r="U179" i="8"/>
  <c r="D177" i="8"/>
  <c r="X178" i="8"/>
  <c r="Q179" i="8"/>
  <c r="I178" i="8"/>
  <c r="AP179" i="8"/>
  <c r="S177" i="8"/>
  <c r="AH177" i="8"/>
  <c r="AH178" i="8"/>
  <c r="AI175" i="8"/>
  <c r="AJ177" i="8"/>
  <c r="L179" i="8"/>
  <c r="AA179" i="8"/>
  <c r="AT179" i="8"/>
  <c r="T175" i="8"/>
  <c r="AJ175" i="8"/>
  <c r="N178" i="8"/>
  <c r="AC178" i="8"/>
  <c r="Y178" i="8"/>
  <c r="X175" i="8"/>
  <c r="AM175" i="8"/>
  <c r="J178" i="8"/>
  <c r="AF179" i="8"/>
  <c r="AU179" i="8"/>
  <c r="BA179" i="8"/>
  <c r="AP177" i="8"/>
  <c r="G179" i="8"/>
  <c r="V179" i="8"/>
  <c r="AA177" i="8"/>
  <c r="K175" i="8"/>
  <c r="AO175" i="8"/>
  <c r="U177" i="8"/>
  <c r="AT175" i="8"/>
  <c r="Z177" i="8"/>
  <c r="K179" i="8"/>
  <c r="AO177" i="8"/>
  <c r="P177" i="8"/>
  <c r="AT177" i="8"/>
  <c r="F177" i="8"/>
  <c r="P175" i="8"/>
  <c r="J175" i="8"/>
  <c r="J179" i="8"/>
  <c r="T179" i="8"/>
  <c r="AN179" i="8"/>
  <c r="E175" i="8"/>
  <c r="AS179" i="8"/>
  <c r="O175" i="8"/>
  <c r="AS175" i="8"/>
  <c r="E179" i="8"/>
  <c r="O179" i="8"/>
  <c r="Y179" i="8"/>
  <c r="AI179" i="8"/>
  <c r="N177" i="8"/>
  <c r="AR177" i="8"/>
  <c r="I177" i="8"/>
  <c r="T177" i="8"/>
  <c r="E177" i="8"/>
  <c r="AC177" i="8"/>
  <c r="AK177" i="8"/>
  <c r="AS177" i="8"/>
  <c r="BA177" i="8"/>
  <c r="AI178" i="8"/>
  <c r="Z175" i="8"/>
  <c r="AH175" i="8"/>
  <c r="AP175" i="8"/>
  <c r="V177" i="8"/>
  <c r="AD177" i="8"/>
  <c r="T178" i="8"/>
  <c r="AR178" i="8"/>
  <c r="S175" i="8"/>
  <c r="G177" i="8"/>
  <c r="O177" i="8"/>
  <c r="AM177" i="8"/>
  <c r="AU177" i="8"/>
  <c r="E178" i="8"/>
  <c r="AS178" i="8"/>
  <c r="BA178" i="8"/>
  <c r="D175" i="8"/>
  <c r="AR175" i="8"/>
  <c r="AF177" i="8"/>
  <c r="AN177" i="8"/>
  <c r="V178" i="8"/>
  <c r="AD178" i="8"/>
  <c r="AT178" i="8"/>
  <c r="AC175" i="8"/>
  <c r="BA175" i="8"/>
  <c r="Q177" i="8"/>
  <c r="Y177" i="8"/>
  <c r="O178" i="8"/>
  <c r="R179" i="8" l="1"/>
  <c r="M177" i="8"/>
  <c r="M178" i="8"/>
  <c r="AQ179" i="8"/>
  <c r="AG179" i="8"/>
  <c r="AL179" i="8"/>
  <c r="AL178" i="8"/>
  <c r="H178" i="8"/>
  <c r="W179" i="8"/>
  <c r="AB178" i="8"/>
  <c r="AG178" i="8"/>
  <c r="R175" i="8"/>
  <c r="AB179" i="8"/>
  <c r="AV175" i="8"/>
  <c r="M179" i="8"/>
  <c r="W175" i="8"/>
  <c r="AQ175" i="8"/>
  <c r="AL177" i="8"/>
  <c r="AV179" i="8"/>
  <c r="AB175" i="8"/>
  <c r="AB177" i="8"/>
  <c r="R178" i="8"/>
  <c r="H179" i="8"/>
  <c r="W178" i="8"/>
  <c r="W177" i="8"/>
  <c r="R177" i="8"/>
  <c r="H177" i="8"/>
  <c r="M175" i="8"/>
  <c r="AV177" i="8"/>
  <c r="AQ177" i="8"/>
  <c r="AG175" i="8"/>
  <c r="AG177" i="8"/>
  <c r="H175" i="8"/>
  <c r="AV178" i="8"/>
  <c r="AL175" i="8"/>
  <c r="AK130" i="8" l="1"/>
  <c r="T130" i="8"/>
  <c r="N130" i="8"/>
  <c r="O130" i="8" l="1"/>
  <c r="AM130" i="8"/>
  <c r="AP130" i="8"/>
  <c r="G130" i="8"/>
  <c r="L130" i="8"/>
  <c r="V130" i="8"/>
  <c r="AF130" i="8"/>
  <c r="AS130" i="8"/>
  <c r="E130" i="8"/>
  <c r="J130" i="8"/>
  <c r="AI130" i="8"/>
  <c r="Y130" i="8"/>
  <c r="AD130" i="8"/>
  <c r="AN130" i="8"/>
  <c r="U130" i="8"/>
  <c r="AT130" i="8"/>
  <c r="AJ130" i="8"/>
  <c r="Z130" i="8"/>
  <c r="P130" i="8"/>
  <c r="K130" i="8"/>
  <c r="AO130" i="8"/>
  <c r="F130" i="8"/>
  <c r="BA130" i="8"/>
  <c r="AC130" i="8"/>
  <c r="S130" i="8"/>
  <c r="I130" i="8"/>
  <c r="AR130" i="8"/>
  <c r="AH130" i="8"/>
  <c r="X130" i="8"/>
  <c r="D130" i="8"/>
  <c r="AE130" i="8"/>
  <c r="Q130" i="8"/>
  <c r="AA130" i="8"/>
  <c r="AU130" i="8"/>
  <c r="W130" i="8" l="1"/>
  <c r="M130" i="8"/>
  <c r="R130" i="8"/>
  <c r="AQ130" i="8"/>
  <c r="AL130" i="8"/>
  <c r="AV130" i="8"/>
  <c r="AG130" i="8"/>
  <c r="H130" i="8"/>
  <c r="AB130" i="8"/>
  <c r="AC14" i="8" l="1"/>
  <c r="N14" i="8"/>
  <c r="AM14" i="8"/>
  <c r="AR14" i="8"/>
  <c r="X14" i="8"/>
  <c r="I14" i="8"/>
  <c r="I13" i="8" s="1"/>
  <c r="D14" i="8"/>
  <c r="AH14" i="8"/>
  <c r="S14" i="8"/>
  <c r="X15" i="8"/>
  <c r="AM15" i="8"/>
  <c r="I15" i="8"/>
  <c r="AH15" i="8"/>
  <c r="S15" i="8"/>
  <c r="AR15" i="8"/>
  <c r="D15" i="8"/>
  <c r="AC15" i="8"/>
  <c r="N15" i="8"/>
  <c r="AH13" i="8" l="1"/>
  <c r="X13" i="8"/>
  <c r="AM13" i="8"/>
  <c r="D13" i="8"/>
  <c r="AR13" i="8"/>
  <c r="N13" i="8"/>
  <c r="S13" i="8"/>
  <c r="AC13" i="8"/>
  <c r="Y11" i="8" l="1"/>
  <c r="O11" i="8"/>
  <c r="E11" i="8"/>
  <c r="AN11" i="8"/>
  <c r="AD11" i="8"/>
  <c r="T11" i="8"/>
  <c r="J11" i="8"/>
  <c r="AS11" i="8"/>
  <c r="AI11" i="8"/>
  <c r="O30" i="8"/>
  <c r="E30" i="8"/>
  <c r="AN30" i="8"/>
  <c r="AD30" i="8"/>
  <c r="Y30" i="8"/>
  <c r="T30" i="8"/>
  <c r="J30" i="8"/>
  <c r="AS30" i="8"/>
  <c r="AI30" i="8"/>
  <c r="AS31" i="8"/>
  <c r="AI31" i="8"/>
  <c r="Y31" i="8"/>
  <c r="O31" i="8"/>
  <c r="E31" i="8"/>
  <c r="AN31" i="8"/>
  <c r="AD31" i="8"/>
  <c r="T31" i="8"/>
  <c r="J31" i="8"/>
  <c r="O37" i="8"/>
  <c r="E37" i="8"/>
  <c r="AN37" i="8"/>
  <c r="J37" i="8"/>
  <c r="Y37" i="8"/>
  <c r="AS37" i="8"/>
  <c r="AD37" i="8"/>
  <c r="AI37" i="8"/>
  <c r="T37" i="8"/>
  <c r="AN40" i="8"/>
  <c r="AD40" i="8"/>
  <c r="Y40" i="8"/>
  <c r="AS40" i="8"/>
  <c r="J40" i="8"/>
  <c r="AI40" i="8"/>
  <c r="O40" i="8"/>
  <c r="T40" i="8"/>
  <c r="E40" i="8"/>
  <c r="AR40" i="8"/>
  <c r="AH40" i="8"/>
  <c r="X40" i="8"/>
  <c r="N40" i="8"/>
  <c r="D40" i="8"/>
  <c r="AM40" i="8"/>
  <c r="AC40" i="8"/>
  <c r="S40" i="8"/>
  <c r="I40" i="8"/>
  <c r="AR41" i="8"/>
  <c r="AH41" i="8"/>
  <c r="X41" i="8"/>
  <c r="N41" i="8"/>
  <c r="D41" i="8"/>
  <c r="AM41" i="8"/>
  <c r="AC41" i="8"/>
  <c r="S41" i="8"/>
  <c r="I41" i="8"/>
  <c r="AM39" i="8"/>
  <c r="AC39" i="8"/>
  <c r="S39" i="8"/>
  <c r="I39" i="8"/>
  <c r="AR39" i="8"/>
  <c r="AH39" i="8"/>
  <c r="X39" i="8"/>
  <c r="N39" i="8"/>
  <c r="D39" i="8"/>
  <c r="AR37" i="8"/>
  <c r="AH37" i="8"/>
  <c r="X37" i="8"/>
  <c r="AW36" i="8"/>
  <c r="N37" i="8"/>
  <c r="D37" i="8"/>
  <c r="AM37" i="8"/>
  <c r="AC37" i="8"/>
  <c r="S37" i="8"/>
  <c r="I37" i="8"/>
  <c r="I38" i="8"/>
  <c r="AR38" i="8"/>
  <c r="AH38" i="8"/>
  <c r="X38" i="8"/>
  <c r="N38" i="8"/>
  <c r="D38" i="8"/>
  <c r="AM38" i="8"/>
  <c r="AC38" i="8"/>
  <c r="S38" i="8"/>
  <c r="AM42" i="8"/>
  <c r="AC42" i="8"/>
  <c r="S42" i="8"/>
  <c r="I42" i="8"/>
  <c r="AR42" i="8"/>
  <c r="AH42" i="8"/>
  <c r="X42" i="8"/>
  <c r="N42" i="8"/>
  <c r="D42" i="8"/>
  <c r="AS12" i="8" l="1"/>
  <c r="AS10" i="8" s="1"/>
  <c r="AI12" i="8"/>
  <c r="AI10" i="8" s="1"/>
  <c r="Y12" i="8"/>
  <c r="Y10" i="8" s="1"/>
  <c r="O12" i="8"/>
  <c r="O10" i="8" s="1"/>
  <c r="E12" i="8"/>
  <c r="E10" i="8" s="1"/>
  <c r="AD12" i="8"/>
  <c r="AD10" i="8" s="1"/>
  <c r="AN12" i="8"/>
  <c r="AN10" i="8" s="1"/>
  <c r="T12" i="8"/>
  <c r="T10" i="8" s="1"/>
  <c r="J12" i="8"/>
  <c r="J28" i="8"/>
  <c r="AI28" i="8"/>
  <c r="T28" i="8"/>
  <c r="AS28" i="8"/>
  <c r="E28" i="8"/>
  <c r="O28" i="8"/>
  <c r="AD28" i="8"/>
  <c r="AN28" i="8"/>
  <c r="Y28" i="8"/>
  <c r="O27" i="8"/>
  <c r="AN27" i="8"/>
  <c r="Y27" i="8"/>
  <c r="J27" i="8"/>
  <c r="AI27" i="8"/>
  <c r="AS27" i="8"/>
  <c r="E27" i="8"/>
  <c r="T27" i="8"/>
  <c r="AD27" i="8"/>
  <c r="AD26" i="8"/>
  <c r="O26" i="8"/>
  <c r="AN26" i="8"/>
  <c r="Y26" i="8"/>
  <c r="J26" i="8"/>
  <c r="AI26" i="8"/>
  <c r="T26" i="8"/>
  <c r="AS26" i="8"/>
  <c r="E26" i="8"/>
  <c r="J32" i="8"/>
  <c r="T32" i="8"/>
  <c r="T29" i="8" s="1"/>
  <c r="AN32" i="8"/>
  <c r="AN29" i="8" s="1"/>
  <c r="AS32" i="8"/>
  <c r="AS29" i="8" s="1"/>
  <c r="AI32" i="8"/>
  <c r="AI29" i="8" s="1"/>
  <c r="Y32" i="8"/>
  <c r="Y29" i="8" s="1"/>
  <c r="O32" i="8"/>
  <c r="O29" i="8" s="1"/>
  <c r="E32" i="8"/>
  <c r="E29" i="8" s="1"/>
  <c r="AD32" i="8"/>
  <c r="AD29" i="8" s="1"/>
  <c r="AE42" i="8"/>
  <c r="K42" i="8"/>
  <c r="AT42" i="8"/>
  <c r="Z42" i="8"/>
  <c r="F42" i="8"/>
  <c r="AO42" i="8"/>
  <c r="U42" i="8"/>
  <c r="AJ42" i="8"/>
  <c r="P42" i="8"/>
  <c r="T42" i="8"/>
  <c r="AS42" i="8"/>
  <c r="E42" i="8"/>
  <c r="AD42" i="8"/>
  <c r="O42" i="8"/>
  <c r="AN42" i="8"/>
  <c r="Y42" i="8"/>
  <c r="J42" i="8"/>
  <c r="AI42" i="8"/>
  <c r="AX36" i="8"/>
  <c r="AO37" i="8"/>
  <c r="AY36" i="8"/>
  <c r="AE37" i="8"/>
  <c r="P37" i="8"/>
  <c r="Z37" i="8"/>
  <c r="K37" i="8"/>
  <c r="AJ37" i="8"/>
  <c r="U37" i="8"/>
  <c r="AT37" i="8"/>
  <c r="F37" i="8"/>
  <c r="AE39" i="8"/>
  <c r="U39" i="8"/>
  <c r="P39" i="8"/>
  <c r="AO39" i="8"/>
  <c r="Z39" i="8"/>
  <c r="AT39" i="8"/>
  <c r="F39" i="8"/>
  <c r="K39" i="8"/>
  <c r="AJ39" i="8"/>
  <c r="AS39" i="8"/>
  <c r="E39" i="8"/>
  <c r="J39" i="8"/>
  <c r="AD39" i="8"/>
  <c r="O39" i="8"/>
  <c r="AN39" i="8"/>
  <c r="AI39" i="8"/>
  <c r="T39" i="8"/>
  <c r="Y39" i="8"/>
  <c r="J38" i="8"/>
  <c r="AN38" i="8"/>
  <c r="AI38" i="8"/>
  <c r="T38" i="8"/>
  <c r="AS38" i="8"/>
  <c r="E38" i="8"/>
  <c r="Y38" i="8"/>
  <c r="AD38" i="8"/>
  <c r="O38" i="8"/>
  <c r="AI41" i="8"/>
  <c r="Y41" i="8"/>
  <c r="T41" i="8"/>
  <c r="AD41" i="8"/>
  <c r="AS41" i="8"/>
  <c r="E41" i="8"/>
  <c r="J41" i="8"/>
  <c r="O41" i="8"/>
  <c r="AN41" i="8"/>
  <c r="AJ38" i="8"/>
  <c r="U38" i="8"/>
  <c r="AT38" i="8"/>
  <c r="F38" i="8"/>
  <c r="AE38" i="8"/>
  <c r="Z38" i="8"/>
  <c r="K38" i="8"/>
  <c r="P38" i="8"/>
  <c r="AO38" i="8"/>
  <c r="U41" i="8"/>
  <c r="AT41" i="8"/>
  <c r="F41" i="8"/>
  <c r="AE41" i="8"/>
  <c r="P41" i="8"/>
  <c r="K41" i="8"/>
  <c r="AJ41" i="8"/>
  <c r="AO41" i="8"/>
  <c r="Z41" i="8"/>
  <c r="Z40" i="8"/>
  <c r="K40" i="8"/>
  <c r="AJ40" i="8"/>
  <c r="U40" i="8"/>
  <c r="P40" i="8"/>
  <c r="AO40" i="8"/>
  <c r="AT40" i="8"/>
  <c r="F40" i="8"/>
  <c r="AE40" i="8"/>
  <c r="J23" i="8"/>
  <c r="O23" i="8"/>
  <c r="E23" i="8"/>
  <c r="AN23" i="8"/>
  <c r="AD23" i="8"/>
  <c r="AI23" i="8"/>
  <c r="T23" i="8"/>
  <c r="AS23" i="8"/>
  <c r="Y23" i="8"/>
  <c r="AD24" i="8"/>
  <c r="T24" i="8"/>
  <c r="Y24" i="8"/>
  <c r="AS24" i="8"/>
  <c r="AI24" i="8"/>
  <c r="O24" i="8"/>
  <c r="E24" i="8"/>
  <c r="AN24" i="8"/>
  <c r="J24" i="8"/>
  <c r="AN14" i="8"/>
  <c r="AD14" i="8"/>
  <c r="T14" i="8"/>
  <c r="J14" i="8"/>
  <c r="AS14" i="8"/>
  <c r="AI14" i="8"/>
  <c r="Y14" i="8"/>
  <c r="O14" i="8"/>
  <c r="E14" i="8"/>
  <c r="AD35" i="8"/>
  <c r="T35" i="8"/>
  <c r="J35" i="8"/>
  <c r="AS35" i="8"/>
  <c r="AI35" i="8"/>
  <c r="Y35" i="8"/>
  <c r="O35" i="8"/>
  <c r="E35" i="8"/>
  <c r="AN35" i="8"/>
  <c r="E15" i="8"/>
  <c r="T15" i="8"/>
  <c r="J15" i="8"/>
  <c r="AS15" i="8"/>
  <c r="AI15" i="8"/>
  <c r="Y15" i="8"/>
  <c r="AN15" i="8"/>
  <c r="O15" i="8"/>
  <c r="AD15" i="8"/>
  <c r="AN21" i="8"/>
  <c r="Y21" i="8"/>
  <c r="O21" i="8"/>
  <c r="E21" i="8"/>
  <c r="J21" i="8"/>
  <c r="AS21" i="8"/>
  <c r="AD21" i="8"/>
  <c r="T21" i="8"/>
  <c r="AI21" i="8"/>
  <c r="J17" i="8"/>
  <c r="AI17" i="8"/>
  <c r="Y17" i="8"/>
  <c r="O17" i="8"/>
  <c r="E17" i="8"/>
  <c r="AN17" i="8"/>
  <c r="AD17" i="8"/>
  <c r="T17" i="8"/>
  <c r="AS17" i="8"/>
  <c r="AS34" i="8"/>
  <c r="O34" i="8"/>
  <c r="AN34" i="8"/>
  <c r="AD34" i="8"/>
  <c r="T34" i="8"/>
  <c r="J34" i="8"/>
  <c r="AI34" i="8"/>
  <c r="E34" i="8"/>
  <c r="Y34" i="8"/>
  <c r="AN18" i="8"/>
  <c r="T18" i="8"/>
  <c r="AS18" i="8"/>
  <c r="Y18" i="8"/>
  <c r="E18" i="8"/>
  <c r="O18" i="8"/>
  <c r="AD18" i="8"/>
  <c r="J18" i="8"/>
  <c r="AI18" i="8"/>
  <c r="T20" i="8"/>
  <c r="J20" i="8"/>
  <c r="AI20" i="8"/>
  <c r="Y20" i="8"/>
  <c r="O20" i="8"/>
  <c r="E20" i="8"/>
  <c r="AN20" i="8"/>
  <c r="AD20" i="8"/>
  <c r="AS20" i="8"/>
  <c r="I36" i="8"/>
  <c r="AH36" i="8"/>
  <c r="X36" i="8"/>
  <c r="S36" i="8"/>
  <c r="AR36" i="8"/>
  <c r="AC36" i="8"/>
  <c r="AM36" i="8"/>
  <c r="N36" i="8"/>
  <c r="D36" i="8"/>
  <c r="J10" i="8" l="1"/>
  <c r="E25" i="8"/>
  <c r="AN25" i="8"/>
  <c r="Y25" i="8"/>
  <c r="O25" i="8"/>
  <c r="AD25" i="8"/>
  <c r="AS25" i="8"/>
  <c r="T25" i="8"/>
  <c r="AI25" i="8"/>
  <c r="J25" i="8"/>
  <c r="J29" i="8"/>
  <c r="J36" i="8"/>
  <c r="AD36" i="8"/>
  <c r="T36" i="8"/>
  <c r="O36" i="8"/>
  <c r="AJ36" i="8"/>
  <c r="AN36" i="8"/>
  <c r="AS36" i="8"/>
  <c r="P36" i="8"/>
  <c r="Y36" i="8"/>
  <c r="K36" i="8"/>
  <c r="Z36" i="8"/>
  <c r="AI36" i="8"/>
  <c r="AE36" i="8"/>
  <c r="F36" i="8"/>
  <c r="E36" i="8"/>
  <c r="AT36" i="8"/>
  <c r="AO36" i="8"/>
  <c r="U36" i="8"/>
  <c r="Y33" i="8"/>
  <c r="AN22" i="8"/>
  <c r="AI16" i="8"/>
  <c r="AS13" i="8"/>
  <c r="AI33" i="8"/>
  <c r="E19" i="8"/>
  <c r="AD16" i="8"/>
  <c r="E33" i="8"/>
  <c r="AS16" i="8"/>
  <c r="J16" i="8"/>
  <c r="T22" i="8"/>
  <c r="AD19" i="8"/>
  <c r="Y13" i="8"/>
  <c r="Y22" i="8"/>
  <c r="AN19" i="8"/>
  <c r="AS33" i="8"/>
  <c r="O19" i="8"/>
  <c r="AI13" i="8"/>
  <c r="AS22" i="8"/>
  <c r="T16" i="8"/>
  <c r="J13" i="8"/>
  <c r="AI22" i="8"/>
  <c r="Y16" i="8"/>
  <c r="J22" i="8"/>
  <c r="Y19" i="8"/>
  <c r="J33" i="8"/>
  <c r="E13" i="8"/>
  <c r="T13" i="8"/>
  <c r="AD22" i="8"/>
  <c r="O33" i="8"/>
  <c r="T33" i="8"/>
  <c r="AD13" i="8"/>
  <c r="J19" i="8"/>
  <c r="AD33" i="8"/>
  <c r="E16" i="8"/>
  <c r="AN13" i="8"/>
  <c r="E22" i="8"/>
  <c r="AI19" i="8"/>
  <c r="AN16" i="8"/>
  <c r="AS19" i="8"/>
  <c r="T19" i="8"/>
  <c r="AN33" i="8"/>
  <c r="O16" i="8"/>
  <c r="O13" i="8"/>
  <c r="O22" i="8"/>
  <c r="AX25" i="8" l="1"/>
  <c r="AX22" i="8"/>
  <c r="AX19" i="8"/>
  <c r="AX16" i="8"/>
  <c r="AX10" i="8"/>
  <c r="AW13" i="8" l="1"/>
  <c r="AX13" i="8"/>
  <c r="I14" i="16" l="1"/>
  <c r="I36" i="16" s="1"/>
  <c r="J14" i="16"/>
  <c r="J36" i="16" s="1"/>
  <c r="I17" i="16"/>
  <c r="I42" i="16" s="1"/>
  <c r="J17" i="16"/>
  <c r="J42" i="16" s="1"/>
  <c r="I13" i="16"/>
  <c r="I35" i="16" s="1"/>
  <c r="I12" i="16"/>
  <c r="I19" i="16"/>
  <c r="I47" i="16" s="1"/>
  <c r="H12" i="16" l="1"/>
  <c r="F12" i="16"/>
  <c r="H17" i="16"/>
  <c r="H42" i="16" s="1"/>
  <c r="E13" i="16"/>
  <c r="G19" i="16"/>
  <c r="E12" i="16"/>
  <c r="H13" i="16"/>
  <c r="E19" i="16"/>
  <c r="H18" i="16"/>
  <c r="H19" i="16"/>
  <c r="J13" i="16"/>
  <c r="F14" i="16"/>
  <c r="F36" i="16" s="1"/>
  <c r="J12" i="16"/>
  <c r="G17" i="16"/>
  <c r="G20" i="16" s="1"/>
  <c r="E14" i="16"/>
  <c r="F19" i="16"/>
  <c r="F17" i="16"/>
  <c r="F42" i="16" s="1"/>
  <c r="H14" i="16"/>
  <c r="J19" i="16"/>
  <c r="J47" i="16" s="1"/>
  <c r="F13" i="16"/>
  <c r="E17" i="16"/>
  <c r="E42" i="16" s="1"/>
  <c r="H16" i="16"/>
  <c r="H41" i="16" s="1"/>
  <c r="H15" i="16"/>
  <c r="K18" i="16"/>
  <c r="I49" i="16"/>
  <c r="I15" i="16"/>
  <c r="I20" i="16" s="1"/>
  <c r="J65" i="16"/>
  <c r="J93" i="16" s="1"/>
  <c r="I65" i="16"/>
  <c r="I93" i="16" s="1"/>
  <c r="G65" i="16"/>
  <c r="F65" i="16"/>
  <c r="E65" i="16"/>
  <c r="H65" i="16"/>
  <c r="H64" i="16"/>
  <c r="K64" i="16" s="1"/>
  <c r="J58" i="16"/>
  <c r="I58" i="16"/>
  <c r="F58" i="16"/>
  <c r="E58" i="16"/>
  <c r="H58" i="16"/>
  <c r="J59" i="16"/>
  <c r="I59" i="16"/>
  <c r="I81" i="16" s="1"/>
  <c r="F59" i="16"/>
  <c r="E59" i="16"/>
  <c r="H59" i="16"/>
  <c r="J63" i="16"/>
  <c r="J88" i="16" s="1"/>
  <c r="I63" i="16"/>
  <c r="I88" i="16" s="1"/>
  <c r="G63" i="16"/>
  <c r="F63" i="16"/>
  <c r="F88" i="16" s="1"/>
  <c r="E63" i="16"/>
  <c r="H63" i="16"/>
  <c r="H88" i="16" s="1"/>
  <c r="H62" i="16"/>
  <c r="J60" i="16"/>
  <c r="J82" i="16" s="1"/>
  <c r="I60" i="16"/>
  <c r="I82" i="16" s="1"/>
  <c r="F60" i="16"/>
  <c r="F82" i="16" s="1"/>
  <c r="E60" i="16"/>
  <c r="H60" i="16"/>
  <c r="J15" i="16" l="1"/>
  <c r="J20" i="16" s="1"/>
  <c r="K19" i="16"/>
  <c r="K17" i="16"/>
  <c r="K13" i="16"/>
  <c r="G42" i="16"/>
  <c r="K42" i="16" s="1"/>
  <c r="I95" i="16"/>
  <c r="H20" i="16"/>
  <c r="E15" i="16"/>
  <c r="E20" i="16" s="1"/>
  <c r="F15" i="16"/>
  <c r="F20" i="16" s="1"/>
  <c r="K14" i="16"/>
  <c r="F9" i="17" s="1"/>
  <c r="K12" i="16"/>
  <c r="K16" i="16"/>
  <c r="H61" i="16"/>
  <c r="H66" i="16" s="1"/>
  <c r="H87" i="16"/>
  <c r="K87" i="16" s="1"/>
  <c r="K62" i="16"/>
  <c r="K63" i="16"/>
  <c r="E88" i="16"/>
  <c r="I61" i="16"/>
  <c r="I66" i="16" s="1"/>
  <c r="K60" i="16"/>
  <c r="F18" i="17" s="1"/>
  <c r="G66" i="16"/>
  <c r="G88" i="16"/>
  <c r="J61" i="16"/>
  <c r="J66" i="16" s="1"/>
  <c r="K41" i="16"/>
  <c r="K65" i="16"/>
  <c r="F23" i="17" s="1"/>
  <c r="E61" i="16"/>
  <c r="K58" i="16"/>
  <c r="F16" i="17" s="1"/>
  <c r="K59" i="16"/>
  <c r="F61" i="16"/>
  <c r="F66" i="16" s="1"/>
  <c r="K15" i="16" l="1"/>
  <c r="K20" i="16"/>
  <c r="K88" i="16"/>
  <c r="F19" i="17"/>
  <c r="E66" i="16"/>
  <c r="K66" i="16" s="1"/>
  <c r="K61" i="16"/>
  <c r="E152" i="16"/>
  <c r="F152" i="16"/>
  <c r="F174" i="16" s="1"/>
  <c r="I152" i="16"/>
  <c r="J152" i="16"/>
  <c r="H154" i="16"/>
  <c r="H155" i="16"/>
  <c r="H180" i="16" s="1"/>
  <c r="E155" i="16"/>
  <c r="F155" i="16"/>
  <c r="F180" i="16" s="1"/>
  <c r="G155" i="16"/>
  <c r="I155" i="16"/>
  <c r="I180" i="16" s="1"/>
  <c r="J155" i="16"/>
  <c r="J180" i="16" s="1"/>
  <c r="H151" i="16"/>
  <c r="E151" i="16"/>
  <c r="F151" i="16"/>
  <c r="I151" i="16"/>
  <c r="I173" i="16" s="1"/>
  <c r="J151" i="16"/>
  <c r="H150" i="16"/>
  <c r="E150" i="16"/>
  <c r="F150" i="16"/>
  <c r="I150" i="16"/>
  <c r="J150" i="16"/>
  <c r="H156" i="16"/>
  <c r="H157" i="16"/>
  <c r="E157" i="16"/>
  <c r="F157" i="16"/>
  <c r="G157" i="16"/>
  <c r="I157" i="16"/>
  <c r="I185" i="16" s="1"/>
  <c r="J157" i="16"/>
  <c r="J185" i="16" s="1"/>
  <c r="H152" i="16"/>
  <c r="E106" i="16"/>
  <c r="F106" i="16"/>
  <c r="I106" i="16"/>
  <c r="I128" i="16" s="1"/>
  <c r="J106" i="16"/>
  <c r="J128" i="16" s="1"/>
  <c r="H108" i="16"/>
  <c r="H109" i="16"/>
  <c r="H134" i="16" s="1"/>
  <c r="E109" i="16"/>
  <c r="F109" i="16"/>
  <c r="F134" i="16" s="1"/>
  <c r="G109" i="16"/>
  <c r="I109" i="16"/>
  <c r="I134" i="16" s="1"/>
  <c r="J109" i="16"/>
  <c r="J134" i="16" s="1"/>
  <c r="H105" i="16"/>
  <c r="E105" i="16"/>
  <c r="F105" i="16"/>
  <c r="I105" i="16"/>
  <c r="I127" i="16" s="1"/>
  <c r="J105" i="16"/>
  <c r="H104" i="16"/>
  <c r="E104" i="16"/>
  <c r="F104" i="16"/>
  <c r="I104" i="16"/>
  <c r="J104" i="16"/>
  <c r="H110" i="16"/>
  <c r="H111" i="16"/>
  <c r="E111" i="16"/>
  <c r="F111" i="16"/>
  <c r="G111" i="16"/>
  <c r="I111" i="16"/>
  <c r="I139" i="16" s="1"/>
  <c r="J111" i="16"/>
  <c r="J139" i="16" s="1"/>
  <c r="H106" i="16"/>
  <c r="G134" i="16" l="1"/>
  <c r="G112" i="16"/>
  <c r="E107" i="16"/>
  <c r="K106" i="16"/>
  <c r="F27" i="17" s="1"/>
  <c r="G180" i="16"/>
  <c r="G158" i="16"/>
  <c r="K152" i="16"/>
  <c r="F36" i="17" s="1"/>
  <c r="I107" i="16"/>
  <c r="I112" i="16" s="1"/>
  <c r="E134" i="16"/>
  <c r="K109" i="16"/>
  <c r="K108" i="16"/>
  <c r="H133" i="16"/>
  <c r="K155" i="16"/>
  <c r="E180" i="16"/>
  <c r="H179" i="16"/>
  <c r="K154" i="16"/>
  <c r="J107" i="16"/>
  <c r="J112" i="16" s="1"/>
  <c r="K105" i="16"/>
  <c r="F26" i="17" s="1"/>
  <c r="F153" i="16"/>
  <c r="F158" i="16" s="1"/>
  <c r="E153" i="16"/>
  <c r="K151" i="16"/>
  <c r="F35" i="17" s="1"/>
  <c r="K104" i="16"/>
  <c r="F25" i="17" s="1"/>
  <c r="K150" i="16"/>
  <c r="F34" i="17" s="1"/>
  <c r="H153" i="16"/>
  <c r="H158" i="16" s="1"/>
  <c r="J153" i="16"/>
  <c r="J158" i="16" s="1"/>
  <c r="J174" i="16"/>
  <c r="H107" i="16"/>
  <c r="H112" i="16" s="1"/>
  <c r="I153" i="16"/>
  <c r="I158" i="16" s="1"/>
  <c r="I174" i="16"/>
  <c r="K111" i="16"/>
  <c r="F32" i="17" s="1"/>
  <c r="K110" i="16"/>
  <c r="K157" i="16"/>
  <c r="F41" i="17" s="1"/>
  <c r="K156" i="16"/>
  <c r="I141" i="16"/>
  <c r="F107" i="16"/>
  <c r="F112" i="16" s="1"/>
  <c r="F128" i="16"/>
  <c r="I187" i="16"/>
  <c r="F8" i="17"/>
  <c r="F7" i="17"/>
  <c r="F10" i="17"/>
  <c r="F14" i="17"/>
  <c r="F37" i="17" l="1"/>
  <c r="E158" i="16"/>
  <c r="K158" i="16" s="1"/>
  <c r="K153" i="16"/>
  <c r="K179" i="16"/>
  <c r="K180" i="16"/>
  <c r="K107" i="16"/>
  <c r="E112" i="16"/>
  <c r="K112" i="16" s="1"/>
  <c r="K134" i="16"/>
  <c r="K133" i="16"/>
  <c r="F28" i="17"/>
  <c r="F17" i="17"/>
  <c r="F33" i="17" l="1"/>
  <c r="F42" i="17"/>
  <c r="D89" i="7"/>
  <c r="D88" i="7"/>
  <c r="D87" i="7"/>
  <c r="D75" i="7"/>
  <c r="D74" i="7"/>
  <c r="AZ62" i="7"/>
  <c r="AZ130" i="7" s="1"/>
  <c r="AY62" i="7"/>
  <c r="AY130" i="7" s="1"/>
  <c r="AX62" i="7"/>
  <c r="AX130" i="7" s="1"/>
  <c r="AW62" i="7"/>
  <c r="AW130" i="7" s="1"/>
  <c r="AV62" i="7"/>
  <c r="AV130" i="7" s="1"/>
  <c r="AU62" i="7"/>
  <c r="AU130" i="7" s="1"/>
  <c r="AT62" i="7"/>
  <c r="AT130" i="7" s="1"/>
  <c r="AS62" i="7"/>
  <c r="AS130" i="7" s="1"/>
  <c r="AR62" i="7"/>
  <c r="AR130" i="7" s="1"/>
  <c r="AQ62" i="7"/>
  <c r="AQ130" i="7" s="1"/>
  <c r="AP62" i="7"/>
  <c r="AP130" i="7" s="1"/>
  <c r="AO62" i="7"/>
  <c r="AO130" i="7" s="1"/>
  <c r="AN62" i="7"/>
  <c r="AN130" i="7" s="1"/>
  <c r="AM62" i="7"/>
  <c r="AM130" i="7" s="1"/>
  <c r="AL62" i="7"/>
  <c r="AL130" i="7" s="1"/>
  <c r="AK62" i="7"/>
  <c r="AK130" i="7" s="1"/>
  <c r="AJ62" i="7"/>
  <c r="AJ130" i="7" s="1"/>
  <c r="AI62" i="7"/>
  <c r="AI130" i="7" s="1"/>
  <c r="AH62" i="7"/>
  <c r="AH130" i="7" s="1"/>
  <c r="AG62" i="7"/>
  <c r="AG130" i="7" s="1"/>
  <c r="AF62" i="7"/>
  <c r="AF130" i="7" s="1"/>
  <c r="AE62" i="7"/>
  <c r="AE130" i="7" s="1"/>
  <c r="AD62" i="7"/>
  <c r="AD130" i="7" s="1"/>
  <c r="AC62" i="7"/>
  <c r="AC130" i="7" s="1"/>
  <c r="AB62" i="7"/>
  <c r="AB130" i="7" s="1"/>
  <c r="AA62" i="7"/>
  <c r="AA130" i="7" s="1"/>
  <c r="Z62" i="7"/>
  <c r="Z130" i="7" s="1"/>
  <c r="Y62" i="7"/>
  <c r="Y130" i="7" s="1"/>
  <c r="X62" i="7"/>
  <c r="X130" i="7" s="1"/>
  <c r="W62" i="7"/>
  <c r="W130" i="7" s="1"/>
  <c r="V62" i="7"/>
  <c r="V130" i="7" s="1"/>
  <c r="U62" i="7"/>
  <c r="U130" i="7" s="1"/>
  <c r="T62" i="7"/>
  <c r="T130" i="7" s="1"/>
  <c r="S62" i="7"/>
  <c r="S130" i="7" s="1"/>
  <c r="R62" i="7"/>
  <c r="R130" i="7" s="1"/>
  <c r="Q62" i="7"/>
  <c r="Q130" i="7" s="1"/>
  <c r="P62" i="7"/>
  <c r="P130" i="7" s="1"/>
  <c r="O62" i="7"/>
  <c r="O130" i="7" s="1"/>
  <c r="N62" i="7"/>
  <c r="N130" i="7" s="1"/>
  <c r="M62" i="7"/>
  <c r="M130" i="7" s="1"/>
  <c r="L62" i="7"/>
  <c r="L130" i="7" s="1"/>
  <c r="K62" i="7"/>
  <c r="K130" i="7" s="1"/>
  <c r="J62" i="7"/>
  <c r="J130" i="7" s="1"/>
  <c r="I62" i="7"/>
  <c r="I130" i="7" s="1"/>
  <c r="H62" i="7"/>
  <c r="H130" i="7" s="1"/>
  <c r="G62" i="7"/>
  <c r="G130" i="7" s="1"/>
  <c r="F62" i="7"/>
  <c r="F130" i="7" s="1"/>
  <c r="E62" i="7"/>
  <c r="E130" i="7" s="1"/>
  <c r="D62" i="7"/>
  <c r="D130" i="7" s="1"/>
  <c r="C62" i="7"/>
  <c r="C130" i="7" s="1"/>
  <c r="AZ61" i="7"/>
  <c r="AZ128" i="7" s="1"/>
  <c r="AY61" i="7"/>
  <c r="AY128" i="7" s="1"/>
  <c r="AX61" i="7"/>
  <c r="AX128" i="7" s="1"/>
  <c r="AW61" i="7"/>
  <c r="AW128" i="7" s="1"/>
  <c r="AV61" i="7"/>
  <c r="AV128" i="7" s="1"/>
  <c r="AU61" i="7"/>
  <c r="AU128" i="7" s="1"/>
  <c r="AT61" i="7"/>
  <c r="AT128" i="7" s="1"/>
  <c r="AS61" i="7"/>
  <c r="AS128" i="7" s="1"/>
  <c r="AR61" i="7"/>
  <c r="AR128" i="7" s="1"/>
  <c r="AQ61" i="7"/>
  <c r="AQ128" i="7" s="1"/>
  <c r="AP61" i="7"/>
  <c r="AP128" i="7" s="1"/>
  <c r="AO61" i="7"/>
  <c r="AO128" i="7" s="1"/>
  <c r="AN61" i="7"/>
  <c r="AN128" i="7" s="1"/>
  <c r="AM61" i="7"/>
  <c r="AM128" i="7" s="1"/>
  <c r="AL61" i="7"/>
  <c r="AL128" i="7" s="1"/>
  <c r="AK61" i="7"/>
  <c r="AK128" i="7" s="1"/>
  <c r="AJ61" i="7"/>
  <c r="AJ128" i="7" s="1"/>
  <c r="AI61" i="7"/>
  <c r="AI128" i="7" s="1"/>
  <c r="AH61" i="7"/>
  <c r="AH128" i="7" s="1"/>
  <c r="AG61" i="7"/>
  <c r="AG128" i="7" s="1"/>
  <c r="AF61" i="7"/>
  <c r="AF128" i="7" s="1"/>
  <c r="AE61" i="7"/>
  <c r="AE128" i="7" s="1"/>
  <c r="AD61" i="7"/>
  <c r="AD128" i="7" s="1"/>
  <c r="AC61" i="7"/>
  <c r="AC128" i="7" s="1"/>
  <c r="AB61" i="7"/>
  <c r="AB128" i="7" s="1"/>
  <c r="AA61" i="7"/>
  <c r="AA128" i="7" s="1"/>
  <c r="Z61" i="7"/>
  <c r="Z128" i="7" s="1"/>
  <c r="Y61" i="7"/>
  <c r="Y128" i="7" s="1"/>
  <c r="X61" i="7"/>
  <c r="X128" i="7" s="1"/>
  <c r="W61" i="7"/>
  <c r="W128" i="7" s="1"/>
  <c r="V61" i="7"/>
  <c r="V128" i="7" s="1"/>
  <c r="U61" i="7"/>
  <c r="U128" i="7" s="1"/>
  <c r="T61" i="7"/>
  <c r="T128" i="7" s="1"/>
  <c r="S61" i="7"/>
  <c r="S128" i="7" s="1"/>
  <c r="R61" i="7"/>
  <c r="R128" i="7" s="1"/>
  <c r="Q61" i="7"/>
  <c r="Q128" i="7" s="1"/>
  <c r="P61" i="7"/>
  <c r="P128" i="7" s="1"/>
  <c r="O61" i="7"/>
  <c r="O128" i="7" s="1"/>
  <c r="N61" i="7"/>
  <c r="N128" i="7" s="1"/>
  <c r="M61" i="7"/>
  <c r="M128" i="7" s="1"/>
  <c r="L61" i="7"/>
  <c r="L128" i="7" s="1"/>
  <c r="K61" i="7"/>
  <c r="K128" i="7" s="1"/>
  <c r="J61" i="7"/>
  <c r="J128" i="7" s="1"/>
  <c r="I61" i="7"/>
  <c r="I128" i="7" s="1"/>
  <c r="H61" i="7"/>
  <c r="H128" i="7" s="1"/>
  <c r="G61" i="7"/>
  <c r="G128" i="7" s="1"/>
  <c r="F61" i="7"/>
  <c r="F128" i="7" s="1"/>
  <c r="E61" i="7"/>
  <c r="E128" i="7" s="1"/>
  <c r="D61" i="7"/>
  <c r="D128" i="7" s="1"/>
  <c r="C61" i="7"/>
  <c r="C128" i="7" s="1"/>
  <c r="AZ60" i="7"/>
  <c r="AZ129" i="7" s="1"/>
  <c r="AY60" i="7"/>
  <c r="AY129" i="7" s="1"/>
  <c r="AX60" i="7"/>
  <c r="AX129" i="7" s="1"/>
  <c r="AW60" i="7"/>
  <c r="AW129" i="7" s="1"/>
  <c r="AV60" i="7"/>
  <c r="AV129" i="7" s="1"/>
  <c r="AU60" i="7"/>
  <c r="AU129" i="7" s="1"/>
  <c r="AT60" i="7"/>
  <c r="AT129" i="7" s="1"/>
  <c r="AS60" i="7"/>
  <c r="AS129" i="7" s="1"/>
  <c r="AR60" i="7"/>
  <c r="AR129" i="7" s="1"/>
  <c r="AQ60" i="7"/>
  <c r="AQ129" i="7" s="1"/>
  <c r="AP60" i="7"/>
  <c r="AP129" i="7" s="1"/>
  <c r="AO60" i="7"/>
  <c r="AO129" i="7" s="1"/>
  <c r="AN60" i="7"/>
  <c r="AN129" i="7" s="1"/>
  <c r="AM60" i="7"/>
  <c r="AM129" i="7" s="1"/>
  <c r="AL60" i="7"/>
  <c r="AL129" i="7" s="1"/>
  <c r="AK60" i="7"/>
  <c r="AK129" i="7" s="1"/>
  <c r="AJ60" i="7"/>
  <c r="AJ129" i="7" s="1"/>
  <c r="AI60" i="7"/>
  <c r="AI129" i="7" s="1"/>
  <c r="AH60" i="7"/>
  <c r="AH129" i="7" s="1"/>
  <c r="AG60" i="7"/>
  <c r="AG129" i="7" s="1"/>
  <c r="AF60" i="7"/>
  <c r="AF129" i="7" s="1"/>
  <c r="AE60" i="7"/>
  <c r="AE129" i="7" s="1"/>
  <c r="AD60" i="7"/>
  <c r="AD129" i="7" s="1"/>
  <c r="AC60" i="7"/>
  <c r="AC129" i="7" s="1"/>
  <c r="AB60" i="7"/>
  <c r="AB129" i="7" s="1"/>
  <c r="AA60" i="7"/>
  <c r="AA129" i="7" s="1"/>
  <c r="Z60" i="7"/>
  <c r="Z129" i="7" s="1"/>
  <c r="Y60" i="7"/>
  <c r="Y129" i="7" s="1"/>
  <c r="X60" i="7"/>
  <c r="X129" i="7" s="1"/>
  <c r="W60" i="7"/>
  <c r="W129" i="7" s="1"/>
  <c r="V60" i="7"/>
  <c r="V129" i="7" s="1"/>
  <c r="U60" i="7"/>
  <c r="U129" i="7" s="1"/>
  <c r="T60" i="7"/>
  <c r="T129" i="7" s="1"/>
  <c r="S60" i="7"/>
  <c r="S129" i="7" s="1"/>
  <c r="R60" i="7"/>
  <c r="R129" i="7" s="1"/>
  <c r="Q60" i="7"/>
  <c r="Q129" i="7" s="1"/>
  <c r="P60" i="7"/>
  <c r="P129" i="7" s="1"/>
  <c r="O60" i="7"/>
  <c r="O129" i="7" s="1"/>
  <c r="N60" i="7"/>
  <c r="N129" i="7" s="1"/>
  <c r="M60" i="7"/>
  <c r="M129" i="7" s="1"/>
  <c r="L60" i="7"/>
  <c r="L129" i="7" s="1"/>
  <c r="K60" i="7"/>
  <c r="K129" i="7" s="1"/>
  <c r="J60" i="7"/>
  <c r="J129" i="7" s="1"/>
  <c r="I60" i="7"/>
  <c r="I129" i="7" s="1"/>
  <c r="H60" i="7"/>
  <c r="H129" i="7" s="1"/>
  <c r="G60" i="7"/>
  <c r="G129" i="7" s="1"/>
  <c r="F60" i="7"/>
  <c r="F129" i="7" s="1"/>
  <c r="E60" i="7"/>
  <c r="E129" i="7" s="1"/>
  <c r="D60" i="7"/>
  <c r="D129" i="7" s="1"/>
  <c r="C60" i="7"/>
  <c r="C129" i="7" s="1"/>
  <c r="AZ59" i="7"/>
  <c r="AY59" i="7"/>
  <c r="AX59" i="7"/>
  <c r="AW59" i="7"/>
  <c r="AV59" i="7"/>
  <c r="AU59" i="7"/>
  <c r="AT59" i="7"/>
  <c r="AS59" i="7"/>
  <c r="AR59" i="7"/>
  <c r="AR126" i="7" s="1"/>
  <c r="AQ59" i="7"/>
  <c r="AQ126" i="7" s="1"/>
  <c r="AP59" i="7"/>
  <c r="AO59" i="7"/>
  <c r="AN59" i="7"/>
  <c r="AM59" i="7"/>
  <c r="AL59" i="7"/>
  <c r="AK59" i="7"/>
  <c r="AJ59" i="7"/>
  <c r="AI59" i="7"/>
  <c r="AH59" i="7"/>
  <c r="AG59" i="7"/>
  <c r="AF59" i="7"/>
  <c r="AE59" i="7"/>
  <c r="AD59" i="7"/>
  <c r="AD127" i="7" s="1"/>
  <c r="AC59" i="7"/>
  <c r="AC127" i="7" s="1"/>
  <c r="AB59" i="7"/>
  <c r="AA59" i="7"/>
  <c r="Z59" i="7"/>
  <c r="Y59" i="7"/>
  <c r="X59" i="7"/>
  <c r="W59" i="7"/>
  <c r="V59" i="7"/>
  <c r="U59" i="7"/>
  <c r="T59" i="7"/>
  <c r="S59" i="7"/>
  <c r="R59" i="7"/>
  <c r="Q59" i="7"/>
  <c r="P59" i="7"/>
  <c r="O59" i="7"/>
  <c r="N59" i="7"/>
  <c r="M59" i="7"/>
  <c r="L59" i="7"/>
  <c r="L126" i="7" s="1"/>
  <c r="K59" i="7"/>
  <c r="K126" i="7" s="1"/>
  <c r="J59" i="7"/>
  <c r="I59" i="7"/>
  <c r="H59" i="7"/>
  <c r="G59" i="7"/>
  <c r="F59" i="7"/>
  <c r="E59" i="7"/>
  <c r="D59" i="7"/>
  <c r="C59" i="7"/>
  <c r="AZ58" i="7"/>
  <c r="AZ125" i="7" s="1"/>
  <c r="AY58" i="7"/>
  <c r="AY125" i="7" s="1"/>
  <c r="AX58" i="7"/>
  <c r="AX125" i="7" s="1"/>
  <c r="AW58" i="7"/>
  <c r="AW125" i="7" s="1"/>
  <c r="AV58" i="7"/>
  <c r="AV125" i="7" s="1"/>
  <c r="AU58" i="7"/>
  <c r="AU125" i="7" s="1"/>
  <c r="AT58" i="7"/>
  <c r="AT125" i="7" s="1"/>
  <c r="AS58" i="7"/>
  <c r="AS125" i="7" s="1"/>
  <c r="AR58" i="7"/>
  <c r="AR125" i="7" s="1"/>
  <c r="AQ58" i="7"/>
  <c r="AQ125" i="7" s="1"/>
  <c r="AP58" i="7"/>
  <c r="AP125" i="7" s="1"/>
  <c r="AO58" i="7"/>
  <c r="AO125" i="7" s="1"/>
  <c r="AN58" i="7"/>
  <c r="AN125" i="7" s="1"/>
  <c r="AM58" i="7"/>
  <c r="AM125" i="7" s="1"/>
  <c r="AL58" i="7"/>
  <c r="AL125" i="7" s="1"/>
  <c r="AK58" i="7"/>
  <c r="AK125" i="7" s="1"/>
  <c r="AJ58" i="7"/>
  <c r="AJ125" i="7" s="1"/>
  <c r="AI58" i="7"/>
  <c r="AI125" i="7" s="1"/>
  <c r="AH58" i="7"/>
  <c r="AH125" i="7" s="1"/>
  <c r="AG58" i="7"/>
  <c r="AG125" i="7" s="1"/>
  <c r="AF58" i="7"/>
  <c r="AF125" i="7" s="1"/>
  <c r="AE58" i="7"/>
  <c r="AE125" i="7" s="1"/>
  <c r="AD58" i="7"/>
  <c r="AD125" i="7" s="1"/>
  <c r="AC58" i="7"/>
  <c r="AC125" i="7" s="1"/>
  <c r="AB58" i="7"/>
  <c r="AB125" i="7" s="1"/>
  <c r="AA58" i="7"/>
  <c r="AA125" i="7" s="1"/>
  <c r="Z58" i="7"/>
  <c r="Z125" i="7" s="1"/>
  <c r="Y58" i="7"/>
  <c r="Y125" i="7" s="1"/>
  <c r="X58" i="7"/>
  <c r="X125" i="7" s="1"/>
  <c r="W58" i="7"/>
  <c r="W125" i="7" s="1"/>
  <c r="V58" i="7"/>
  <c r="V125" i="7" s="1"/>
  <c r="U58" i="7"/>
  <c r="U125" i="7" s="1"/>
  <c r="T58" i="7"/>
  <c r="T125" i="7" s="1"/>
  <c r="S58" i="7"/>
  <c r="S125" i="7" s="1"/>
  <c r="R58" i="7"/>
  <c r="R125" i="7" s="1"/>
  <c r="Q58" i="7"/>
  <c r="Q125" i="7" s="1"/>
  <c r="P58" i="7"/>
  <c r="P125" i="7" s="1"/>
  <c r="O58" i="7"/>
  <c r="O125" i="7" s="1"/>
  <c r="N58" i="7"/>
  <c r="N125" i="7" s="1"/>
  <c r="M58" i="7"/>
  <c r="M125" i="7" s="1"/>
  <c r="L58" i="7"/>
  <c r="L125" i="7" s="1"/>
  <c r="K58" i="7"/>
  <c r="K125" i="7" s="1"/>
  <c r="J58" i="7"/>
  <c r="J125" i="7" s="1"/>
  <c r="I58" i="7"/>
  <c r="I125" i="7" s="1"/>
  <c r="H58" i="7"/>
  <c r="H125" i="7" s="1"/>
  <c r="G58" i="7"/>
  <c r="G125" i="7" s="1"/>
  <c r="F58" i="7"/>
  <c r="F125" i="7" s="1"/>
  <c r="E58" i="7"/>
  <c r="E125" i="7" s="1"/>
  <c r="D58" i="7"/>
  <c r="D125" i="7" s="1"/>
  <c r="C58" i="7"/>
  <c r="C125" i="7" s="1"/>
  <c r="AZ57" i="7"/>
  <c r="AZ124" i="7" s="1"/>
  <c r="AY57" i="7"/>
  <c r="AY124" i="7" s="1"/>
  <c r="AX57" i="7"/>
  <c r="AX124" i="7" s="1"/>
  <c r="AW57" i="7"/>
  <c r="AW124" i="7" s="1"/>
  <c r="AV57" i="7"/>
  <c r="AV124" i="7" s="1"/>
  <c r="AU57" i="7"/>
  <c r="AU124" i="7" s="1"/>
  <c r="AT57" i="7"/>
  <c r="AT124" i="7" s="1"/>
  <c r="AS57" i="7"/>
  <c r="AS124" i="7" s="1"/>
  <c r="AR57" i="7"/>
  <c r="AR124" i="7" s="1"/>
  <c r="AQ57" i="7"/>
  <c r="AQ124" i="7" s="1"/>
  <c r="AP57" i="7"/>
  <c r="AP124" i="7" s="1"/>
  <c r="AO57" i="7"/>
  <c r="AO124" i="7" s="1"/>
  <c r="AN57" i="7"/>
  <c r="AN124" i="7" s="1"/>
  <c r="AM57" i="7"/>
  <c r="AM124" i="7" s="1"/>
  <c r="AL57" i="7"/>
  <c r="AL124" i="7" s="1"/>
  <c r="AK57" i="7"/>
  <c r="AK124" i="7" s="1"/>
  <c r="AJ57" i="7"/>
  <c r="AJ124" i="7" s="1"/>
  <c r="AI57" i="7"/>
  <c r="AI124" i="7" s="1"/>
  <c r="AH57" i="7"/>
  <c r="AH124" i="7" s="1"/>
  <c r="AG57" i="7"/>
  <c r="AG124" i="7" s="1"/>
  <c r="AF57" i="7"/>
  <c r="AF124" i="7" s="1"/>
  <c r="AE57" i="7"/>
  <c r="AE124" i="7" s="1"/>
  <c r="AD57" i="7"/>
  <c r="AD124" i="7" s="1"/>
  <c r="AC57" i="7"/>
  <c r="AC124" i="7" s="1"/>
  <c r="AB57" i="7"/>
  <c r="AB124" i="7" s="1"/>
  <c r="AA57" i="7"/>
  <c r="AA124" i="7" s="1"/>
  <c r="Z57" i="7"/>
  <c r="Z124" i="7" s="1"/>
  <c r="Y57" i="7"/>
  <c r="Y124" i="7" s="1"/>
  <c r="X57" i="7"/>
  <c r="X124" i="7" s="1"/>
  <c r="W57" i="7"/>
  <c r="W124" i="7" s="1"/>
  <c r="V57" i="7"/>
  <c r="V124" i="7" s="1"/>
  <c r="U57" i="7"/>
  <c r="U124" i="7" s="1"/>
  <c r="T57" i="7"/>
  <c r="T124" i="7" s="1"/>
  <c r="S57" i="7"/>
  <c r="S124" i="7" s="1"/>
  <c r="R57" i="7"/>
  <c r="R124" i="7" s="1"/>
  <c r="Q57" i="7"/>
  <c r="Q124" i="7" s="1"/>
  <c r="P57" i="7"/>
  <c r="P124" i="7" s="1"/>
  <c r="O57" i="7"/>
  <c r="O124" i="7" s="1"/>
  <c r="N57" i="7"/>
  <c r="N124" i="7" s="1"/>
  <c r="M57" i="7"/>
  <c r="M124" i="7" s="1"/>
  <c r="L57" i="7"/>
  <c r="L124" i="7" s="1"/>
  <c r="K57" i="7"/>
  <c r="K124" i="7" s="1"/>
  <c r="J57" i="7"/>
  <c r="J124" i="7" s="1"/>
  <c r="I57" i="7"/>
  <c r="I124" i="7" s="1"/>
  <c r="H57" i="7"/>
  <c r="H124" i="7" s="1"/>
  <c r="G57" i="7"/>
  <c r="G124" i="7" s="1"/>
  <c r="F57" i="7"/>
  <c r="F124" i="7" s="1"/>
  <c r="E57" i="7"/>
  <c r="E124" i="7" s="1"/>
  <c r="D57" i="7"/>
  <c r="D124" i="7" s="1"/>
  <c r="C57" i="7"/>
  <c r="C124" i="7" s="1"/>
  <c r="AZ56" i="7"/>
  <c r="AY56" i="7"/>
  <c r="AX56" i="7"/>
  <c r="AW56" i="7"/>
  <c r="AV56" i="7"/>
  <c r="AU56" i="7"/>
  <c r="AT56" i="7"/>
  <c r="AS56" i="7"/>
  <c r="AR56" i="7"/>
  <c r="AQ56" i="7"/>
  <c r="AP56" i="7"/>
  <c r="AO56" i="7"/>
  <c r="AN56" i="7"/>
  <c r="AM56" i="7"/>
  <c r="AK56" i="7"/>
  <c r="AJ56" i="7"/>
  <c r="AI56" i="7"/>
  <c r="AH56" i="7"/>
  <c r="AG56" i="7"/>
  <c r="AF56" i="7"/>
  <c r="AE56" i="7"/>
  <c r="AD56" i="7"/>
  <c r="AC56" i="7"/>
  <c r="AB56" i="7"/>
  <c r="AA56" i="7"/>
  <c r="Z56" i="7"/>
  <c r="Y56" i="7"/>
  <c r="X56" i="7"/>
  <c r="W56" i="7"/>
  <c r="V56" i="7"/>
  <c r="U56" i="7"/>
  <c r="T56" i="7"/>
  <c r="S56" i="7"/>
  <c r="R56" i="7"/>
  <c r="Q56" i="7"/>
  <c r="P56" i="7"/>
  <c r="O56" i="7"/>
  <c r="N56" i="7"/>
  <c r="M56" i="7"/>
  <c r="L56" i="7"/>
  <c r="K56" i="7"/>
  <c r="J56" i="7"/>
  <c r="I56" i="7"/>
  <c r="G56" i="7"/>
  <c r="F56" i="7"/>
  <c r="E56" i="7"/>
  <c r="D56" i="7"/>
  <c r="C56" i="7"/>
  <c r="AZ55" i="7"/>
  <c r="AY55" i="7"/>
  <c r="AX55" i="7"/>
  <c r="AW55" i="7"/>
  <c r="AV55" i="7"/>
  <c r="AU55" i="7"/>
  <c r="AT55" i="7"/>
  <c r="AS55" i="7"/>
  <c r="AR55" i="7"/>
  <c r="AQ55" i="7"/>
  <c r="AP55" i="7"/>
  <c r="AO55" i="7"/>
  <c r="AN55" i="7"/>
  <c r="AM55" i="7"/>
  <c r="AL55" i="7"/>
  <c r="AL56" i="7" s="1"/>
  <c r="AK55" i="7"/>
  <c r="AJ55" i="7"/>
  <c r="AI55" i="7"/>
  <c r="AH55" i="7"/>
  <c r="AG55" i="7"/>
  <c r="AF55" i="7"/>
  <c r="AE55" i="7"/>
  <c r="AD55" i="7"/>
  <c r="AC55" i="7"/>
  <c r="AB55" i="7"/>
  <c r="AA55" i="7"/>
  <c r="Z55" i="7"/>
  <c r="Y55" i="7"/>
  <c r="X55" i="7"/>
  <c r="W55" i="7"/>
  <c r="V55" i="7"/>
  <c r="U55" i="7"/>
  <c r="T55" i="7"/>
  <c r="S55" i="7"/>
  <c r="R55" i="7"/>
  <c r="Q55" i="7"/>
  <c r="P55" i="7"/>
  <c r="O55" i="7"/>
  <c r="N55" i="7"/>
  <c r="M55" i="7"/>
  <c r="L55" i="7"/>
  <c r="K55" i="7"/>
  <c r="J55" i="7"/>
  <c r="I55" i="7"/>
  <c r="H55" i="7"/>
  <c r="H56" i="7" s="1"/>
  <c r="G55" i="7"/>
  <c r="F55" i="7"/>
  <c r="E55" i="7"/>
  <c r="D55" i="7"/>
  <c r="C55" i="7"/>
  <c r="AZ54" i="7"/>
  <c r="AZ122" i="7" s="1"/>
  <c r="AY54" i="7"/>
  <c r="AY122" i="7" s="1"/>
  <c r="AX54" i="7"/>
  <c r="AX122" i="7" s="1"/>
  <c r="AW54" i="7"/>
  <c r="AW122" i="7" s="1"/>
  <c r="AV54" i="7"/>
  <c r="AV122" i="7" s="1"/>
  <c r="AU54" i="7"/>
  <c r="AU122" i="7" s="1"/>
  <c r="AT54" i="7"/>
  <c r="AT122" i="7" s="1"/>
  <c r="AS54" i="7"/>
  <c r="AS122" i="7" s="1"/>
  <c r="AR54" i="7"/>
  <c r="AR122" i="7" s="1"/>
  <c r="AQ54" i="7"/>
  <c r="AQ122" i="7" s="1"/>
  <c r="AP54" i="7"/>
  <c r="AP122" i="7" s="1"/>
  <c r="AO54" i="7"/>
  <c r="AO122" i="7" s="1"/>
  <c r="AN54" i="7"/>
  <c r="AN122" i="7" s="1"/>
  <c r="AM54" i="7"/>
  <c r="AM122" i="7" s="1"/>
  <c r="AL54" i="7"/>
  <c r="AL122" i="7" s="1"/>
  <c r="AK54" i="7"/>
  <c r="AK122" i="7" s="1"/>
  <c r="AJ54" i="7"/>
  <c r="AJ122" i="7" s="1"/>
  <c r="AI54" i="7"/>
  <c r="AI122" i="7" s="1"/>
  <c r="AH54" i="7"/>
  <c r="AH122" i="7" s="1"/>
  <c r="AG54" i="7"/>
  <c r="AG122" i="7" s="1"/>
  <c r="AF54" i="7"/>
  <c r="AF122" i="7" s="1"/>
  <c r="AE54" i="7"/>
  <c r="AE122" i="7" s="1"/>
  <c r="AD54" i="7"/>
  <c r="AD122" i="7" s="1"/>
  <c r="AC54" i="7"/>
  <c r="AC122" i="7" s="1"/>
  <c r="AB54" i="7"/>
  <c r="AB122" i="7" s="1"/>
  <c r="AA54" i="7"/>
  <c r="AA122" i="7" s="1"/>
  <c r="Z54" i="7"/>
  <c r="Z122" i="7" s="1"/>
  <c r="Y54" i="7"/>
  <c r="Y122" i="7" s="1"/>
  <c r="X54" i="7"/>
  <c r="X122" i="7" s="1"/>
  <c r="W54" i="7"/>
  <c r="W122" i="7" s="1"/>
  <c r="V54" i="7"/>
  <c r="V122" i="7" s="1"/>
  <c r="U54" i="7"/>
  <c r="U122" i="7" s="1"/>
  <c r="T54" i="7"/>
  <c r="T122" i="7" s="1"/>
  <c r="S54" i="7"/>
  <c r="S122" i="7" s="1"/>
  <c r="R54" i="7"/>
  <c r="R122" i="7" s="1"/>
  <c r="Q54" i="7"/>
  <c r="Q122" i="7" s="1"/>
  <c r="P54" i="7"/>
  <c r="P122" i="7" s="1"/>
  <c r="O54" i="7"/>
  <c r="O122" i="7" s="1"/>
  <c r="N54" i="7"/>
  <c r="N122" i="7" s="1"/>
  <c r="M54" i="7"/>
  <c r="M122" i="7" s="1"/>
  <c r="L54" i="7"/>
  <c r="L122" i="7" s="1"/>
  <c r="K54" i="7"/>
  <c r="K122" i="7" s="1"/>
  <c r="J54" i="7"/>
  <c r="J122" i="7" s="1"/>
  <c r="I54" i="7"/>
  <c r="I122" i="7" s="1"/>
  <c r="H54" i="7"/>
  <c r="H122" i="7" s="1"/>
  <c r="G54" i="7"/>
  <c r="G122" i="7" s="1"/>
  <c r="F54" i="7"/>
  <c r="F122" i="7" s="1"/>
  <c r="E54" i="7"/>
  <c r="E122" i="7" s="1"/>
  <c r="D54" i="7"/>
  <c r="D122" i="7" s="1"/>
  <c r="C54" i="7"/>
  <c r="C122" i="7" s="1"/>
  <c r="AZ53" i="7"/>
  <c r="AY53" i="7"/>
  <c r="AX53" i="7"/>
  <c r="AW53" i="7"/>
  <c r="AV53" i="7"/>
  <c r="AU53" i="7"/>
  <c r="AT53" i="7"/>
  <c r="AS53" i="7"/>
  <c r="AR53" i="7"/>
  <c r="AQ53" i="7"/>
  <c r="AP53" i="7"/>
  <c r="AO53" i="7"/>
  <c r="AN53" i="7"/>
  <c r="AM53" i="7"/>
  <c r="AK53" i="7"/>
  <c r="AJ53" i="7"/>
  <c r="AI53" i="7"/>
  <c r="AH53" i="7"/>
  <c r="AG53" i="7"/>
  <c r="AF53" i="7"/>
  <c r="AE53" i="7"/>
  <c r="AD53" i="7"/>
  <c r="AC53" i="7"/>
  <c r="AB53" i="7"/>
  <c r="AA53" i="7"/>
  <c r="Z53" i="7"/>
  <c r="Y53" i="7"/>
  <c r="X53" i="7"/>
  <c r="W53" i="7"/>
  <c r="V53" i="7"/>
  <c r="U53" i="7"/>
  <c r="T53" i="7"/>
  <c r="S53" i="7"/>
  <c r="R53" i="7"/>
  <c r="Q53" i="7"/>
  <c r="P53" i="7"/>
  <c r="O53" i="7"/>
  <c r="N53" i="7"/>
  <c r="M53" i="7"/>
  <c r="L53" i="7"/>
  <c r="K53" i="7"/>
  <c r="J53" i="7"/>
  <c r="I53" i="7"/>
  <c r="G53" i="7"/>
  <c r="F53" i="7"/>
  <c r="E53" i="7"/>
  <c r="D53" i="7"/>
  <c r="C53" i="7"/>
  <c r="AZ52" i="7"/>
  <c r="AZ123" i="7" s="1"/>
  <c r="AY52" i="7"/>
  <c r="AY123" i="7" s="1"/>
  <c r="AX52" i="7"/>
  <c r="AX123" i="7" s="1"/>
  <c r="AW52" i="7"/>
  <c r="AW123" i="7" s="1"/>
  <c r="AV52" i="7"/>
  <c r="AV123" i="7" s="1"/>
  <c r="AU52" i="7"/>
  <c r="AU123" i="7" s="1"/>
  <c r="AT52" i="7"/>
  <c r="AT123" i="7" s="1"/>
  <c r="AS52" i="7"/>
  <c r="AS123" i="7" s="1"/>
  <c r="AR52" i="7"/>
  <c r="AR123" i="7" s="1"/>
  <c r="AQ52" i="7"/>
  <c r="AQ123" i="7" s="1"/>
  <c r="AP52" i="7"/>
  <c r="AP123" i="7" s="1"/>
  <c r="AO52" i="7"/>
  <c r="AO123" i="7" s="1"/>
  <c r="AN52" i="7"/>
  <c r="AN123" i="7" s="1"/>
  <c r="AM52" i="7"/>
  <c r="AM123" i="7" s="1"/>
  <c r="AL52" i="7"/>
  <c r="AL123" i="7" s="1"/>
  <c r="AK52" i="7"/>
  <c r="AK123" i="7" s="1"/>
  <c r="AJ52" i="7"/>
  <c r="AJ123" i="7" s="1"/>
  <c r="AI52" i="7"/>
  <c r="AI123" i="7" s="1"/>
  <c r="AH52" i="7"/>
  <c r="AH123" i="7" s="1"/>
  <c r="AG52" i="7"/>
  <c r="AG123" i="7" s="1"/>
  <c r="AF52" i="7"/>
  <c r="AF123" i="7" s="1"/>
  <c r="AE52" i="7"/>
  <c r="AE123" i="7" s="1"/>
  <c r="AD52" i="7"/>
  <c r="AD123" i="7" s="1"/>
  <c r="AC52" i="7"/>
  <c r="AC123" i="7" s="1"/>
  <c r="AB52" i="7"/>
  <c r="AB123" i="7" s="1"/>
  <c r="AA52" i="7"/>
  <c r="AA123" i="7" s="1"/>
  <c r="Z52" i="7"/>
  <c r="Z123" i="7" s="1"/>
  <c r="Y52" i="7"/>
  <c r="Y123" i="7" s="1"/>
  <c r="X52" i="7"/>
  <c r="X123" i="7" s="1"/>
  <c r="W52" i="7"/>
  <c r="W123" i="7" s="1"/>
  <c r="V52" i="7"/>
  <c r="V123" i="7" s="1"/>
  <c r="U52" i="7"/>
  <c r="U123" i="7" s="1"/>
  <c r="T52" i="7"/>
  <c r="T123" i="7" s="1"/>
  <c r="S52" i="7"/>
  <c r="S123" i="7" s="1"/>
  <c r="R52" i="7"/>
  <c r="R123" i="7" s="1"/>
  <c r="Q52" i="7"/>
  <c r="Q123" i="7" s="1"/>
  <c r="P52" i="7"/>
  <c r="P123" i="7" s="1"/>
  <c r="O52" i="7"/>
  <c r="O123" i="7" s="1"/>
  <c r="N52" i="7"/>
  <c r="N123" i="7" s="1"/>
  <c r="M52" i="7"/>
  <c r="M123" i="7" s="1"/>
  <c r="L52" i="7"/>
  <c r="L123" i="7" s="1"/>
  <c r="K52" i="7"/>
  <c r="K123" i="7" s="1"/>
  <c r="J52" i="7"/>
  <c r="J123" i="7" s="1"/>
  <c r="I52" i="7"/>
  <c r="I123" i="7" s="1"/>
  <c r="H52" i="7"/>
  <c r="H123" i="7" s="1"/>
  <c r="G52" i="7"/>
  <c r="G123" i="7" s="1"/>
  <c r="F52" i="7"/>
  <c r="F123" i="7" s="1"/>
  <c r="E52" i="7"/>
  <c r="E123" i="7" s="1"/>
  <c r="D52" i="7"/>
  <c r="D123" i="7" s="1"/>
  <c r="C52" i="7"/>
  <c r="C123" i="7" s="1"/>
  <c r="AZ51" i="7"/>
  <c r="AZ120" i="7" s="1"/>
  <c r="AY51" i="7"/>
  <c r="AY120" i="7" s="1"/>
  <c r="AX51" i="7"/>
  <c r="AX120" i="7" s="1"/>
  <c r="AW51" i="7"/>
  <c r="AW120" i="7" s="1"/>
  <c r="AV51" i="7"/>
  <c r="AV120" i="7" s="1"/>
  <c r="AU51" i="7"/>
  <c r="AU120" i="7" s="1"/>
  <c r="AT51" i="7"/>
  <c r="AT120" i="7" s="1"/>
  <c r="AS51" i="7"/>
  <c r="AS120" i="7" s="1"/>
  <c r="AR51" i="7"/>
  <c r="AR120" i="7" s="1"/>
  <c r="AQ51" i="7"/>
  <c r="AQ120" i="7" s="1"/>
  <c r="AP51" i="7"/>
  <c r="AP120" i="7" s="1"/>
  <c r="AO51" i="7"/>
  <c r="AO120" i="7" s="1"/>
  <c r="AN51" i="7"/>
  <c r="AN120" i="7" s="1"/>
  <c r="AM51" i="7"/>
  <c r="AM120" i="7" s="1"/>
  <c r="AL51" i="7"/>
  <c r="AL120" i="7" s="1"/>
  <c r="AK51" i="7"/>
  <c r="AK120" i="7" s="1"/>
  <c r="AJ51" i="7"/>
  <c r="AJ120" i="7" s="1"/>
  <c r="AI51" i="7"/>
  <c r="AI120" i="7" s="1"/>
  <c r="AH51" i="7"/>
  <c r="AH120" i="7" s="1"/>
  <c r="AG51" i="7"/>
  <c r="AG120" i="7" s="1"/>
  <c r="AF51" i="7"/>
  <c r="AF120" i="7" s="1"/>
  <c r="AE51" i="7"/>
  <c r="AE120" i="7" s="1"/>
  <c r="AD51" i="7"/>
  <c r="AD120" i="7" s="1"/>
  <c r="AC51" i="7"/>
  <c r="AC120" i="7" s="1"/>
  <c r="AB51" i="7"/>
  <c r="AB120" i="7" s="1"/>
  <c r="AA51" i="7"/>
  <c r="AA120" i="7" s="1"/>
  <c r="Z51" i="7"/>
  <c r="Z120" i="7" s="1"/>
  <c r="Y51" i="7"/>
  <c r="Y120" i="7" s="1"/>
  <c r="X51" i="7"/>
  <c r="X120" i="7" s="1"/>
  <c r="W51" i="7"/>
  <c r="W120" i="7" s="1"/>
  <c r="V51" i="7"/>
  <c r="V120" i="7" s="1"/>
  <c r="U51" i="7"/>
  <c r="U120" i="7" s="1"/>
  <c r="T51" i="7"/>
  <c r="T120" i="7" s="1"/>
  <c r="S51" i="7"/>
  <c r="S120" i="7" s="1"/>
  <c r="R51" i="7"/>
  <c r="R120" i="7" s="1"/>
  <c r="Q51" i="7"/>
  <c r="Q120" i="7" s="1"/>
  <c r="P51" i="7"/>
  <c r="P120" i="7" s="1"/>
  <c r="O51" i="7"/>
  <c r="O120" i="7" s="1"/>
  <c r="N51" i="7"/>
  <c r="N120" i="7" s="1"/>
  <c r="M51" i="7"/>
  <c r="M120" i="7" s="1"/>
  <c r="L51" i="7"/>
  <c r="L120" i="7" s="1"/>
  <c r="K51" i="7"/>
  <c r="K120" i="7" s="1"/>
  <c r="J51" i="7"/>
  <c r="J120" i="7" s="1"/>
  <c r="I51" i="7"/>
  <c r="I120" i="7" s="1"/>
  <c r="H51" i="7"/>
  <c r="H120" i="7" s="1"/>
  <c r="G51" i="7"/>
  <c r="G120" i="7" s="1"/>
  <c r="F51" i="7"/>
  <c r="F120" i="7" s="1"/>
  <c r="E51" i="7"/>
  <c r="E120" i="7" s="1"/>
  <c r="D51" i="7"/>
  <c r="D120" i="7" s="1"/>
  <c r="C51" i="7"/>
  <c r="C120" i="7" s="1"/>
  <c r="AZ50" i="7"/>
  <c r="AZ119" i="7" s="1"/>
  <c r="AY50" i="7"/>
  <c r="AY119" i="7" s="1"/>
  <c r="AX50" i="7"/>
  <c r="AX119" i="7" s="1"/>
  <c r="AW50" i="7"/>
  <c r="AW119" i="7" s="1"/>
  <c r="AV50" i="7"/>
  <c r="AV119" i="7" s="1"/>
  <c r="AU50" i="7"/>
  <c r="AU119" i="7" s="1"/>
  <c r="AT50" i="7"/>
  <c r="AT119" i="7" s="1"/>
  <c r="AS50" i="7"/>
  <c r="AS119" i="7" s="1"/>
  <c r="AR50" i="7"/>
  <c r="AR119" i="7" s="1"/>
  <c r="AQ50" i="7"/>
  <c r="AQ119" i="7" s="1"/>
  <c r="AP50" i="7"/>
  <c r="AP119" i="7" s="1"/>
  <c r="AO50" i="7"/>
  <c r="AO119" i="7" s="1"/>
  <c r="AN50" i="7"/>
  <c r="AN119" i="7" s="1"/>
  <c r="AM50" i="7"/>
  <c r="AM119" i="7" s="1"/>
  <c r="AL50" i="7"/>
  <c r="AL119" i="7" s="1"/>
  <c r="AK50" i="7"/>
  <c r="AK119" i="7" s="1"/>
  <c r="AJ50" i="7"/>
  <c r="AJ119" i="7" s="1"/>
  <c r="AI50" i="7"/>
  <c r="AI119" i="7" s="1"/>
  <c r="AH50" i="7"/>
  <c r="AH119" i="7" s="1"/>
  <c r="AG50" i="7"/>
  <c r="AG119" i="7" s="1"/>
  <c r="AF50" i="7"/>
  <c r="AF119" i="7" s="1"/>
  <c r="AE50" i="7"/>
  <c r="AE119" i="7" s="1"/>
  <c r="AD50" i="7"/>
  <c r="AD119" i="7" s="1"/>
  <c r="AC50" i="7"/>
  <c r="AC119" i="7" s="1"/>
  <c r="AB50" i="7"/>
  <c r="AB119" i="7" s="1"/>
  <c r="AA50" i="7"/>
  <c r="AA119" i="7" s="1"/>
  <c r="Z50" i="7"/>
  <c r="Z119" i="7" s="1"/>
  <c r="Y50" i="7"/>
  <c r="Y119" i="7" s="1"/>
  <c r="X50" i="7"/>
  <c r="X119" i="7" s="1"/>
  <c r="W50" i="7"/>
  <c r="W119" i="7" s="1"/>
  <c r="V50" i="7"/>
  <c r="V119" i="7" s="1"/>
  <c r="U50" i="7"/>
  <c r="U119" i="7" s="1"/>
  <c r="T50" i="7"/>
  <c r="T119" i="7" s="1"/>
  <c r="S50" i="7"/>
  <c r="S119" i="7" s="1"/>
  <c r="R50" i="7"/>
  <c r="R119" i="7" s="1"/>
  <c r="Q50" i="7"/>
  <c r="Q119" i="7" s="1"/>
  <c r="P50" i="7"/>
  <c r="P119" i="7" s="1"/>
  <c r="O50" i="7"/>
  <c r="O119" i="7" s="1"/>
  <c r="N50" i="7"/>
  <c r="N119" i="7" s="1"/>
  <c r="M50" i="7"/>
  <c r="M119" i="7" s="1"/>
  <c r="L50" i="7"/>
  <c r="L119" i="7" s="1"/>
  <c r="K50" i="7"/>
  <c r="K119" i="7" s="1"/>
  <c r="J50" i="7"/>
  <c r="J119" i="7" s="1"/>
  <c r="I50" i="7"/>
  <c r="I119" i="7" s="1"/>
  <c r="H50" i="7"/>
  <c r="H119" i="7" s="1"/>
  <c r="G50" i="7"/>
  <c r="G119" i="7" s="1"/>
  <c r="F50" i="7"/>
  <c r="F119" i="7" s="1"/>
  <c r="E50" i="7"/>
  <c r="E119" i="7" s="1"/>
  <c r="D50" i="7"/>
  <c r="D119" i="7" s="1"/>
  <c r="C50" i="7"/>
  <c r="C119" i="7" s="1"/>
  <c r="AZ49" i="7"/>
  <c r="AZ118" i="7" s="1"/>
  <c r="AY49" i="7"/>
  <c r="AY118" i="7" s="1"/>
  <c r="AX49" i="7"/>
  <c r="AX118" i="7" s="1"/>
  <c r="AW49" i="7"/>
  <c r="AW118" i="7" s="1"/>
  <c r="AV49" i="7"/>
  <c r="AV118" i="7" s="1"/>
  <c r="AU49" i="7"/>
  <c r="AU118" i="7" s="1"/>
  <c r="AT49" i="7"/>
  <c r="AT118" i="7" s="1"/>
  <c r="AS49" i="7"/>
  <c r="AS118" i="7" s="1"/>
  <c r="AR49" i="7"/>
  <c r="AR118" i="7" s="1"/>
  <c r="AQ49" i="7"/>
  <c r="AQ118" i="7" s="1"/>
  <c r="AP49" i="7"/>
  <c r="AP118" i="7" s="1"/>
  <c r="AO49" i="7"/>
  <c r="AO118" i="7" s="1"/>
  <c r="AN49" i="7"/>
  <c r="AN118" i="7" s="1"/>
  <c r="AM49" i="7"/>
  <c r="AM118" i="7" s="1"/>
  <c r="AL49" i="7"/>
  <c r="AL118" i="7" s="1"/>
  <c r="AK49" i="7"/>
  <c r="AK118" i="7" s="1"/>
  <c r="AJ49" i="7"/>
  <c r="AJ118" i="7" s="1"/>
  <c r="AI49" i="7"/>
  <c r="AI118" i="7" s="1"/>
  <c r="AH49" i="7"/>
  <c r="AH118" i="7" s="1"/>
  <c r="AG49" i="7"/>
  <c r="AG118" i="7" s="1"/>
  <c r="AF49" i="7"/>
  <c r="AF118" i="7" s="1"/>
  <c r="AE49" i="7"/>
  <c r="AE118" i="7" s="1"/>
  <c r="AD49" i="7"/>
  <c r="AD118" i="7" s="1"/>
  <c r="AC49" i="7"/>
  <c r="AC118" i="7" s="1"/>
  <c r="AB49" i="7"/>
  <c r="AB118" i="7" s="1"/>
  <c r="AA49" i="7"/>
  <c r="AA118" i="7" s="1"/>
  <c r="Z49" i="7"/>
  <c r="Z118" i="7" s="1"/>
  <c r="Y49" i="7"/>
  <c r="Y118" i="7" s="1"/>
  <c r="X49" i="7"/>
  <c r="X118" i="7" s="1"/>
  <c r="W49" i="7"/>
  <c r="W118" i="7" s="1"/>
  <c r="V49" i="7"/>
  <c r="V118" i="7" s="1"/>
  <c r="U49" i="7"/>
  <c r="U118" i="7" s="1"/>
  <c r="T49" i="7"/>
  <c r="T118" i="7" s="1"/>
  <c r="S49" i="7"/>
  <c r="S118" i="7" s="1"/>
  <c r="R49" i="7"/>
  <c r="R118" i="7" s="1"/>
  <c r="Q49" i="7"/>
  <c r="Q118" i="7" s="1"/>
  <c r="P49" i="7"/>
  <c r="P118" i="7" s="1"/>
  <c r="O49" i="7"/>
  <c r="O118" i="7" s="1"/>
  <c r="N49" i="7"/>
  <c r="N118" i="7" s="1"/>
  <c r="M49" i="7"/>
  <c r="M118" i="7" s="1"/>
  <c r="L49" i="7"/>
  <c r="L118" i="7" s="1"/>
  <c r="K49" i="7"/>
  <c r="K118" i="7" s="1"/>
  <c r="J49" i="7"/>
  <c r="J118" i="7" s="1"/>
  <c r="I49" i="7"/>
  <c r="I118" i="7" s="1"/>
  <c r="H49" i="7"/>
  <c r="H118" i="7" s="1"/>
  <c r="G49" i="7"/>
  <c r="G118" i="7" s="1"/>
  <c r="F49" i="7"/>
  <c r="F118" i="7" s="1"/>
  <c r="E49" i="7"/>
  <c r="E118" i="7" s="1"/>
  <c r="D49" i="7"/>
  <c r="D118" i="7" s="1"/>
  <c r="C49" i="7"/>
  <c r="C118" i="7" s="1"/>
  <c r="AZ48" i="7"/>
  <c r="AZ117" i="7" s="1"/>
  <c r="AY48" i="7"/>
  <c r="AY117" i="7" s="1"/>
  <c r="AX48" i="7"/>
  <c r="AX117" i="7" s="1"/>
  <c r="AW48" i="7"/>
  <c r="AW117" i="7" s="1"/>
  <c r="AV48" i="7"/>
  <c r="AV117" i="7" s="1"/>
  <c r="AU48" i="7"/>
  <c r="AU117" i="7" s="1"/>
  <c r="AT48" i="7"/>
  <c r="AT117" i="7" s="1"/>
  <c r="AS48" i="7"/>
  <c r="AS117" i="7" s="1"/>
  <c r="AR48" i="7"/>
  <c r="AR117" i="7" s="1"/>
  <c r="AQ48" i="7"/>
  <c r="AQ117" i="7" s="1"/>
  <c r="AP48" i="7"/>
  <c r="AP117" i="7" s="1"/>
  <c r="AO48" i="7"/>
  <c r="AO117" i="7" s="1"/>
  <c r="AN48" i="7"/>
  <c r="AN117" i="7" s="1"/>
  <c r="AM48" i="7"/>
  <c r="AM117" i="7" s="1"/>
  <c r="AL48" i="7"/>
  <c r="AL117" i="7" s="1"/>
  <c r="AK48" i="7"/>
  <c r="AK117" i="7" s="1"/>
  <c r="AJ48" i="7"/>
  <c r="AJ117" i="7" s="1"/>
  <c r="AI48" i="7"/>
  <c r="AI117" i="7" s="1"/>
  <c r="AH48" i="7"/>
  <c r="AH117" i="7" s="1"/>
  <c r="AG48" i="7"/>
  <c r="AG117" i="7" s="1"/>
  <c r="AF48" i="7"/>
  <c r="AF117" i="7" s="1"/>
  <c r="AE48" i="7"/>
  <c r="AE117" i="7" s="1"/>
  <c r="AD48" i="7"/>
  <c r="AD117" i="7" s="1"/>
  <c r="AC48" i="7"/>
  <c r="AC117" i="7" s="1"/>
  <c r="AB48" i="7"/>
  <c r="AB117" i="7" s="1"/>
  <c r="AA48" i="7"/>
  <c r="AA117" i="7" s="1"/>
  <c r="Z48" i="7"/>
  <c r="Z117" i="7" s="1"/>
  <c r="Y48" i="7"/>
  <c r="Y117" i="7" s="1"/>
  <c r="X48" i="7"/>
  <c r="X117" i="7" s="1"/>
  <c r="W48" i="7"/>
  <c r="W117" i="7" s="1"/>
  <c r="V48" i="7"/>
  <c r="V117" i="7" s="1"/>
  <c r="U48" i="7"/>
  <c r="U117" i="7" s="1"/>
  <c r="T48" i="7"/>
  <c r="T117" i="7" s="1"/>
  <c r="S48" i="7"/>
  <c r="S117" i="7" s="1"/>
  <c r="R48" i="7"/>
  <c r="R117" i="7" s="1"/>
  <c r="Q48" i="7"/>
  <c r="Q117" i="7" s="1"/>
  <c r="P48" i="7"/>
  <c r="P117" i="7" s="1"/>
  <c r="O48" i="7"/>
  <c r="O117" i="7" s="1"/>
  <c r="N48" i="7"/>
  <c r="N117" i="7" s="1"/>
  <c r="M48" i="7"/>
  <c r="M117" i="7" s="1"/>
  <c r="L48" i="7"/>
  <c r="L117" i="7" s="1"/>
  <c r="K48" i="7"/>
  <c r="K117" i="7" s="1"/>
  <c r="J48" i="7"/>
  <c r="J117" i="7" s="1"/>
  <c r="I48" i="7"/>
  <c r="I117" i="7" s="1"/>
  <c r="H48" i="7"/>
  <c r="H117" i="7" s="1"/>
  <c r="G48" i="7"/>
  <c r="G117" i="7" s="1"/>
  <c r="F48" i="7"/>
  <c r="F117" i="7" s="1"/>
  <c r="E48" i="7"/>
  <c r="E117" i="7" s="1"/>
  <c r="D48" i="7"/>
  <c r="D117" i="7" s="1"/>
  <c r="C48" i="7"/>
  <c r="C117" i="7" s="1"/>
  <c r="AZ47" i="7"/>
  <c r="AY47" i="7"/>
  <c r="AY116" i="7" s="1"/>
  <c r="AX47" i="7"/>
  <c r="AX116" i="7" s="1"/>
  <c r="AW47" i="7"/>
  <c r="AW115" i="7" s="1"/>
  <c r="AV47" i="7"/>
  <c r="AV115" i="7" s="1"/>
  <c r="AU47" i="7"/>
  <c r="AT47" i="7"/>
  <c r="AS47" i="7"/>
  <c r="AR47" i="7"/>
  <c r="AQ47" i="7"/>
  <c r="AQ116" i="7" s="1"/>
  <c r="AP47" i="7"/>
  <c r="AP116" i="7" s="1"/>
  <c r="AO47" i="7"/>
  <c r="AO115" i="7" s="1"/>
  <c r="AN47" i="7"/>
  <c r="AN115" i="7" s="1"/>
  <c r="AM47" i="7"/>
  <c r="AL47" i="7"/>
  <c r="AK47" i="7"/>
  <c r="AJ47" i="7"/>
  <c r="AI47" i="7"/>
  <c r="AI116" i="7" s="1"/>
  <c r="AH47" i="7"/>
  <c r="AH116" i="7" s="1"/>
  <c r="AG47" i="7"/>
  <c r="AG115" i="7" s="1"/>
  <c r="AF47" i="7"/>
  <c r="AF115" i="7" s="1"/>
  <c r="AE47" i="7"/>
  <c r="AD47" i="7"/>
  <c r="AC47" i="7"/>
  <c r="AB47" i="7"/>
  <c r="AA47" i="7"/>
  <c r="AA116" i="7" s="1"/>
  <c r="Z47" i="7"/>
  <c r="Z116" i="7" s="1"/>
  <c r="Y47" i="7"/>
  <c r="Y115" i="7" s="1"/>
  <c r="X47" i="7"/>
  <c r="X115" i="7" s="1"/>
  <c r="W47" i="7"/>
  <c r="V47" i="7"/>
  <c r="U47" i="7"/>
  <c r="T47" i="7"/>
  <c r="S47" i="7"/>
  <c r="S116" i="7" s="1"/>
  <c r="R47" i="7"/>
  <c r="R116" i="7" s="1"/>
  <c r="Q47" i="7"/>
  <c r="Q115" i="7" s="1"/>
  <c r="P47" i="7"/>
  <c r="P115" i="7" s="1"/>
  <c r="O47" i="7"/>
  <c r="N47" i="7"/>
  <c r="M47" i="7"/>
  <c r="L47" i="7"/>
  <c r="K47" i="7"/>
  <c r="K116" i="7" s="1"/>
  <c r="J47" i="7"/>
  <c r="J116" i="7" s="1"/>
  <c r="I47" i="7"/>
  <c r="I115" i="7" s="1"/>
  <c r="H47" i="7"/>
  <c r="H115" i="7" s="1"/>
  <c r="G47" i="7"/>
  <c r="F47" i="7"/>
  <c r="E47" i="7"/>
  <c r="D47" i="7"/>
  <c r="C47" i="7"/>
  <c r="C116" i="7" s="1"/>
  <c r="AZ46" i="7"/>
  <c r="AZ114" i="7" s="1"/>
  <c r="AY46" i="7"/>
  <c r="AY114" i="7" s="1"/>
  <c r="AX46" i="7"/>
  <c r="AX114" i="7" s="1"/>
  <c r="AW46" i="7"/>
  <c r="AW114" i="7" s="1"/>
  <c r="AV46" i="7"/>
  <c r="AV114" i="7" s="1"/>
  <c r="AU46" i="7"/>
  <c r="AU114" i="7" s="1"/>
  <c r="AT46" i="7"/>
  <c r="AT114" i="7" s="1"/>
  <c r="AS46" i="7"/>
  <c r="AS114" i="7" s="1"/>
  <c r="AR46" i="7"/>
  <c r="AR114" i="7" s="1"/>
  <c r="AQ46" i="7"/>
  <c r="AQ114" i="7" s="1"/>
  <c r="AP46" i="7"/>
  <c r="AP114" i="7" s="1"/>
  <c r="AO46" i="7"/>
  <c r="AO114" i="7" s="1"/>
  <c r="AN46" i="7"/>
  <c r="AN114" i="7" s="1"/>
  <c r="AM46" i="7"/>
  <c r="AM114" i="7" s="1"/>
  <c r="AL46" i="7"/>
  <c r="AL114" i="7" s="1"/>
  <c r="AK46" i="7"/>
  <c r="AK114" i="7" s="1"/>
  <c r="AJ46" i="7"/>
  <c r="AJ114" i="7" s="1"/>
  <c r="AI46" i="7"/>
  <c r="AI114" i="7" s="1"/>
  <c r="AH46" i="7"/>
  <c r="AH114" i="7" s="1"/>
  <c r="AG46" i="7"/>
  <c r="AG114" i="7" s="1"/>
  <c r="AF46" i="7"/>
  <c r="AF114" i="7" s="1"/>
  <c r="AE46" i="7"/>
  <c r="AE114" i="7" s="1"/>
  <c r="AD46" i="7"/>
  <c r="AD114" i="7" s="1"/>
  <c r="AC46" i="7"/>
  <c r="AC114" i="7" s="1"/>
  <c r="AB46" i="7"/>
  <c r="AB114" i="7" s="1"/>
  <c r="AA46" i="7"/>
  <c r="AA114" i="7" s="1"/>
  <c r="Z46" i="7"/>
  <c r="Z114" i="7" s="1"/>
  <c r="Y46" i="7"/>
  <c r="Y114" i="7" s="1"/>
  <c r="X46" i="7"/>
  <c r="X114" i="7" s="1"/>
  <c r="W46" i="7"/>
  <c r="W114" i="7" s="1"/>
  <c r="V46" i="7"/>
  <c r="V114" i="7" s="1"/>
  <c r="U46" i="7"/>
  <c r="U114" i="7" s="1"/>
  <c r="T46" i="7"/>
  <c r="T114" i="7" s="1"/>
  <c r="S46" i="7"/>
  <c r="S114" i="7" s="1"/>
  <c r="R46" i="7"/>
  <c r="R114" i="7" s="1"/>
  <c r="Q46" i="7"/>
  <c r="Q114" i="7" s="1"/>
  <c r="P46" i="7"/>
  <c r="P114" i="7" s="1"/>
  <c r="O46" i="7"/>
  <c r="O114" i="7" s="1"/>
  <c r="N46" i="7"/>
  <c r="N114" i="7" s="1"/>
  <c r="M46" i="7"/>
  <c r="M114" i="7" s="1"/>
  <c r="L46" i="7"/>
  <c r="L114" i="7" s="1"/>
  <c r="K46" i="7"/>
  <c r="K114" i="7" s="1"/>
  <c r="J46" i="7"/>
  <c r="J114" i="7" s="1"/>
  <c r="I46" i="7"/>
  <c r="I114" i="7" s="1"/>
  <c r="H46" i="7"/>
  <c r="H114" i="7" s="1"/>
  <c r="G46" i="7"/>
  <c r="G114" i="7" s="1"/>
  <c r="F46" i="7"/>
  <c r="F114" i="7" s="1"/>
  <c r="E46" i="7"/>
  <c r="E114" i="7" s="1"/>
  <c r="D46" i="7"/>
  <c r="D114" i="7" s="1"/>
  <c r="C46" i="7"/>
  <c r="C114" i="7" s="1"/>
  <c r="AZ45" i="7"/>
  <c r="AZ113" i="7" s="1"/>
  <c r="AY45" i="7"/>
  <c r="AY113" i="7" s="1"/>
  <c r="AX45" i="7"/>
  <c r="AX113" i="7" s="1"/>
  <c r="AW45" i="7"/>
  <c r="AW113" i="7" s="1"/>
  <c r="AV45" i="7"/>
  <c r="AV113" i="7" s="1"/>
  <c r="AU45" i="7"/>
  <c r="AU113" i="7" s="1"/>
  <c r="AT45" i="7"/>
  <c r="AT113" i="7" s="1"/>
  <c r="AS45" i="7"/>
  <c r="AS113" i="7" s="1"/>
  <c r="AR45" i="7"/>
  <c r="AR113" i="7" s="1"/>
  <c r="AQ45" i="7"/>
  <c r="AQ113" i="7" s="1"/>
  <c r="AP45" i="7"/>
  <c r="AP113" i="7" s="1"/>
  <c r="AO45" i="7"/>
  <c r="AO113" i="7" s="1"/>
  <c r="AN45" i="7"/>
  <c r="AN113" i="7" s="1"/>
  <c r="AM45" i="7"/>
  <c r="AM113" i="7" s="1"/>
  <c r="AL45" i="7"/>
  <c r="AL113" i="7" s="1"/>
  <c r="AK45" i="7"/>
  <c r="AK113" i="7" s="1"/>
  <c r="AJ45" i="7"/>
  <c r="AJ113" i="7" s="1"/>
  <c r="AI45" i="7"/>
  <c r="AI113" i="7" s="1"/>
  <c r="AH45" i="7"/>
  <c r="AH113" i="7" s="1"/>
  <c r="AG45" i="7"/>
  <c r="AG113" i="7" s="1"/>
  <c r="AF45" i="7"/>
  <c r="AF113" i="7" s="1"/>
  <c r="AE45" i="7"/>
  <c r="AE113" i="7" s="1"/>
  <c r="AD45" i="7"/>
  <c r="AD113" i="7" s="1"/>
  <c r="AC45" i="7"/>
  <c r="AC113" i="7" s="1"/>
  <c r="AB45" i="7"/>
  <c r="AB113" i="7" s="1"/>
  <c r="AA45" i="7"/>
  <c r="AA113" i="7" s="1"/>
  <c r="Z45" i="7"/>
  <c r="Z113" i="7" s="1"/>
  <c r="Y45" i="7"/>
  <c r="Y113" i="7" s="1"/>
  <c r="X45" i="7"/>
  <c r="X113" i="7" s="1"/>
  <c r="W45" i="7"/>
  <c r="W113" i="7" s="1"/>
  <c r="V45" i="7"/>
  <c r="V113" i="7" s="1"/>
  <c r="U45" i="7"/>
  <c r="U113" i="7" s="1"/>
  <c r="T45" i="7"/>
  <c r="T113" i="7" s="1"/>
  <c r="S45" i="7"/>
  <c r="S113" i="7" s="1"/>
  <c r="R45" i="7"/>
  <c r="R113" i="7" s="1"/>
  <c r="Q45" i="7"/>
  <c r="Q113" i="7" s="1"/>
  <c r="P45" i="7"/>
  <c r="P113" i="7" s="1"/>
  <c r="O45" i="7"/>
  <c r="O113" i="7" s="1"/>
  <c r="N45" i="7"/>
  <c r="N113" i="7" s="1"/>
  <c r="M45" i="7"/>
  <c r="M113" i="7" s="1"/>
  <c r="L45" i="7"/>
  <c r="L113" i="7" s="1"/>
  <c r="K45" i="7"/>
  <c r="K113" i="7" s="1"/>
  <c r="J45" i="7"/>
  <c r="J113" i="7" s="1"/>
  <c r="I45" i="7"/>
  <c r="I113" i="7" s="1"/>
  <c r="H45" i="7"/>
  <c r="H113" i="7" s="1"/>
  <c r="G45" i="7"/>
  <c r="G113" i="7" s="1"/>
  <c r="F45" i="7"/>
  <c r="F113" i="7" s="1"/>
  <c r="E45" i="7"/>
  <c r="E113" i="7" s="1"/>
  <c r="D45" i="7"/>
  <c r="D113" i="7" s="1"/>
  <c r="C45" i="7"/>
  <c r="C113" i="7" s="1"/>
  <c r="AZ44" i="7"/>
  <c r="AZ112" i="7" s="1"/>
  <c r="AY44" i="7"/>
  <c r="AY112" i="7" s="1"/>
  <c r="AX44" i="7"/>
  <c r="AX112" i="7" s="1"/>
  <c r="AW44" i="7"/>
  <c r="AW112" i="7" s="1"/>
  <c r="AV44" i="7"/>
  <c r="AV112" i="7" s="1"/>
  <c r="AU44" i="7"/>
  <c r="AU112" i="7" s="1"/>
  <c r="AT44" i="7"/>
  <c r="AT112" i="7" s="1"/>
  <c r="AS44" i="7"/>
  <c r="AS112" i="7" s="1"/>
  <c r="AR44" i="7"/>
  <c r="AR112" i="7" s="1"/>
  <c r="AQ44" i="7"/>
  <c r="AQ112" i="7" s="1"/>
  <c r="AP44" i="7"/>
  <c r="AP112" i="7" s="1"/>
  <c r="AO44" i="7"/>
  <c r="AO112" i="7" s="1"/>
  <c r="AN44" i="7"/>
  <c r="AN112" i="7" s="1"/>
  <c r="AM44" i="7"/>
  <c r="AM112" i="7" s="1"/>
  <c r="AL44" i="7"/>
  <c r="AL112" i="7" s="1"/>
  <c r="AK44" i="7"/>
  <c r="AK112" i="7" s="1"/>
  <c r="AJ44" i="7"/>
  <c r="AJ112" i="7" s="1"/>
  <c r="AI44" i="7"/>
  <c r="AI112" i="7" s="1"/>
  <c r="AH44" i="7"/>
  <c r="AH112" i="7" s="1"/>
  <c r="AG44" i="7"/>
  <c r="AG112" i="7" s="1"/>
  <c r="AF44" i="7"/>
  <c r="AF112" i="7" s="1"/>
  <c r="AE44" i="7"/>
  <c r="AE112" i="7" s="1"/>
  <c r="AD44" i="7"/>
  <c r="AD112" i="7" s="1"/>
  <c r="AC44" i="7"/>
  <c r="AC112" i="7" s="1"/>
  <c r="AB44" i="7"/>
  <c r="AB112" i="7" s="1"/>
  <c r="AA44" i="7"/>
  <c r="AA112" i="7" s="1"/>
  <c r="Z44" i="7"/>
  <c r="Z112" i="7" s="1"/>
  <c r="Y44" i="7"/>
  <c r="Y112" i="7" s="1"/>
  <c r="X44" i="7"/>
  <c r="X112" i="7" s="1"/>
  <c r="W44" i="7"/>
  <c r="W112" i="7" s="1"/>
  <c r="V44" i="7"/>
  <c r="V112" i="7" s="1"/>
  <c r="U44" i="7"/>
  <c r="U112" i="7" s="1"/>
  <c r="T44" i="7"/>
  <c r="T112" i="7" s="1"/>
  <c r="S44" i="7"/>
  <c r="S112" i="7" s="1"/>
  <c r="R44" i="7"/>
  <c r="R112" i="7" s="1"/>
  <c r="Q44" i="7"/>
  <c r="Q112" i="7" s="1"/>
  <c r="P44" i="7"/>
  <c r="P112" i="7" s="1"/>
  <c r="O44" i="7"/>
  <c r="O112" i="7" s="1"/>
  <c r="N44" i="7"/>
  <c r="N112" i="7" s="1"/>
  <c r="M44" i="7"/>
  <c r="M112" i="7" s="1"/>
  <c r="L44" i="7"/>
  <c r="L112" i="7" s="1"/>
  <c r="K44" i="7"/>
  <c r="K112" i="7" s="1"/>
  <c r="J44" i="7"/>
  <c r="J112" i="7" s="1"/>
  <c r="I44" i="7"/>
  <c r="I112" i="7" s="1"/>
  <c r="H44" i="7"/>
  <c r="H112" i="7" s="1"/>
  <c r="G44" i="7"/>
  <c r="G112" i="7" s="1"/>
  <c r="F44" i="7"/>
  <c r="F112" i="7" s="1"/>
  <c r="E44" i="7"/>
  <c r="E112" i="7" s="1"/>
  <c r="D44" i="7"/>
  <c r="D112" i="7" s="1"/>
  <c r="C44" i="7"/>
  <c r="C112" i="7" s="1"/>
  <c r="AZ43" i="7"/>
  <c r="AZ111" i="7" s="1"/>
  <c r="AY43" i="7"/>
  <c r="AY111" i="7" s="1"/>
  <c r="AX43" i="7"/>
  <c r="AX111" i="7" s="1"/>
  <c r="AW43" i="7"/>
  <c r="AW111" i="7" s="1"/>
  <c r="AV43" i="7"/>
  <c r="AV111" i="7" s="1"/>
  <c r="AU43" i="7"/>
  <c r="AU111" i="7" s="1"/>
  <c r="AT43" i="7"/>
  <c r="AT111" i="7" s="1"/>
  <c r="AS43" i="7"/>
  <c r="AS111" i="7" s="1"/>
  <c r="AR43" i="7"/>
  <c r="AR111" i="7" s="1"/>
  <c r="AQ43" i="7"/>
  <c r="AQ111" i="7" s="1"/>
  <c r="AP43" i="7"/>
  <c r="AP111" i="7" s="1"/>
  <c r="AO43" i="7"/>
  <c r="AO111" i="7" s="1"/>
  <c r="AN43" i="7"/>
  <c r="AN111" i="7" s="1"/>
  <c r="AM43" i="7"/>
  <c r="AM111" i="7" s="1"/>
  <c r="AL43" i="7"/>
  <c r="AL111" i="7" s="1"/>
  <c r="AK43" i="7"/>
  <c r="AK111" i="7" s="1"/>
  <c r="AJ43" i="7"/>
  <c r="AJ111" i="7" s="1"/>
  <c r="AI43" i="7"/>
  <c r="AI111" i="7" s="1"/>
  <c r="AH43" i="7"/>
  <c r="AH111" i="7" s="1"/>
  <c r="AG43" i="7"/>
  <c r="AG111" i="7" s="1"/>
  <c r="AF43" i="7"/>
  <c r="AF111" i="7" s="1"/>
  <c r="AE43" i="7"/>
  <c r="AE111" i="7" s="1"/>
  <c r="AD43" i="7"/>
  <c r="AD111" i="7" s="1"/>
  <c r="AC43" i="7"/>
  <c r="AC111" i="7" s="1"/>
  <c r="AB43" i="7"/>
  <c r="AB111" i="7" s="1"/>
  <c r="AA43" i="7"/>
  <c r="AA111" i="7" s="1"/>
  <c r="Z43" i="7"/>
  <c r="Z111" i="7" s="1"/>
  <c r="Y43" i="7"/>
  <c r="Y111" i="7" s="1"/>
  <c r="X43" i="7"/>
  <c r="X111" i="7" s="1"/>
  <c r="W43" i="7"/>
  <c r="W111" i="7" s="1"/>
  <c r="V43" i="7"/>
  <c r="V111" i="7" s="1"/>
  <c r="U43" i="7"/>
  <c r="U111" i="7" s="1"/>
  <c r="T43" i="7"/>
  <c r="T111" i="7" s="1"/>
  <c r="S43" i="7"/>
  <c r="S111" i="7" s="1"/>
  <c r="R43" i="7"/>
  <c r="R111" i="7" s="1"/>
  <c r="Q43" i="7"/>
  <c r="Q111" i="7" s="1"/>
  <c r="P43" i="7"/>
  <c r="P111" i="7" s="1"/>
  <c r="O43" i="7"/>
  <c r="O111" i="7" s="1"/>
  <c r="N43" i="7"/>
  <c r="N111" i="7" s="1"/>
  <c r="M43" i="7"/>
  <c r="M111" i="7" s="1"/>
  <c r="L43" i="7"/>
  <c r="L111" i="7" s="1"/>
  <c r="K43" i="7"/>
  <c r="K111" i="7" s="1"/>
  <c r="J43" i="7"/>
  <c r="J111" i="7" s="1"/>
  <c r="I43" i="7"/>
  <c r="I111" i="7" s="1"/>
  <c r="H43" i="7"/>
  <c r="H111" i="7" s="1"/>
  <c r="G43" i="7"/>
  <c r="G111" i="7" s="1"/>
  <c r="F43" i="7"/>
  <c r="F111" i="7" s="1"/>
  <c r="E43" i="7"/>
  <c r="E111" i="7" s="1"/>
  <c r="D43" i="7"/>
  <c r="D111" i="7" s="1"/>
  <c r="C43" i="7"/>
  <c r="AZ42" i="7"/>
  <c r="AY42" i="7"/>
  <c r="AX42" i="7"/>
  <c r="AW42" i="7"/>
  <c r="AV42" i="7"/>
  <c r="AU42" i="7"/>
  <c r="AT42" i="7"/>
  <c r="AS42" i="7"/>
  <c r="AR42" i="7"/>
  <c r="AQ42" i="7"/>
  <c r="AP42" i="7"/>
  <c r="AO42" i="7"/>
  <c r="AN42" i="7"/>
  <c r="AM42" i="7"/>
  <c r="AK42" i="7"/>
  <c r="AJ42" i="7"/>
  <c r="AI42" i="7"/>
  <c r="AH42" i="7"/>
  <c r="AG42" i="7"/>
  <c r="AF42" i="7"/>
  <c r="AE42" i="7"/>
  <c r="AD42" i="7"/>
  <c r="AC42" i="7"/>
  <c r="AB42" i="7"/>
  <c r="AA42" i="7"/>
  <c r="Z42" i="7"/>
  <c r="Y42" i="7"/>
  <c r="X42" i="7"/>
  <c r="W42" i="7"/>
  <c r="V42" i="7"/>
  <c r="U42" i="7"/>
  <c r="T42" i="7"/>
  <c r="S42" i="7"/>
  <c r="R42" i="7"/>
  <c r="Q42" i="7"/>
  <c r="P42" i="7"/>
  <c r="O42" i="7"/>
  <c r="N42" i="7"/>
  <c r="M42" i="7"/>
  <c r="L42" i="7"/>
  <c r="K42" i="7"/>
  <c r="J42" i="7"/>
  <c r="I42" i="7"/>
  <c r="G42" i="7"/>
  <c r="F42" i="7"/>
  <c r="E42" i="7"/>
  <c r="D42" i="7"/>
  <c r="C42" i="7"/>
  <c r="AZ41" i="7"/>
  <c r="AZ109" i="7" s="1"/>
  <c r="AY41" i="7"/>
  <c r="AY109" i="7" s="1"/>
  <c r="AX41" i="7"/>
  <c r="AX109" i="7" s="1"/>
  <c r="AW41" i="7"/>
  <c r="AW109" i="7" s="1"/>
  <c r="AV41" i="7"/>
  <c r="AV109" i="7" s="1"/>
  <c r="AU41" i="7"/>
  <c r="AU109" i="7" s="1"/>
  <c r="AT41" i="7"/>
  <c r="AT109" i="7" s="1"/>
  <c r="AS41" i="7"/>
  <c r="AS109" i="7" s="1"/>
  <c r="AR41" i="7"/>
  <c r="AR109" i="7" s="1"/>
  <c r="AQ41" i="7"/>
  <c r="AQ109" i="7" s="1"/>
  <c r="AP41" i="7"/>
  <c r="AP109" i="7" s="1"/>
  <c r="AO41" i="7"/>
  <c r="AO109" i="7" s="1"/>
  <c r="AN41" i="7"/>
  <c r="AN109" i="7" s="1"/>
  <c r="AM41" i="7"/>
  <c r="AM109" i="7" s="1"/>
  <c r="AL41" i="7"/>
  <c r="AL42" i="7" s="1"/>
  <c r="AK41" i="7"/>
  <c r="AK109" i="7" s="1"/>
  <c r="AJ41" i="7"/>
  <c r="AJ109" i="7" s="1"/>
  <c r="AI41" i="7"/>
  <c r="AI109" i="7" s="1"/>
  <c r="AH41" i="7"/>
  <c r="AH109" i="7" s="1"/>
  <c r="AG41" i="7"/>
  <c r="AG109" i="7" s="1"/>
  <c r="AF41" i="7"/>
  <c r="AF109" i="7" s="1"/>
  <c r="AE41" i="7"/>
  <c r="AE109" i="7" s="1"/>
  <c r="AD41" i="7"/>
  <c r="AD109" i="7" s="1"/>
  <c r="AC41" i="7"/>
  <c r="AC109" i="7" s="1"/>
  <c r="AB41" i="7"/>
  <c r="AB109" i="7" s="1"/>
  <c r="AA41" i="7"/>
  <c r="AA109" i="7" s="1"/>
  <c r="Z41" i="7"/>
  <c r="Z109" i="7" s="1"/>
  <c r="Y41" i="7"/>
  <c r="Y109" i="7" s="1"/>
  <c r="X41" i="7"/>
  <c r="X109" i="7" s="1"/>
  <c r="W41" i="7"/>
  <c r="W109" i="7" s="1"/>
  <c r="V41" i="7"/>
  <c r="V109" i="7" s="1"/>
  <c r="U41" i="7"/>
  <c r="U109" i="7" s="1"/>
  <c r="T41" i="7"/>
  <c r="T109" i="7" s="1"/>
  <c r="S41" i="7"/>
  <c r="S109" i="7" s="1"/>
  <c r="R41" i="7"/>
  <c r="R109" i="7" s="1"/>
  <c r="Q41" i="7"/>
  <c r="Q109" i="7" s="1"/>
  <c r="P41" i="7"/>
  <c r="P109" i="7" s="1"/>
  <c r="O41" i="7"/>
  <c r="O109" i="7" s="1"/>
  <c r="N41" i="7"/>
  <c r="N109" i="7" s="1"/>
  <c r="M41" i="7"/>
  <c r="M109" i="7" s="1"/>
  <c r="L41" i="7"/>
  <c r="L109" i="7" s="1"/>
  <c r="K41" i="7"/>
  <c r="K109" i="7" s="1"/>
  <c r="J41" i="7"/>
  <c r="J109" i="7" s="1"/>
  <c r="I41" i="7"/>
  <c r="I109" i="7" s="1"/>
  <c r="H41" i="7"/>
  <c r="H109" i="7" s="1"/>
  <c r="G41" i="7"/>
  <c r="G109" i="7" s="1"/>
  <c r="F41" i="7"/>
  <c r="F109" i="7" s="1"/>
  <c r="E41" i="7"/>
  <c r="E109" i="7" s="1"/>
  <c r="D41" i="7"/>
  <c r="D109" i="7" s="1"/>
  <c r="C41" i="7"/>
  <c r="C109" i="7" s="1"/>
  <c r="AZ40" i="7"/>
  <c r="AZ108" i="7" s="1"/>
  <c r="AY40" i="7"/>
  <c r="AY108" i="7" s="1"/>
  <c r="AX40" i="7"/>
  <c r="AX108" i="7" s="1"/>
  <c r="AW40" i="7"/>
  <c r="AW108" i="7" s="1"/>
  <c r="AV40" i="7"/>
  <c r="AV108" i="7" s="1"/>
  <c r="AU40" i="7"/>
  <c r="AU108" i="7" s="1"/>
  <c r="AT40" i="7"/>
  <c r="AT108" i="7" s="1"/>
  <c r="AS40" i="7"/>
  <c r="AS108" i="7" s="1"/>
  <c r="AR40" i="7"/>
  <c r="AR108" i="7" s="1"/>
  <c r="AQ40" i="7"/>
  <c r="AQ108" i="7" s="1"/>
  <c r="AP40" i="7"/>
  <c r="AP108" i="7" s="1"/>
  <c r="AO40" i="7"/>
  <c r="AO108" i="7" s="1"/>
  <c r="AN40" i="7"/>
  <c r="AN108" i="7" s="1"/>
  <c r="AM40" i="7"/>
  <c r="AM108" i="7" s="1"/>
  <c r="AL40" i="7"/>
  <c r="AL108" i="7" s="1"/>
  <c r="AK40" i="7"/>
  <c r="AK108" i="7" s="1"/>
  <c r="AJ40" i="7"/>
  <c r="AJ108" i="7" s="1"/>
  <c r="AI40" i="7"/>
  <c r="AI108" i="7" s="1"/>
  <c r="AH40" i="7"/>
  <c r="AH108" i="7" s="1"/>
  <c r="AG40" i="7"/>
  <c r="AG108" i="7" s="1"/>
  <c r="AF40" i="7"/>
  <c r="AF108" i="7" s="1"/>
  <c r="AE40" i="7"/>
  <c r="AE108" i="7" s="1"/>
  <c r="AD40" i="7"/>
  <c r="AD108" i="7" s="1"/>
  <c r="AC40" i="7"/>
  <c r="AC108" i="7" s="1"/>
  <c r="AB40" i="7"/>
  <c r="AB108" i="7" s="1"/>
  <c r="AA40" i="7"/>
  <c r="AA108" i="7" s="1"/>
  <c r="Z40" i="7"/>
  <c r="Z108" i="7" s="1"/>
  <c r="Y40" i="7"/>
  <c r="Y108" i="7" s="1"/>
  <c r="X40" i="7"/>
  <c r="X108" i="7" s="1"/>
  <c r="W40" i="7"/>
  <c r="W108" i="7" s="1"/>
  <c r="V40" i="7"/>
  <c r="V108" i="7" s="1"/>
  <c r="U40" i="7"/>
  <c r="U108" i="7" s="1"/>
  <c r="T40" i="7"/>
  <c r="T108" i="7" s="1"/>
  <c r="S40" i="7"/>
  <c r="S108" i="7" s="1"/>
  <c r="R40" i="7"/>
  <c r="R108" i="7" s="1"/>
  <c r="Q40" i="7"/>
  <c r="Q108" i="7" s="1"/>
  <c r="P40" i="7"/>
  <c r="P108" i="7" s="1"/>
  <c r="O40" i="7"/>
  <c r="O108" i="7" s="1"/>
  <c r="N40" i="7"/>
  <c r="N108" i="7" s="1"/>
  <c r="M40" i="7"/>
  <c r="M108" i="7" s="1"/>
  <c r="L40" i="7"/>
  <c r="L108" i="7" s="1"/>
  <c r="K40" i="7"/>
  <c r="K108" i="7" s="1"/>
  <c r="J40" i="7"/>
  <c r="J108" i="7" s="1"/>
  <c r="I40" i="7"/>
  <c r="I108" i="7" s="1"/>
  <c r="H40" i="7"/>
  <c r="H108" i="7" s="1"/>
  <c r="G40" i="7"/>
  <c r="G108" i="7" s="1"/>
  <c r="F40" i="7"/>
  <c r="F108" i="7" s="1"/>
  <c r="E40" i="7"/>
  <c r="E108" i="7" s="1"/>
  <c r="D40" i="7"/>
  <c r="D108" i="7" s="1"/>
  <c r="C40" i="7"/>
  <c r="C108" i="7" s="1"/>
  <c r="AZ39" i="7"/>
  <c r="AZ107" i="7" s="1"/>
  <c r="AY39" i="7"/>
  <c r="AY106" i="7" s="1"/>
  <c r="AX39" i="7"/>
  <c r="AX106" i="7" s="1"/>
  <c r="AW39" i="7"/>
  <c r="AW107" i="7" s="1"/>
  <c r="AV39" i="7"/>
  <c r="AV106" i="7" s="1"/>
  <c r="AU39" i="7"/>
  <c r="AU107" i="7" s="1"/>
  <c r="AT39" i="7"/>
  <c r="AT107" i="7" s="1"/>
  <c r="AS39" i="7"/>
  <c r="AS106" i="7" s="1"/>
  <c r="AR39" i="7"/>
  <c r="AR107" i="7" s="1"/>
  <c r="AQ39" i="7"/>
  <c r="AQ106" i="7" s="1"/>
  <c r="AP39" i="7"/>
  <c r="AP107" i="7" s="1"/>
  <c r="AO39" i="7"/>
  <c r="AO107" i="7" s="1"/>
  <c r="AN39" i="7"/>
  <c r="AN107" i="7" s="1"/>
  <c r="AM39" i="7"/>
  <c r="AM107" i="7" s="1"/>
  <c r="AL39" i="7"/>
  <c r="AL107" i="7" s="1"/>
  <c r="AK39" i="7"/>
  <c r="AK107" i="7" s="1"/>
  <c r="AJ39" i="7"/>
  <c r="AJ107" i="7" s="1"/>
  <c r="AI39" i="7"/>
  <c r="AI106" i="7" s="1"/>
  <c r="AH39" i="7"/>
  <c r="AH107" i="7" s="1"/>
  <c r="AG39" i="7"/>
  <c r="AG107" i="7" s="1"/>
  <c r="AF39" i="7"/>
  <c r="AF106" i="7" s="1"/>
  <c r="AE39" i="7"/>
  <c r="AE107" i="7" s="1"/>
  <c r="AD39" i="7"/>
  <c r="AD106" i="7" s="1"/>
  <c r="AC39" i="7"/>
  <c r="AC107" i="7" s="1"/>
  <c r="AB39" i="7"/>
  <c r="AB107" i="7" s="1"/>
  <c r="AA39" i="7"/>
  <c r="AA106" i="7" s="1"/>
  <c r="Z39" i="7"/>
  <c r="Z107" i="7" s="1"/>
  <c r="Y39" i="7"/>
  <c r="Y107" i="7" s="1"/>
  <c r="X39" i="7"/>
  <c r="X107" i="7" s="1"/>
  <c r="W39" i="7"/>
  <c r="W107" i="7" s="1"/>
  <c r="V39" i="7"/>
  <c r="V106" i="7" s="1"/>
  <c r="U39" i="7"/>
  <c r="U106" i="7" s="1"/>
  <c r="T39" i="7"/>
  <c r="T106" i="7" s="1"/>
  <c r="S39" i="7"/>
  <c r="S106" i="7" s="1"/>
  <c r="R39" i="7"/>
  <c r="R107" i="7" s="1"/>
  <c r="Q39" i="7"/>
  <c r="Q107" i="7" s="1"/>
  <c r="P39" i="7"/>
  <c r="P107" i="7" s="1"/>
  <c r="O39" i="7"/>
  <c r="O107" i="7" s="1"/>
  <c r="N39" i="7"/>
  <c r="N106" i="7" s="1"/>
  <c r="M39" i="7"/>
  <c r="M106" i="7" s="1"/>
  <c r="L39" i="7"/>
  <c r="L106" i="7" s="1"/>
  <c r="K39" i="7"/>
  <c r="K106" i="7" s="1"/>
  <c r="J39" i="7"/>
  <c r="J107" i="7" s="1"/>
  <c r="I39" i="7"/>
  <c r="I107" i="7" s="1"/>
  <c r="H39" i="7"/>
  <c r="H107" i="7" s="1"/>
  <c r="G39" i="7"/>
  <c r="G107" i="7" s="1"/>
  <c r="F39" i="7"/>
  <c r="F107" i="7" s="1"/>
  <c r="E39" i="7"/>
  <c r="E106" i="7" s="1"/>
  <c r="D39" i="7"/>
  <c r="D106" i="7" s="1"/>
  <c r="C39" i="7"/>
  <c r="C106" i="7" s="1"/>
  <c r="AZ38" i="7"/>
  <c r="AZ105" i="7" s="1"/>
  <c r="AY38" i="7"/>
  <c r="AY105" i="7" s="1"/>
  <c r="AX38" i="7"/>
  <c r="AX105" i="7" s="1"/>
  <c r="AW38" i="7"/>
  <c r="AW105" i="7" s="1"/>
  <c r="AV38" i="7"/>
  <c r="AV105" i="7" s="1"/>
  <c r="AU38" i="7"/>
  <c r="AU105" i="7" s="1"/>
  <c r="AT38" i="7"/>
  <c r="AT105" i="7" s="1"/>
  <c r="AS38" i="7"/>
  <c r="AS105" i="7" s="1"/>
  <c r="AR38" i="7"/>
  <c r="AR105" i="7" s="1"/>
  <c r="AQ38" i="7"/>
  <c r="AQ105" i="7" s="1"/>
  <c r="AP38" i="7"/>
  <c r="AP105" i="7" s="1"/>
  <c r="AO38" i="7"/>
  <c r="AO105" i="7" s="1"/>
  <c r="AN38" i="7"/>
  <c r="AN105" i="7" s="1"/>
  <c r="AM38" i="7"/>
  <c r="AM105" i="7" s="1"/>
  <c r="AL38" i="7"/>
  <c r="AL105" i="7" s="1"/>
  <c r="AK38" i="7"/>
  <c r="AK105" i="7" s="1"/>
  <c r="AJ38" i="7"/>
  <c r="AJ105" i="7" s="1"/>
  <c r="AI38" i="7"/>
  <c r="AI105" i="7" s="1"/>
  <c r="AH38" i="7"/>
  <c r="AH105" i="7" s="1"/>
  <c r="AG38" i="7"/>
  <c r="AG105" i="7" s="1"/>
  <c r="AF38" i="7"/>
  <c r="AF105" i="7" s="1"/>
  <c r="AE38" i="7"/>
  <c r="AE105" i="7" s="1"/>
  <c r="AD38" i="7"/>
  <c r="AD105" i="7" s="1"/>
  <c r="AC38" i="7"/>
  <c r="AC105" i="7" s="1"/>
  <c r="AB38" i="7"/>
  <c r="AB105" i="7" s="1"/>
  <c r="AA38" i="7"/>
  <c r="AA105" i="7" s="1"/>
  <c r="Z38" i="7"/>
  <c r="Z105" i="7" s="1"/>
  <c r="Y38" i="7"/>
  <c r="Y105" i="7" s="1"/>
  <c r="X38" i="7"/>
  <c r="X105" i="7" s="1"/>
  <c r="W38" i="7"/>
  <c r="W105" i="7" s="1"/>
  <c r="V38" i="7"/>
  <c r="V105" i="7" s="1"/>
  <c r="U38" i="7"/>
  <c r="U105" i="7" s="1"/>
  <c r="T38" i="7"/>
  <c r="T105" i="7" s="1"/>
  <c r="S38" i="7"/>
  <c r="S105" i="7" s="1"/>
  <c r="R38" i="7"/>
  <c r="R105" i="7" s="1"/>
  <c r="Q38" i="7"/>
  <c r="Q105" i="7" s="1"/>
  <c r="P38" i="7"/>
  <c r="P105" i="7" s="1"/>
  <c r="O38" i="7"/>
  <c r="O105" i="7" s="1"/>
  <c r="N38" i="7"/>
  <c r="N105" i="7" s="1"/>
  <c r="M38" i="7"/>
  <c r="M105" i="7" s="1"/>
  <c r="L38" i="7"/>
  <c r="L105" i="7" s="1"/>
  <c r="K38" i="7"/>
  <c r="K105" i="7" s="1"/>
  <c r="J38" i="7"/>
  <c r="J105" i="7" s="1"/>
  <c r="I38" i="7"/>
  <c r="I105" i="7" s="1"/>
  <c r="H38" i="7"/>
  <c r="H105" i="7" s="1"/>
  <c r="G38" i="7"/>
  <c r="G105" i="7" s="1"/>
  <c r="F38" i="7"/>
  <c r="F105" i="7" s="1"/>
  <c r="E38" i="7"/>
  <c r="E105" i="7" s="1"/>
  <c r="D38" i="7"/>
  <c r="D105" i="7" s="1"/>
  <c r="C38" i="7"/>
  <c r="C105" i="7" s="1"/>
  <c r="H53" i="7" l="1"/>
  <c r="H121" i="7" s="1"/>
  <c r="D110" i="7"/>
  <c r="X106" i="7"/>
  <c r="AB106" i="7"/>
  <c r="M110" i="7"/>
  <c r="T107" i="7"/>
  <c r="AJ110" i="7"/>
  <c r="S115" i="7"/>
  <c r="AS110" i="7"/>
  <c r="AY115" i="7"/>
  <c r="AG106" i="7"/>
  <c r="AI107" i="7"/>
  <c r="X116" i="7"/>
  <c r="AD126" i="7"/>
  <c r="AK106" i="7"/>
  <c r="AQ107" i="7"/>
  <c r="AG116" i="7"/>
  <c r="K127" i="7"/>
  <c r="H42" i="7"/>
  <c r="H110" i="7" s="1"/>
  <c r="AT106" i="7"/>
  <c r="AR127" i="7"/>
  <c r="AZ106" i="7"/>
  <c r="W121" i="7"/>
  <c r="E107" i="7"/>
  <c r="AL53" i="7"/>
  <c r="I106" i="7"/>
  <c r="N107" i="7"/>
  <c r="R127" i="7"/>
  <c r="R126" i="7"/>
  <c r="Z127" i="7"/>
  <c r="Z126" i="7"/>
  <c r="AP127" i="7"/>
  <c r="AP126" i="7"/>
  <c r="O106" i="7"/>
  <c r="AD107" i="7"/>
  <c r="J115" i="7"/>
  <c r="AP115" i="7"/>
  <c r="C126" i="7"/>
  <c r="C127" i="7"/>
  <c r="S126" i="7"/>
  <c r="S127" i="7"/>
  <c r="AA126" i="7"/>
  <c r="AA127" i="7"/>
  <c r="AI126" i="7"/>
  <c r="AI127" i="7"/>
  <c r="AY126" i="7"/>
  <c r="AY127" i="7"/>
  <c r="AY110" i="7"/>
  <c r="AQ110" i="7"/>
  <c r="AI110" i="7"/>
  <c r="AA110" i="7"/>
  <c r="S110" i="7"/>
  <c r="K110" i="7"/>
  <c r="C110" i="7"/>
  <c r="AX110" i="7"/>
  <c r="AP110" i="7"/>
  <c r="AH110" i="7"/>
  <c r="Z110" i="7"/>
  <c r="R110" i="7"/>
  <c r="J110" i="7"/>
  <c r="AW110" i="7"/>
  <c r="AO110" i="7"/>
  <c r="AG110" i="7"/>
  <c r="Y110" i="7"/>
  <c r="Q110" i="7"/>
  <c r="I110" i="7"/>
  <c r="AV110" i="7"/>
  <c r="AN110" i="7"/>
  <c r="AF110" i="7"/>
  <c r="X110" i="7"/>
  <c r="P110" i="7"/>
  <c r="AU110" i="7"/>
  <c r="AM110" i="7"/>
  <c r="AE110" i="7"/>
  <c r="W110" i="7"/>
  <c r="O110" i="7"/>
  <c r="G110" i="7"/>
  <c r="AT110" i="7"/>
  <c r="AL110" i="7"/>
  <c r="AD110" i="7"/>
  <c r="V110" i="7"/>
  <c r="N110" i="7"/>
  <c r="F110" i="7"/>
  <c r="G106" i="7"/>
  <c r="P106" i="7"/>
  <c r="Y106" i="7"/>
  <c r="AH106" i="7"/>
  <c r="AR106" i="7"/>
  <c r="C107" i="7"/>
  <c r="L107" i="7"/>
  <c r="U107" i="7"/>
  <c r="AF107" i="7"/>
  <c r="AS107" i="7"/>
  <c r="E110" i="7"/>
  <c r="AK110" i="7"/>
  <c r="K115" i="7"/>
  <c r="AQ115" i="7"/>
  <c r="Y116" i="7"/>
  <c r="J127" i="7"/>
  <c r="J126" i="7"/>
  <c r="AH127" i="7"/>
  <c r="AH126" i="7"/>
  <c r="AX127" i="7"/>
  <c r="AX126" i="7"/>
  <c r="F106" i="7"/>
  <c r="AP106" i="7"/>
  <c r="K107" i="7"/>
  <c r="D116" i="7"/>
  <c r="D115" i="7"/>
  <c r="L116" i="7"/>
  <c r="L115" i="7"/>
  <c r="T116" i="7"/>
  <c r="T115" i="7"/>
  <c r="AB116" i="7"/>
  <c r="AB115" i="7"/>
  <c r="AJ116" i="7"/>
  <c r="AJ115" i="7"/>
  <c r="AR116" i="7"/>
  <c r="AR115" i="7"/>
  <c r="AZ116" i="7"/>
  <c r="AZ115" i="7"/>
  <c r="D126" i="7"/>
  <c r="D127" i="7"/>
  <c r="T126" i="7"/>
  <c r="T127" i="7"/>
  <c r="AB126" i="7"/>
  <c r="AB127" i="7"/>
  <c r="AJ126" i="7"/>
  <c r="AJ127" i="7"/>
  <c r="AZ126" i="7"/>
  <c r="AZ127" i="7"/>
  <c r="H106" i="7"/>
  <c r="Q106" i="7"/>
  <c r="Z106" i="7"/>
  <c r="AJ106" i="7"/>
  <c r="D107" i="7"/>
  <c r="M107" i="7"/>
  <c r="V107" i="7"/>
  <c r="AV107" i="7"/>
  <c r="L110" i="7"/>
  <c r="AR110" i="7"/>
  <c r="R115" i="7"/>
  <c r="AX115" i="7"/>
  <c r="AF116" i="7"/>
  <c r="AC126" i="7"/>
  <c r="U116" i="7"/>
  <c r="U115" i="7"/>
  <c r="U127" i="7"/>
  <c r="U126" i="7"/>
  <c r="AS127" i="7"/>
  <c r="AS126" i="7"/>
  <c r="F116" i="7"/>
  <c r="F115" i="7"/>
  <c r="N116" i="7"/>
  <c r="N115" i="7"/>
  <c r="V116" i="7"/>
  <c r="V115" i="7"/>
  <c r="AD116" i="7"/>
  <c r="AD115" i="7"/>
  <c r="AL116" i="7"/>
  <c r="AL115" i="7"/>
  <c r="AT116" i="7"/>
  <c r="AT115" i="7"/>
  <c r="F127" i="7"/>
  <c r="F126" i="7"/>
  <c r="N127" i="7"/>
  <c r="N126" i="7"/>
  <c r="V127" i="7"/>
  <c r="V126" i="7"/>
  <c r="AL127" i="7"/>
  <c r="AL126" i="7"/>
  <c r="AT127" i="7"/>
  <c r="AT126" i="7"/>
  <c r="J106" i="7"/>
  <c r="AC106" i="7"/>
  <c r="AL106" i="7"/>
  <c r="AU106" i="7"/>
  <c r="AY107" i="7"/>
  <c r="AL109" i="7"/>
  <c r="T110" i="7"/>
  <c r="AZ110" i="7"/>
  <c r="Z115" i="7"/>
  <c r="H116" i="7"/>
  <c r="AN116" i="7"/>
  <c r="E116" i="7"/>
  <c r="E115" i="7"/>
  <c r="AS116" i="7"/>
  <c r="AS115" i="7"/>
  <c r="E127" i="7"/>
  <c r="E126" i="7"/>
  <c r="AT121" i="7"/>
  <c r="AL121" i="7"/>
  <c r="AD121" i="7"/>
  <c r="V121" i="7"/>
  <c r="N121" i="7"/>
  <c r="F121" i="7"/>
  <c r="AS121" i="7"/>
  <c r="AK121" i="7"/>
  <c r="AC121" i="7"/>
  <c r="U121" i="7"/>
  <c r="M121" i="7"/>
  <c r="E121" i="7"/>
  <c r="AZ121" i="7"/>
  <c r="AR121" i="7"/>
  <c r="AJ121" i="7"/>
  <c r="AB121" i="7"/>
  <c r="T121" i="7"/>
  <c r="L121" i="7"/>
  <c r="D121" i="7"/>
  <c r="AY121" i="7"/>
  <c r="AQ121" i="7"/>
  <c r="AI121" i="7"/>
  <c r="AA121" i="7"/>
  <c r="S121" i="7"/>
  <c r="K121" i="7"/>
  <c r="C121" i="7"/>
  <c r="AX121" i="7"/>
  <c r="AP121" i="7"/>
  <c r="AH121" i="7"/>
  <c r="Z121" i="7"/>
  <c r="R121" i="7"/>
  <c r="J121" i="7"/>
  <c r="AW121" i="7"/>
  <c r="AO121" i="7"/>
  <c r="AG121" i="7"/>
  <c r="Y121" i="7"/>
  <c r="Q121" i="7"/>
  <c r="I121" i="7"/>
  <c r="AV121" i="7"/>
  <c r="P121" i="7"/>
  <c r="AU121" i="7"/>
  <c r="O121" i="7"/>
  <c r="AN121" i="7"/>
  <c r="AM121" i="7"/>
  <c r="G121" i="7"/>
  <c r="AF121" i="7"/>
  <c r="AE121" i="7"/>
  <c r="G116" i="7"/>
  <c r="G115" i="7"/>
  <c r="O116" i="7"/>
  <c r="O115" i="7"/>
  <c r="W116" i="7"/>
  <c r="W115" i="7"/>
  <c r="AE116" i="7"/>
  <c r="AE115" i="7"/>
  <c r="AM116" i="7"/>
  <c r="AM115" i="7"/>
  <c r="AU116" i="7"/>
  <c r="AU115" i="7"/>
  <c r="G127" i="7"/>
  <c r="G126" i="7"/>
  <c r="O127" i="7"/>
  <c r="O126" i="7"/>
  <c r="W127" i="7"/>
  <c r="W126" i="7"/>
  <c r="AE127" i="7"/>
  <c r="AE126" i="7"/>
  <c r="AM127" i="7"/>
  <c r="AM126" i="7"/>
  <c r="AU127" i="7"/>
  <c r="AU126" i="7"/>
  <c r="AM106" i="7"/>
  <c r="AA107" i="7"/>
  <c r="U110" i="7"/>
  <c r="C111" i="7"/>
  <c r="AA115" i="7"/>
  <c r="I116" i="7"/>
  <c r="AO116" i="7"/>
  <c r="L127" i="7"/>
  <c r="AC116" i="7"/>
  <c r="AC115" i="7"/>
  <c r="R106" i="7"/>
  <c r="AX107" i="7"/>
  <c r="H127" i="7"/>
  <c r="H126" i="7"/>
  <c r="P127" i="7"/>
  <c r="P126" i="7"/>
  <c r="X127" i="7"/>
  <c r="X126" i="7"/>
  <c r="AF127" i="7"/>
  <c r="AF126" i="7"/>
  <c r="AN127" i="7"/>
  <c r="AN126" i="7"/>
  <c r="AV127" i="7"/>
  <c r="AV126" i="7"/>
  <c r="AE106" i="7"/>
  <c r="AN106" i="7"/>
  <c r="AW106" i="7"/>
  <c r="AB110" i="7"/>
  <c r="AH115" i="7"/>
  <c r="P116" i="7"/>
  <c r="AV116" i="7"/>
  <c r="AQ127" i="7"/>
  <c r="M116" i="7"/>
  <c r="M115" i="7"/>
  <c r="AK116" i="7"/>
  <c r="AK115" i="7"/>
  <c r="M127" i="7"/>
  <c r="M126" i="7"/>
  <c r="AK127" i="7"/>
  <c r="AK126" i="7"/>
  <c r="X121" i="7"/>
  <c r="I127" i="7"/>
  <c r="I126" i="7"/>
  <c r="Q127" i="7"/>
  <c r="Q126" i="7"/>
  <c r="Y127" i="7"/>
  <c r="Y126" i="7"/>
  <c r="AG127" i="7"/>
  <c r="AG126" i="7"/>
  <c r="AO127" i="7"/>
  <c r="AO126" i="7"/>
  <c r="AW127" i="7"/>
  <c r="AW126" i="7"/>
  <c r="W106" i="7"/>
  <c r="AO106" i="7"/>
  <c r="S107" i="7"/>
  <c r="AC110" i="7"/>
  <c r="C115" i="7"/>
  <c r="AI115" i="7"/>
  <c r="Q116" i="7"/>
  <c r="AW116" i="7"/>
  <c r="AD63" i="3" l="1" a="1"/>
  <c r="AD64" i="3" s="1"/>
  <c r="AK49" i="3"/>
  <c r="AD67" i="3" l="1"/>
  <c r="AD66" i="3"/>
  <c r="AD63" i="3"/>
  <c r="AD65" i="3"/>
  <c r="AK48" i="3"/>
  <c r="AK52" i="3"/>
  <c r="AK51" i="3"/>
  <c r="AK50" i="3"/>
  <c r="AE50" i="3" l="1"/>
  <c r="AE51" i="3"/>
  <c r="AE48" i="3"/>
  <c r="AE47" i="3"/>
  <c r="AE52" i="3"/>
  <c r="AE49" i="3"/>
  <c r="Y48" i="3"/>
  <c r="Y47" i="3"/>
  <c r="Y52" i="3"/>
  <c r="Y50" i="3"/>
  <c r="Y49" i="3"/>
  <c r="Y51" i="3"/>
  <c r="F49" i="3" l="1"/>
  <c r="F47" i="3"/>
  <c r="F48" i="3" l="1"/>
  <c r="F50" i="3"/>
  <c r="F51" i="3"/>
  <c r="F52" i="3"/>
  <c r="E51" i="3" l="1"/>
  <c r="E52" i="3"/>
  <c r="E50" i="3" l="1"/>
  <c r="E49" i="3" l="1"/>
  <c r="E48" i="3" l="1"/>
  <c r="E47" i="3" l="1"/>
  <c r="AK47" i="3"/>
  <c r="F24" i="17" l="1"/>
  <c r="S48" i="3"/>
  <c r="S49" i="3"/>
  <c r="S47" i="3"/>
  <c r="S52" i="3"/>
  <c r="S50" i="3"/>
  <c r="S51" i="3"/>
  <c r="D48" i="3"/>
  <c r="D52" i="3"/>
  <c r="D51" i="3"/>
  <c r="D49" i="3"/>
  <c r="D50" i="3"/>
  <c r="D47" i="3"/>
  <c r="AQ50" i="3" l="1"/>
  <c r="AQ51" i="3"/>
  <c r="AQ52" i="3"/>
  <c r="AQ48" i="3"/>
  <c r="AQ47" i="3"/>
  <c r="AQ49" i="3"/>
  <c r="B48" i="3" l="1"/>
  <c r="B47" i="3"/>
  <c r="M48" i="3" l="1"/>
  <c r="G48" i="3" s="1"/>
  <c r="C48" i="3"/>
  <c r="C49" i="3" l="1"/>
  <c r="C51" i="3"/>
  <c r="C50" i="3"/>
  <c r="C52" i="3" l="1"/>
  <c r="M50" i="3" l="1"/>
  <c r="G50" i="3" s="1"/>
  <c r="B50" i="3"/>
  <c r="M52" i="3"/>
  <c r="G52" i="3" s="1"/>
  <c r="B52" i="3"/>
  <c r="M51" i="3"/>
  <c r="G51" i="3" s="1"/>
  <c r="B51" i="3"/>
  <c r="M49" i="3"/>
  <c r="G49" i="3" s="1"/>
  <c r="B49" i="3"/>
  <c r="F15" i="17" l="1"/>
  <c r="BB179" i="8" l="1"/>
  <c r="BB146" i="8"/>
  <c r="BB96" i="8" l="1"/>
  <c r="BB130" i="8" l="1"/>
  <c r="M47" i="3" l="1"/>
  <c r="G47" i="3" s="1"/>
  <c r="C47" i="3"/>
  <c r="BA33" i="8" l="1"/>
  <c r="E48" i="16"/>
  <c r="E94" i="16"/>
  <c r="AP28" i="8" l="1"/>
  <c r="AK28" i="8"/>
  <c r="AF28" i="8"/>
  <c r="AA28" i="8"/>
  <c r="Q28" i="8"/>
  <c r="V28" i="8"/>
  <c r="L28" i="8"/>
  <c r="AU28" i="8"/>
  <c r="G28" i="8"/>
  <c r="AU18" i="8"/>
  <c r="Q18" i="8"/>
  <c r="G18" i="8"/>
  <c r="AP18" i="8"/>
  <c r="AA18" i="8"/>
  <c r="L18" i="8"/>
  <c r="AK18" i="8"/>
  <c r="V18" i="8"/>
  <c r="AF18" i="8"/>
  <c r="AP23" i="8"/>
  <c r="AA23" i="8"/>
  <c r="L23" i="8"/>
  <c r="V23" i="8"/>
  <c r="AK23" i="8"/>
  <c r="AU23" i="8"/>
  <c r="G23" i="8"/>
  <c r="AF23" i="8"/>
  <c r="Q23" i="8"/>
  <c r="AZ22" i="8"/>
  <c r="AO31" i="8"/>
  <c r="AE31" i="8"/>
  <c r="U31" i="8"/>
  <c r="P31" i="8"/>
  <c r="AT31" i="8"/>
  <c r="K31" i="8"/>
  <c r="AJ31" i="8"/>
  <c r="Z31" i="8"/>
  <c r="F31" i="8"/>
  <c r="AT28" i="8"/>
  <c r="K28" i="8"/>
  <c r="Z28" i="8"/>
  <c r="F28" i="8"/>
  <c r="AO28" i="8"/>
  <c r="U28" i="8"/>
  <c r="AJ28" i="8"/>
  <c r="P28" i="8"/>
  <c r="AE28" i="8"/>
  <c r="AU17" i="8"/>
  <c r="G17" i="8"/>
  <c r="AF17" i="8"/>
  <c r="Q17" i="8"/>
  <c r="AP17" i="8"/>
  <c r="AA17" i="8"/>
  <c r="V17" i="8"/>
  <c r="L17" i="8"/>
  <c r="AK17" i="8"/>
  <c r="AZ16" i="8"/>
  <c r="AO12" i="8"/>
  <c r="AE12" i="8"/>
  <c r="U12" i="8"/>
  <c r="AJ12" i="8"/>
  <c r="AT12" i="8"/>
  <c r="Z12" i="8"/>
  <c r="P12" i="8"/>
  <c r="F12" i="8"/>
  <c r="K12" i="8"/>
  <c r="AJ26" i="8"/>
  <c r="AE26" i="8"/>
  <c r="P26" i="8"/>
  <c r="K26" i="8"/>
  <c r="AT26" i="8"/>
  <c r="Z26" i="8"/>
  <c r="F26" i="8"/>
  <c r="AO26" i="8"/>
  <c r="U26" i="8"/>
  <c r="AY25" i="8"/>
  <c r="E140" i="16"/>
  <c r="U11" i="8"/>
  <c r="K11" i="8"/>
  <c r="AJ11" i="8"/>
  <c r="Z11" i="8"/>
  <c r="P11" i="8"/>
  <c r="AT11" i="8"/>
  <c r="F11" i="8"/>
  <c r="AO11" i="8"/>
  <c r="AE11" i="8"/>
  <c r="AY10" i="8"/>
  <c r="F17" i="8"/>
  <c r="AE17" i="8"/>
  <c r="P17" i="8"/>
  <c r="AO17" i="8"/>
  <c r="AJ17" i="8"/>
  <c r="Z17" i="8"/>
  <c r="K17" i="8"/>
  <c r="U17" i="8"/>
  <c r="AT17" i="8"/>
  <c r="AY16" i="8"/>
  <c r="L35" i="8"/>
  <c r="AK35" i="8"/>
  <c r="AU35" i="8"/>
  <c r="G35" i="8"/>
  <c r="Q35" i="8"/>
  <c r="AF35" i="8"/>
  <c r="AP35" i="8"/>
  <c r="V35" i="8"/>
  <c r="AA35" i="8"/>
  <c r="AR59" i="8"/>
  <c r="AM59" i="8"/>
  <c r="AH59" i="8"/>
  <c r="X59" i="8"/>
  <c r="N59" i="8"/>
  <c r="I59" i="8"/>
  <c r="D59" i="8"/>
  <c r="AC59" i="8"/>
  <c r="S59" i="8"/>
  <c r="S100" i="8"/>
  <c r="AM100" i="8"/>
  <c r="N100" i="8"/>
  <c r="AR100" i="8"/>
  <c r="I100" i="8"/>
  <c r="X100" i="8"/>
  <c r="D100" i="8"/>
  <c r="AH100" i="8"/>
  <c r="AC100" i="8"/>
  <c r="AE20" i="8"/>
  <c r="Z20" i="8"/>
  <c r="K20" i="8"/>
  <c r="AJ20" i="8"/>
  <c r="U20" i="8"/>
  <c r="AT20" i="8"/>
  <c r="P20" i="8"/>
  <c r="F20" i="8"/>
  <c r="AO20" i="8"/>
  <c r="AY19" i="8"/>
  <c r="AU14" i="8"/>
  <c r="G14" i="8"/>
  <c r="AP14" i="8"/>
  <c r="AF14" i="8"/>
  <c r="Q14" i="8"/>
  <c r="AA14" i="8"/>
  <c r="L14" i="8"/>
  <c r="AK14" i="8"/>
  <c r="V14" i="8"/>
  <c r="AZ13" i="8"/>
  <c r="AE18" i="8"/>
  <c r="F18" i="8"/>
  <c r="P18" i="8"/>
  <c r="AT18" i="8"/>
  <c r="AO18" i="8"/>
  <c r="Z18" i="8"/>
  <c r="K18" i="8"/>
  <c r="AJ18" i="8"/>
  <c r="U18" i="8"/>
  <c r="AF34" i="8"/>
  <c r="AA34" i="8"/>
  <c r="AA33" i="8" s="1"/>
  <c r="Q34" i="8"/>
  <c r="AP34" i="8"/>
  <c r="L34" i="8"/>
  <c r="L33" i="8" s="1"/>
  <c r="V34" i="8"/>
  <c r="AK34" i="8"/>
  <c r="AU34" i="8"/>
  <c r="G34" i="8"/>
  <c r="AT24" i="8"/>
  <c r="F24" i="8"/>
  <c r="K24" i="8"/>
  <c r="AJ24" i="8"/>
  <c r="AE24" i="8"/>
  <c r="U24" i="8"/>
  <c r="P24" i="8"/>
  <c r="AO24" i="8"/>
  <c r="Z24" i="8"/>
  <c r="S99" i="8"/>
  <c r="N99" i="8"/>
  <c r="AH99" i="8"/>
  <c r="AW98" i="8"/>
  <c r="I99" i="8"/>
  <c r="AC99" i="8"/>
  <c r="AZ98" i="8"/>
  <c r="X99" i="8"/>
  <c r="AR99" i="8"/>
  <c r="D99" i="8"/>
  <c r="AM99" i="8"/>
  <c r="AW57" i="8"/>
  <c r="AZ57" i="8"/>
  <c r="N58" i="8"/>
  <c r="D58" i="8"/>
  <c r="X58" i="8"/>
  <c r="AH58" i="8"/>
  <c r="I58" i="8"/>
  <c r="AR58" i="8"/>
  <c r="S58" i="8"/>
  <c r="AM58" i="8"/>
  <c r="AC58" i="8"/>
  <c r="Z21" i="8"/>
  <c r="AT21" i="8"/>
  <c r="F21" i="8"/>
  <c r="AE21" i="8"/>
  <c r="P21" i="8"/>
  <c r="K21" i="8"/>
  <c r="AO21" i="8"/>
  <c r="AJ21" i="8"/>
  <c r="U21" i="8"/>
  <c r="AP15" i="8"/>
  <c r="AK15" i="8"/>
  <c r="AA15" i="8"/>
  <c r="V15" i="8"/>
  <c r="L15" i="8"/>
  <c r="AU15" i="8"/>
  <c r="G15" i="8"/>
  <c r="AF15" i="8"/>
  <c r="Q15" i="8"/>
  <c r="P23" i="8"/>
  <c r="AO23" i="8"/>
  <c r="Z23" i="8"/>
  <c r="AJ23" i="8"/>
  <c r="K23" i="8"/>
  <c r="U23" i="8"/>
  <c r="AT23" i="8"/>
  <c r="F23" i="8"/>
  <c r="AE23" i="8"/>
  <c r="AY22" i="8"/>
  <c r="AP20" i="8"/>
  <c r="Q20" i="8"/>
  <c r="AA20" i="8"/>
  <c r="L20" i="8"/>
  <c r="AK20" i="8"/>
  <c r="V20" i="8"/>
  <c r="AU20" i="8"/>
  <c r="G20" i="8"/>
  <c r="AF20" i="8"/>
  <c r="AZ19" i="8"/>
  <c r="AE35" i="8"/>
  <c r="F35" i="8"/>
  <c r="P35" i="8"/>
  <c r="AO35" i="8"/>
  <c r="AJ35" i="8"/>
  <c r="Z35" i="8"/>
  <c r="K35" i="8"/>
  <c r="U35" i="8"/>
  <c r="AT35" i="8"/>
  <c r="V12" i="8"/>
  <c r="L12" i="8"/>
  <c r="AU12" i="8"/>
  <c r="AA12" i="8"/>
  <c r="AK12" i="8"/>
  <c r="Q12" i="8"/>
  <c r="G12" i="8"/>
  <c r="AP12" i="8"/>
  <c r="AF12" i="8"/>
  <c r="AA30" i="8"/>
  <c r="Q30" i="8"/>
  <c r="AP30" i="8"/>
  <c r="G30" i="8"/>
  <c r="AF30" i="8"/>
  <c r="V30" i="8"/>
  <c r="L30" i="8"/>
  <c r="AU30" i="8"/>
  <c r="AK30" i="8"/>
  <c r="AP21" i="8"/>
  <c r="AK21" i="8"/>
  <c r="AA21" i="8"/>
  <c r="L21" i="8"/>
  <c r="V21" i="8"/>
  <c r="AU21" i="8"/>
  <c r="G21" i="8"/>
  <c r="AF21" i="8"/>
  <c r="Q21" i="8"/>
  <c r="AU26" i="8"/>
  <c r="G26" i="8"/>
  <c r="AP26" i="8"/>
  <c r="AK26" i="8"/>
  <c r="AF26" i="8"/>
  <c r="AA26" i="8"/>
  <c r="Q26" i="8"/>
  <c r="V26" i="8"/>
  <c r="L26" i="8"/>
  <c r="AZ25" i="8"/>
  <c r="AE34" i="8"/>
  <c r="P34" i="8"/>
  <c r="P33" i="8" s="1"/>
  <c r="Z34" i="8"/>
  <c r="AJ34" i="8"/>
  <c r="K34" i="8"/>
  <c r="AO34" i="8"/>
  <c r="AO33" i="8" s="1"/>
  <c r="U34" i="8"/>
  <c r="AT34" i="8"/>
  <c r="F34" i="8"/>
  <c r="K32" i="8"/>
  <c r="U32" i="8"/>
  <c r="AT32" i="8"/>
  <c r="AJ32" i="8"/>
  <c r="Z32" i="8"/>
  <c r="AO32" i="8"/>
  <c r="P32" i="8"/>
  <c r="F32" i="8"/>
  <c r="AE32" i="8"/>
  <c r="AU11" i="8"/>
  <c r="AK11" i="8"/>
  <c r="AA11" i="8"/>
  <c r="Q11" i="8"/>
  <c r="AP11" i="8"/>
  <c r="G11" i="8"/>
  <c r="AF11" i="8"/>
  <c r="V11" i="8"/>
  <c r="L11" i="8"/>
  <c r="AZ10" i="8"/>
  <c r="AP32" i="8"/>
  <c r="AF32" i="8"/>
  <c r="V32" i="8"/>
  <c r="AU32" i="8"/>
  <c r="L32" i="8"/>
  <c r="AK32" i="8"/>
  <c r="AA32" i="8"/>
  <c r="Q32" i="8"/>
  <c r="G32" i="8"/>
  <c r="AA27" i="8"/>
  <c r="AU27" i="8"/>
  <c r="G27" i="8"/>
  <c r="AP27" i="8"/>
  <c r="AK27" i="8"/>
  <c r="V27" i="8"/>
  <c r="AF27" i="8"/>
  <c r="Q27" i="8"/>
  <c r="L27" i="8"/>
  <c r="AU24" i="8"/>
  <c r="G24" i="8"/>
  <c r="Q24" i="8"/>
  <c r="AF24" i="8"/>
  <c r="AP24" i="8"/>
  <c r="AA24" i="8"/>
  <c r="L24" i="8"/>
  <c r="AK24" i="8"/>
  <c r="V24" i="8"/>
  <c r="AE30" i="8"/>
  <c r="F30" i="8"/>
  <c r="P30" i="8"/>
  <c r="U30" i="8"/>
  <c r="K30" i="8"/>
  <c r="AT30" i="8"/>
  <c r="AJ30" i="8"/>
  <c r="AO30" i="8"/>
  <c r="Z30" i="8"/>
  <c r="K27" i="8"/>
  <c r="AT27" i="8"/>
  <c r="Z27" i="8"/>
  <c r="F27" i="8"/>
  <c r="AO27" i="8"/>
  <c r="U27" i="8"/>
  <c r="AJ27" i="8"/>
  <c r="AE27" i="8"/>
  <c r="P27" i="8"/>
  <c r="Q31" i="8"/>
  <c r="AA31" i="8"/>
  <c r="AP31" i="8"/>
  <c r="AF31" i="8"/>
  <c r="V31" i="8"/>
  <c r="L31" i="8"/>
  <c r="AU31" i="8"/>
  <c r="G31" i="8"/>
  <c r="AK31" i="8"/>
  <c r="J48" i="16"/>
  <c r="J49" i="16" s="1"/>
  <c r="G48" i="16"/>
  <c r="J94" i="16"/>
  <c r="J95" i="16" s="1"/>
  <c r="H94" i="16"/>
  <c r="G94" i="16"/>
  <c r="J140" i="16"/>
  <c r="J141" i="16" s="1"/>
  <c r="H140" i="16"/>
  <c r="J186" i="16"/>
  <c r="J187" i="16" s="1"/>
  <c r="V10" i="8" l="1"/>
  <c r="V33" i="8"/>
  <c r="AF10" i="8"/>
  <c r="F33" i="8"/>
  <c r="AO10" i="8"/>
  <c r="AO29" i="8"/>
  <c r="L16" i="8"/>
  <c r="AE33" i="8"/>
  <c r="AJ29" i="8"/>
  <c r="F22" i="8"/>
  <c r="AT29" i="8"/>
  <c r="AA10" i="8"/>
  <c r="AK10" i="8"/>
  <c r="G10" i="8"/>
  <c r="AA16" i="8"/>
  <c r="Q16" i="8"/>
  <c r="L10" i="8"/>
  <c r="AK33" i="8"/>
  <c r="Z19" i="8"/>
  <c r="Z10" i="8"/>
  <c r="G16" i="8"/>
  <c r="AJ22" i="8"/>
  <c r="V13" i="8"/>
  <c r="K19" i="8"/>
  <c r="U16" i="8"/>
  <c r="AP25" i="8"/>
  <c r="G25" i="8"/>
  <c r="AU19" i="8"/>
  <c r="P22" i="8"/>
  <c r="Q33" i="8"/>
  <c r="AJ16" i="8"/>
  <c r="F10" i="8"/>
  <c r="AE25" i="8"/>
  <c r="AP16" i="8"/>
  <c r="Q10" i="8"/>
  <c r="Q13" i="8"/>
  <c r="P19" i="8"/>
  <c r="AO16" i="8"/>
  <c r="K33" i="8"/>
  <c r="Q25" i="8"/>
  <c r="G33" i="8"/>
  <c r="AF33" i="8"/>
  <c r="AF13" i="8"/>
  <c r="AE16" i="8"/>
  <c r="F25" i="8"/>
  <c r="AA19" i="8"/>
  <c r="K22" i="8"/>
  <c r="AK16" i="8"/>
  <c r="AU16" i="8"/>
  <c r="H48" i="16"/>
  <c r="K29" i="8"/>
  <c r="AP10" i="8"/>
  <c r="U33" i="8"/>
  <c r="L25" i="8"/>
  <c r="AU25" i="8"/>
  <c r="AU29" i="8"/>
  <c r="AK19" i="8"/>
  <c r="U22" i="8"/>
  <c r="AM57" i="8"/>
  <c r="AC98" i="8"/>
  <c r="AU33" i="8"/>
  <c r="AP13" i="8"/>
  <c r="U19" i="8"/>
  <c r="K16" i="8"/>
  <c r="AE10" i="8"/>
  <c r="U10" i="8"/>
  <c r="AO25" i="8"/>
  <c r="AF16" i="8"/>
  <c r="AK22" i="8"/>
  <c r="G186" i="16"/>
  <c r="F140" i="16"/>
  <c r="N20" i="8"/>
  <c r="AM20" i="8"/>
  <c r="X20" i="8"/>
  <c r="I20" i="8"/>
  <c r="D20" i="8"/>
  <c r="AH20" i="8"/>
  <c r="AR20" i="8"/>
  <c r="AC20" i="8"/>
  <c r="S20" i="8"/>
  <c r="AW19" i="8"/>
  <c r="BA20" i="8"/>
  <c r="U14" i="8"/>
  <c r="AE14" i="8"/>
  <c r="AT14" i="8"/>
  <c r="P14" i="8"/>
  <c r="F14" i="8"/>
  <c r="AO14" i="8"/>
  <c r="Z14" i="8"/>
  <c r="K14" i="8"/>
  <c r="AJ14" i="8"/>
  <c r="AY13" i="8"/>
  <c r="BA14" i="8"/>
  <c r="U29" i="8"/>
  <c r="V25" i="8"/>
  <c r="L29" i="8"/>
  <c r="L19" i="8"/>
  <c r="S57" i="8"/>
  <c r="I98" i="8"/>
  <c r="G13" i="8"/>
  <c r="AJ19" i="8"/>
  <c r="Z16" i="8"/>
  <c r="V22" i="8"/>
  <c r="X21" i="8"/>
  <c r="AB21" i="8" s="1"/>
  <c r="N21" i="8"/>
  <c r="R21" i="8" s="1"/>
  <c r="I21" i="8"/>
  <c r="M21" i="8" s="1"/>
  <c r="AH21" i="8"/>
  <c r="AL21" i="8" s="1"/>
  <c r="S21" i="8"/>
  <c r="W21" i="8" s="1"/>
  <c r="AR21" i="8"/>
  <c r="AV21" i="8" s="1"/>
  <c r="D21" i="8"/>
  <c r="H21" i="8" s="1"/>
  <c r="AM21" i="8"/>
  <c r="AQ21" i="8" s="1"/>
  <c r="AC21" i="8"/>
  <c r="AG21" i="8" s="1"/>
  <c r="BA21" i="8"/>
  <c r="AM34" i="8"/>
  <c r="I34" i="8"/>
  <c r="X34" i="8"/>
  <c r="AH34" i="8"/>
  <c r="S34" i="8"/>
  <c r="AR34" i="8"/>
  <c r="D34" i="8"/>
  <c r="N34" i="8"/>
  <c r="AC34" i="8"/>
  <c r="BA34" i="8"/>
  <c r="K15" i="8"/>
  <c r="M15" i="8" s="1"/>
  <c r="AO15" i="8"/>
  <c r="AQ15" i="8" s="1"/>
  <c r="AJ15" i="8"/>
  <c r="AL15" i="8" s="1"/>
  <c r="U15" i="8"/>
  <c r="W15" i="8" s="1"/>
  <c r="AT15" i="8"/>
  <c r="AV15" i="8" s="1"/>
  <c r="F15" i="8"/>
  <c r="H15" i="8" s="1"/>
  <c r="AE15" i="8"/>
  <c r="AG15" i="8" s="1"/>
  <c r="Z15" i="8"/>
  <c r="AB15" i="8" s="1"/>
  <c r="P15" i="8"/>
  <c r="R15" i="8" s="1"/>
  <c r="BA15" i="8"/>
  <c r="P29" i="8"/>
  <c r="V29" i="8"/>
  <c r="AR57" i="8"/>
  <c r="AU13" i="8"/>
  <c r="D98" i="8"/>
  <c r="Z25" i="8"/>
  <c r="L22" i="8"/>
  <c r="I30" i="8"/>
  <c r="M30" i="8" s="1"/>
  <c r="X30" i="8"/>
  <c r="AH30" i="8"/>
  <c r="N30" i="8"/>
  <c r="R30" i="8" s="1"/>
  <c r="D30" i="8"/>
  <c r="AM30" i="8"/>
  <c r="AC30" i="8"/>
  <c r="AG30" i="8" s="1"/>
  <c r="S30" i="8"/>
  <c r="W30" i="8" s="1"/>
  <c r="AR30" i="8"/>
  <c r="BA30" i="8"/>
  <c r="D23" i="8"/>
  <c r="X23" i="8"/>
  <c r="AC23" i="8"/>
  <c r="N23" i="8"/>
  <c r="I23" i="8"/>
  <c r="AM23" i="8"/>
  <c r="AH23" i="8"/>
  <c r="S23" i="8"/>
  <c r="AR23" i="8"/>
  <c r="BA23" i="8"/>
  <c r="AW22" i="8"/>
  <c r="F29" i="8"/>
  <c r="AJ33" i="8"/>
  <c r="AA25" i="8"/>
  <c r="AF29" i="8"/>
  <c r="Q19" i="8"/>
  <c r="Z22" i="8"/>
  <c r="I57" i="8"/>
  <c r="AM98" i="8"/>
  <c r="AH98" i="8"/>
  <c r="AK13" i="8"/>
  <c r="AT10" i="8"/>
  <c r="AT25" i="8"/>
  <c r="AA22" i="8"/>
  <c r="H186" i="16"/>
  <c r="I24" i="8"/>
  <c r="M24" i="8" s="1"/>
  <c r="AR24" i="8"/>
  <c r="AV24" i="8" s="1"/>
  <c r="AH24" i="8"/>
  <c r="AL24" i="8" s="1"/>
  <c r="D24" i="8"/>
  <c r="H24" i="8" s="1"/>
  <c r="AC24" i="8"/>
  <c r="AG24" i="8" s="1"/>
  <c r="N24" i="8"/>
  <c r="R24" i="8" s="1"/>
  <c r="S24" i="8"/>
  <c r="W24" i="8" s="1"/>
  <c r="AM24" i="8"/>
  <c r="AQ24" i="8" s="1"/>
  <c r="X24" i="8"/>
  <c r="AB24" i="8" s="1"/>
  <c r="BA24" i="8"/>
  <c r="Z29" i="8"/>
  <c r="AE29" i="8"/>
  <c r="AU10" i="8"/>
  <c r="Z33" i="8"/>
  <c r="AF25" i="8"/>
  <c r="G29" i="8"/>
  <c r="AF19" i="8"/>
  <c r="AP19" i="8"/>
  <c r="AO22" i="8"/>
  <c r="AH57" i="8"/>
  <c r="N98" i="8"/>
  <c r="AP33" i="8"/>
  <c r="L13" i="8"/>
  <c r="AO19" i="8"/>
  <c r="AE19" i="8"/>
  <c r="P16" i="8"/>
  <c r="P10" i="8"/>
  <c r="K25" i="8"/>
  <c r="V16" i="8"/>
  <c r="Q22" i="8"/>
  <c r="AP22" i="8"/>
  <c r="F7" i="8"/>
  <c r="AT7" i="8"/>
  <c r="AJ51" i="8"/>
  <c r="U51" i="8"/>
  <c r="K51" i="8"/>
  <c r="AO51" i="8"/>
  <c r="Z51" i="8"/>
  <c r="K7" i="8"/>
  <c r="U7" i="8"/>
  <c r="P7" i="8"/>
  <c r="AE51" i="8"/>
  <c r="AE7" i="8"/>
  <c r="Z7" i="8"/>
  <c r="AJ7" i="8"/>
  <c r="AO7" i="8"/>
  <c r="F51" i="8"/>
  <c r="AT51" i="8"/>
  <c r="P51" i="8"/>
  <c r="X31" i="8"/>
  <c r="AB31" i="8" s="1"/>
  <c r="N31" i="8"/>
  <c r="R31" i="8" s="1"/>
  <c r="D31" i="8"/>
  <c r="H31" i="8" s="1"/>
  <c r="AM31" i="8"/>
  <c r="AQ31" i="8" s="1"/>
  <c r="AC31" i="8"/>
  <c r="AG31" i="8" s="1"/>
  <c r="I31" i="8"/>
  <c r="M31" i="8" s="1"/>
  <c r="S31" i="8"/>
  <c r="W31" i="8" s="1"/>
  <c r="AR31" i="8"/>
  <c r="AV31" i="8" s="1"/>
  <c r="AH31" i="8"/>
  <c r="AL31" i="8" s="1"/>
  <c r="BA31" i="8"/>
  <c r="AK25" i="8"/>
  <c r="AP29" i="8"/>
  <c r="G19" i="8"/>
  <c r="AE22" i="8"/>
  <c r="X57" i="8"/>
  <c r="AR98" i="8"/>
  <c r="S98" i="8"/>
  <c r="AA13" i="8"/>
  <c r="F19" i="8"/>
  <c r="P25" i="8"/>
  <c r="AF22" i="8"/>
  <c r="S28" i="8"/>
  <c r="W28" i="8" s="1"/>
  <c r="I28" i="8"/>
  <c r="M28" i="8" s="1"/>
  <c r="N28" i="8"/>
  <c r="R28" i="8" s="1"/>
  <c r="X28" i="8"/>
  <c r="AB28" i="8" s="1"/>
  <c r="AR28" i="8"/>
  <c r="AV28" i="8" s="1"/>
  <c r="AH28" i="8"/>
  <c r="AL28" i="8" s="1"/>
  <c r="AM28" i="8"/>
  <c r="AQ28" i="8" s="1"/>
  <c r="D28" i="8"/>
  <c r="H28" i="8" s="1"/>
  <c r="AC28" i="8"/>
  <c r="AG28" i="8" s="1"/>
  <c r="BA28" i="8"/>
  <c r="AR12" i="8"/>
  <c r="AV12" i="8" s="1"/>
  <c r="AM12" i="8"/>
  <c r="AQ12" i="8" s="1"/>
  <c r="AH12" i="8"/>
  <c r="AL12" i="8" s="1"/>
  <c r="X12" i="8"/>
  <c r="AB12" i="8" s="1"/>
  <c r="N12" i="8"/>
  <c r="R12" i="8" s="1"/>
  <c r="D12" i="8"/>
  <c r="H12" i="8" s="1"/>
  <c r="AC12" i="8"/>
  <c r="AG12" i="8" s="1"/>
  <c r="S12" i="8"/>
  <c r="W12" i="8" s="1"/>
  <c r="I12" i="8"/>
  <c r="M12" i="8" s="1"/>
  <c r="BA12" i="8"/>
  <c r="Q29" i="8"/>
  <c r="AC57" i="8"/>
  <c r="D57" i="8"/>
  <c r="X98" i="8"/>
  <c r="AT16" i="8"/>
  <c r="F16" i="8"/>
  <c r="AJ10" i="8"/>
  <c r="G22" i="8"/>
  <c r="F48" i="16"/>
  <c r="K48" i="16" s="1"/>
  <c r="K33" i="16"/>
  <c r="I27" i="8"/>
  <c r="M27" i="8" s="1"/>
  <c r="AR27" i="8"/>
  <c r="AV27" i="8" s="1"/>
  <c r="AH27" i="8"/>
  <c r="AL27" i="8" s="1"/>
  <c r="X27" i="8"/>
  <c r="AB27" i="8" s="1"/>
  <c r="N27" i="8"/>
  <c r="R27" i="8" s="1"/>
  <c r="AM27" i="8"/>
  <c r="AQ27" i="8" s="1"/>
  <c r="D27" i="8"/>
  <c r="H27" i="8" s="1"/>
  <c r="AC27" i="8"/>
  <c r="AG27" i="8" s="1"/>
  <c r="S27" i="8"/>
  <c r="W27" i="8" s="1"/>
  <c r="BA27" i="8"/>
  <c r="AM11" i="8"/>
  <c r="AR11" i="8"/>
  <c r="AH11" i="8"/>
  <c r="AC11" i="8"/>
  <c r="X11" i="8"/>
  <c r="N11" i="8"/>
  <c r="D11" i="8"/>
  <c r="I11" i="8"/>
  <c r="S11" i="8"/>
  <c r="AW10" i="8"/>
  <c r="BA11" i="8"/>
  <c r="AC18" i="8"/>
  <c r="AG18" i="8" s="1"/>
  <c r="N18" i="8"/>
  <c r="R18" i="8" s="1"/>
  <c r="S18" i="8"/>
  <c r="W18" i="8" s="1"/>
  <c r="AM18" i="8"/>
  <c r="AQ18" i="8" s="1"/>
  <c r="X18" i="8"/>
  <c r="AB18" i="8" s="1"/>
  <c r="I18" i="8"/>
  <c r="M18" i="8" s="1"/>
  <c r="AR18" i="8"/>
  <c r="AV18" i="8" s="1"/>
  <c r="AH18" i="8"/>
  <c r="AL18" i="8" s="1"/>
  <c r="D18" i="8"/>
  <c r="H18" i="8" s="1"/>
  <c r="BA18" i="8"/>
  <c r="AT33" i="8"/>
  <c r="AK29" i="8"/>
  <c r="AA29" i="8"/>
  <c r="V19" i="8"/>
  <c r="AT22" i="8"/>
  <c r="N57" i="8"/>
  <c r="AT19" i="8"/>
  <c r="K10" i="8"/>
  <c r="U25" i="8"/>
  <c r="AJ25" i="8"/>
  <c r="AU22" i="8"/>
  <c r="BA10" i="8" l="1"/>
  <c r="AH10" i="8"/>
  <c r="AL10" i="8"/>
  <c r="I10" i="8"/>
  <c r="M11" i="8"/>
  <c r="AC10" i="8"/>
  <c r="AG10" i="8" s="1"/>
  <c r="AR10" i="8"/>
  <c r="AV10" i="8" s="1"/>
  <c r="D10" i="8"/>
  <c r="H10" i="8" s="1"/>
  <c r="H11" i="8"/>
  <c r="AK54" i="3"/>
  <c r="I55" i="16"/>
  <c r="I57" i="16" s="1"/>
  <c r="I80" i="16"/>
  <c r="AM22" i="8"/>
  <c r="AQ22" i="8" s="1"/>
  <c r="AQ23" i="8"/>
  <c r="AQ30" i="8"/>
  <c r="I9" i="16"/>
  <c r="I11" i="16" s="1"/>
  <c r="I34" i="16"/>
  <c r="AV34" i="8"/>
  <c r="AL14" i="8"/>
  <c r="AJ13" i="8"/>
  <c r="AL13" i="8" s="1"/>
  <c r="W14" i="8"/>
  <c r="U13" i="8"/>
  <c r="W13" i="8" s="1"/>
  <c r="D19" i="8"/>
  <c r="H19" i="8" s="1"/>
  <c r="H20" i="8"/>
  <c r="AK53" i="3"/>
  <c r="X26" i="8"/>
  <c r="N26" i="8"/>
  <c r="D26" i="8"/>
  <c r="AM26" i="8"/>
  <c r="AC26" i="8"/>
  <c r="S26" i="8"/>
  <c r="I26" i="8"/>
  <c r="AH26" i="8"/>
  <c r="AR26" i="8"/>
  <c r="BA26" i="8"/>
  <c r="BA25" i="8" s="1"/>
  <c r="AW25" i="8"/>
  <c r="N10" i="8"/>
  <c r="R10" i="8" s="1"/>
  <c r="R11" i="8"/>
  <c r="AV11" i="8"/>
  <c r="I22" i="8"/>
  <c r="M22" i="8" s="1"/>
  <c r="M23" i="8"/>
  <c r="H30" i="8"/>
  <c r="W34" i="8"/>
  <c r="K13" i="8"/>
  <c r="M13" i="8" s="1"/>
  <c r="M14" i="8"/>
  <c r="X35" i="8"/>
  <c r="AB35" i="8" s="1"/>
  <c r="AH35" i="8"/>
  <c r="AL35" i="8" s="1"/>
  <c r="AR35" i="8"/>
  <c r="AV35" i="8" s="1"/>
  <c r="S35" i="8"/>
  <c r="W35" i="8" s="1"/>
  <c r="D35" i="8"/>
  <c r="H35" i="8" s="1"/>
  <c r="AC35" i="8"/>
  <c r="AG35" i="8" s="1"/>
  <c r="N35" i="8"/>
  <c r="R35" i="8" s="1"/>
  <c r="AM35" i="8"/>
  <c r="AQ35" i="8" s="1"/>
  <c r="I35" i="8"/>
  <c r="M35" i="8" s="1"/>
  <c r="BA35" i="8"/>
  <c r="I19" i="8"/>
  <c r="M19" i="8" s="1"/>
  <c r="M20" i="8"/>
  <c r="X10" i="8"/>
  <c r="AB10" i="8" s="1"/>
  <c r="AB11" i="8"/>
  <c r="J131" i="16"/>
  <c r="J118" i="16"/>
  <c r="J124" i="16" s="1"/>
  <c r="BA7" i="8"/>
  <c r="AK56" i="3"/>
  <c r="N22" i="8"/>
  <c r="R22" i="8" s="1"/>
  <c r="R23" i="8"/>
  <c r="AL34" i="8"/>
  <c r="AB14" i="8"/>
  <c r="Z13" i="8"/>
  <c r="AB13" i="8" s="1"/>
  <c r="BA19" i="8"/>
  <c r="X19" i="8"/>
  <c r="AB19" i="8" s="1"/>
  <c r="AB20" i="8"/>
  <c r="AG11" i="8"/>
  <c r="I39" i="16"/>
  <c r="K25" i="16"/>
  <c r="I26" i="16"/>
  <c r="I32" i="16" s="1"/>
  <c r="J164" i="16"/>
  <c r="J170" i="16" s="1"/>
  <c r="J177" i="16"/>
  <c r="AJ43" i="8"/>
  <c r="BB24" i="8"/>
  <c r="AC22" i="8"/>
  <c r="AG22" i="8" s="1"/>
  <c r="AG23" i="8"/>
  <c r="AL30" i="8"/>
  <c r="AB34" i="8"/>
  <c r="AQ14" i="8"/>
  <c r="AO13" i="8"/>
  <c r="AQ13" i="8" s="1"/>
  <c r="AM19" i="8"/>
  <c r="AQ19" i="8" s="1"/>
  <c r="AQ20" i="8"/>
  <c r="I72" i="16"/>
  <c r="I78" i="16" s="1"/>
  <c r="I85" i="16"/>
  <c r="J39" i="16"/>
  <c r="J26" i="16"/>
  <c r="J32" i="16" s="1"/>
  <c r="I147" i="16"/>
  <c r="I149" i="16" s="1"/>
  <c r="I172" i="16"/>
  <c r="K171" i="16"/>
  <c r="F186" i="16"/>
  <c r="K186" i="16" s="1"/>
  <c r="BA22" i="8"/>
  <c r="X22" i="8"/>
  <c r="AB22" i="8" s="1"/>
  <c r="AB23" i="8"/>
  <c r="AB30" i="8"/>
  <c r="M34" i="8"/>
  <c r="F13" i="8"/>
  <c r="H13" i="8" s="1"/>
  <c r="H14" i="8"/>
  <c r="S19" i="8"/>
  <c r="W19" i="8" s="1"/>
  <c r="W20" i="8"/>
  <c r="N19" i="8"/>
  <c r="R19" i="8" s="1"/>
  <c r="R20" i="8"/>
  <c r="I118" i="16"/>
  <c r="I124" i="16" s="1"/>
  <c r="K117" i="16"/>
  <c r="I131" i="16"/>
  <c r="K71" i="16"/>
  <c r="J72" i="16"/>
  <c r="J78" i="16" s="1"/>
  <c r="J85" i="16"/>
  <c r="AK57" i="3"/>
  <c r="F94" i="16"/>
  <c r="K94" i="16" s="1"/>
  <c r="K79" i="16"/>
  <c r="AR22" i="8"/>
  <c r="AV22" i="8" s="1"/>
  <c r="AV23" i="8"/>
  <c r="D22" i="8"/>
  <c r="H22" i="8" s="1"/>
  <c r="H23" i="8"/>
  <c r="AV30" i="8"/>
  <c r="I101" i="16"/>
  <c r="I103" i="16" s="1"/>
  <c r="I126" i="16"/>
  <c r="AC33" i="8"/>
  <c r="AG33" i="8" s="1"/>
  <c r="AG34" i="8"/>
  <c r="AM33" i="8"/>
  <c r="AQ33" i="8" s="1"/>
  <c r="AQ34" i="8"/>
  <c r="R14" i="8"/>
  <c r="P13" i="8"/>
  <c r="R13" i="8" s="1"/>
  <c r="AC19" i="8"/>
  <c r="AG19" i="8" s="1"/>
  <c r="AG20" i="8"/>
  <c r="AK55" i="3"/>
  <c r="I177" i="16"/>
  <c r="K163" i="16"/>
  <c r="I164" i="16"/>
  <c r="I170" i="16" s="1"/>
  <c r="S10" i="8"/>
  <c r="W10" i="8" s="1"/>
  <c r="W11" i="8"/>
  <c r="AM10" i="8"/>
  <c r="AQ10" i="8" s="1"/>
  <c r="AQ11" i="8"/>
  <c r="AM32" i="8"/>
  <c r="AQ32" i="8" s="1"/>
  <c r="D32" i="8"/>
  <c r="H32" i="8" s="1"/>
  <c r="AC32" i="8"/>
  <c r="AG32" i="8" s="1"/>
  <c r="S32" i="8"/>
  <c r="W32" i="8" s="1"/>
  <c r="I32" i="8"/>
  <c r="M32" i="8" s="1"/>
  <c r="AR32" i="8"/>
  <c r="AV32" i="8" s="1"/>
  <c r="AH32" i="8"/>
  <c r="AL32" i="8" s="1"/>
  <c r="X32" i="8"/>
  <c r="AB32" i="8" s="1"/>
  <c r="N32" i="8"/>
  <c r="R32" i="8" s="1"/>
  <c r="BA32" i="8"/>
  <c r="BA29" i="8" s="1"/>
  <c r="S22" i="8"/>
  <c r="W22" i="8" s="1"/>
  <c r="W23" i="8"/>
  <c r="R34" i="8"/>
  <c r="BA13" i="8"/>
  <c r="AV14" i="8"/>
  <c r="AT13" i="8"/>
  <c r="AV13" i="8" s="1"/>
  <c r="AR19" i="8"/>
  <c r="AV19" i="8" s="1"/>
  <c r="AV20" i="8"/>
  <c r="M10" i="8"/>
  <c r="AL11" i="8"/>
  <c r="K125" i="16"/>
  <c r="G140" i="16"/>
  <c r="K140" i="16" s="1"/>
  <c r="AH22" i="8"/>
  <c r="AL22" i="8" s="1"/>
  <c r="AL23" i="8"/>
  <c r="D33" i="8"/>
  <c r="H33" i="8" s="1"/>
  <c r="H34" i="8"/>
  <c r="AG14" i="8"/>
  <c r="AE13" i="8"/>
  <c r="AG13" i="8" s="1"/>
  <c r="AH19" i="8"/>
  <c r="AL19" i="8" s="1"/>
  <c r="AL20" i="8"/>
  <c r="AR17" i="8"/>
  <c r="D17" i="8"/>
  <c r="X17" i="8"/>
  <c r="AC17" i="8"/>
  <c r="N17" i="8"/>
  <c r="I17" i="8"/>
  <c r="AM17" i="8"/>
  <c r="AH17" i="8"/>
  <c r="S17" i="8"/>
  <c r="AW16" i="8"/>
  <c r="BA17" i="8"/>
  <c r="BA16" i="8" s="1"/>
  <c r="K85" i="16" l="1"/>
  <c r="K131" i="16"/>
  <c r="K43" i="8"/>
  <c r="N33" i="8"/>
  <c r="R33" i="8" s="1"/>
  <c r="AT43" i="8"/>
  <c r="AC29" i="8"/>
  <c r="AG29" i="8" s="1"/>
  <c r="S29" i="8"/>
  <c r="W29" i="8" s="1"/>
  <c r="I33" i="8"/>
  <c r="M33" i="8" s="1"/>
  <c r="BB23" i="8"/>
  <c r="X33" i="8"/>
  <c r="AB33" i="8" s="1"/>
  <c r="K177" i="16"/>
  <c r="Z43" i="8"/>
  <c r="AH33" i="8"/>
  <c r="AL33" i="8" s="1"/>
  <c r="P43" i="8"/>
  <c r="I132" i="16"/>
  <c r="I142" i="16" s="1"/>
  <c r="I143" i="16" s="1"/>
  <c r="AM16" i="8"/>
  <c r="AQ16" i="8" s="1"/>
  <c r="AQ17" i="8"/>
  <c r="AE64" i="3"/>
  <c r="K39" i="16"/>
  <c r="D25" i="8"/>
  <c r="H25" i="8" s="1"/>
  <c r="H26" i="8"/>
  <c r="U43" i="8"/>
  <c r="I16" i="8"/>
  <c r="M16" i="8" s="1"/>
  <c r="M17" i="8"/>
  <c r="AE65" i="3"/>
  <c r="J145" i="16"/>
  <c r="J173" i="16" s="1"/>
  <c r="AR29" i="8"/>
  <c r="AV29" i="8" s="1"/>
  <c r="N25" i="8"/>
  <c r="R25" i="8" s="1"/>
  <c r="R26" i="8"/>
  <c r="AR33" i="8"/>
  <c r="AV33" i="8" s="1"/>
  <c r="N16" i="8"/>
  <c r="R16" i="8" s="1"/>
  <c r="R17" i="8"/>
  <c r="AE63" i="3"/>
  <c r="J7" i="16"/>
  <c r="J35" i="16" s="1"/>
  <c r="AR25" i="8"/>
  <c r="AV25" i="8" s="1"/>
  <c r="AV26" i="8"/>
  <c r="X25" i="8"/>
  <c r="AB25" i="8" s="1"/>
  <c r="AB26" i="8"/>
  <c r="AM29" i="8"/>
  <c r="AQ29" i="8" s="1"/>
  <c r="AC16" i="8"/>
  <c r="AG16" i="8" s="1"/>
  <c r="AG17" i="8"/>
  <c r="F55" i="3"/>
  <c r="AE66" i="3"/>
  <c r="AH29" i="8"/>
  <c r="AL29" i="8" s="1"/>
  <c r="AH25" i="8"/>
  <c r="AL25" i="8" s="1"/>
  <c r="AL26" i="8"/>
  <c r="J99" i="16"/>
  <c r="J127" i="16" s="1"/>
  <c r="X16" i="8"/>
  <c r="AB16" i="8" s="1"/>
  <c r="AB17" i="8"/>
  <c r="AE43" i="8"/>
  <c r="S33" i="8"/>
  <c r="W33" i="8" s="1"/>
  <c r="D29" i="8"/>
  <c r="H29" i="8" s="1"/>
  <c r="I25" i="8"/>
  <c r="M25" i="8" s="1"/>
  <c r="M26" i="8"/>
  <c r="D16" i="8"/>
  <c r="H16" i="8" s="1"/>
  <c r="H17" i="8"/>
  <c r="G6" i="16"/>
  <c r="M57" i="3"/>
  <c r="S25" i="8"/>
  <c r="W25" i="8" s="1"/>
  <c r="W26" i="8"/>
  <c r="I86" i="16"/>
  <c r="I96" i="16" s="1"/>
  <c r="I97" i="16" s="1"/>
  <c r="S16" i="8"/>
  <c r="W16" i="8" s="1"/>
  <c r="W17" i="8"/>
  <c r="AR16" i="8"/>
  <c r="AV16" i="8" s="1"/>
  <c r="AV17" i="8"/>
  <c r="E6" i="16"/>
  <c r="G7" i="16"/>
  <c r="G35" i="16" s="1"/>
  <c r="I178" i="16"/>
  <c r="I188" i="16" s="1"/>
  <c r="I189" i="16" s="1"/>
  <c r="J53" i="16"/>
  <c r="J81" i="16" s="1"/>
  <c r="N29" i="8"/>
  <c r="R29" i="8" s="1"/>
  <c r="AC25" i="8"/>
  <c r="AG25" i="8" s="1"/>
  <c r="AG26" i="8"/>
  <c r="AH16" i="8"/>
  <c r="AL16" i="8" s="1"/>
  <c r="AL17" i="8"/>
  <c r="I29" i="8"/>
  <c r="M29" i="8" s="1"/>
  <c r="X29" i="8"/>
  <c r="AB29" i="8" s="1"/>
  <c r="AO43" i="8"/>
  <c r="E21" i="16" s="1"/>
  <c r="AM25" i="8"/>
  <c r="AQ25" i="8" s="1"/>
  <c r="AQ26" i="8"/>
  <c r="I40" i="16"/>
  <c r="I50" i="16" s="1"/>
  <c r="I51" i="16" s="1"/>
  <c r="F43" i="8"/>
  <c r="S57" i="3" l="1"/>
  <c r="E56" i="3"/>
  <c r="H145" i="16"/>
  <c r="C55" i="3"/>
  <c r="G98" i="16"/>
  <c r="M55" i="3"/>
  <c r="H100" i="16"/>
  <c r="H128" i="16" s="1"/>
  <c r="H52" i="16"/>
  <c r="G144" i="16"/>
  <c r="M54" i="3"/>
  <c r="G9" i="16"/>
  <c r="G11" i="16" s="1"/>
  <c r="G99" i="16"/>
  <c r="G127" i="16" s="1"/>
  <c r="AQ53" i="3"/>
  <c r="E53" i="3"/>
  <c r="E146" i="16"/>
  <c r="D54" i="3"/>
  <c r="M53" i="3"/>
  <c r="C53" i="3"/>
  <c r="D53" i="3"/>
  <c r="J52" i="16"/>
  <c r="AQ56" i="3"/>
  <c r="J6" i="16"/>
  <c r="AQ57" i="3"/>
  <c r="E53" i="16"/>
  <c r="J98" i="16"/>
  <c r="AQ55" i="3"/>
  <c r="E100" i="16"/>
  <c r="D55" i="3"/>
  <c r="H6" i="16"/>
  <c r="C54" i="3"/>
  <c r="H10" i="16"/>
  <c r="H99" i="16"/>
  <c r="H127" i="16" s="1"/>
  <c r="H54" i="16"/>
  <c r="E144" i="16"/>
  <c r="S54" i="3"/>
  <c r="H56" i="16"/>
  <c r="E34" i="16"/>
  <c r="E7" i="16"/>
  <c r="E8" i="16"/>
  <c r="D57" i="3"/>
  <c r="S53" i="3"/>
  <c r="H102" i="16"/>
  <c r="E55" i="3"/>
  <c r="J144" i="16"/>
  <c r="AQ54" i="3"/>
  <c r="H144" i="16"/>
  <c r="Y54" i="3"/>
  <c r="F54" i="3"/>
  <c r="G52" i="16"/>
  <c r="M56" i="3"/>
  <c r="B56" i="3"/>
  <c r="E98" i="16"/>
  <c r="S55" i="3"/>
  <c r="E57" i="3"/>
  <c r="H8" i="16"/>
  <c r="G53" i="16"/>
  <c r="G81" i="16" s="1"/>
  <c r="H98" i="16"/>
  <c r="Y55" i="3"/>
  <c r="E145" i="16"/>
  <c r="E173" i="16" s="1"/>
  <c r="H53" i="16"/>
  <c r="H81" i="16" s="1"/>
  <c r="H148" i="16"/>
  <c r="E54" i="3"/>
  <c r="E54" i="16"/>
  <c r="E82" i="16" s="1"/>
  <c r="D56" i="3"/>
  <c r="H146" i="16"/>
  <c r="H174" i="16" s="1"/>
  <c r="E52" i="16"/>
  <c r="S56" i="3"/>
  <c r="F53" i="3"/>
  <c r="E99" i="16"/>
  <c r="G145" i="16"/>
  <c r="G173" i="16" s="1"/>
  <c r="H7" i="16"/>
  <c r="H35" i="16" s="1"/>
  <c r="F57" i="3" l="1"/>
  <c r="AE67" i="3"/>
  <c r="K56" i="16"/>
  <c r="D19" i="17" s="1"/>
  <c r="F98" i="16"/>
  <c r="K98" i="16" s="1"/>
  <c r="D25" i="17" s="1"/>
  <c r="AE55" i="3"/>
  <c r="H55" i="16"/>
  <c r="H57" i="16" s="1"/>
  <c r="G101" i="16"/>
  <c r="G103" i="16" s="1"/>
  <c r="K148" i="16"/>
  <c r="D37" i="17" s="1"/>
  <c r="K8" i="16"/>
  <c r="D9" i="17" s="1"/>
  <c r="G9" i="17" s="1"/>
  <c r="H36" i="16"/>
  <c r="E101" i="16"/>
  <c r="F56" i="3"/>
  <c r="K100" i="16"/>
  <c r="D27" i="17" s="1"/>
  <c r="G27" i="17" s="1"/>
  <c r="E128" i="16"/>
  <c r="K128" i="16" s="1"/>
  <c r="J147" i="16"/>
  <c r="J149" i="16" s="1"/>
  <c r="J172" i="16"/>
  <c r="J178" i="16" s="1"/>
  <c r="J188" i="16" s="1"/>
  <c r="J189" i="16" s="1"/>
  <c r="E35" i="16"/>
  <c r="J9" i="16"/>
  <c r="J11" i="16" s="1"/>
  <c r="J34" i="16"/>
  <c r="J40" i="16" s="1"/>
  <c r="J50" i="16" s="1"/>
  <c r="J51" i="16" s="1"/>
  <c r="G147" i="16"/>
  <c r="G149" i="16" s="1"/>
  <c r="H101" i="16"/>
  <c r="H103" i="16" s="1"/>
  <c r="G55" i="16"/>
  <c r="G57" i="16" s="1"/>
  <c r="E9" i="16"/>
  <c r="E36" i="16"/>
  <c r="E147" i="16"/>
  <c r="AE53" i="3"/>
  <c r="E55" i="16"/>
  <c r="F144" i="16"/>
  <c r="AE54" i="3"/>
  <c r="G54" i="3" s="1"/>
  <c r="Y57" i="3"/>
  <c r="J101" i="16"/>
  <c r="J103" i="16" s="1"/>
  <c r="J126" i="16"/>
  <c r="J132" i="16" s="1"/>
  <c r="J142" i="16" s="1"/>
  <c r="J143" i="16" s="1"/>
  <c r="J55" i="16"/>
  <c r="J57" i="16" s="1"/>
  <c r="J80" i="16"/>
  <c r="J86" i="16" s="1"/>
  <c r="J96" i="16" s="1"/>
  <c r="J97" i="16" s="1"/>
  <c r="F99" i="16"/>
  <c r="F127" i="16" s="1"/>
  <c r="K10" i="16"/>
  <c r="D10" i="17" s="1"/>
  <c r="K102" i="16"/>
  <c r="D28" i="17" s="1"/>
  <c r="F53" i="16"/>
  <c r="F81" i="16" s="1"/>
  <c r="K54" i="16"/>
  <c r="D18" i="17" s="1"/>
  <c r="G18" i="17" s="1"/>
  <c r="H82" i="16"/>
  <c r="K82" i="16" s="1"/>
  <c r="H9" i="16"/>
  <c r="H11" i="16" s="1"/>
  <c r="F6" i="16"/>
  <c r="AE57" i="3"/>
  <c r="B57" i="3"/>
  <c r="B55" i="3"/>
  <c r="C56" i="3"/>
  <c r="F52" i="16"/>
  <c r="AE56" i="3"/>
  <c r="F145" i="16"/>
  <c r="E81" i="16"/>
  <c r="B53" i="3"/>
  <c r="K146" i="16"/>
  <c r="D36" i="17" s="1"/>
  <c r="G36" i="17" s="1"/>
  <c r="E174" i="16"/>
  <c r="K174" i="16" s="1"/>
  <c r="Y53" i="3"/>
  <c r="G53" i="3" s="1"/>
  <c r="G55" i="3"/>
  <c r="H147" i="16"/>
  <c r="H149" i="16" s="1"/>
  <c r="H173" i="16"/>
  <c r="E127" i="16"/>
  <c r="F7" i="16"/>
  <c r="F35" i="16" s="1"/>
  <c r="C57" i="3"/>
  <c r="B54" i="3"/>
  <c r="Y56" i="3"/>
  <c r="K36" i="16" l="1"/>
  <c r="K127" i="16"/>
  <c r="K81" i="16"/>
  <c r="F147" i="16"/>
  <c r="F149" i="16" s="1"/>
  <c r="K144" i="16"/>
  <c r="D34" i="17" s="1"/>
  <c r="K99" i="16"/>
  <c r="D26" i="17" s="1"/>
  <c r="G26" i="17" s="1"/>
  <c r="E149" i="16"/>
  <c r="K147" i="16"/>
  <c r="F101" i="16"/>
  <c r="F103" i="16" s="1"/>
  <c r="G56" i="3"/>
  <c r="AE68" i="3"/>
  <c r="K35" i="16"/>
  <c r="K145" i="16"/>
  <c r="D35" i="17" s="1"/>
  <c r="G35" i="17" s="1"/>
  <c r="F173" i="16"/>
  <c r="K173" i="16" s="1"/>
  <c r="G57" i="3"/>
  <c r="K7" i="16"/>
  <c r="D8" i="17" s="1"/>
  <c r="G8" i="17" s="1"/>
  <c r="E103" i="16"/>
  <c r="K53" i="16"/>
  <c r="D17" i="17" s="1"/>
  <c r="G17" i="17" s="1"/>
  <c r="F55" i="16"/>
  <c r="F57" i="16" s="1"/>
  <c r="F9" i="16"/>
  <c r="F11" i="16" s="1"/>
  <c r="K6" i="16"/>
  <c r="D7" i="17" s="1"/>
  <c r="K52" i="16"/>
  <c r="D16" i="17" s="1"/>
  <c r="E11" i="16"/>
  <c r="K11" i="16" s="1"/>
  <c r="K9" i="16"/>
  <c r="E57" i="16"/>
  <c r="K149" i="16" l="1"/>
  <c r="K57" i="16"/>
  <c r="D42" i="17"/>
  <c r="D24" i="17"/>
  <c r="K103" i="16"/>
  <c r="K55" i="16"/>
  <c r="K101" i="16"/>
  <c r="D15" i="17"/>
  <c r="D33" i="17"/>
  <c r="AS114" i="8" l="1"/>
  <c r="J114" i="8"/>
  <c r="Y114" i="8"/>
  <c r="AN114" i="8"/>
  <c r="O114" i="8"/>
  <c r="T114" i="8"/>
  <c r="AD114" i="8"/>
  <c r="AI114" i="8"/>
  <c r="E114" i="8"/>
  <c r="BA77" i="8" l="1"/>
  <c r="AX159" i="8"/>
  <c r="O160" i="8"/>
  <c r="J160" i="8"/>
  <c r="Y160" i="8"/>
  <c r="AI160" i="8"/>
  <c r="AD160" i="8"/>
  <c r="T160" i="8"/>
  <c r="AN160" i="8"/>
  <c r="E160" i="8"/>
  <c r="AS160" i="8"/>
  <c r="F62" i="8"/>
  <c r="AJ62" i="8"/>
  <c r="U62" i="8"/>
  <c r="AT62" i="8"/>
  <c r="Z62" i="8"/>
  <c r="P62" i="8"/>
  <c r="K62" i="8"/>
  <c r="AE62" i="8"/>
  <c r="AO62" i="8"/>
  <c r="T148" i="8"/>
  <c r="Y148" i="8"/>
  <c r="AD148" i="8"/>
  <c r="AS148" i="8"/>
  <c r="E148" i="8"/>
  <c r="O148" i="8"/>
  <c r="J148" i="8"/>
  <c r="AI148" i="8"/>
  <c r="AN148" i="8"/>
  <c r="AI115" i="8"/>
  <c r="T115" i="8"/>
  <c r="J115" i="8"/>
  <c r="AN115" i="8"/>
  <c r="Y115" i="8"/>
  <c r="O115" i="8"/>
  <c r="AD115" i="8"/>
  <c r="AS115" i="8"/>
  <c r="E115" i="8"/>
  <c r="AU38" i="8"/>
  <c r="AV38" i="8" s="1"/>
  <c r="G38" i="8"/>
  <c r="H38" i="8" s="1"/>
  <c r="Q38" i="8"/>
  <c r="R38" i="8" s="1"/>
  <c r="AF38" i="8"/>
  <c r="AG38" i="8" s="1"/>
  <c r="AP38" i="8"/>
  <c r="AQ38" i="8" s="1"/>
  <c r="V38" i="8"/>
  <c r="W38" i="8" s="1"/>
  <c r="AA38" i="8"/>
  <c r="AB38" i="8" s="1"/>
  <c r="L38" i="8"/>
  <c r="M38" i="8" s="1"/>
  <c r="AK38" i="8"/>
  <c r="AL38" i="8" s="1"/>
  <c r="BA38" i="8"/>
  <c r="O95" i="8"/>
  <c r="Y95" i="8"/>
  <c r="AI95" i="8"/>
  <c r="AS95" i="8"/>
  <c r="AD95" i="8"/>
  <c r="T95" i="8"/>
  <c r="J95" i="8"/>
  <c r="AN95" i="8"/>
  <c r="E95" i="8"/>
  <c r="T112" i="8"/>
  <c r="AI112" i="8"/>
  <c r="O112" i="8"/>
  <c r="AN112" i="8"/>
  <c r="Y112" i="8"/>
  <c r="AD112" i="8"/>
  <c r="J112" i="8"/>
  <c r="AS112" i="8"/>
  <c r="E112" i="8"/>
  <c r="AS163" i="8"/>
  <c r="T163" i="8"/>
  <c r="O163" i="8"/>
  <c r="J163" i="8"/>
  <c r="AD163" i="8"/>
  <c r="E163" i="8"/>
  <c r="AI163" i="8"/>
  <c r="AN163" i="8"/>
  <c r="AX162" i="8"/>
  <c r="Y163" i="8"/>
  <c r="AX156" i="8"/>
  <c r="AU39" i="8"/>
  <c r="AV39" i="8" s="1"/>
  <c r="AP39" i="8"/>
  <c r="AQ39" i="8" s="1"/>
  <c r="AA39" i="8"/>
  <c r="AB39" i="8" s="1"/>
  <c r="L39" i="8"/>
  <c r="M39" i="8" s="1"/>
  <c r="G39" i="8"/>
  <c r="H39" i="8" s="1"/>
  <c r="AF39" i="8"/>
  <c r="AG39" i="8" s="1"/>
  <c r="AK39" i="8"/>
  <c r="AL39" i="8" s="1"/>
  <c r="Q39" i="8"/>
  <c r="R39" i="8" s="1"/>
  <c r="V39" i="8"/>
  <c r="W39" i="8" s="1"/>
  <c r="BA39" i="8"/>
  <c r="O129" i="8"/>
  <c r="J129" i="8"/>
  <c r="AI129" i="8"/>
  <c r="E129" i="8"/>
  <c r="AN129" i="8"/>
  <c r="AD129" i="8"/>
  <c r="AS129" i="8"/>
  <c r="Y129" i="8"/>
  <c r="T129" i="8"/>
  <c r="AU37" i="8"/>
  <c r="G37" i="8"/>
  <c r="AA37" i="8"/>
  <c r="AZ36" i="8"/>
  <c r="AP37" i="8"/>
  <c r="AF37" i="8"/>
  <c r="L37" i="8"/>
  <c r="AK37" i="8"/>
  <c r="V37" i="8"/>
  <c r="Q37" i="8"/>
  <c r="BA37" i="8"/>
  <c r="AF40" i="8"/>
  <c r="AG40" i="8" s="1"/>
  <c r="L40" i="8"/>
  <c r="M40" i="8" s="1"/>
  <c r="Q40" i="8"/>
  <c r="R40" i="8" s="1"/>
  <c r="AK40" i="8"/>
  <c r="AL40" i="8" s="1"/>
  <c r="V40" i="8"/>
  <c r="W40" i="8" s="1"/>
  <c r="AU40" i="8"/>
  <c r="AV40" i="8" s="1"/>
  <c r="G40" i="8"/>
  <c r="H40" i="8" s="1"/>
  <c r="AP40" i="8"/>
  <c r="AQ40" i="8" s="1"/>
  <c r="AA40" i="8"/>
  <c r="AB40" i="8" s="1"/>
  <c r="BA40" i="8"/>
  <c r="AS157" i="8"/>
  <c r="E157" i="8"/>
  <c r="AN157" i="8"/>
  <c r="AI157" i="8"/>
  <c r="AD157" i="8"/>
  <c r="O157" i="8"/>
  <c r="Y157" i="8"/>
  <c r="T157" i="8"/>
  <c r="J157" i="8"/>
  <c r="AP76" i="8"/>
  <c r="Q76" i="8"/>
  <c r="AF76" i="8"/>
  <c r="AU76" i="8"/>
  <c r="G76" i="8"/>
  <c r="AK76" i="8"/>
  <c r="L76" i="8"/>
  <c r="V76" i="8"/>
  <c r="AA76" i="8"/>
  <c r="AI100" i="8"/>
  <c r="E100" i="8"/>
  <c r="T100" i="8"/>
  <c r="Y100" i="8"/>
  <c r="AN100" i="8"/>
  <c r="O100" i="8"/>
  <c r="AS100" i="8"/>
  <c r="AD100" i="8"/>
  <c r="J100" i="8"/>
  <c r="Q41" i="8"/>
  <c r="R41" i="8" s="1"/>
  <c r="AP41" i="8"/>
  <c r="AQ41" i="8" s="1"/>
  <c r="AA41" i="8"/>
  <c r="AB41" i="8" s="1"/>
  <c r="L41" i="8"/>
  <c r="M41" i="8" s="1"/>
  <c r="AU41" i="8"/>
  <c r="AV41" i="8" s="1"/>
  <c r="AK41" i="8"/>
  <c r="AL41" i="8" s="1"/>
  <c r="G41" i="8"/>
  <c r="H41" i="8" s="1"/>
  <c r="V41" i="8"/>
  <c r="W41" i="8" s="1"/>
  <c r="AF41" i="8"/>
  <c r="AG41" i="8" s="1"/>
  <c r="BA41" i="8"/>
  <c r="AD165" i="8"/>
  <c r="AI165" i="8"/>
  <c r="J165" i="8"/>
  <c r="T165" i="8"/>
  <c r="AS165" i="8"/>
  <c r="Y165" i="8"/>
  <c r="O165" i="8"/>
  <c r="E165" i="8"/>
  <c r="AN165" i="8"/>
  <c r="AU74" i="8"/>
  <c r="G74" i="8"/>
  <c r="V74" i="8"/>
  <c r="AF74" i="8"/>
  <c r="L74" i="8"/>
  <c r="AP74" i="8"/>
  <c r="Q74" i="8"/>
  <c r="AZ29" i="8"/>
  <c r="AA74" i="8"/>
  <c r="AK74" i="8"/>
  <c r="AF51" i="8"/>
  <c r="Q51" i="8"/>
  <c r="AA51" i="8"/>
  <c r="V51" i="8"/>
  <c r="L51" i="8"/>
  <c r="V7" i="8"/>
  <c r="AU51" i="8"/>
  <c r="AP51" i="8"/>
  <c r="AF7" i="8"/>
  <c r="AK51" i="8"/>
  <c r="G51" i="8"/>
  <c r="G7" i="8"/>
  <c r="AP7" i="8"/>
  <c r="Q7" i="8"/>
  <c r="AA7" i="8"/>
  <c r="AK7" i="8"/>
  <c r="AU7" i="8"/>
  <c r="L7" i="8"/>
  <c r="AK75" i="8"/>
  <c r="L75" i="8"/>
  <c r="AA75" i="8"/>
  <c r="V75" i="8"/>
  <c r="AU75" i="8"/>
  <c r="AF75" i="8"/>
  <c r="AP75" i="8"/>
  <c r="G75" i="8"/>
  <c r="Q75" i="8"/>
  <c r="AP42" i="8"/>
  <c r="AQ42" i="8" s="1"/>
  <c r="AK42" i="8"/>
  <c r="AL42" i="8" s="1"/>
  <c r="AF42" i="8"/>
  <c r="AG42" i="8" s="1"/>
  <c r="AA42" i="8"/>
  <c r="AB42" i="8" s="1"/>
  <c r="Q42" i="8"/>
  <c r="R42" i="8" s="1"/>
  <c r="V42" i="8"/>
  <c r="W42" i="8" s="1"/>
  <c r="L42" i="8"/>
  <c r="M42" i="8" s="1"/>
  <c r="AU42" i="8"/>
  <c r="AV42" i="8" s="1"/>
  <c r="G42" i="8"/>
  <c r="H42" i="8" s="1"/>
  <c r="BA42" i="8"/>
  <c r="AN118" i="8"/>
  <c r="AD118" i="8"/>
  <c r="Y118" i="8"/>
  <c r="O118" i="8"/>
  <c r="J118" i="8"/>
  <c r="T118" i="8"/>
  <c r="AS118" i="8"/>
  <c r="E118" i="8"/>
  <c r="AI118" i="8"/>
  <c r="E128" i="8"/>
  <c r="Y128" i="8"/>
  <c r="T128" i="8"/>
  <c r="J128" i="8"/>
  <c r="AN128" i="8"/>
  <c r="AS128" i="8"/>
  <c r="AI128" i="8"/>
  <c r="O128" i="8"/>
  <c r="AD128" i="8"/>
  <c r="AN174" i="8"/>
  <c r="AS174" i="8"/>
  <c r="AI174" i="8"/>
  <c r="T174" i="8"/>
  <c r="E174" i="8"/>
  <c r="AD174" i="8"/>
  <c r="O174" i="8"/>
  <c r="J174" i="8"/>
  <c r="Y174" i="8"/>
  <c r="AX113" i="8"/>
  <c r="AX117" i="8" l="1"/>
  <c r="Q73" i="8"/>
  <c r="AK73" i="8"/>
  <c r="AI127" i="8"/>
  <c r="E127" i="8"/>
  <c r="O127" i="8"/>
  <c r="AS127" i="8"/>
  <c r="AD127" i="8"/>
  <c r="J127" i="8"/>
  <c r="Y127" i="8"/>
  <c r="T127" i="8"/>
  <c r="AN127" i="8"/>
  <c r="AN155" i="8"/>
  <c r="AD155" i="8"/>
  <c r="J155" i="8"/>
  <c r="AS155" i="8"/>
  <c r="E155" i="8"/>
  <c r="AI155" i="8"/>
  <c r="T155" i="8"/>
  <c r="Y155" i="8"/>
  <c r="O155" i="8"/>
  <c r="AS99" i="8"/>
  <c r="T99" i="8"/>
  <c r="T98" i="8" s="1"/>
  <c r="O99" i="8"/>
  <c r="O98" i="8" s="1"/>
  <c r="J99" i="8"/>
  <c r="AN99" i="8"/>
  <c r="E99" i="8"/>
  <c r="AD99" i="8"/>
  <c r="AD98" i="8" s="1"/>
  <c r="Y99" i="8"/>
  <c r="AI99" i="8"/>
  <c r="AX98" i="8"/>
  <c r="AK36" i="8"/>
  <c r="AK43" i="8" s="1"/>
  <c r="H30" i="16" s="1"/>
  <c r="AL37" i="8"/>
  <c r="AL36" i="8" s="1"/>
  <c r="AS105" i="8"/>
  <c r="Y105" i="8"/>
  <c r="O105" i="8"/>
  <c r="J105" i="8"/>
  <c r="E105" i="8"/>
  <c r="AX104" i="8"/>
  <c r="AN105" i="8"/>
  <c r="AD105" i="8"/>
  <c r="AI105" i="8"/>
  <c r="T105" i="8"/>
  <c r="L36" i="8"/>
  <c r="M37" i="8"/>
  <c r="M36" i="8" s="1"/>
  <c r="AX124" i="8"/>
  <c r="E125" i="8"/>
  <c r="AN125" i="8"/>
  <c r="J125" i="8"/>
  <c r="O125" i="8"/>
  <c r="AS125" i="8"/>
  <c r="T125" i="8"/>
  <c r="AI125" i="8"/>
  <c r="AD125" i="8"/>
  <c r="Y125" i="8"/>
  <c r="AS119" i="8"/>
  <c r="AI119" i="8"/>
  <c r="AN119" i="8"/>
  <c r="O119" i="8"/>
  <c r="E119" i="8"/>
  <c r="AD119" i="8"/>
  <c r="Y119" i="8"/>
  <c r="J119" i="8"/>
  <c r="T119" i="8"/>
  <c r="AN152" i="8"/>
  <c r="J152" i="8"/>
  <c r="AS152" i="8"/>
  <c r="O152" i="8"/>
  <c r="E152" i="8"/>
  <c r="Y152" i="8"/>
  <c r="T152" i="8"/>
  <c r="AI152" i="8"/>
  <c r="AD152" i="8"/>
  <c r="AP73" i="8"/>
  <c r="AN108" i="8"/>
  <c r="Y108" i="8"/>
  <c r="O108" i="8"/>
  <c r="AX107" i="8"/>
  <c r="AD108" i="8"/>
  <c r="J108" i="8"/>
  <c r="AS108" i="8"/>
  <c r="E108" i="8"/>
  <c r="T108" i="8"/>
  <c r="AI108" i="8"/>
  <c r="AF36" i="8"/>
  <c r="AG37" i="8"/>
  <c r="AG36" i="8" s="1"/>
  <c r="AD116" i="8"/>
  <c r="AD113" i="8" s="1"/>
  <c r="AS116" i="8"/>
  <c r="AS113" i="8" s="1"/>
  <c r="T116" i="8"/>
  <c r="T113" i="8" s="1"/>
  <c r="AI116" i="8"/>
  <c r="AI113" i="8" s="1"/>
  <c r="J116" i="8"/>
  <c r="J113" i="8" s="1"/>
  <c r="Y116" i="8"/>
  <c r="Y113" i="8" s="1"/>
  <c r="O116" i="8"/>
  <c r="O113" i="8" s="1"/>
  <c r="E116" i="8"/>
  <c r="E113" i="8" s="1"/>
  <c r="AN116" i="8"/>
  <c r="AN113" i="8" s="1"/>
  <c r="E169" i="8"/>
  <c r="AI169" i="8"/>
  <c r="Y169" i="8"/>
  <c r="AN169" i="8"/>
  <c r="J169" i="8"/>
  <c r="O169" i="8"/>
  <c r="AD169" i="8"/>
  <c r="AS169" i="8"/>
  <c r="T169" i="8"/>
  <c r="AI149" i="8"/>
  <c r="AI147" i="8" s="1"/>
  <c r="AD149" i="8"/>
  <c r="T149" i="8"/>
  <c r="Y149" i="8"/>
  <c r="E149" i="8"/>
  <c r="E147" i="8" s="1"/>
  <c r="O149" i="8"/>
  <c r="O147" i="8" s="1"/>
  <c r="J149" i="8"/>
  <c r="J147" i="8" s="1"/>
  <c r="AS149" i="8"/>
  <c r="AS147" i="8" s="1"/>
  <c r="AN149" i="8"/>
  <c r="AN147" i="8" s="1"/>
  <c r="T102" i="8"/>
  <c r="AD102" i="8"/>
  <c r="E102" i="8"/>
  <c r="Y102" i="8"/>
  <c r="O102" i="8"/>
  <c r="J102" i="8"/>
  <c r="AS102" i="8"/>
  <c r="AX101" i="8"/>
  <c r="AN102" i="8"/>
  <c r="AI102" i="8"/>
  <c r="L73" i="8"/>
  <c r="AS98" i="8"/>
  <c r="AP36" i="8"/>
  <c r="AP43" i="8" s="1"/>
  <c r="H21" i="16" s="1"/>
  <c r="AQ37" i="8"/>
  <c r="AQ36" i="8" s="1"/>
  <c r="Y120" i="8"/>
  <c r="Y117" i="8" s="1"/>
  <c r="AI120" i="8"/>
  <c r="E120" i="8"/>
  <c r="T120" i="8"/>
  <c r="O120" i="8"/>
  <c r="AS120" i="8"/>
  <c r="J120" i="8"/>
  <c r="AD120" i="8"/>
  <c r="AN120" i="8"/>
  <c r="AY73" i="8"/>
  <c r="AO74" i="8"/>
  <c r="AY29" i="8"/>
  <c r="AY43" i="8" s="1"/>
  <c r="AJ74" i="8"/>
  <c r="Z74" i="8"/>
  <c r="F74" i="8"/>
  <c r="P74" i="8"/>
  <c r="U74" i="8"/>
  <c r="K74" i="8"/>
  <c r="AT74" i="8"/>
  <c r="AE74" i="8"/>
  <c r="AI122" i="8"/>
  <c r="T122" i="8"/>
  <c r="O122" i="8"/>
  <c r="J122" i="8"/>
  <c r="E122" i="8"/>
  <c r="AN122" i="8"/>
  <c r="AD122" i="8"/>
  <c r="Y122" i="8"/>
  <c r="AS122" i="8"/>
  <c r="L43" i="8"/>
  <c r="H23" i="16" s="1"/>
  <c r="AF73" i="8"/>
  <c r="Y164" i="8"/>
  <c r="Y162" i="8" s="1"/>
  <c r="AS164" i="8"/>
  <c r="AS162" i="8" s="1"/>
  <c r="J164" i="8"/>
  <c r="O164" i="8"/>
  <c r="T164" i="8"/>
  <c r="T162" i="8" s="1"/>
  <c r="AI164" i="8"/>
  <c r="AI162" i="8" s="1"/>
  <c r="AN164" i="8"/>
  <c r="AN162" i="8" s="1"/>
  <c r="E164" i="8"/>
  <c r="E162" i="8" s="1"/>
  <c r="AD164" i="8"/>
  <c r="AD162" i="8" s="1"/>
  <c r="AD147" i="8"/>
  <c r="U75" i="8"/>
  <c r="AJ75" i="8"/>
  <c r="F75" i="8"/>
  <c r="AT75" i="8"/>
  <c r="Z75" i="8"/>
  <c r="AE75" i="8"/>
  <c r="P75" i="8"/>
  <c r="AO75" i="8"/>
  <c r="K75" i="8"/>
  <c r="AD172" i="8"/>
  <c r="AN172" i="8"/>
  <c r="T172" i="8"/>
  <c r="Y172" i="8"/>
  <c r="AS172" i="8"/>
  <c r="AI172" i="8"/>
  <c r="J172" i="8"/>
  <c r="O172" i="8"/>
  <c r="E172" i="8"/>
  <c r="Y123" i="8"/>
  <c r="Y121" i="8" s="1"/>
  <c r="O123" i="8"/>
  <c r="T123" i="8"/>
  <c r="E123" i="8"/>
  <c r="AN123" i="8"/>
  <c r="AD123" i="8"/>
  <c r="AI123" i="8"/>
  <c r="AI121" i="8" s="1"/>
  <c r="J123" i="8"/>
  <c r="AS123" i="8"/>
  <c r="AF43" i="8"/>
  <c r="H29" i="16" s="1"/>
  <c r="V73" i="8"/>
  <c r="AN109" i="8"/>
  <c r="T109" i="8"/>
  <c r="AS109" i="8"/>
  <c r="O109" i="8"/>
  <c r="AD109" i="8"/>
  <c r="J109" i="8"/>
  <c r="Y109" i="8"/>
  <c r="E109" i="8"/>
  <c r="AI109" i="8"/>
  <c r="AN98" i="8"/>
  <c r="AI168" i="8"/>
  <c r="T168" i="8"/>
  <c r="AD168" i="8"/>
  <c r="AS168" i="8"/>
  <c r="E168" i="8"/>
  <c r="Y168" i="8"/>
  <c r="AN168" i="8"/>
  <c r="J168" i="8"/>
  <c r="O168" i="8"/>
  <c r="BA36" i="8"/>
  <c r="BA43" i="8" s="1"/>
  <c r="AA36" i="8"/>
  <c r="AB37" i="8"/>
  <c r="AB36" i="8" s="1"/>
  <c r="AN126" i="8"/>
  <c r="Y126" i="8"/>
  <c r="O126" i="8"/>
  <c r="E126" i="8"/>
  <c r="T126" i="8"/>
  <c r="AI126" i="8"/>
  <c r="J126" i="8"/>
  <c r="AD126" i="8"/>
  <c r="AS126" i="8"/>
  <c r="AX147" i="8"/>
  <c r="T111" i="8"/>
  <c r="T110" i="8" s="1"/>
  <c r="O111" i="8"/>
  <c r="O110" i="8" s="1"/>
  <c r="Y111" i="8"/>
  <c r="Y110" i="8" s="1"/>
  <c r="J111" i="8"/>
  <c r="J110" i="8" s="1"/>
  <c r="AD111" i="8"/>
  <c r="AD110" i="8" s="1"/>
  <c r="AS111" i="8"/>
  <c r="AS110" i="8" s="1"/>
  <c r="E111" i="8"/>
  <c r="E110" i="8" s="1"/>
  <c r="AI111" i="8"/>
  <c r="AI110" i="8" s="1"/>
  <c r="AN111" i="8"/>
  <c r="AN110" i="8" s="1"/>
  <c r="AX110" i="8"/>
  <c r="K76" i="8"/>
  <c r="AT76" i="8"/>
  <c r="AJ76" i="8"/>
  <c r="Z76" i="8"/>
  <c r="P76" i="8"/>
  <c r="AE76" i="8"/>
  <c r="AO76" i="8"/>
  <c r="U76" i="8"/>
  <c r="F76" i="8"/>
  <c r="AS144" i="8"/>
  <c r="E144" i="8"/>
  <c r="AN144" i="8"/>
  <c r="AI144" i="8"/>
  <c r="AD144" i="8"/>
  <c r="Y144" i="8"/>
  <c r="T144" i="8"/>
  <c r="O144" i="8"/>
  <c r="J144" i="8"/>
  <c r="O117" i="8"/>
  <c r="T171" i="8"/>
  <c r="AD171" i="8"/>
  <c r="AD170" i="8" s="1"/>
  <c r="E171" i="8"/>
  <c r="E170" i="8" s="1"/>
  <c r="O171" i="8"/>
  <c r="O170" i="8" s="1"/>
  <c r="AI171" i="8"/>
  <c r="AI170" i="8" s="1"/>
  <c r="AS171" i="8"/>
  <c r="AS170" i="8" s="1"/>
  <c r="J171" i="8"/>
  <c r="AN171" i="8"/>
  <c r="AN170" i="8" s="1"/>
  <c r="Y171" i="8"/>
  <c r="G73" i="8"/>
  <c r="AD106" i="8"/>
  <c r="O106" i="8"/>
  <c r="AI106" i="8"/>
  <c r="AN106" i="8"/>
  <c r="J106" i="8"/>
  <c r="J104" i="8" s="1"/>
  <c r="Y106" i="8"/>
  <c r="Y104" i="8" s="1"/>
  <c r="E106" i="8"/>
  <c r="AS106" i="8"/>
  <c r="AS104" i="8" s="1"/>
  <c r="T106" i="8"/>
  <c r="Q36" i="8"/>
  <c r="Q43" i="8" s="1"/>
  <c r="H24" i="16" s="1"/>
  <c r="H38" i="16" s="1"/>
  <c r="R37" i="8"/>
  <c r="R36" i="8" s="1"/>
  <c r="G36" i="8"/>
  <c r="G43" i="8" s="1"/>
  <c r="H22" i="16" s="1"/>
  <c r="H37" i="16" s="1"/>
  <c r="H37" i="8"/>
  <c r="H36" i="8" s="1"/>
  <c r="T158" i="8"/>
  <c r="T156" i="8" s="1"/>
  <c r="AI158" i="8"/>
  <c r="AI156" i="8" s="1"/>
  <c r="J158" i="8"/>
  <c r="J156" i="8" s="1"/>
  <c r="O158" i="8"/>
  <c r="O156" i="8" s="1"/>
  <c r="AD158" i="8"/>
  <c r="AD156" i="8" s="1"/>
  <c r="Y158" i="8"/>
  <c r="Y156" i="8" s="1"/>
  <c r="AS158" i="8"/>
  <c r="AS156" i="8" s="1"/>
  <c r="E158" i="8"/>
  <c r="E156" i="8" s="1"/>
  <c r="AN158" i="8"/>
  <c r="AN156" i="8" s="1"/>
  <c r="J162" i="8"/>
  <c r="Y147" i="8"/>
  <c r="AX150" i="8"/>
  <c r="AN151" i="8"/>
  <c r="AD151" i="8"/>
  <c r="J151" i="8"/>
  <c r="J150" i="8" s="1"/>
  <c r="Y151" i="8"/>
  <c r="Y150" i="8" s="1"/>
  <c r="E151" i="8"/>
  <c r="E150" i="8" s="1"/>
  <c r="AI151" i="8"/>
  <c r="AS151" i="8"/>
  <c r="AS150" i="8" s="1"/>
  <c r="O151" i="8"/>
  <c r="O150" i="8" s="1"/>
  <c r="T151" i="8"/>
  <c r="AX153" i="8"/>
  <c r="AI154" i="8"/>
  <c r="T154" i="8"/>
  <c r="J154" i="8"/>
  <c r="Y154" i="8"/>
  <c r="Y153" i="8" s="1"/>
  <c r="AN154" i="8"/>
  <c r="AN153" i="8" s="1"/>
  <c r="O154" i="8"/>
  <c r="O153" i="8" s="1"/>
  <c r="AS154" i="8"/>
  <c r="E154" i="8"/>
  <c r="AD154" i="8"/>
  <c r="AD153" i="8" s="1"/>
  <c r="AA43" i="8"/>
  <c r="H28" i="16" s="1"/>
  <c r="AA73" i="8"/>
  <c r="AU73" i="8"/>
  <c r="AS103" i="8"/>
  <c r="O103" i="8"/>
  <c r="O101" i="8" s="1"/>
  <c r="AD103" i="8"/>
  <c r="AD101" i="8" s="1"/>
  <c r="T103" i="8"/>
  <c r="E103" i="8"/>
  <c r="AN103" i="8"/>
  <c r="AN101" i="8" s="1"/>
  <c r="AI103" i="8"/>
  <c r="J103" i="8"/>
  <c r="Y103" i="8"/>
  <c r="Y101" i="8" s="1"/>
  <c r="V36" i="8"/>
  <c r="V43" i="8" s="1"/>
  <c r="H27" i="16" s="1"/>
  <c r="W37" i="8"/>
  <c r="W36" i="8" s="1"/>
  <c r="AU36" i="8"/>
  <c r="AU43" i="8" s="1"/>
  <c r="H31" i="16" s="1"/>
  <c r="H47" i="16" s="1"/>
  <c r="AV37" i="8"/>
  <c r="AV36" i="8" s="1"/>
  <c r="Y167" i="8"/>
  <c r="Y166" i="8" s="1"/>
  <c r="AN167" i="8"/>
  <c r="AD167" i="8"/>
  <c r="T167" i="8"/>
  <c r="E167" i="8"/>
  <c r="J167" i="8"/>
  <c r="AS167" i="8"/>
  <c r="AX166" i="8"/>
  <c r="AI167" i="8"/>
  <c r="O167" i="8"/>
  <c r="O162" i="8"/>
  <c r="T147" i="8"/>
  <c r="AN161" i="8"/>
  <c r="AN159" i="8" s="1"/>
  <c r="AS161" i="8"/>
  <c r="AS159" i="8" s="1"/>
  <c r="AD161" i="8"/>
  <c r="AD159" i="8" s="1"/>
  <c r="T161" i="8"/>
  <c r="T159" i="8" s="1"/>
  <c r="E161" i="8"/>
  <c r="E159" i="8" s="1"/>
  <c r="O161" i="8"/>
  <c r="O159" i="8" s="1"/>
  <c r="J161" i="8"/>
  <c r="J159" i="8" s="1"/>
  <c r="Y161" i="8"/>
  <c r="Y159" i="8" s="1"/>
  <c r="AI161" i="8"/>
  <c r="AI159" i="8" s="1"/>
  <c r="AS153" i="8" l="1"/>
  <c r="E166" i="8"/>
  <c r="AI150" i="8"/>
  <c r="AS117" i="8"/>
  <c r="J166" i="8"/>
  <c r="AN166" i="8"/>
  <c r="T150" i="8"/>
  <c r="AN150" i="8"/>
  <c r="J117" i="8"/>
  <c r="J101" i="8"/>
  <c r="AS166" i="8"/>
  <c r="O166" i="8"/>
  <c r="AI166" i="8"/>
  <c r="O121" i="8"/>
  <c r="Y170" i="8"/>
  <c r="J121" i="8"/>
  <c r="E153" i="8"/>
  <c r="AD150" i="8"/>
  <c r="T117" i="8"/>
  <c r="T121" i="8"/>
  <c r="AI117" i="8"/>
  <c r="E117" i="8"/>
  <c r="AN117" i="8"/>
  <c r="H26" i="16"/>
  <c r="H32" i="16" s="1"/>
  <c r="H34" i="16"/>
  <c r="H40" i="16" s="1"/>
  <c r="K27" i="16"/>
  <c r="E12" i="17" s="1"/>
  <c r="G12" i="17" s="1"/>
  <c r="H44" i="16"/>
  <c r="K44" i="16" s="1"/>
  <c r="AD121" i="8"/>
  <c r="AE73" i="8"/>
  <c r="T107" i="8"/>
  <c r="AN107" i="8"/>
  <c r="AI124" i="8"/>
  <c r="O104" i="8"/>
  <c r="AX131" i="8"/>
  <c r="AN121" i="8"/>
  <c r="AT73" i="8"/>
  <c r="AO73" i="8"/>
  <c r="E107" i="8"/>
  <c r="T124" i="8"/>
  <c r="T104" i="8"/>
  <c r="AI98" i="8"/>
  <c r="E121" i="8"/>
  <c r="K73" i="8"/>
  <c r="E101" i="8"/>
  <c r="T166" i="8"/>
  <c r="AS107" i="8"/>
  <c r="AS124" i="8"/>
  <c r="AI104" i="8"/>
  <c r="Y98" i="8"/>
  <c r="J153" i="8"/>
  <c r="K29" i="16"/>
  <c r="E10" i="17" s="1"/>
  <c r="G10" i="17" s="1"/>
  <c r="H43" i="16"/>
  <c r="U73" i="8"/>
  <c r="AI101" i="8"/>
  <c r="J107" i="8"/>
  <c r="O124" i="8"/>
  <c r="AD104" i="8"/>
  <c r="H46" i="16"/>
  <c r="K46" i="16" s="1"/>
  <c r="K30" i="16"/>
  <c r="P73" i="8"/>
  <c r="T101" i="8"/>
  <c r="AD166" i="8"/>
  <c r="AD107" i="8"/>
  <c r="J124" i="8"/>
  <c r="AN104" i="8"/>
  <c r="H45" i="16"/>
  <c r="K45" i="16" s="1"/>
  <c r="K28" i="16"/>
  <c r="T170" i="8"/>
  <c r="F73" i="8"/>
  <c r="AN124" i="8"/>
  <c r="AS121" i="8"/>
  <c r="Z73" i="8"/>
  <c r="AS101" i="8"/>
  <c r="O107" i="8"/>
  <c r="Y124" i="8"/>
  <c r="E124" i="8"/>
  <c r="E104" i="8"/>
  <c r="E98" i="8"/>
  <c r="J98" i="8"/>
  <c r="T153" i="8"/>
  <c r="J170" i="8"/>
  <c r="AJ73" i="8"/>
  <c r="AI107" i="8"/>
  <c r="Y107" i="8"/>
  <c r="AD117" i="8"/>
  <c r="AD124" i="8"/>
  <c r="AI153" i="8"/>
  <c r="AN131" i="8" l="1"/>
  <c r="F113" i="16" s="1"/>
  <c r="F126" i="16" s="1"/>
  <c r="AD131" i="8"/>
  <c r="T131" i="8"/>
  <c r="O131" i="8"/>
  <c r="F116" i="16" s="1"/>
  <c r="F130" i="16" s="1"/>
  <c r="Y131" i="8"/>
  <c r="J131" i="8"/>
  <c r="F115" i="16" s="1"/>
  <c r="E131" i="8"/>
  <c r="F114" i="16" s="1"/>
  <c r="AS131" i="8"/>
  <c r="F123" i="16" s="1"/>
  <c r="F139" i="16" s="1"/>
  <c r="F141" i="16" s="1"/>
  <c r="AI131" i="8"/>
  <c r="K43" i="16"/>
  <c r="H49" i="16"/>
  <c r="H50" i="16" s="1"/>
  <c r="H51" i="16" s="1"/>
  <c r="F129" i="16" l="1"/>
  <c r="F132" i="16" s="1"/>
  <c r="F142" i="16" s="1"/>
  <c r="F143" i="16" s="1"/>
  <c r="F118" i="16"/>
  <c r="F124" i="16" s="1"/>
  <c r="T59" i="8" l="1"/>
  <c r="AD59" i="8"/>
  <c r="E59" i="8"/>
  <c r="AI59" i="8"/>
  <c r="Y59" i="8"/>
  <c r="O59" i="8"/>
  <c r="J59" i="8"/>
  <c r="AN59" i="8"/>
  <c r="AS59" i="8"/>
  <c r="AX60" i="8" l="1"/>
  <c r="Y61" i="8"/>
  <c r="O61" i="8"/>
  <c r="AD61" i="8"/>
  <c r="J61" i="8"/>
  <c r="AN61" i="8"/>
  <c r="AI61" i="8"/>
  <c r="AS61" i="8"/>
  <c r="E61" i="8"/>
  <c r="T61" i="8"/>
  <c r="AX69" i="8"/>
  <c r="T71" i="8"/>
  <c r="Y71" i="8"/>
  <c r="O71" i="8"/>
  <c r="AN71" i="8"/>
  <c r="E71" i="8"/>
  <c r="AI71" i="8"/>
  <c r="AS71" i="8"/>
  <c r="AD71" i="8"/>
  <c r="J71" i="8"/>
  <c r="E68" i="8"/>
  <c r="T68" i="8"/>
  <c r="AI68" i="8"/>
  <c r="AN68" i="8"/>
  <c r="J68" i="8"/>
  <c r="O68" i="8"/>
  <c r="Y68" i="8"/>
  <c r="AD68" i="8"/>
  <c r="AS68" i="8"/>
  <c r="J76" i="8"/>
  <c r="AI76" i="8"/>
  <c r="AD76" i="8"/>
  <c r="AS76" i="8"/>
  <c r="Y76" i="8"/>
  <c r="E76" i="8"/>
  <c r="AN76" i="8"/>
  <c r="T76" i="8"/>
  <c r="O76" i="8"/>
  <c r="AI84" i="8"/>
  <c r="AN84" i="8"/>
  <c r="AS84" i="8"/>
  <c r="AD84" i="8"/>
  <c r="O84" i="8"/>
  <c r="Y84" i="8"/>
  <c r="T84" i="8"/>
  <c r="J84" i="8"/>
  <c r="E84" i="8"/>
  <c r="AN56" i="8"/>
  <c r="O56" i="8"/>
  <c r="E56" i="8"/>
  <c r="J56" i="8"/>
  <c r="AS56" i="8"/>
  <c r="T56" i="8"/>
  <c r="AD56" i="8"/>
  <c r="AI56" i="8"/>
  <c r="Y56" i="8"/>
  <c r="J65" i="8"/>
  <c r="Y65" i="8"/>
  <c r="AN65" i="8"/>
  <c r="O65" i="8"/>
  <c r="AD65" i="8"/>
  <c r="AS65" i="8"/>
  <c r="E65" i="8"/>
  <c r="AI65" i="8"/>
  <c r="T65" i="8"/>
  <c r="AN78" i="8"/>
  <c r="T78" i="8"/>
  <c r="J78" i="8"/>
  <c r="AD78" i="8"/>
  <c r="AI78" i="8"/>
  <c r="Y78" i="8"/>
  <c r="O78" i="8"/>
  <c r="AS78" i="8"/>
  <c r="E78" i="8"/>
  <c r="AX63" i="8"/>
  <c r="AS64" i="8"/>
  <c r="Y64" i="8"/>
  <c r="Y63" i="8" s="1"/>
  <c r="T64" i="8"/>
  <c r="AN64" i="8"/>
  <c r="AN63" i="8" s="1"/>
  <c r="E64" i="8"/>
  <c r="J64" i="8"/>
  <c r="O64" i="8"/>
  <c r="AD64" i="8"/>
  <c r="AI64" i="8"/>
  <c r="J81" i="8"/>
  <c r="AN81" i="8"/>
  <c r="O81" i="8"/>
  <c r="T81" i="8"/>
  <c r="AD81" i="8"/>
  <c r="AS81" i="8"/>
  <c r="E81" i="8"/>
  <c r="Y81" i="8"/>
  <c r="AI81" i="8"/>
  <c r="O85" i="8"/>
  <c r="AD85" i="8"/>
  <c r="AS85" i="8"/>
  <c r="E85" i="8"/>
  <c r="T85" i="8"/>
  <c r="Y85" i="8"/>
  <c r="AI85" i="8"/>
  <c r="AN85" i="8"/>
  <c r="J85" i="8"/>
  <c r="AI79" i="8"/>
  <c r="E79" i="8"/>
  <c r="Y79" i="8"/>
  <c r="T79" i="8"/>
  <c r="AS79" i="8"/>
  <c r="J79" i="8"/>
  <c r="AN79" i="8"/>
  <c r="O79" i="8"/>
  <c r="AD79" i="8"/>
  <c r="T75" i="8"/>
  <c r="Y75" i="8"/>
  <c r="J75" i="8"/>
  <c r="E75" i="8"/>
  <c r="AD75" i="8"/>
  <c r="AI75" i="8"/>
  <c r="O75" i="8"/>
  <c r="AS75" i="8"/>
  <c r="AN75" i="8"/>
  <c r="AS70" i="8"/>
  <c r="Y70" i="8"/>
  <c r="E70" i="8"/>
  <c r="AN70" i="8"/>
  <c r="T70" i="8"/>
  <c r="AI70" i="8"/>
  <c r="O70" i="8"/>
  <c r="AD70" i="8"/>
  <c r="J70" i="8"/>
  <c r="AS83" i="8"/>
  <c r="AN83" i="8"/>
  <c r="J83" i="8"/>
  <c r="AD83" i="8"/>
  <c r="O83" i="8"/>
  <c r="Y83" i="8"/>
  <c r="AI83" i="8"/>
  <c r="E83" i="8"/>
  <c r="T83" i="8"/>
  <c r="AI62" i="8"/>
  <c r="E62" i="8"/>
  <c r="Y62" i="8"/>
  <c r="J62" i="8"/>
  <c r="AD62" i="8"/>
  <c r="AS62" i="8"/>
  <c r="O62" i="8"/>
  <c r="AN62" i="8"/>
  <c r="T62" i="8"/>
  <c r="AI72" i="8"/>
  <c r="E72" i="8"/>
  <c r="AN72" i="8"/>
  <c r="AS72" i="8"/>
  <c r="Y72" i="8"/>
  <c r="O72" i="8"/>
  <c r="AD72" i="8"/>
  <c r="T72" i="8"/>
  <c r="J72" i="8"/>
  <c r="T63" i="8" l="1"/>
  <c r="AS63" i="8"/>
  <c r="AD63" i="8"/>
  <c r="J63" i="8"/>
  <c r="O63" i="8"/>
  <c r="O69" i="8"/>
  <c r="AI77" i="8"/>
  <c r="AS60" i="8"/>
  <c r="AD77" i="8"/>
  <c r="AI60" i="8"/>
  <c r="J77" i="8"/>
  <c r="AN60" i="8"/>
  <c r="AX73" i="8"/>
  <c r="AD74" i="8"/>
  <c r="AD73" i="8" s="1"/>
  <c r="Y74" i="8"/>
  <c r="Y73" i="8" s="1"/>
  <c r="AX29" i="8"/>
  <c r="T74" i="8"/>
  <c r="T73" i="8" s="1"/>
  <c r="E74" i="8"/>
  <c r="E73" i="8" s="1"/>
  <c r="AN74" i="8"/>
  <c r="AN73" i="8" s="1"/>
  <c r="O74" i="8"/>
  <c r="O73" i="8" s="1"/>
  <c r="AS74" i="8"/>
  <c r="AS73" i="8" s="1"/>
  <c r="AI74" i="8"/>
  <c r="AI73" i="8" s="1"/>
  <c r="J74" i="8"/>
  <c r="J73" i="8" s="1"/>
  <c r="AX66" i="8"/>
  <c r="T67" i="8"/>
  <c r="T66" i="8" s="1"/>
  <c r="E67" i="8"/>
  <c r="E66" i="8" s="1"/>
  <c r="J67" i="8"/>
  <c r="J66" i="8" s="1"/>
  <c r="AS67" i="8"/>
  <c r="AS66" i="8" s="1"/>
  <c r="AN67" i="8"/>
  <c r="AN66" i="8" s="1"/>
  <c r="O67" i="8"/>
  <c r="O66" i="8" s="1"/>
  <c r="AI67" i="8"/>
  <c r="AI66" i="8" s="1"/>
  <c r="Y67" i="8"/>
  <c r="Y66" i="8" s="1"/>
  <c r="AD67" i="8"/>
  <c r="AD66" i="8" s="1"/>
  <c r="AN69" i="8"/>
  <c r="AD82" i="8"/>
  <c r="AS82" i="8"/>
  <c r="E82" i="8"/>
  <c r="O82" i="8"/>
  <c r="J82" i="8"/>
  <c r="AI82" i="8"/>
  <c r="Y82" i="8"/>
  <c r="T82" i="8"/>
  <c r="AN82" i="8"/>
  <c r="E63" i="8"/>
  <c r="AD7" i="8"/>
  <c r="AD43" i="8" s="1"/>
  <c r="O51" i="8"/>
  <c r="AD51" i="8"/>
  <c r="T51" i="8"/>
  <c r="AI7" i="8"/>
  <c r="AI43" i="8" s="1"/>
  <c r="T7" i="8"/>
  <c r="T43" i="8" s="1"/>
  <c r="AN51" i="8"/>
  <c r="AS7" i="8"/>
  <c r="AS43" i="8" s="1"/>
  <c r="F31" i="16" s="1"/>
  <c r="F47" i="16" s="1"/>
  <c r="F49" i="16" s="1"/>
  <c r="J7" i="8"/>
  <c r="J43" i="8" s="1"/>
  <c r="F23" i="16" s="1"/>
  <c r="AN7" i="8"/>
  <c r="AN43" i="8" s="1"/>
  <c r="F21" i="16" s="1"/>
  <c r="AS51" i="8"/>
  <c r="AI51" i="8"/>
  <c r="E7" i="8"/>
  <c r="E43" i="8" s="1"/>
  <c r="F22" i="16" s="1"/>
  <c r="J51" i="8"/>
  <c r="O7" i="8"/>
  <c r="O43" i="8" s="1"/>
  <c r="F24" i="16" s="1"/>
  <c r="F38" i="16" s="1"/>
  <c r="E51" i="8"/>
  <c r="Y51" i="8"/>
  <c r="Y7" i="8"/>
  <c r="Y43" i="8" s="1"/>
  <c r="T77" i="8"/>
  <c r="J60" i="8"/>
  <c r="AX54" i="8"/>
  <c r="T55" i="8"/>
  <c r="T54" i="8" s="1"/>
  <c r="AD55" i="8"/>
  <c r="AD54" i="8" s="1"/>
  <c r="J55" i="8"/>
  <c r="J54" i="8" s="1"/>
  <c r="AN55" i="8"/>
  <c r="AN54" i="8" s="1"/>
  <c r="AI55" i="8"/>
  <c r="AI54" i="8" s="1"/>
  <c r="O55" i="8"/>
  <c r="O54" i="8" s="1"/>
  <c r="Y55" i="8"/>
  <c r="Y54" i="8" s="1"/>
  <c r="E55" i="8"/>
  <c r="E54" i="8" s="1"/>
  <c r="AS55" i="8"/>
  <c r="AS54" i="8" s="1"/>
  <c r="AX57" i="8"/>
  <c r="O58" i="8"/>
  <c r="AS58" i="8"/>
  <c r="E58" i="8"/>
  <c r="AI58" i="8"/>
  <c r="Y58" i="8"/>
  <c r="AN58" i="8"/>
  <c r="T58" i="8"/>
  <c r="J58" i="8"/>
  <c r="AD58" i="8"/>
  <c r="E69" i="8"/>
  <c r="E77" i="8"/>
  <c r="AN77" i="8"/>
  <c r="AD60" i="8"/>
  <c r="T176" i="8"/>
  <c r="T173" i="8" s="1"/>
  <c r="T180" i="8" s="1"/>
  <c r="E176" i="8"/>
  <c r="E173" i="8" s="1"/>
  <c r="E180" i="8" s="1"/>
  <c r="F160" i="16" s="1"/>
  <c r="AI176" i="8"/>
  <c r="AI173" i="8" s="1"/>
  <c r="AI180" i="8" s="1"/>
  <c r="AD176" i="8"/>
  <c r="AD173" i="8" s="1"/>
  <c r="AD180" i="8" s="1"/>
  <c r="AN176" i="8"/>
  <c r="AN173" i="8" s="1"/>
  <c r="AN180" i="8" s="1"/>
  <c r="F159" i="16" s="1"/>
  <c r="AS176" i="8"/>
  <c r="AS173" i="8" s="1"/>
  <c r="AS180" i="8" s="1"/>
  <c r="F169" i="16" s="1"/>
  <c r="F185" i="16" s="1"/>
  <c r="F187" i="16" s="1"/>
  <c r="O176" i="8"/>
  <c r="O173" i="8" s="1"/>
  <c r="O180" i="8" s="1"/>
  <c r="F162" i="16" s="1"/>
  <c r="F176" i="16" s="1"/>
  <c r="J176" i="8"/>
  <c r="J173" i="8" s="1"/>
  <c r="J180" i="8" s="1"/>
  <c r="F161" i="16" s="1"/>
  <c r="Y176" i="8"/>
  <c r="Y173" i="8" s="1"/>
  <c r="Y180" i="8" s="1"/>
  <c r="Y69" i="8"/>
  <c r="AS77" i="8"/>
  <c r="O60" i="8"/>
  <c r="T69" i="8"/>
  <c r="J69" i="8"/>
  <c r="AS69" i="8"/>
  <c r="AX80" i="8"/>
  <c r="O77" i="8"/>
  <c r="T60" i="8"/>
  <c r="Y60" i="8"/>
  <c r="E86" i="8"/>
  <c r="O86" i="8"/>
  <c r="AD86" i="8"/>
  <c r="AD80" i="8" s="1"/>
  <c r="Y86" i="8"/>
  <c r="AS86" i="8"/>
  <c r="AN86" i="8"/>
  <c r="J86" i="8"/>
  <c r="T86" i="8"/>
  <c r="T80" i="8" s="1"/>
  <c r="AI86" i="8"/>
  <c r="AD69" i="8"/>
  <c r="AI63" i="8"/>
  <c r="Y77" i="8"/>
  <c r="AI69" i="8"/>
  <c r="E60" i="8"/>
  <c r="J80" i="8" l="1"/>
  <c r="E80" i="8"/>
  <c r="AI80" i="8"/>
  <c r="Y80" i="8"/>
  <c r="F175" i="16"/>
  <c r="AS80" i="8"/>
  <c r="O80" i="8"/>
  <c r="AN80" i="8"/>
  <c r="F164" i="16"/>
  <c r="F170" i="16" s="1"/>
  <c r="F172" i="16"/>
  <c r="AI57" i="8"/>
  <c r="AI87" i="8" s="1"/>
  <c r="AS57" i="8"/>
  <c r="F26" i="16"/>
  <c r="F32" i="16" s="1"/>
  <c r="F34" i="16"/>
  <c r="E57" i="8"/>
  <c r="AD57" i="8"/>
  <c r="AD87" i="8" s="1"/>
  <c r="O57" i="8"/>
  <c r="J57" i="8"/>
  <c r="J87" i="8" s="1"/>
  <c r="F69" i="16" s="1"/>
  <c r="T57" i="8"/>
  <c r="T87" i="8" s="1"/>
  <c r="AN57" i="8"/>
  <c r="Y57" i="8"/>
  <c r="F37" i="16"/>
  <c r="E87" i="8" l="1"/>
  <c r="F68" i="16" s="1"/>
  <c r="F83" i="16" s="1"/>
  <c r="F178" i="16"/>
  <c r="F188" i="16" s="1"/>
  <c r="F189" i="16" s="1"/>
  <c r="O87" i="8"/>
  <c r="F70" i="16" s="1"/>
  <c r="F84" i="16" s="1"/>
  <c r="AS87" i="8"/>
  <c r="F77" i="16" s="1"/>
  <c r="F93" i="16" s="1"/>
  <c r="F95" i="16" s="1"/>
  <c r="F40" i="16"/>
  <c r="F50" i="16" s="1"/>
  <c r="F51" i="16" s="1"/>
  <c r="AN87" i="8"/>
  <c r="F67" i="16" s="1"/>
  <c r="Y87" i="8"/>
  <c r="F72" i="16" l="1"/>
  <c r="F78" i="16" s="1"/>
  <c r="F80" i="16"/>
  <c r="F86" i="16" s="1"/>
  <c r="F96" i="16" s="1"/>
  <c r="F97" i="16" s="1"/>
  <c r="AR128" i="8" l="1"/>
  <c r="AC128" i="8"/>
  <c r="S128" i="8"/>
  <c r="AM128" i="8"/>
  <c r="AH128" i="8"/>
  <c r="I128" i="8"/>
  <c r="N128" i="8"/>
  <c r="X128" i="8"/>
  <c r="D128" i="8"/>
  <c r="Q174" i="8"/>
  <c r="AA174" i="8"/>
  <c r="AP174" i="8"/>
  <c r="AK174" i="8"/>
  <c r="V174" i="8"/>
  <c r="L174" i="8"/>
  <c r="AF174" i="8"/>
  <c r="G174" i="8"/>
  <c r="AU174" i="8"/>
  <c r="S95" i="8"/>
  <c r="AH95" i="8"/>
  <c r="I95" i="8"/>
  <c r="X95" i="8"/>
  <c r="AM95" i="8"/>
  <c r="N95" i="8"/>
  <c r="AC95" i="8"/>
  <c r="AR95" i="8"/>
  <c r="D95" i="8"/>
  <c r="AO174" i="8"/>
  <c r="Z174" i="8"/>
  <c r="AT174" i="8"/>
  <c r="P174" i="8"/>
  <c r="AJ174" i="8"/>
  <c r="U174" i="8"/>
  <c r="F174" i="8"/>
  <c r="K174" i="8"/>
  <c r="AE174" i="8"/>
  <c r="BA170" i="8"/>
  <c r="S118" i="8"/>
  <c r="N118" i="8"/>
  <c r="D118" i="8"/>
  <c r="AM118" i="8"/>
  <c r="AC118" i="8"/>
  <c r="I118" i="8"/>
  <c r="AR118" i="8"/>
  <c r="AH118" i="8"/>
  <c r="X118" i="8"/>
  <c r="X114" i="8"/>
  <c r="N114" i="8"/>
  <c r="AR114" i="8"/>
  <c r="S114" i="8"/>
  <c r="I114" i="8"/>
  <c r="AC114" i="8"/>
  <c r="D114" i="8"/>
  <c r="AH114" i="8"/>
  <c r="AM114" i="8"/>
  <c r="AM129" i="8"/>
  <c r="S129" i="8"/>
  <c r="N129" i="8"/>
  <c r="I129" i="8"/>
  <c r="X129" i="8"/>
  <c r="AR129" i="8"/>
  <c r="AH129" i="8"/>
  <c r="AC129" i="8"/>
  <c r="D129" i="8"/>
  <c r="BA114" i="8"/>
  <c r="BA129" i="8"/>
  <c r="AZ113" i="8" l="1"/>
  <c r="AW113" i="8"/>
  <c r="AW117" i="8"/>
  <c r="BA128" i="8"/>
  <c r="AO81" i="8"/>
  <c r="U81" i="8"/>
  <c r="AT81" i="8"/>
  <c r="K81" i="8"/>
  <c r="P81" i="8"/>
  <c r="Z81" i="8"/>
  <c r="AJ81" i="8"/>
  <c r="F81" i="8"/>
  <c r="AE81" i="8"/>
  <c r="AH79" i="8"/>
  <c r="X79" i="8"/>
  <c r="S79" i="8"/>
  <c r="AR79" i="8"/>
  <c r="I79" i="8"/>
  <c r="AM79" i="8"/>
  <c r="N79" i="8"/>
  <c r="D79" i="8"/>
  <c r="AC79" i="8"/>
  <c r="Q61" i="8"/>
  <c r="AF61" i="8"/>
  <c r="AA61" i="8"/>
  <c r="G61" i="8"/>
  <c r="L61" i="8"/>
  <c r="V61" i="8"/>
  <c r="AP61" i="8"/>
  <c r="AK61" i="8"/>
  <c r="AU61" i="8"/>
  <c r="AH83" i="8"/>
  <c r="X83" i="8"/>
  <c r="S83" i="8"/>
  <c r="N83" i="8"/>
  <c r="I83" i="8"/>
  <c r="AR83" i="8"/>
  <c r="D83" i="8"/>
  <c r="AC83" i="8"/>
  <c r="AM83" i="8"/>
  <c r="F70" i="8"/>
  <c r="AO70" i="8"/>
  <c r="P70" i="8"/>
  <c r="AT70" i="8"/>
  <c r="K70" i="8"/>
  <c r="Z70" i="8"/>
  <c r="AJ70" i="8"/>
  <c r="U70" i="8"/>
  <c r="AE70" i="8"/>
  <c r="U118" i="8"/>
  <c r="K118" i="8"/>
  <c r="F118" i="8"/>
  <c r="AE118" i="8"/>
  <c r="AO118" i="8"/>
  <c r="AT118" i="8"/>
  <c r="Z118" i="8"/>
  <c r="AJ118" i="8"/>
  <c r="P118" i="8"/>
  <c r="AF164" i="8"/>
  <c r="G164" i="8"/>
  <c r="V164" i="8"/>
  <c r="L164" i="8"/>
  <c r="AK164" i="8"/>
  <c r="AA164" i="8"/>
  <c r="AU164" i="8"/>
  <c r="Q164" i="8"/>
  <c r="AP164" i="8"/>
  <c r="D125" i="8"/>
  <c r="AR125" i="8"/>
  <c r="AH125" i="8"/>
  <c r="X125" i="8"/>
  <c r="N125" i="8"/>
  <c r="AM125" i="8"/>
  <c r="AC125" i="8"/>
  <c r="S125" i="8"/>
  <c r="AW124" i="8"/>
  <c r="I125" i="8"/>
  <c r="AC103" i="8"/>
  <c r="X103" i="8"/>
  <c r="AM103" i="8"/>
  <c r="N103" i="8"/>
  <c r="AR103" i="8"/>
  <c r="AH103" i="8"/>
  <c r="D103" i="8"/>
  <c r="S103" i="8"/>
  <c r="I103" i="8"/>
  <c r="G169" i="8"/>
  <c r="AP169" i="8"/>
  <c r="AU169" i="8"/>
  <c r="L169" i="8"/>
  <c r="AA169" i="8"/>
  <c r="V169" i="8"/>
  <c r="AK169" i="8"/>
  <c r="AF169" i="8"/>
  <c r="Q169" i="8"/>
  <c r="U158" i="8"/>
  <c r="AE158" i="8"/>
  <c r="P158" i="8"/>
  <c r="AT158" i="8"/>
  <c r="F158" i="8"/>
  <c r="AO158" i="8"/>
  <c r="K158" i="8"/>
  <c r="Z158" i="8"/>
  <c r="AJ158" i="8"/>
  <c r="AM108" i="8"/>
  <c r="AH108" i="8"/>
  <c r="AC108" i="8"/>
  <c r="AR108" i="8"/>
  <c r="X108" i="8"/>
  <c r="D108" i="8"/>
  <c r="I108" i="8"/>
  <c r="S108" i="8"/>
  <c r="AZ107" i="8"/>
  <c r="AW107" i="8"/>
  <c r="N108" i="8"/>
  <c r="K64" i="8"/>
  <c r="AT64" i="8"/>
  <c r="AE64" i="8"/>
  <c r="AJ64" i="8"/>
  <c r="Z64" i="8"/>
  <c r="AO64" i="8"/>
  <c r="U64" i="8"/>
  <c r="F64" i="8"/>
  <c r="P64" i="8"/>
  <c r="AA129" i="8"/>
  <c r="L129" i="8"/>
  <c r="Q129" i="8"/>
  <c r="AF129" i="8"/>
  <c r="AU129" i="8"/>
  <c r="G129" i="8"/>
  <c r="AK129" i="8"/>
  <c r="AP129" i="8"/>
  <c r="V129" i="8"/>
  <c r="AF163" i="8"/>
  <c r="Q163" i="8"/>
  <c r="AZ162" i="8"/>
  <c r="L163" i="8"/>
  <c r="G163" i="8"/>
  <c r="AU163" i="8"/>
  <c r="AA163" i="8"/>
  <c r="AK163" i="8"/>
  <c r="V163" i="8"/>
  <c r="AP163" i="8"/>
  <c r="AR120" i="8"/>
  <c r="D120" i="8"/>
  <c r="I120" i="8"/>
  <c r="S120" i="8"/>
  <c r="X120" i="8"/>
  <c r="X117" i="8" s="1"/>
  <c r="AH120" i="8"/>
  <c r="N120" i="8"/>
  <c r="AM120" i="8"/>
  <c r="AC120" i="8"/>
  <c r="AR102" i="8"/>
  <c r="AC102" i="8"/>
  <c r="X102" i="8"/>
  <c r="S102" i="8"/>
  <c r="D102" i="8"/>
  <c r="I102" i="8"/>
  <c r="N102" i="8"/>
  <c r="AW101" i="8"/>
  <c r="AZ101" i="8"/>
  <c r="AM102" i="8"/>
  <c r="AH102" i="8"/>
  <c r="V167" i="8"/>
  <c r="G167" i="8"/>
  <c r="Q167" i="8"/>
  <c r="AK167" i="8"/>
  <c r="L167" i="8"/>
  <c r="AU167" i="8"/>
  <c r="AZ166" i="8"/>
  <c r="AF167" i="8"/>
  <c r="AP167" i="8"/>
  <c r="AA167" i="8"/>
  <c r="V152" i="8"/>
  <c r="AU152" i="8"/>
  <c r="L152" i="8"/>
  <c r="AP152" i="8"/>
  <c r="AK152" i="8"/>
  <c r="G152" i="8"/>
  <c r="AF152" i="8"/>
  <c r="Q152" i="8"/>
  <c r="AA152" i="8"/>
  <c r="AR109" i="8"/>
  <c r="S109" i="8"/>
  <c r="X109" i="8"/>
  <c r="AH109" i="8"/>
  <c r="D109" i="8"/>
  <c r="I109" i="8"/>
  <c r="AC109" i="8"/>
  <c r="AM109" i="8"/>
  <c r="N109" i="8"/>
  <c r="AH161" i="8"/>
  <c r="N161" i="8"/>
  <c r="AR161" i="8"/>
  <c r="BA161" i="8"/>
  <c r="D161" i="8"/>
  <c r="S161" i="8"/>
  <c r="I161" i="8"/>
  <c r="AC161" i="8"/>
  <c r="X161" i="8"/>
  <c r="AM161" i="8"/>
  <c r="AW54" i="8"/>
  <c r="AZ54" i="8"/>
  <c r="AC55" i="8"/>
  <c r="AR55" i="8"/>
  <c r="AM55" i="8"/>
  <c r="I55" i="8"/>
  <c r="X55" i="8"/>
  <c r="N55" i="8"/>
  <c r="D55" i="8"/>
  <c r="S55" i="8"/>
  <c r="AH55" i="8"/>
  <c r="AW66" i="8"/>
  <c r="AC68" i="8"/>
  <c r="D68" i="8"/>
  <c r="S68" i="8"/>
  <c r="AH68" i="8"/>
  <c r="X68" i="8"/>
  <c r="I68" i="8"/>
  <c r="AM68" i="8"/>
  <c r="AR68" i="8"/>
  <c r="N68" i="8"/>
  <c r="BA68" i="8"/>
  <c r="S56" i="8"/>
  <c r="AR56" i="8"/>
  <c r="I56" i="8"/>
  <c r="AM56" i="8"/>
  <c r="AH56" i="8"/>
  <c r="D56" i="8"/>
  <c r="AC56" i="8"/>
  <c r="X56" i="8"/>
  <c r="N56" i="8"/>
  <c r="AJ68" i="8"/>
  <c r="AO68" i="8"/>
  <c r="K68" i="8"/>
  <c r="F68" i="8"/>
  <c r="Z68" i="8"/>
  <c r="P68" i="8"/>
  <c r="AT68" i="8"/>
  <c r="U68" i="8"/>
  <c r="AE68" i="8"/>
  <c r="AE55" i="8"/>
  <c r="Z55" i="8"/>
  <c r="P55" i="8"/>
  <c r="AT55" i="8"/>
  <c r="AO55" i="8"/>
  <c r="K55" i="8"/>
  <c r="AJ55" i="8"/>
  <c r="U55" i="8"/>
  <c r="F55" i="8"/>
  <c r="AJ106" i="8"/>
  <c r="P106" i="8"/>
  <c r="U106" i="8"/>
  <c r="AE106" i="8"/>
  <c r="K106" i="8"/>
  <c r="AT106" i="8"/>
  <c r="Z106" i="8"/>
  <c r="F106" i="8"/>
  <c r="AO106" i="8"/>
  <c r="U168" i="8"/>
  <c r="AE168" i="8"/>
  <c r="AO168" i="8"/>
  <c r="AJ168" i="8"/>
  <c r="P168" i="8"/>
  <c r="K168" i="8"/>
  <c r="Z168" i="8"/>
  <c r="F168" i="8"/>
  <c r="AT168" i="8"/>
  <c r="S119" i="8"/>
  <c r="AR119" i="8"/>
  <c r="AR117" i="8" s="1"/>
  <c r="AC119" i="8"/>
  <c r="AM119" i="8"/>
  <c r="AM117" i="8" s="1"/>
  <c r="AH119" i="8"/>
  <c r="D119" i="8"/>
  <c r="I119" i="8"/>
  <c r="X119" i="8"/>
  <c r="N119" i="8"/>
  <c r="D123" i="8"/>
  <c r="I123" i="8"/>
  <c r="AR123" i="8"/>
  <c r="AH123" i="8"/>
  <c r="AC123" i="8"/>
  <c r="X123" i="8"/>
  <c r="AM123" i="8"/>
  <c r="N123" i="8"/>
  <c r="S123" i="8"/>
  <c r="V172" i="8"/>
  <c r="AF172" i="8"/>
  <c r="Q172" i="8"/>
  <c r="AK172" i="8"/>
  <c r="AA172" i="8"/>
  <c r="L172" i="8"/>
  <c r="G172" i="8"/>
  <c r="AP172" i="8"/>
  <c r="AU172" i="8"/>
  <c r="AK168" i="8"/>
  <c r="V168" i="8"/>
  <c r="Q168" i="8"/>
  <c r="AU168" i="8"/>
  <c r="G168" i="8"/>
  <c r="L168" i="8"/>
  <c r="AP168" i="8"/>
  <c r="AA168" i="8"/>
  <c r="AF168" i="8"/>
  <c r="V151" i="8"/>
  <c r="AK151" i="8"/>
  <c r="AF151" i="8"/>
  <c r="G151" i="8"/>
  <c r="AA151" i="8"/>
  <c r="AA150" i="8" s="1"/>
  <c r="AP151" i="8"/>
  <c r="AZ150" i="8"/>
  <c r="AU151" i="8"/>
  <c r="Q151" i="8"/>
  <c r="L151" i="8"/>
  <c r="AF149" i="8"/>
  <c r="AP149" i="8"/>
  <c r="G149" i="8"/>
  <c r="AK149" i="8"/>
  <c r="AU149" i="8"/>
  <c r="AA149" i="8"/>
  <c r="L149" i="8"/>
  <c r="V149" i="8"/>
  <c r="Q149" i="8"/>
  <c r="AW69" i="8"/>
  <c r="AZ69" i="8"/>
  <c r="X70" i="8"/>
  <c r="AM70" i="8"/>
  <c r="AH70" i="8"/>
  <c r="N70" i="8"/>
  <c r="AR70" i="8"/>
  <c r="D70" i="8"/>
  <c r="I70" i="8"/>
  <c r="S70" i="8"/>
  <c r="AC70" i="8"/>
  <c r="AZ60" i="8"/>
  <c r="AW60" i="8"/>
  <c r="N61" i="8"/>
  <c r="AR61" i="8"/>
  <c r="I61" i="8"/>
  <c r="AM61" i="8"/>
  <c r="X61" i="8"/>
  <c r="AC61" i="8"/>
  <c r="D61" i="8"/>
  <c r="S61" i="8"/>
  <c r="AH61" i="8"/>
  <c r="AM71" i="8"/>
  <c r="X71" i="8"/>
  <c r="AC71" i="8"/>
  <c r="I71" i="8"/>
  <c r="S71" i="8"/>
  <c r="AH71" i="8"/>
  <c r="D71" i="8"/>
  <c r="AR71" i="8"/>
  <c r="N71" i="8"/>
  <c r="N82" i="8"/>
  <c r="AC82" i="8"/>
  <c r="I82" i="8"/>
  <c r="AM82" i="8"/>
  <c r="X82" i="8"/>
  <c r="D82" i="8"/>
  <c r="AR82" i="8"/>
  <c r="S82" i="8"/>
  <c r="AH82" i="8"/>
  <c r="AK79" i="8"/>
  <c r="Q79" i="8"/>
  <c r="AF79" i="8"/>
  <c r="V79" i="8"/>
  <c r="AU79" i="8"/>
  <c r="L79" i="8"/>
  <c r="G79" i="8"/>
  <c r="AA79" i="8"/>
  <c r="AP79" i="8"/>
  <c r="Q128" i="8"/>
  <c r="AA128" i="8"/>
  <c r="AU128" i="8"/>
  <c r="L128" i="8"/>
  <c r="V128" i="8"/>
  <c r="AF128" i="8"/>
  <c r="AP128" i="8"/>
  <c r="G128" i="8"/>
  <c r="AK128" i="8"/>
  <c r="D7" i="8"/>
  <c r="I7" i="8"/>
  <c r="AR51" i="8"/>
  <c r="N7" i="8"/>
  <c r="D51" i="8"/>
  <c r="X7" i="8"/>
  <c r="S51" i="8"/>
  <c r="AH7" i="8"/>
  <c r="X51" i="8"/>
  <c r="AH51" i="8"/>
  <c r="AR7" i="8"/>
  <c r="AM51" i="8"/>
  <c r="AM7" i="8"/>
  <c r="N51" i="8"/>
  <c r="S7" i="8"/>
  <c r="BA51" i="8"/>
  <c r="I51" i="8"/>
  <c r="AC7" i="8"/>
  <c r="AC51" i="8"/>
  <c r="K167" i="8"/>
  <c r="U167" i="8"/>
  <c r="AE167" i="8"/>
  <c r="AT167" i="8"/>
  <c r="AO167" i="8"/>
  <c r="AY166" i="8"/>
  <c r="F167" i="8"/>
  <c r="AJ167" i="8"/>
  <c r="Z167" i="8"/>
  <c r="P167" i="8"/>
  <c r="AR106" i="8"/>
  <c r="AM106" i="8"/>
  <c r="D106" i="8"/>
  <c r="AH106" i="8"/>
  <c r="X106" i="8"/>
  <c r="N106" i="8"/>
  <c r="I106" i="8"/>
  <c r="S106" i="8"/>
  <c r="AC106" i="8"/>
  <c r="AR111" i="8"/>
  <c r="AM111" i="8"/>
  <c r="AW110" i="8"/>
  <c r="N111" i="8"/>
  <c r="S111" i="8"/>
  <c r="AZ110" i="8"/>
  <c r="AC111" i="8"/>
  <c r="AH111" i="8"/>
  <c r="D111" i="8"/>
  <c r="X111" i="8"/>
  <c r="I111" i="8"/>
  <c r="AU171" i="8"/>
  <c r="AP171" i="8"/>
  <c r="AA171" i="8"/>
  <c r="L171" i="8"/>
  <c r="L170" i="8" s="1"/>
  <c r="V171" i="8"/>
  <c r="AF171" i="8"/>
  <c r="Q171" i="8"/>
  <c r="AK171" i="8"/>
  <c r="G171" i="8"/>
  <c r="AU155" i="8"/>
  <c r="AP155" i="8"/>
  <c r="V155" i="8"/>
  <c r="AK155" i="8"/>
  <c r="G155" i="8"/>
  <c r="AF155" i="8"/>
  <c r="AA155" i="8"/>
  <c r="Q155" i="8"/>
  <c r="L155" i="8"/>
  <c r="AO148" i="8"/>
  <c r="Z148" i="8"/>
  <c r="AE148" i="8"/>
  <c r="AY147" i="8"/>
  <c r="AT148" i="8"/>
  <c r="P148" i="8"/>
  <c r="AJ148" i="8"/>
  <c r="F148" i="8"/>
  <c r="K148" i="8"/>
  <c r="U148" i="8"/>
  <c r="AT171" i="8"/>
  <c r="F171" i="8"/>
  <c r="AO171" i="8"/>
  <c r="AE171" i="8"/>
  <c r="P171" i="8"/>
  <c r="AJ171" i="8"/>
  <c r="K171" i="8"/>
  <c r="U171" i="8"/>
  <c r="Z171" i="8"/>
  <c r="AU148" i="8"/>
  <c r="AU147" i="8" s="1"/>
  <c r="AZ147" i="8"/>
  <c r="AK148" i="8"/>
  <c r="AP148" i="8"/>
  <c r="V148" i="8"/>
  <c r="G148" i="8"/>
  <c r="AA148" i="8"/>
  <c r="L148" i="8"/>
  <c r="AF148" i="8"/>
  <c r="AF147" i="8" s="1"/>
  <c r="Q148" i="8"/>
  <c r="X152" i="8"/>
  <c r="N152" i="8"/>
  <c r="BA152" i="8"/>
  <c r="AH152" i="8"/>
  <c r="D152" i="8"/>
  <c r="AC152" i="8"/>
  <c r="AR152" i="8"/>
  <c r="S152" i="8"/>
  <c r="AM152" i="8"/>
  <c r="I152" i="8"/>
  <c r="AY150" i="8"/>
  <c r="AJ151" i="8"/>
  <c r="AE151" i="8"/>
  <c r="K151" i="8"/>
  <c r="P151" i="8"/>
  <c r="AT151" i="8"/>
  <c r="U151" i="8"/>
  <c r="Z151" i="8"/>
  <c r="AO151" i="8"/>
  <c r="F151" i="8"/>
  <c r="AH174" i="8"/>
  <c r="N174" i="8"/>
  <c r="R174" i="8" s="1"/>
  <c r="BA174" i="8"/>
  <c r="AC174" i="8"/>
  <c r="AG174" i="8" s="1"/>
  <c r="X174" i="8"/>
  <c r="I174" i="8"/>
  <c r="D174" i="8"/>
  <c r="H174" i="8" s="1"/>
  <c r="AR174" i="8"/>
  <c r="S174" i="8"/>
  <c r="W174" i="8" s="1"/>
  <c r="AM174" i="8"/>
  <c r="S75" i="8"/>
  <c r="W75" i="8" s="1"/>
  <c r="AH75" i="8"/>
  <c r="AL75" i="8" s="1"/>
  <c r="N75" i="8"/>
  <c r="R75" i="8" s="1"/>
  <c r="BA75" i="8"/>
  <c r="AR75" i="8"/>
  <c r="AV75" i="8" s="1"/>
  <c r="X75" i="8"/>
  <c r="AB75" i="8" s="1"/>
  <c r="I75" i="8"/>
  <c r="M75" i="8" s="1"/>
  <c r="D75" i="8"/>
  <c r="H75" i="8" s="1"/>
  <c r="AC75" i="8"/>
  <c r="AG75" i="8" s="1"/>
  <c r="AM75" i="8"/>
  <c r="AQ75" i="8" s="1"/>
  <c r="S72" i="8"/>
  <c r="X72" i="8"/>
  <c r="AC72" i="8"/>
  <c r="N72" i="8"/>
  <c r="AM72" i="8"/>
  <c r="AH72" i="8"/>
  <c r="D72" i="8"/>
  <c r="AR72" i="8"/>
  <c r="I72" i="8"/>
  <c r="D86" i="8"/>
  <c r="AH86" i="8"/>
  <c r="N86" i="8"/>
  <c r="AR86" i="8"/>
  <c r="AM86" i="8"/>
  <c r="X86" i="8"/>
  <c r="AC86" i="8"/>
  <c r="S86" i="8"/>
  <c r="I86" i="8"/>
  <c r="AE84" i="8"/>
  <c r="AJ84" i="8"/>
  <c r="K84" i="8"/>
  <c r="U84" i="8"/>
  <c r="Z84" i="8"/>
  <c r="AT84" i="8"/>
  <c r="AO84" i="8"/>
  <c r="P84" i="8"/>
  <c r="F84" i="8"/>
  <c r="AK71" i="8"/>
  <c r="AP71" i="8"/>
  <c r="Q71" i="8"/>
  <c r="AF71" i="8"/>
  <c r="AA71" i="8"/>
  <c r="AU71" i="8"/>
  <c r="L71" i="8"/>
  <c r="G71" i="8"/>
  <c r="V71" i="8"/>
  <c r="AE129" i="8"/>
  <c r="AG129" i="8" s="1"/>
  <c r="AO129" i="8"/>
  <c r="AT129" i="8"/>
  <c r="AV129" i="8" s="1"/>
  <c r="Z129" i="8"/>
  <c r="K129" i="8"/>
  <c r="F129" i="8"/>
  <c r="AJ129" i="8"/>
  <c r="AL129" i="8" s="1"/>
  <c r="P129" i="8"/>
  <c r="R129" i="8" s="1"/>
  <c r="U129" i="8"/>
  <c r="AK114" i="8"/>
  <c r="G114" i="8"/>
  <c r="V114" i="8"/>
  <c r="L114" i="8"/>
  <c r="AA114" i="8"/>
  <c r="Q114" i="8"/>
  <c r="AP114" i="8"/>
  <c r="AF114" i="8"/>
  <c r="AU114" i="8"/>
  <c r="P169" i="8"/>
  <c r="K169" i="8"/>
  <c r="AT169" i="8"/>
  <c r="AO169" i="8"/>
  <c r="Z169" i="8"/>
  <c r="AJ169" i="8"/>
  <c r="F169" i="8"/>
  <c r="U169" i="8"/>
  <c r="AE169" i="8"/>
  <c r="AR105" i="8"/>
  <c r="AH105" i="8"/>
  <c r="D105" i="8"/>
  <c r="AM105" i="8"/>
  <c r="AW104" i="8"/>
  <c r="I105" i="8"/>
  <c r="N105" i="8"/>
  <c r="AC105" i="8"/>
  <c r="X105" i="8"/>
  <c r="AZ104" i="8"/>
  <c r="S105" i="8"/>
  <c r="AE152" i="8"/>
  <c r="F152" i="8"/>
  <c r="Z152" i="8"/>
  <c r="K152" i="8"/>
  <c r="P152" i="8"/>
  <c r="U152" i="8"/>
  <c r="AT152" i="8"/>
  <c r="AO152" i="8"/>
  <c r="AJ152" i="8"/>
  <c r="K149" i="8"/>
  <c r="Z149" i="8"/>
  <c r="U149" i="8"/>
  <c r="AE149" i="8"/>
  <c r="AO149" i="8"/>
  <c r="AJ149" i="8"/>
  <c r="F149" i="8"/>
  <c r="AT149" i="8"/>
  <c r="P149" i="8"/>
  <c r="Z172" i="8"/>
  <c r="K172" i="8"/>
  <c r="P172" i="8"/>
  <c r="U172" i="8"/>
  <c r="F172" i="8"/>
  <c r="AT172" i="8"/>
  <c r="AJ172" i="8"/>
  <c r="AO172" i="8"/>
  <c r="AE172" i="8"/>
  <c r="D151" i="8"/>
  <c r="AM151" i="8"/>
  <c r="S151" i="8"/>
  <c r="AW150" i="8"/>
  <c r="AC151" i="8"/>
  <c r="BA151" i="8"/>
  <c r="BA150" i="8" s="1"/>
  <c r="X151" i="8"/>
  <c r="N151" i="8"/>
  <c r="I151" i="8"/>
  <c r="AH151" i="8"/>
  <c r="AR151" i="8"/>
  <c r="BA118" i="8"/>
  <c r="X62" i="8"/>
  <c r="N62" i="8"/>
  <c r="AC62" i="8"/>
  <c r="I62" i="8"/>
  <c r="AR62" i="8"/>
  <c r="D62" i="8"/>
  <c r="S62" i="8"/>
  <c r="AH62" i="8"/>
  <c r="AM62" i="8"/>
  <c r="BA62" i="8"/>
  <c r="AZ73" i="8"/>
  <c r="AW73" i="8"/>
  <c r="AH74" i="8"/>
  <c r="X74" i="8"/>
  <c r="N74" i="8"/>
  <c r="I74" i="8"/>
  <c r="AM74" i="8"/>
  <c r="D74" i="8"/>
  <c r="AW29" i="8"/>
  <c r="AR74" i="8"/>
  <c r="S74" i="8"/>
  <c r="AC74" i="8"/>
  <c r="BA74" i="8"/>
  <c r="AK83" i="8"/>
  <c r="L83" i="8"/>
  <c r="AP83" i="8"/>
  <c r="Q83" i="8"/>
  <c r="G83" i="8"/>
  <c r="V83" i="8"/>
  <c r="AU83" i="8"/>
  <c r="AA83" i="8"/>
  <c r="AF83" i="8"/>
  <c r="AZ63" i="8"/>
  <c r="AW63" i="8"/>
  <c r="I64" i="8"/>
  <c r="D64" i="8"/>
  <c r="AR64" i="8"/>
  <c r="AC64" i="8"/>
  <c r="S64" i="8"/>
  <c r="N64" i="8"/>
  <c r="AM64" i="8"/>
  <c r="BA64" i="8"/>
  <c r="AH64" i="8"/>
  <c r="X64" i="8"/>
  <c r="N85" i="8"/>
  <c r="X85" i="8"/>
  <c r="S85" i="8"/>
  <c r="BA85" i="8"/>
  <c r="AR85" i="8"/>
  <c r="AM85" i="8"/>
  <c r="I85" i="8"/>
  <c r="AC85" i="8"/>
  <c r="AH85" i="8"/>
  <c r="D85" i="8"/>
  <c r="AU82" i="8"/>
  <c r="AK82" i="8"/>
  <c r="Q82" i="8"/>
  <c r="AF82" i="8"/>
  <c r="L82" i="8"/>
  <c r="V82" i="8"/>
  <c r="AA82" i="8"/>
  <c r="AP82" i="8"/>
  <c r="G82" i="8"/>
  <c r="AU64" i="8"/>
  <c r="G64" i="8"/>
  <c r="AP64" i="8"/>
  <c r="V64" i="8"/>
  <c r="L64" i="8"/>
  <c r="AA64" i="8"/>
  <c r="AK64" i="8"/>
  <c r="Q64" i="8"/>
  <c r="AF64" i="8"/>
  <c r="AK118" i="8"/>
  <c r="AP118" i="8"/>
  <c r="AQ118" i="8" s="1"/>
  <c r="AF118" i="8"/>
  <c r="V118" i="8"/>
  <c r="Q118" i="8"/>
  <c r="AA118" i="8"/>
  <c r="G118" i="8"/>
  <c r="AU118" i="8"/>
  <c r="L118" i="8"/>
  <c r="AT160" i="8"/>
  <c r="Z160" i="8"/>
  <c r="F160" i="8"/>
  <c r="U160" i="8"/>
  <c r="AY159" i="8"/>
  <c r="AE160" i="8"/>
  <c r="AJ160" i="8"/>
  <c r="K160" i="8"/>
  <c r="P160" i="8"/>
  <c r="AO160" i="8"/>
  <c r="AH122" i="8"/>
  <c r="D122" i="8"/>
  <c r="X122" i="8"/>
  <c r="S122" i="8"/>
  <c r="AC122" i="8"/>
  <c r="AR122" i="8"/>
  <c r="N122" i="8"/>
  <c r="AM122" i="8"/>
  <c r="I122" i="8"/>
  <c r="AH112" i="8"/>
  <c r="AC112" i="8"/>
  <c r="AR112" i="8"/>
  <c r="I112" i="8"/>
  <c r="D112" i="8"/>
  <c r="S112" i="8"/>
  <c r="AM112" i="8"/>
  <c r="N112" i="8"/>
  <c r="X112" i="8"/>
  <c r="Z164" i="8"/>
  <c r="U164" i="8"/>
  <c r="K164" i="8"/>
  <c r="AJ164" i="8"/>
  <c r="P164" i="8"/>
  <c r="AE164" i="8"/>
  <c r="F164" i="8"/>
  <c r="AT164" i="8"/>
  <c r="AO164" i="8"/>
  <c r="H129" i="8"/>
  <c r="AZ66" i="8"/>
  <c r="I67" i="8"/>
  <c r="AR67" i="8"/>
  <c r="D67" i="8"/>
  <c r="AH67" i="8"/>
  <c r="AC67" i="8"/>
  <c r="S67" i="8"/>
  <c r="N67" i="8"/>
  <c r="X67" i="8"/>
  <c r="AM67" i="8"/>
  <c r="AU86" i="8"/>
  <c r="L86" i="8"/>
  <c r="AF86" i="8"/>
  <c r="AP86" i="8"/>
  <c r="V86" i="8"/>
  <c r="AK86" i="8"/>
  <c r="Q86" i="8"/>
  <c r="G86" i="8"/>
  <c r="AA86" i="8"/>
  <c r="X65" i="8"/>
  <c r="N65" i="8"/>
  <c r="AR65" i="8"/>
  <c r="AH65" i="8"/>
  <c r="AC65" i="8"/>
  <c r="I65" i="8"/>
  <c r="D65" i="8"/>
  <c r="S65" i="8"/>
  <c r="AM65" i="8"/>
  <c r="D84" i="8"/>
  <c r="S84" i="8"/>
  <c r="AC84" i="8"/>
  <c r="X84" i="8"/>
  <c r="AH84" i="8"/>
  <c r="N84" i="8"/>
  <c r="I84" i="8"/>
  <c r="AR84" i="8"/>
  <c r="AM84" i="8"/>
  <c r="Q68" i="8"/>
  <c r="L68" i="8"/>
  <c r="AA68" i="8"/>
  <c r="AF68" i="8"/>
  <c r="AK68" i="8"/>
  <c r="AU68" i="8"/>
  <c r="G68" i="8"/>
  <c r="V68" i="8"/>
  <c r="AP68" i="8"/>
  <c r="G56" i="8"/>
  <c r="AP56" i="8"/>
  <c r="AF56" i="8"/>
  <c r="AK56" i="8"/>
  <c r="AU56" i="8"/>
  <c r="L56" i="8"/>
  <c r="AA56" i="8"/>
  <c r="Q56" i="8"/>
  <c r="V56" i="8"/>
  <c r="AO176" i="8"/>
  <c r="AO173" i="8" s="1"/>
  <c r="P176" i="8"/>
  <c r="P173" i="8" s="1"/>
  <c r="AT176" i="8"/>
  <c r="AT173" i="8" s="1"/>
  <c r="AJ176" i="8"/>
  <c r="AJ173" i="8" s="1"/>
  <c r="AE176" i="8"/>
  <c r="AE173" i="8" s="1"/>
  <c r="Z176" i="8"/>
  <c r="Z173" i="8" s="1"/>
  <c r="F176" i="8"/>
  <c r="F173" i="8" s="1"/>
  <c r="K176" i="8"/>
  <c r="K173" i="8" s="1"/>
  <c r="U176" i="8"/>
  <c r="U173" i="8" s="1"/>
  <c r="U114" i="8"/>
  <c r="W114" i="8" s="1"/>
  <c r="AT114" i="8"/>
  <c r="F114" i="8"/>
  <c r="P114" i="8"/>
  <c r="AO114" i="8"/>
  <c r="Z114" i="8"/>
  <c r="K114" i="8"/>
  <c r="AJ114" i="8"/>
  <c r="AE114" i="8"/>
  <c r="F161" i="8"/>
  <c r="U161" i="8"/>
  <c r="P161" i="8"/>
  <c r="AE161" i="8"/>
  <c r="AE159" i="8" s="1"/>
  <c r="AT161" i="8"/>
  <c r="AJ161" i="8"/>
  <c r="AO161" i="8"/>
  <c r="K161" i="8"/>
  <c r="Z161" i="8"/>
  <c r="AC127" i="8"/>
  <c r="D127" i="8"/>
  <c r="X127" i="8"/>
  <c r="N127" i="8"/>
  <c r="S127" i="8"/>
  <c r="AR127" i="8"/>
  <c r="AM127" i="8"/>
  <c r="I127" i="8"/>
  <c r="AH127" i="8"/>
  <c r="G158" i="8"/>
  <c r="L158" i="8"/>
  <c r="V158" i="8"/>
  <c r="AF158" i="8"/>
  <c r="AK158" i="8"/>
  <c r="AP158" i="8"/>
  <c r="AU158" i="8"/>
  <c r="Q158" i="8"/>
  <c r="AA158" i="8"/>
  <c r="AK161" i="8"/>
  <c r="V161" i="8"/>
  <c r="Q161" i="8"/>
  <c r="AU161" i="8"/>
  <c r="G161" i="8"/>
  <c r="L161" i="8"/>
  <c r="AA161" i="8"/>
  <c r="AF161" i="8"/>
  <c r="AP161" i="8"/>
  <c r="S116" i="8"/>
  <c r="I116" i="8"/>
  <c r="N116" i="8"/>
  <c r="AC116" i="8"/>
  <c r="AM116" i="8"/>
  <c r="D116" i="8"/>
  <c r="AR116" i="8"/>
  <c r="X116" i="8"/>
  <c r="AH116" i="8"/>
  <c r="Z165" i="8"/>
  <c r="AE165" i="8"/>
  <c r="K165" i="8"/>
  <c r="U165" i="8"/>
  <c r="F165" i="8"/>
  <c r="AJ165" i="8"/>
  <c r="AT165" i="8"/>
  <c r="AO165" i="8"/>
  <c r="P165" i="8"/>
  <c r="AZ117" i="8"/>
  <c r="R118" i="8"/>
  <c r="N117" i="8"/>
  <c r="I78" i="8"/>
  <c r="AH78" i="8"/>
  <c r="D78" i="8"/>
  <c r="AC78" i="8"/>
  <c r="S78" i="8"/>
  <c r="AR78" i="8"/>
  <c r="N78" i="8"/>
  <c r="AM78" i="8"/>
  <c r="X78" i="8"/>
  <c r="S76" i="8"/>
  <c r="W76" i="8" s="1"/>
  <c r="AH76" i="8"/>
  <c r="AL76" i="8" s="1"/>
  <c r="D76" i="8"/>
  <c r="H76" i="8" s="1"/>
  <c r="AM76" i="8"/>
  <c r="AQ76" i="8" s="1"/>
  <c r="AC76" i="8"/>
  <c r="AG76" i="8" s="1"/>
  <c r="BA76" i="8"/>
  <c r="X76" i="8"/>
  <c r="AB76" i="8" s="1"/>
  <c r="I76" i="8"/>
  <c r="M76" i="8" s="1"/>
  <c r="AR76" i="8"/>
  <c r="AV76" i="8" s="1"/>
  <c r="N76" i="8"/>
  <c r="R76" i="8" s="1"/>
  <c r="AO85" i="8"/>
  <c r="Z85" i="8"/>
  <c r="F85" i="8"/>
  <c r="AJ85" i="8"/>
  <c r="U85" i="8"/>
  <c r="K85" i="8"/>
  <c r="AT85" i="8"/>
  <c r="AE85" i="8"/>
  <c r="P85" i="8"/>
  <c r="G85" i="8"/>
  <c r="AF85" i="8"/>
  <c r="V85" i="8"/>
  <c r="AK85" i="8"/>
  <c r="AA85" i="8"/>
  <c r="Q85" i="8"/>
  <c r="AU85" i="8"/>
  <c r="AP85" i="8"/>
  <c r="L85" i="8"/>
  <c r="V62" i="8"/>
  <c r="Q62" i="8"/>
  <c r="AU62" i="8"/>
  <c r="L62" i="8"/>
  <c r="AP62" i="8"/>
  <c r="AF62" i="8"/>
  <c r="AA62" i="8"/>
  <c r="G62" i="8"/>
  <c r="AK62" i="8"/>
  <c r="AW80" i="8"/>
  <c r="AM81" i="8"/>
  <c r="N81" i="8"/>
  <c r="I81" i="8"/>
  <c r="S81" i="8"/>
  <c r="X81" i="8"/>
  <c r="AH81" i="8"/>
  <c r="D81" i="8"/>
  <c r="AC81" i="8"/>
  <c r="AR81" i="8"/>
  <c r="K78" i="8"/>
  <c r="AO78" i="8"/>
  <c r="AE78" i="8"/>
  <c r="U78" i="8"/>
  <c r="AJ78" i="8"/>
  <c r="Z78" i="8"/>
  <c r="P78" i="8"/>
  <c r="AT78" i="8"/>
  <c r="F78" i="8"/>
  <c r="Q59" i="8"/>
  <c r="AP59" i="8"/>
  <c r="AA59" i="8"/>
  <c r="V59" i="8"/>
  <c r="L59" i="8"/>
  <c r="G59" i="8"/>
  <c r="AF59" i="8"/>
  <c r="AU59" i="8"/>
  <c r="AK59" i="8"/>
  <c r="F128" i="8"/>
  <c r="AE128" i="8"/>
  <c r="AG128" i="8" s="1"/>
  <c r="AO128" i="8"/>
  <c r="AQ128" i="8" s="1"/>
  <c r="K128" i="8"/>
  <c r="M128" i="8" s="1"/>
  <c r="AT128" i="8"/>
  <c r="AV128" i="8" s="1"/>
  <c r="AJ128" i="8"/>
  <c r="Z128" i="8"/>
  <c r="U128" i="8"/>
  <c r="W128" i="8" s="1"/>
  <c r="P128" i="8"/>
  <c r="Q95" i="8"/>
  <c r="AK95" i="8"/>
  <c r="L95" i="8"/>
  <c r="G95" i="8"/>
  <c r="V95" i="8"/>
  <c r="AF95" i="8"/>
  <c r="AU95" i="8"/>
  <c r="AA95" i="8"/>
  <c r="AP95" i="8"/>
  <c r="AU165" i="8"/>
  <c r="AF165" i="8"/>
  <c r="L165" i="8"/>
  <c r="AA165" i="8"/>
  <c r="AP165" i="8"/>
  <c r="Q165" i="8"/>
  <c r="AK165" i="8"/>
  <c r="G165" i="8"/>
  <c r="V165" i="8"/>
  <c r="AT155" i="8"/>
  <c r="AO155" i="8"/>
  <c r="Z155" i="8"/>
  <c r="AE155" i="8"/>
  <c r="U155" i="8"/>
  <c r="K155" i="8"/>
  <c r="AJ155" i="8"/>
  <c r="P155" i="8"/>
  <c r="F155" i="8"/>
  <c r="AM126" i="8"/>
  <c r="D126" i="8"/>
  <c r="N126" i="8"/>
  <c r="X126" i="8"/>
  <c r="AC126" i="8"/>
  <c r="S126" i="8"/>
  <c r="AH126" i="8"/>
  <c r="AR126" i="8"/>
  <c r="I126" i="8"/>
  <c r="AP157" i="8"/>
  <c r="AU157" i="8"/>
  <c r="Q157" i="8"/>
  <c r="Q156" i="8" s="1"/>
  <c r="V157" i="8"/>
  <c r="AF157" i="8"/>
  <c r="AA157" i="8"/>
  <c r="L157" i="8"/>
  <c r="AZ156" i="8"/>
  <c r="AK157" i="8"/>
  <c r="G157" i="8"/>
  <c r="G160" i="8"/>
  <c r="AU160" i="8"/>
  <c r="L160" i="8"/>
  <c r="AK160" i="8"/>
  <c r="AK159" i="8" s="1"/>
  <c r="AZ159" i="8"/>
  <c r="AP160" i="8"/>
  <c r="AA160" i="8"/>
  <c r="AF160" i="8"/>
  <c r="V160" i="8"/>
  <c r="Q160" i="8"/>
  <c r="Q159" i="8" s="1"/>
  <c r="U157" i="8"/>
  <c r="AJ157" i="8"/>
  <c r="AJ156" i="8" s="1"/>
  <c r="AT157" i="8"/>
  <c r="AT156" i="8" s="1"/>
  <c r="P157" i="8"/>
  <c r="P156" i="8" s="1"/>
  <c r="AO157" i="8"/>
  <c r="Z157" i="8"/>
  <c r="F157" i="8"/>
  <c r="F156" i="8" s="1"/>
  <c r="AE157" i="8"/>
  <c r="AE156" i="8" s="1"/>
  <c r="K157" i="8"/>
  <c r="AY156" i="8"/>
  <c r="AH115" i="8"/>
  <c r="I115" i="8"/>
  <c r="D115" i="8"/>
  <c r="X115" i="8"/>
  <c r="AM115" i="8"/>
  <c r="N115" i="8"/>
  <c r="AC115" i="8"/>
  <c r="S115" i="8"/>
  <c r="AR115" i="8"/>
  <c r="K163" i="8"/>
  <c r="AY162" i="8"/>
  <c r="AE163" i="8"/>
  <c r="P163" i="8"/>
  <c r="AT163" i="8"/>
  <c r="AJ163" i="8"/>
  <c r="F163" i="8"/>
  <c r="AO163" i="8"/>
  <c r="U163" i="8"/>
  <c r="Z163" i="8"/>
  <c r="W118" i="8"/>
  <c r="BA78" i="8"/>
  <c r="BA84" i="8"/>
  <c r="BA86" i="8"/>
  <c r="BA83" i="8"/>
  <c r="BA79" i="8"/>
  <c r="BA56" i="8"/>
  <c r="BA55" i="8"/>
  <c r="BA61" i="8"/>
  <c r="BA71" i="8"/>
  <c r="AF170" i="8" l="1"/>
  <c r="R128" i="8"/>
  <c r="AP156" i="8"/>
  <c r="V147" i="8"/>
  <c r="AP159" i="8"/>
  <c r="P170" i="8"/>
  <c r="V150" i="8"/>
  <c r="F162" i="8"/>
  <c r="Q147" i="8"/>
  <c r="AU150" i="8"/>
  <c r="L159" i="8"/>
  <c r="V170" i="8"/>
  <c r="AP150" i="8"/>
  <c r="AU156" i="8"/>
  <c r="G147" i="8"/>
  <c r="U162" i="8"/>
  <c r="H114" i="8"/>
  <c r="G170" i="8"/>
  <c r="AU170" i="8"/>
  <c r="AC117" i="8"/>
  <c r="I113" i="8"/>
  <c r="AF159" i="8"/>
  <c r="G156" i="8"/>
  <c r="AV118" i="8"/>
  <c r="Z162" i="8"/>
  <c r="AO156" i="8"/>
  <c r="AL128" i="8"/>
  <c r="H118" i="8"/>
  <c r="AA147" i="8"/>
  <c r="AR113" i="8"/>
  <c r="P162" i="8"/>
  <c r="AB118" i="8"/>
  <c r="AA156" i="8"/>
  <c r="AP147" i="8"/>
  <c r="L150" i="8"/>
  <c r="BA60" i="8"/>
  <c r="K156" i="8"/>
  <c r="AF156" i="8"/>
  <c r="AQ129" i="8"/>
  <c r="AH117" i="8"/>
  <c r="W129" i="8"/>
  <c r="Z156" i="8"/>
  <c r="AB128" i="8"/>
  <c r="AK156" i="8"/>
  <c r="S113" i="8"/>
  <c r="AL118" i="8"/>
  <c r="AQ114" i="8"/>
  <c r="L156" i="8"/>
  <c r="AA170" i="8"/>
  <c r="AB129" i="8"/>
  <c r="AT162" i="8"/>
  <c r="AU159" i="8"/>
  <c r="G159" i="8"/>
  <c r="V156" i="8"/>
  <c r="H128" i="8"/>
  <c r="V159" i="8"/>
  <c r="AE162" i="8"/>
  <c r="Q170" i="8"/>
  <c r="K162" i="8"/>
  <c r="L147" i="8"/>
  <c r="BA65" i="8"/>
  <c r="BA63" i="8" s="1"/>
  <c r="AO162" i="8"/>
  <c r="AH113" i="8"/>
  <c r="G150" i="8"/>
  <c r="AJ162" i="8"/>
  <c r="AV114" i="8"/>
  <c r="AP170" i="8"/>
  <c r="BA126" i="8"/>
  <c r="BA109" i="8"/>
  <c r="BA127" i="8"/>
  <c r="AK150" i="8"/>
  <c r="BA112" i="8"/>
  <c r="AZ87" i="8"/>
  <c r="BA105" i="8"/>
  <c r="BA121" i="8"/>
  <c r="BA115" i="8"/>
  <c r="AY80" i="8"/>
  <c r="AF150" i="8"/>
  <c r="BA67" i="8"/>
  <c r="BA54" i="8"/>
  <c r="H64" i="8"/>
  <c r="BA119" i="8"/>
  <c r="D113" i="8"/>
  <c r="AA159" i="8"/>
  <c r="AK147" i="8"/>
  <c r="Q150" i="8"/>
  <c r="BA66" i="8"/>
  <c r="L126" i="8"/>
  <c r="AU126" i="8"/>
  <c r="Q126" i="8"/>
  <c r="G126" i="8"/>
  <c r="AA126" i="8"/>
  <c r="AK126" i="8"/>
  <c r="AF126" i="8"/>
  <c r="AP126" i="8"/>
  <c r="V126" i="8"/>
  <c r="AP119" i="8"/>
  <c r="L119" i="8"/>
  <c r="AU119" i="8"/>
  <c r="AK119" i="8"/>
  <c r="AA119" i="8"/>
  <c r="Q119" i="8"/>
  <c r="G119" i="8"/>
  <c r="AF119" i="8"/>
  <c r="V119" i="8"/>
  <c r="AT103" i="8"/>
  <c r="AE103" i="8"/>
  <c r="U103" i="8"/>
  <c r="K103" i="8"/>
  <c r="F103" i="8"/>
  <c r="P103" i="8"/>
  <c r="AJ103" i="8"/>
  <c r="AO103" i="8"/>
  <c r="Z103" i="8"/>
  <c r="AF100" i="8"/>
  <c r="AA100" i="8"/>
  <c r="AP100" i="8"/>
  <c r="L100" i="8"/>
  <c r="G100" i="8"/>
  <c r="AU100" i="8"/>
  <c r="V100" i="8"/>
  <c r="AK100" i="8"/>
  <c r="Q100" i="8"/>
  <c r="K111" i="8"/>
  <c r="F111" i="8"/>
  <c r="U111" i="8"/>
  <c r="AO111" i="8"/>
  <c r="Z111" i="8"/>
  <c r="AY110" i="8"/>
  <c r="P111" i="8"/>
  <c r="AE111" i="8"/>
  <c r="AJ111" i="8"/>
  <c r="AT111" i="8"/>
  <c r="AC80" i="8"/>
  <c r="AM80" i="8"/>
  <c r="I77" i="8"/>
  <c r="N66" i="8"/>
  <c r="D121" i="8"/>
  <c r="U159" i="8"/>
  <c r="AL85" i="8"/>
  <c r="R85" i="8"/>
  <c r="AR63" i="8"/>
  <c r="S73" i="8"/>
  <c r="W73" i="8" s="1"/>
  <c r="W74" i="8"/>
  <c r="AH73" i="8"/>
  <c r="AL73" i="8" s="1"/>
  <c r="AL74" i="8"/>
  <c r="AV62" i="8"/>
  <c r="X155" i="8"/>
  <c r="AB155" i="8" s="1"/>
  <c r="AR155" i="8"/>
  <c r="AV155" i="8" s="1"/>
  <c r="S155" i="8"/>
  <c r="W155" i="8" s="1"/>
  <c r="AH155" i="8"/>
  <c r="AL155" i="8" s="1"/>
  <c r="I155" i="8"/>
  <c r="M155" i="8" s="1"/>
  <c r="AM155" i="8"/>
  <c r="AQ155" i="8" s="1"/>
  <c r="D155" i="8"/>
  <c r="H155" i="8" s="1"/>
  <c r="AC155" i="8"/>
  <c r="AG155" i="8" s="1"/>
  <c r="N155" i="8"/>
  <c r="R155" i="8" s="1"/>
  <c r="BA155" i="8"/>
  <c r="D104" i="8"/>
  <c r="AQ174" i="8"/>
  <c r="K150" i="8"/>
  <c r="W152" i="8"/>
  <c r="AO170" i="8"/>
  <c r="AT147" i="8"/>
  <c r="X110" i="8"/>
  <c r="F166" i="8"/>
  <c r="AC43" i="8"/>
  <c r="AG7" i="8"/>
  <c r="AG43" i="8" s="1"/>
  <c r="AL51" i="8"/>
  <c r="I43" i="8"/>
  <c r="G23" i="16" s="1"/>
  <c r="M7" i="8"/>
  <c r="M43" i="8" s="1"/>
  <c r="X60" i="8"/>
  <c r="AC69" i="8"/>
  <c r="X69" i="8"/>
  <c r="V144" i="8"/>
  <c r="G144" i="8"/>
  <c r="L144" i="8"/>
  <c r="AU144" i="8"/>
  <c r="AK144" i="8"/>
  <c r="AA144" i="8"/>
  <c r="Q144" i="8"/>
  <c r="AP144" i="8"/>
  <c r="AF144" i="8"/>
  <c r="R68" i="8"/>
  <c r="AG68" i="8"/>
  <c r="I54" i="8"/>
  <c r="AC158" i="8"/>
  <c r="AG158" i="8" s="1"/>
  <c r="D158" i="8"/>
  <c r="H158" i="8" s="1"/>
  <c r="N158" i="8"/>
  <c r="R158" i="8" s="1"/>
  <c r="X158" i="8"/>
  <c r="AB158" i="8" s="1"/>
  <c r="AR158" i="8"/>
  <c r="AV158" i="8" s="1"/>
  <c r="BA158" i="8"/>
  <c r="AM158" i="8"/>
  <c r="AQ158" i="8" s="1"/>
  <c r="S158" i="8"/>
  <c r="W158" i="8" s="1"/>
  <c r="AH158" i="8"/>
  <c r="AL158" i="8" s="1"/>
  <c r="I158" i="8"/>
  <c r="M158" i="8" s="1"/>
  <c r="AP166" i="8"/>
  <c r="V166" i="8"/>
  <c r="S101" i="8"/>
  <c r="AP162" i="8"/>
  <c r="Q162" i="8"/>
  <c r="S107" i="8"/>
  <c r="S124" i="8"/>
  <c r="AY153" i="8"/>
  <c r="AE154" i="8"/>
  <c r="AE153" i="8" s="1"/>
  <c r="AJ154" i="8"/>
  <c r="AJ153" i="8" s="1"/>
  <c r="P154" i="8"/>
  <c r="P153" i="8" s="1"/>
  <c r="K154" i="8"/>
  <c r="K153" i="8" s="1"/>
  <c r="Z154" i="8"/>
  <c r="Z153" i="8" s="1"/>
  <c r="F154" i="8"/>
  <c r="F153" i="8" s="1"/>
  <c r="AT154" i="8"/>
  <c r="AT153" i="8" s="1"/>
  <c r="U154" i="8"/>
  <c r="U153" i="8" s="1"/>
  <c r="AO154" i="8"/>
  <c r="AO153" i="8" s="1"/>
  <c r="AF60" i="8"/>
  <c r="AZ80" i="8"/>
  <c r="AA81" i="8"/>
  <c r="AB81" i="8" s="1"/>
  <c r="V81" i="8"/>
  <c r="AU81" i="8"/>
  <c r="AV81" i="8" s="1"/>
  <c r="AF81" i="8"/>
  <c r="G81" i="8"/>
  <c r="H81" i="8" s="1"/>
  <c r="L81" i="8"/>
  <c r="Q81" i="8"/>
  <c r="AP81" i="8"/>
  <c r="AK81" i="8"/>
  <c r="AZ124" i="8"/>
  <c r="AZ131" i="8" s="1"/>
  <c r="L125" i="8"/>
  <c r="AK125" i="8"/>
  <c r="V125" i="8"/>
  <c r="AA125" i="8"/>
  <c r="AP125" i="8"/>
  <c r="AU125" i="8"/>
  <c r="Q125" i="8"/>
  <c r="G125" i="8"/>
  <c r="AF125" i="8"/>
  <c r="AO102" i="8"/>
  <c r="F102" i="8"/>
  <c r="Z102" i="8"/>
  <c r="AY101" i="8"/>
  <c r="U102" i="8"/>
  <c r="P102" i="8"/>
  <c r="K102" i="8"/>
  <c r="AT102" i="8"/>
  <c r="AT101" i="8" s="1"/>
  <c r="AE102" i="8"/>
  <c r="AJ102" i="8"/>
  <c r="L99" i="8"/>
  <c r="V99" i="8"/>
  <c r="AK99" i="8"/>
  <c r="AP99" i="8"/>
  <c r="AA99" i="8"/>
  <c r="G99" i="8"/>
  <c r="Q99" i="8"/>
  <c r="AU99" i="8"/>
  <c r="AU98" i="8" s="1"/>
  <c r="AF99" i="8"/>
  <c r="D80" i="8"/>
  <c r="AM77" i="8"/>
  <c r="AH149" i="8"/>
  <c r="AL149" i="8" s="1"/>
  <c r="AR149" i="8"/>
  <c r="I149" i="8"/>
  <c r="M149" i="8" s="1"/>
  <c r="S149" i="8"/>
  <c r="W149" i="8" s="1"/>
  <c r="AM149" i="8"/>
  <c r="AQ149" i="8" s="1"/>
  <c r="D149" i="8"/>
  <c r="H149" i="8" s="1"/>
  <c r="X149" i="8"/>
  <c r="AB149" i="8" s="1"/>
  <c r="N149" i="8"/>
  <c r="AC149" i="8"/>
  <c r="AG149" i="8" s="1"/>
  <c r="BA149" i="8"/>
  <c r="S66" i="8"/>
  <c r="AM121" i="8"/>
  <c r="F159" i="8"/>
  <c r="AG85" i="8"/>
  <c r="X63" i="8"/>
  <c r="AB64" i="8"/>
  <c r="AV74" i="8"/>
  <c r="AR73" i="8"/>
  <c r="AV73" i="8" s="1"/>
  <c r="M62" i="8"/>
  <c r="AV151" i="8"/>
  <c r="AR150" i="8"/>
  <c r="S150" i="8"/>
  <c r="W151" i="8"/>
  <c r="X104" i="8"/>
  <c r="AH104" i="8"/>
  <c r="AL174" i="8"/>
  <c r="AE150" i="8"/>
  <c r="AV152" i="8"/>
  <c r="F170" i="8"/>
  <c r="D110" i="8"/>
  <c r="AM110" i="8"/>
  <c r="M51" i="8"/>
  <c r="AB51" i="8"/>
  <c r="D43" i="8"/>
  <c r="G22" i="16" s="1"/>
  <c r="H7" i="8"/>
  <c r="H43" i="8" s="1"/>
  <c r="AM60" i="8"/>
  <c r="S69" i="8"/>
  <c r="AA154" i="8"/>
  <c r="AA153" i="8" s="1"/>
  <c r="G154" i="8"/>
  <c r="G153" i="8" s="1"/>
  <c r="AK154" i="8"/>
  <c r="AK153" i="8" s="1"/>
  <c r="AP154" i="8"/>
  <c r="AP153" i="8" s="1"/>
  <c r="Q154" i="8"/>
  <c r="Q153" i="8" s="1"/>
  <c r="AZ153" i="8"/>
  <c r="AF154" i="8"/>
  <c r="AF153" i="8" s="1"/>
  <c r="V154" i="8"/>
  <c r="V153" i="8" s="1"/>
  <c r="AU154" i="8"/>
  <c r="AU153" i="8" s="1"/>
  <c r="L154" i="8"/>
  <c r="L153" i="8" s="1"/>
  <c r="AV68" i="8"/>
  <c r="AM54" i="8"/>
  <c r="N167" i="8"/>
  <c r="S167" i="8"/>
  <c r="AH167" i="8"/>
  <c r="I167" i="8"/>
  <c r="AM167" i="8"/>
  <c r="BA167" i="8"/>
  <c r="AC167" i="8"/>
  <c r="AR167" i="8"/>
  <c r="X167" i="8"/>
  <c r="D167" i="8"/>
  <c r="AW166" i="8"/>
  <c r="AV161" i="8"/>
  <c r="AF166" i="8"/>
  <c r="AH101" i="8"/>
  <c r="X101" i="8"/>
  <c r="V162" i="8"/>
  <c r="AF162" i="8"/>
  <c r="M129" i="8"/>
  <c r="BB129" i="8" s="1"/>
  <c r="I107" i="8"/>
  <c r="U156" i="8"/>
  <c r="AC124" i="8"/>
  <c r="AT144" i="8"/>
  <c r="K144" i="8"/>
  <c r="F144" i="8"/>
  <c r="AO144" i="8"/>
  <c r="Z144" i="8"/>
  <c r="U144" i="8"/>
  <c r="AJ144" i="8"/>
  <c r="P144" i="8"/>
  <c r="AE144" i="8"/>
  <c r="AU60" i="8"/>
  <c r="Q60" i="8"/>
  <c r="AU67" i="8"/>
  <c r="AU66" i="8" s="1"/>
  <c r="L67" i="8"/>
  <c r="L66" i="8" s="1"/>
  <c r="G67" i="8"/>
  <c r="G66" i="8" s="1"/>
  <c r="AK67" i="8"/>
  <c r="AK66" i="8" s="1"/>
  <c r="Q67" i="8"/>
  <c r="Q66" i="8" s="1"/>
  <c r="V67" i="8"/>
  <c r="V66" i="8" s="1"/>
  <c r="AF67" i="8"/>
  <c r="AF66" i="8" s="1"/>
  <c r="AP67" i="8"/>
  <c r="AP66" i="8" s="1"/>
  <c r="AA67" i="8"/>
  <c r="AA66" i="8" s="1"/>
  <c r="Q109" i="8"/>
  <c r="AF109" i="8"/>
  <c r="L109" i="8"/>
  <c r="V109" i="8"/>
  <c r="AP109" i="8"/>
  <c r="G109" i="8"/>
  <c r="AK109" i="8"/>
  <c r="AA109" i="8"/>
  <c r="AU109" i="8"/>
  <c r="AX173" i="8"/>
  <c r="D176" i="8"/>
  <c r="X176" i="8"/>
  <c r="AC176" i="8"/>
  <c r="N176" i="8"/>
  <c r="BA176" i="8"/>
  <c r="BA173" i="8" s="1"/>
  <c r="AM176" i="8"/>
  <c r="S176" i="8"/>
  <c r="AH176" i="8"/>
  <c r="AH173" i="8" s="1"/>
  <c r="AR176" i="8"/>
  <c r="AR173" i="8" s="1"/>
  <c r="I176" i="8"/>
  <c r="I173" i="8" s="1"/>
  <c r="AE72" i="8"/>
  <c r="F72" i="8"/>
  <c r="K72" i="8"/>
  <c r="AT72" i="8"/>
  <c r="U72" i="8"/>
  <c r="AO72" i="8"/>
  <c r="P72" i="8"/>
  <c r="AJ72" i="8"/>
  <c r="Z72" i="8"/>
  <c r="L70" i="8"/>
  <c r="AP70" i="8"/>
  <c r="AU70" i="8"/>
  <c r="AK70" i="8"/>
  <c r="AL70" i="8" s="1"/>
  <c r="AA70" i="8"/>
  <c r="Q70" i="8"/>
  <c r="G70" i="8"/>
  <c r="H70" i="8" s="1"/>
  <c r="AF70" i="8"/>
  <c r="V70" i="8"/>
  <c r="AE125" i="8"/>
  <c r="AJ125" i="8"/>
  <c r="U125" i="8"/>
  <c r="AT125" i="8"/>
  <c r="AY124" i="8"/>
  <c r="Z125" i="8"/>
  <c r="AB125" i="8" s="1"/>
  <c r="F125" i="8"/>
  <c r="H125" i="8" s="1"/>
  <c r="K125" i="8"/>
  <c r="P125" i="8"/>
  <c r="R125" i="8" s="1"/>
  <c r="AO125" i="8"/>
  <c r="AU108" i="8"/>
  <c r="G108" i="8"/>
  <c r="AA108" i="8"/>
  <c r="AP108" i="8"/>
  <c r="V108" i="8"/>
  <c r="AF108" i="8"/>
  <c r="AK108" i="8"/>
  <c r="Q108" i="8"/>
  <c r="L108" i="8"/>
  <c r="K100" i="8"/>
  <c r="M100" i="8" s="1"/>
  <c r="Z100" i="8"/>
  <c r="AO100" i="8"/>
  <c r="AE100" i="8"/>
  <c r="U100" i="8"/>
  <c r="AT100" i="8"/>
  <c r="AV100" i="8" s="1"/>
  <c r="F100" i="8"/>
  <c r="AJ100" i="8"/>
  <c r="P100" i="8"/>
  <c r="BA100" i="8"/>
  <c r="AO116" i="8"/>
  <c r="P116" i="8"/>
  <c r="AJ116" i="8"/>
  <c r="F116" i="8"/>
  <c r="AE116" i="8"/>
  <c r="U116" i="8"/>
  <c r="AT116" i="8"/>
  <c r="K116" i="8"/>
  <c r="Z116" i="8"/>
  <c r="N171" i="8"/>
  <c r="AH171" i="8"/>
  <c r="AC171" i="8"/>
  <c r="AR171" i="8"/>
  <c r="S171" i="8"/>
  <c r="I171" i="8"/>
  <c r="D171" i="8"/>
  <c r="X171" i="8"/>
  <c r="BA171" i="8"/>
  <c r="AM171" i="8"/>
  <c r="AL81" i="8"/>
  <c r="AH80" i="8"/>
  <c r="N77" i="8"/>
  <c r="S163" i="8"/>
  <c r="AW162" i="8"/>
  <c r="AR163" i="8"/>
  <c r="AH163" i="8"/>
  <c r="N163" i="8"/>
  <c r="X163" i="8"/>
  <c r="AM163" i="8"/>
  <c r="D163" i="8"/>
  <c r="I163" i="8"/>
  <c r="AC163" i="8"/>
  <c r="BA163" i="8"/>
  <c r="AC66" i="8"/>
  <c r="N121" i="8"/>
  <c r="AO159" i="8"/>
  <c r="Z159" i="8"/>
  <c r="M85" i="8"/>
  <c r="AH63" i="8"/>
  <c r="AL64" i="8"/>
  <c r="M64" i="8"/>
  <c r="AZ43" i="8"/>
  <c r="AX43" i="8"/>
  <c r="AW43" i="8"/>
  <c r="AG62" i="8"/>
  <c r="AH150" i="8"/>
  <c r="AL151" i="8"/>
  <c r="AM150" i="8"/>
  <c r="AQ151" i="8"/>
  <c r="AR104" i="8"/>
  <c r="AV174" i="8"/>
  <c r="F150" i="8"/>
  <c r="AJ150" i="8"/>
  <c r="AG152" i="8"/>
  <c r="Z170" i="8"/>
  <c r="AT170" i="8"/>
  <c r="AE147" i="8"/>
  <c r="AH110" i="8"/>
  <c r="AR110" i="8"/>
  <c r="AO166" i="8"/>
  <c r="AH43" i="8"/>
  <c r="AL7" i="8"/>
  <c r="AL43" i="8" s="1"/>
  <c r="AX87" i="8"/>
  <c r="I60" i="8"/>
  <c r="I69" i="8"/>
  <c r="M70" i="8"/>
  <c r="D157" i="8"/>
  <c r="AR157" i="8"/>
  <c r="X157" i="8"/>
  <c r="N157" i="8"/>
  <c r="BA157" i="8"/>
  <c r="AW156" i="8"/>
  <c r="AH157" i="8"/>
  <c r="AC157" i="8"/>
  <c r="AM157" i="8"/>
  <c r="I157" i="8"/>
  <c r="S157" i="8"/>
  <c r="AH121" i="8"/>
  <c r="AQ68" i="8"/>
  <c r="AH54" i="8"/>
  <c r="AR54" i="8"/>
  <c r="AQ161" i="8"/>
  <c r="R161" i="8"/>
  <c r="AM101" i="8"/>
  <c r="BA102" i="8"/>
  <c r="AK162" i="8"/>
  <c r="D107" i="8"/>
  <c r="AM124" i="8"/>
  <c r="AK60" i="8"/>
  <c r="Q78" i="8"/>
  <c r="Q77" i="8" s="1"/>
  <c r="AU78" i="8"/>
  <c r="AU77" i="8" s="1"/>
  <c r="AA78" i="8"/>
  <c r="AA77" i="8" s="1"/>
  <c r="V78" i="8"/>
  <c r="V77" i="8" s="1"/>
  <c r="AP78" i="8"/>
  <c r="AP77" i="8" s="1"/>
  <c r="AF78" i="8"/>
  <c r="AF77" i="8" s="1"/>
  <c r="G78" i="8"/>
  <c r="G77" i="8" s="1"/>
  <c r="L78" i="8"/>
  <c r="L77" i="8" s="1"/>
  <c r="AK78" i="8"/>
  <c r="AK77" i="8" s="1"/>
  <c r="U59" i="8"/>
  <c r="W59" i="8" s="1"/>
  <c r="F59" i="8"/>
  <c r="P59" i="8"/>
  <c r="AJ59" i="8"/>
  <c r="AT59" i="8"/>
  <c r="Z59" i="8"/>
  <c r="AB59" i="8" s="1"/>
  <c r="K59" i="8"/>
  <c r="AE59" i="8"/>
  <c r="AG59" i="8" s="1"/>
  <c r="AO59" i="8"/>
  <c r="AQ59" i="8" s="1"/>
  <c r="BA59" i="8"/>
  <c r="AO123" i="8"/>
  <c r="AE123" i="8"/>
  <c r="Z123" i="8"/>
  <c r="U123" i="8"/>
  <c r="AJ123" i="8"/>
  <c r="AT123" i="8"/>
  <c r="K123" i="8"/>
  <c r="P123" i="8"/>
  <c r="F123" i="8"/>
  <c r="AA123" i="8"/>
  <c r="AF123" i="8"/>
  <c r="L123" i="8"/>
  <c r="G123" i="8"/>
  <c r="V123" i="8"/>
  <c r="AU123" i="8"/>
  <c r="Q123" i="8"/>
  <c r="AP123" i="8"/>
  <c r="AK123" i="8"/>
  <c r="AJ99" i="8"/>
  <c r="AL99" i="8" s="1"/>
  <c r="K99" i="8"/>
  <c r="AO99" i="8"/>
  <c r="AY98" i="8"/>
  <c r="AE99" i="8"/>
  <c r="P99" i="8"/>
  <c r="U99" i="8"/>
  <c r="AT99" i="8"/>
  <c r="F99" i="8"/>
  <c r="Z99" i="8"/>
  <c r="BA99" i="8"/>
  <c r="AU115" i="8"/>
  <c r="AP115" i="8"/>
  <c r="AK115" i="8"/>
  <c r="V115" i="8"/>
  <c r="Q115" i="8"/>
  <c r="L115" i="8"/>
  <c r="G115" i="8"/>
  <c r="AA115" i="8"/>
  <c r="AF115" i="8"/>
  <c r="P115" i="8"/>
  <c r="AO115" i="8"/>
  <c r="U115" i="8"/>
  <c r="U113" i="8" s="1"/>
  <c r="Z115" i="8"/>
  <c r="AE115" i="8"/>
  <c r="K115" i="8"/>
  <c r="M115" i="8" s="1"/>
  <c r="AT115" i="8"/>
  <c r="F115" i="8"/>
  <c r="AJ115" i="8"/>
  <c r="N165" i="8"/>
  <c r="R165" i="8" s="1"/>
  <c r="AR165" i="8"/>
  <c r="AV165" i="8" s="1"/>
  <c r="S165" i="8"/>
  <c r="W165" i="8" s="1"/>
  <c r="AM165" i="8"/>
  <c r="AQ165" i="8" s="1"/>
  <c r="BA165" i="8"/>
  <c r="I165" i="8"/>
  <c r="M165" i="8" s="1"/>
  <c r="AC165" i="8"/>
  <c r="AG165" i="8" s="1"/>
  <c r="AH165" i="8"/>
  <c r="AL165" i="8" s="1"/>
  <c r="D165" i="8"/>
  <c r="H165" i="8" s="1"/>
  <c r="X165" i="8"/>
  <c r="AB165" i="8" s="1"/>
  <c r="BA81" i="8"/>
  <c r="AR77" i="8"/>
  <c r="BA116" i="8"/>
  <c r="BA113" i="8" s="1"/>
  <c r="S63" i="8"/>
  <c r="AH66" i="8"/>
  <c r="I148" i="8"/>
  <c r="AR148" i="8"/>
  <c r="AV148" i="8" s="1"/>
  <c r="AC148" i="8"/>
  <c r="AH148" i="8"/>
  <c r="D148" i="8"/>
  <c r="X148" i="8"/>
  <c r="N148" i="8"/>
  <c r="R148" i="8" s="1"/>
  <c r="AM148" i="8"/>
  <c r="BA148" i="8"/>
  <c r="S148" i="8"/>
  <c r="AW147" i="8"/>
  <c r="AR121" i="8"/>
  <c r="P159" i="8"/>
  <c r="AT159" i="8"/>
  <c r="AQ85" i="8"/>
  <c r="D73" i="8"/>
  <c r="H73" i="8" s="1"/>
  <c r="H74" i="8"/>
  <c r="R62" i="8"/>
  <c r="M151" i="8"/>
  <c r="I150" i="8"/>
  <c r="D150" i="8"/>
  <c r="H151" i="8"/>
  <c r="AC104" i="8"/>
  <c r="AO150" i="8"/>
  <c r="H152" i="8"/>
  <c r="U170" i="8"/>
  <c r="U147" i="8"/>
  <c r="Z147" i="8"/>
  <c r="AC110" i="8"/>
  <c r="AT166" i="8"/>
  <c r="S43" i="8"/>
  <c r="W7" i="8"/>
  <c r="W43" i="8" s="1"/>
  <c r="W51" i="8"/>
  <c r="AW87" i="8"/>
  <c r="AH60" i="8"/>
  <c r="AR60" i="8"/>
  <c r="D69" i="8"/>
  <c r="AH168" i="8"/>
  <c r="AL168" i="8" s="1"/>
  <c r="X168" i="8"/>
  <c r="AB168" i="8" s="1"/>
  <c r="AC168" i="8"/>
  <c r="AG168" i="8" s="1"/>
  <c r="D168" i="8"/>
  <c r="H168" i="8" s="1"/>
  <c r="AM168" i="8"/>
  <c r="AQ168" i="8" s="1"/>
  <c r="AR168" i="8"/>
  <c r="AV168" i="8" s="1"/>
  <c r="S168" i="8"/>
  <c r="W168" i="8" s="1"/>
  <c r="I168" i="8"/>
  <c r="M168" i="8" s="1"/>
  <c r="N168" i="8"/>
  <c r="R168" i="8" s="1"/>
  <c r="BA168" i="8"/>
  <c r="AY54" i="8"/>
  <c r="I66" i="8"/>
  <c r="M68" i="8"/>
  <c r="S54" i="8"/>
  <c r="AC54" i="8"/>
  <c r="N113" i="8"/>
  <c r="AB161" i="8"/>
  <c r="AL161" i="8"/>
  <c r="AU166" i="8"/>
  <c r="AC101" i="8"/>
  <c r="AA162" i="8"/>
  <c r="I172" i="8"/>
  <c r="M172" i="8" s="1"/>
  <c r="S172" i="8"/>
  <c r="W172" i="8" s="1"/>
  <c r="BA172" i="8"/>
  <c r="AC172" i="8"/>
  <c r="AG172" i="8" s="1"/>
  <c r="AM172" i="8"/>
  <c r="AQ172" i="8" s="1"/>
  <c r="X172" i="8"/>
  <c r="AB172" i="8" s="1"/>
  <c r="AH172" i="8"/>
  <c r="AL172" i="8" s="1"/>
  <c r="N172" i="8"/>
  <c r="R172" i="8" s="1"/>
  <c r="AR172" i="8"/>
  <c r="AV172" i="8" s="1"/>
  <c r="D172" i="8"/>
  <c r="H172" i="8" s="1"/>
  <c r="X107" i="8"/>
  <c r="BA103" i="8"/>
  <c r="N124" i="8"/>
  <c r="AP60" i="8"/>
  <c r="Z126" i="8"/>
  <c r="U126" i="8"/>
  <c r="W126" i="8" s="1"/>
  <c r="AO126" i="8"/>
  <c r="AJ126" i="8"/>
  <c r="AE126" i="8"/>
  <c r="AG126" i="8" s="1"/>
  <c r="K126" i="8"/>
  <c r="M126" i="8" s="1"/>
  <c r="F126" i="8"/>
  <c r="P126" i="8"/>
  <c r="AT126" i="8"/>
  <c r="L72" i="8"/>
  <c r="G72" i="8"/>
  <c r="H72" i="8" s="1"/>
  <c r="V72" i="8"/>
  <c r="AK72" i="8"/>
  <c r="AA72" i="8"/>
  <c r="AB72" i="8" s="1"/>
  <c r="AP72" i="8"/>
  <c r="Q72" i="8"/>
  <c r="AF72" i="8"/>
  <c r="AU72" i="8"/>
  <c r="AV72" i="8" s="1"/>
  <c r="U122" i="8"/>
  <c r="AT122" i="8"/>
  <c r="AO122" i="8"/>
  <c r="K122" i="8"/>
  <c r="Z122" i="8"/>
  <c r="F122" i="8"/>
  <c r="AJ122" i="8"/>
  <c r="P122" i="8"/>
  <c r="P121" i="8" s="1"/>
  <c r="AE122" i="8"/>
  <c r="G122" i="8"/>
  <c r="Q122" i="8"/>
  <c r="L122" i="8"/>
  <c r="L121" i="8" s="1"/>
  <c r="AF122" i="8"/>
  <c r="AU122" i="8"/>
  <c r="AA122" i="8"/>
  <c r="AK122" i="8"/>
  <c r="AK121" i="8" s="1"/>
  <c r="AP122" i="8"/>
  <c r="V122" i="8"/>
  <c r="V112" i="8"/>
  <c r="AK112" i="8"/>
  <c r="AA112" i="8"/>
  <c r="G112" i="8"/>
  <c r="AF112" i="8"/>
  <c r="AP112" i="8"/>
  <c r="Q112" i="8"/>
  <c r="AU112" i="8"/>
  <c r="L112" i="8"/>
  <c r="AK106" i="8"/>
  <c r="AL106" i="8" s="1"/>
  <c r="AP106" i="8"/>
  <c r="AQ106" i="8" s="1"/>
  <c r="V106" i="8"/>
  <c r="W106" i="8" s="1"/>
  <c r="Q106" i="8"/>
  <c r="R106" i="8" s="1"/>
  <c r="AF106" i="8"/>
  <c r="AU106" i="8"/>
  <c r="AV106" i="8" s="1"/>
  <c r="G106" i="8"/>
  <c r="H106" i="8" s="1"/>
  <c r="AA106" i="8"/>
  <c r="AB106" i="8" s="1"/>
  <c r="L106" i="8"/>
  <c r="M106" i="8" s="1"/>
  <c r="AU116" i="8"/>
  <c r="AU113" i="8" s="1"/>
  <c r="V116" i="8"/>
  <c r="AA116" i="8"/>
  <c r="Q116" i="8"/>
  <c r="G116" i="8"/>
  <c r="L116" i="8"/>
  <c r="AP116" i="8"/>
  <c r="AF116" i="8"/>
  <c r="AF113" i="8" s="1"/>
  <c r="AK116" i="8"/>
  <c r="AK113" i="8" s="1"/>
  <c r="X113" i="8"/>
  <c r="X80" i="8"/>
  <c r="S77" i="8"/>
  <c r="AY113" i="8"/>
  <c r="N80" i="8"/>
  <c r="D63" i="8"/>
  <c r="D66" i="8"/>
  <c r="BA164" i="8"/>
  <c r="AM164" i="8"/>
  <c r="AQ164" i="8" s="1"/>
  <c r="AC164" i="8"/>
  <c r="AG164" i="8" s="1"/>
  <c r="D164" i="8"/>
  <c r="H164" i="8" s="1"/>
  <c r="AR164" i="8"/>
  <c r="AV164" i="8" s="1"/>
  <c r="AH164" i="8"/>
  <c r="AL164" i="8" s="1"/>
  <c r="I164" i="8"/>
  <c r="M164" i="8" s="1"/>
  <c r="N164" i="8"/>
  <c r="R164" i="8" s="1"/>
  <c r="S164" i="8"/>
  <c r="W164" i="8" s="1"/>
  <c r="X164" i="8"/>
  <c r="AB164" i="8" s="1"/>
  <c r="AC121" i="8"/>
  <c r="K159" i="8"/>
  <c r="AV85" i="8"/>
  <c r="AQ64" i="8"/>
  <c r="AM63" i="8"/>
  <c r="AM73" i="8"/>
  <c r="AQ73" i="8" s="1"/>
  <c r="AQ74" i="8"/>
  <c r="AQ62" i="8"/>
  <c r="AB62" i="8"/>
  <c r="N150" i="8"/>
  <c r="R151" i="8"/>
  <c r="N104" i="8"/>
  <c r="AG118" i="8"/>
  <c r="M174" i="8"/>
  <c r="Z150" i="8"/>
  <c r="S154" i="8"/>
  <c r="BA154" i="8"/>
  <c r="N154" i="8"/>
  <c r="AH154" i="8"/>
  <c r="AC154" i="8"/>
  <c r="AW153" i="8"/>
  <c r="D154" i="8"/>
  <c r="AR154" i="8"/>
  <c r="I154" i="8"/>
  <c r="AM154" i="8"/>
  <c r="X154" i="8"/>
  <c r="AL152" i="8"/>
  <c r="K170" i="8"/>
  <c r="K147" i="8"/>
  <c r="AO147" i="8"/>
  <c r="AE166" i="8"/>
  <c r="R51" i="8"/>
  <c r="X43" i="8"/>
  <c r="AB7" i="8"/>
  <c r="AB43" i="8" s="1"/>
  <c r="N60" i="8"/>
  <c r="AR69" i="8"/>
  <c r="AC160" i="8"/>
  <c r="AR160" i="8"/>
  <c r="S160" i="8"/>
  <c r="N160" i="8"/>
  <c r="AM160" i="8"/>
  <c r="X160" i="8"/>
  <c r="D160" i="8"/>
  <c r="AH160" i="8"/>
  <c r="I160" i="8"/>
  <c r="AW159" i="8"/>
  <c r="BA160" i="8"/>
  <c r="BA123" i="8"/>
  <c r="I121" i="8"/>
  <c r="AB68" i="8"/>
  <c r="D54" i="8"/>
  <c r="R114" i="8"/>
  <c r="AG161" i="8"/>
  <c r="L166" i="8"/>
  <c r="AW131" i="8"/>
  <c r="AR101" i="8"/>
  <c r="S117" i="8"/>
  <c r="AU162" i="8"/>
  <c r="AY63" i="8"/>
  <c r="AM169" i="8"/>
  <c r="AQ169" i="8" s="1"/>
  <c r="I169" i="8"/>
  <c r="M169" i="8" s="1"/>
  <c r="AH169" i="8"/>
  <c r="AL169" i="8" s="1"/>
  <c r="S169" i="8"/>
  <c r="W169" i="8" s="1"/>
  <c r="X169" i="8"/>
  <c r="AB169" i="8" s="1"/>
  <c r="D169" i="8"/>
  <c r="H169" i="8" s="1"/>
  <c r="AC169" i="8"/>
  <c r="AG169" i="8" s="1"/>
  <c r="BA169" i="8"/>
  <c r="AR169" i="8"/>
  <c r="AV169" i="8" s="1"/>
  <c r="N169" i="8"/>
  <c r="R169" i="8" s="1"/>
  <c r="AR107" i="8"/>
  <c r="X124" i="8"/>
  <c r="V60" i="8"/>
  <c r="AK176" i="8"/>
  <c r="AK173" i="8" s="1"/>
  <c r="AP176" i="8"/>
  <c r="AP173" i="8" s="1"/>
  <c r="AU176" i="8"/>
  <c r="AU173" i="8" s="1"/>
  <c r="L176" i="8"/>
  <c r="L173" i="8" s="1"/>
  <c r="AF176" i="8"/>
  <c r="AF173" i="8" s="1"/>
  <c r="AA176" i="8"/>
  <c r="AA173" i="8" s="1"/>
  <c r="Q176" i="8"/>
  <c r="Q173" i="8" s="1"/>
  <c r="G176" i="8"/>
  <c r="G173" i="8" s="1"/>
  <c r="V176" i="8"/>
  <c r="V173" i="8" s="1"/>
  <c r="U83" i="8"/>
  <c r="K83" i="8"/>
  <c r="M83" i="8" s="1"/>
  <c r="AT83" i="8"/>
  <c r="AV83" i="8" s="1"/>
  <c r="F83" i="8"/>
  <c r="H83" i="8" s="1"/>
  <c r="AJ83" i="8"/>
  <c r="AL83" i="8" s="1"/>
  <c r="Z83" i="8"/>
  <c r="AE83" i="8"/>
  <c r="AG83" i="8" s="1"/>
  <c r="AO83" i="8"/>
  <c r="AQ83" i="8" s="1"/>
  <c r="P83" i="8"/>
  <c r="F71" i="8"/>
  <c r="H71" i="8" s="1"/>
  <c r="K71" i="8"/>
  <c r="M71" i="8" s="1"/>
  <c r="AT71" i="8"/>
  <c r="AT69" i="8" s="1"/>
  <c r="U71" i="8"/>
  <c r="Z71" i="8"/>
  <c r="AB71" i="8" s="1"/>
  <c r="AO71" i="8"/>
  <c r="P71" i="8"/>
  <c r="R71" i="8" s="1"/>
  <c r="AJ71" i="8"/>
  <c r="AL71" i="8" s="1"/>
  <c r="AE71" i="8"/>
  <c r="AG71" i="8" s="1"/>
  <c r="F86" i="8"/>
  <c r="H86" i="8" s="1"/>
  <c r="AJ86" i="8"/>
  <c r="AL86" i="8" s="1"/>
  <c r="K86" i="8"/>
  <c r="M86" i="8" s="1"/>
  <c r="AE86" i="8"/>
  <c r="AG86" i="8" s="1"/>
  <c r="U86" i="8"/>
  <c r="W86" i="8" s="1"/>
  <c r="AO86" i="8"/>
  <c r="AQ86" i="8" s="1"/>
  <c r="AT86" i="8"/>
  <c r="Z86" i="8"/>
  <c r="AB86" i="8" s="1"/>
  <c r="P86" i="8"/>
  <c r="R86" i="8" s="1"/>
  <c r="Q111" i="8"/>
  <c r="R111" i="8" s="1"/>
  <c r="AU111" i="8"/>
  <c r="G111" i="8"/>
  <c r="G110" i="8" s="1"/>
  <c r="V111" i="8"/>
  <c r="AA111" i="8"/>
  <c r="AK111" i="8"/>
  <c r="L111" i="8"/>
  <c r="AP111" i="8"/>
  <c r="AF111" i="8"/>
  <c r="AK105" i="8"/>
  <c r="AA105" i="8"/>
  <c r="G105" i="8"/>
  <c r="L105" i="8"/>
  <c r="Q105" i="8"/>
  <c r="V105" i="8"/>
  <c r="AP105" i="8"/>
  <c r="AP104" i="8" s="1"/>
  <c r="AF105" i="8"/>
  <c r="AU105" i="8"/>
  <c r="AT108" i="8"/>
  <c r="K108" i="8"/>
  <c r="U108" i="8"/>
  <c r="Z108" i="8"/>
  <c r="AE108" i="8"/>
  <c r="AG108" i="8" s="1"/>
  <c r="AJ108" i="8"/>
  <c r="F108" i="8"/>
  <c r="AY107" i="8"/>
  <c r="AO108" i="8"/>
  <c r="P108" i="8"/>
  <c r="R108" i="8" s="1"/>
  <c r="R126" i="8"/>
  <c r="S80" i="8"/>
  <c r="W81" i="8"/>
  <c r="AC77" i="8"/>
  <c r="AM66" i="8"/>
  <c r="AR66" i="8"/>
  <c r="W122" i="8"/>
  <c r="S121" i="8"/>
  <c r="AJ159" i="8"/>
  <c r="AV64" i="8"/>
  <c r="N63" i="8"/>
  <c r="R64" i="8"/>
  <c r="M74" i="8"/>
  <c r="I73" i="8"/>
  <c r="M73" i="8" s="1"/>
  <c r="AL62" i="8"/>
  <c r="AC113" i="8"/>
  <c r="AB151" i="8"/>
  <c r="X150" i="8"/>
  <c r="I104" i="8"/>
  <c r="AZ173" i="8"/>
  <c r="AB174" i="8"/>
  <c r="X173" i="8"/>
  <c r="U150" i="8"/>
  <c r="N144" i="8"/>
  <c r="AC144" i="8"/>
  <c r="D144" i="8"/>
  <c r="AM144" i="8"/>
  <c r="BA144" i="8"/>
  <c r="S144" i="8"/>
  <c r="I144" i="8"/>
  <c r="X144" i="8"/>
  <c r="AH144" i="8"/>
  <c r="AR144" i="8"/>
  <c r="AJ170" i="8"/>
  <c r="F147" i="8"/>
  <c r="S110" i="8"/>
  <c r="P166" i="8"/>
  <c r="U166" i="8"/>
  <c r="AM43" i="8"/>
  <c r="G21" i="16" s="1"/>
  <c r="AQ7" i="8"/>
  <c r="AQ43" i="8" s="1"/>
  <c r="H51" i="8"/>
  <c r="N69" i="8"/>
  <c r="I117" i="8"/>
  <c r="AL68" i="8"/>
  <c r="AL114" i="8"/>
  <c r="M161" i="8"/>
  <c r="AM107" i="8"/>
  <c r="AK166" i="8"/>
  <c r="N101" i="8"/>
  <c r="G162" i="8"/>
  <c r="N107" i="8"/>
  <c r="AC107" i="8"/>
  <c r="BA125" i="8"/>
  <c r="AH124" i="8"/>
  <c r="AL125" i="8"/>
  <c r="AY117" i="8"/>
  <c r="R83" i="8"/>
  <c r="L60" i="8"/>
  <c r="AO120" i="8"/>
  <c r="P120" i="8"/>
  <c r="Z120" i="8"/>
  <c r="AJ120" i="8"/>
  <c r="U120" i="8"/>
  <c r="K120" i="8"/>
  <c r="AE120" i="8"/>
  <c r="F120" i="8"/>
  <c r="AT120" i="8"/>
  <c r="U79" i="8"/>
  <c r="U77" i="8" s="1"/>
  <c r="AT79" i="8"/>
  <c r="AV79" i="8" s="1"/>
  <c r="Z79" i="8"/>
  <c r="AB79" i="8" s="1"/>
  <c r="F79" i="8"/>
  <c r="H79" i="8" s="1"/>
  <c r="K79" i="8"/>
  <c r="M79" i="8" s="1"/>
  <c r="P79" i="8"/>
  <c r="R79" i="8" s="1"/>
  <c r="AO79" i="8"/>
  <c r="AO77" i="8" s="1"/>
  <c r="AJ79" i="8"/>
  <c r="AL79" i="8" s="1"/>
  <c r="AE79" i="8"/>
  <c r="AG79" i="8" s="1"/>
  <c r="AE82" i="8"/>
  <c r="AG82" i="8" s="1"/>
  <c r="K82" i="8"/>
  <c r="Z82" i="8"/>
  <c r="AB82" i="8" s="1"/>
  <c r="AT82" i="8"/>
  <c r="U82" i="8"/>
  <c r="U80" i="8" s="1"/>
  <c r="P82" i="8"/>
  <c r="AJ82" i="8"/>
  <c r="AL82" i="8" s="1"/>
  <c r="F82" i="8"/>
  <c r="AO82" i="8"/>
  <c r="AQ82" i="8" s="1"/>
  <c r="P65" i="8"/>
  <c r="P63" i="8" s="1"/>
  <c r="AT65" i="8"/>
  <c r="F65" i="8"/>
  <c r="Z65" i="8"/>
  <c r="Z63" i="8" s="1"/>
  <c r="U65" i="8"/>
  <c r="U63" i="8" s="1"/>
  <c r="AJ65" i="8"/>
  <c r="K65" i="8"/>
  <c r="K63" i="8" s="1"/>
  <c r="AO65" i="8"/>
  <c r="AO63" i="8" s="1"/>
  <c r="AE65" i="8"/>
  <c r="AE63" i="8" s="1"/>
  <c r="Q58" i="8"/>
  <c r="Q57" i="8" s="1"/>
  <c r="AF58" i="8"/>
  <c r="AF57" i="8" s="1"/>
  <c r="V58" i="8"/>
  <c r="V57" i="8" s="1"/>
  <c r="AP58" i="8"/>
  <c r="AP57" i="8" s="1"/>
  <c r="AA58" i="8"/>
  <c r="AA57" i="8" s="1"/>
  <c r="AU58" i="8"/>
  <c r="AU57" i="8" s="1"/>
  <c r="G58" i="8"/>
  <c r="G57" i="8" s="1"/>
  <c r="AK58" i="8"/>
  <c r="AK57" i="8" s="1"/>
  <c r="L58" i="8"/>
  <c r="L57" i="8" s="1"/>
  <c r="AE127" i="8"/>
  <c r="F127" i="8"/>
  <c r="AJ127" i="8"/>
  <c r="AT127" i="8"/>
  <c r="P127" i="8"/>
  <c r="Z127" i="8"/>
  <c r="K127" i="8"/>
  <c r="AO127" i="8"/>
  <c r="U127" i="8"/>
  <c r="AP102" i="8"/>
  <c r="AQ102" i="8" s="1"/>
  <c r="AU102" i="8"/>
  <c r="V102" i="8"/>
  <c r="L102" i="8"/>
  <c r="M102" i="8" s="1"/>
  <c r="AA102" i="8"/>
  <c r="AB102" i="8" s="1"/>
  <c r="G102" i="8"/>
  <c r="AK102" i="8"/>
  <c r="Q102" i="8"/>
  <c r="AF102" i="8"/>
  <c r="AG102" i="8" s="1"/>
  <c r="Z105" i="8"/>
  <c r="Z104" i="8" s="1"/>
  <c r="P105" i="8"/>
  <c r="P104" i="8" s="1"/>
  <c r="F105" i="8"/>
  <c r="F104" i="8" s="1"/>
  <c r="AE105" i="8"/>
  <c r="AE104" i="8" s="1"/>
  <c r="U105" i="8"/>
  <c r="U104" i="8" s="1"/>
  <c r="AJ105" i="8"/>
  <c r="AJ104" i="8" s="1"/>
  <c r="AY104" i="8"/>
  <c r="K105" i="8"/>
  <c r="K104" i="8" s="1"/>
  <c r="AO105" i="8"/>
  <c r="AO104" i="8" s="1"/>
  <c r="AT105" i="8"/>
  <c r="AT104" i="8" s="1"/>
  <c r="AT109" i="8"/>
  <c r="AE109" i="8"/>
  <c r="K109" i="8"/>
  <c r="Z109" i="8"/>
  <c r="AB109" i="8" s="1"/>
  <c r="F109" i="8"/>
  <c r="H109" i="8" s="1"/>
  <c r="P109" i="8"/>
  <c r="U109" i="8"/>
  <c r="AJ109" i="8"/>
  <c r="AO109" i="8"/>
  <c r="K77" i="8"/>
  <c r="M81" i="8"/>
  <c r="I80" i="8"/>
  <c r="D77" i="8"/>
  <c r="I63" i="8"/>
  <c r="BA122" i="8"/>
  <c r="W85" i="8"/>
  <c r="W64" i="8"/>
  <c r="BA73" i="8"/>
  <c r="N73" i="8"/>
  <c r="R73" i="8" s="1"/>
  <c r="R74" i="8"/>
  <c r="S60" i="8"/>
  <c r="W62" i="8"/>
  <c r="AG114" i="8"/>
  <c r="AV86" i="8"/>
  <c r="AW173" i="8"/>
  <c r="AT150" i="8"/>
  <c r="M152" i="8"/>
  <c r="R152" i="8"/>
  <c r="AJ147" i="8"/>
  <c r="BA111" i="8"/>
  <c r="Z166" i="8"/>
  <c r="K166" i="8"/>
  <c r="AQ51" i="8"/>
  <c r="N43" i="8"/>
  <c r="G24" i="16" s="1"/>
  <c r="G38" i="16" s="1"/>
  <c r="R7" i="8"/>
  <c r="R43" i="8" s="1"/>
  <c r="W71" i="8"/>
  <c r="D60" i="8"/>
  <c r="AH69" i="8"/>
  <c r="M118" i="8"/>
  <c r="R123" i="8"/>
  <c r="W68" i="8"/>
  <c r="N54" i="8"/>
  <c r="W161" i="8"/>
  <c r="Q166" i="8"/>
  <c r="I101" i="8"/>
  <c r="BA120" i="8"/>
  <c r="BA117" i="8" s="1"/>
  <c r="D117" i="8"/>
  <c r="L162" i="8"/>
  <c r="BA108" i="8"/>
  <c r="I124" i="8"/>
  <c r="AV125" i="8"/>
  <c r="AR124" i="8"/>
  <c r="U69" i="8"/>
  <c r="AY69" i="8"/>
  <c r="W83" i="8"/>
  <c r="G60" i="8"/>
  <c r="AY66" i="8"/>
  <c r="F67" i="8"/>
  <c r="F66" i="8" s="1"/>
  <c r="Z67" i="8"/>
  <c r="Z66" i="8" s="1"/>
  <c r="AO67" i="8"/>
  <c r="AO66" i="8" s="1"/>
  <c r="U67" i="8"/>
  <c r="U66" i="8" s="1"/>
  <c r="K67" i="8"/>
  <c r="P67" i="8"/>
  <c r="P66" i="8" s="1"/>
  <c r="AT67" i="8"/>
  <c r="AT66" i="8" s="1"/>
  <c r="AJ67" i="8"/>
  <c r="AJ66" i="8" s="1"/>
  <c r="AE67" i="8"/>
  <c r="AE66" i="8" s="1"/>
  <c r="K56" i="8"/>
  <c r="K54" i="8" s="1"/>
  <c r="Z56" i="8"/>
  <c r="Z54" i="8" s="1"/>
  <c r="AT56" i="8"/>
  <c r="AV56" i="8" s="1"/>
  <c r="AE56" i="8"/>
  <c r="AE54" i="8" s="1"/>
  <c r="P56" i="8"/>
  <c r="P54" i="8" s="1"/>
  <c r="F56" i="8"/>
  <c r="H56" i="8" s="1"/>
  <c r="AO56" i="8"/>
  <c r="AO54" i="8" s="1"/>
  <c r="U56" i="8"/>
  <c r="U54" i="8" s="1"/>
  <c r="AJ56" i="8"/>
  <c r="AL56" i="8" s="1"/>
  <c r="AY60" i="8"/>
  <c r="P61" i="8"/>
  <c r="P60" i="8" s="1"/>
  <c r="AO61" i="8"/>
  <c r="AO60" i="8" s="1"/>
  <c r="K61" i="8"/>
  <c r="K60" i="8" s="1"/>
  <c r="AE61" i="8"/>
  <c r="AE60" i="8" s="1"/>
  <c r="AT61" i="8"/>
  <c r="AT60" i="8" s="1"/>
  <c r="F61" i="8"/>
  <c r="F60" i="8" s="1"/>
  <c r="Z61" i="8"/>
  <c r="Z60" i="8" s="1"/>
  <c r="U61" i="8"/>
  <c r="U60" i="8" s="1"/>
  <c r="AJ61" i="8"/>
  <c r="AJ60" i="8" s="1"/>
  <c r="Q65" i="8"/>
  <c r="Q63" i="8" s="1"/>
  <c r="AA65" i="8"/>
  <c r="AA63" i="8" s="1"/>
  <c r="V65" i="8"/>
  <c r="V63" i="8" s="1"/>
  <c r="AK65" i="8"/>
  <c r="AK63" i="8" s="1"/>
  <c r="AF65" i="8"/>
  <c r="AF63" i="8" s="1"/>
  <c r="L65" i="8"/>
  <c r="L63" i="8" s="1"/>
  <c r="AP65" i="8"/>
  <c r="AP63" i="8" s="1"/>
  <c r="G65" i="8"/>
  <c r="G63" i="8" s="1"/>
  <c r="AU65" i="8"/>
  <c r="AU63" i="8" s="1"/>
  <c r="AU55" i="8"/>
  <c r="AU54" i="8" s="1"/>
  <c r="G55" i="8"/>
  <c r="G54" i="8" s="1"/>
  <c r="AK55" i="8"/>
  <c r="AK54" i="8" s="1"/>
  <c r="Q55" i="8"/>
  <c r="Q54" i="8" s="1"/>
  <c r="AP55" i="8"/>
  <c r="AP54" i="8" s="1"/>
  <c r="L55" i="8"/>
  <c r="L54" i="8" s="1"/>
  <c r="AA55" i="8"/>
  <c r="AA54" i="8" s="1"/>
  <c r="V55" i="8"/>
  <c r="V54" i="8" s="1"/>
  <c r="AF55" i="8"/>
  <c r="L84" i="8"/>
  <c r="M84" i="8" s="1"/>
  <c r="AA84" i="8"/>
  <c r="AB84" i="8" s="1"/>
  <c r="AP84" i="8"/>
  <c r="AQ84" i="8" s="1"/>
  <c r="Q84" i="8"/>
  <c r="R84" i="8" s="1"/>
  <c r="AF84" i="8"/>
  <c r="AG84" i="8" s="1"/>
  <c r="AU84" i="8"/>
  <c r="AV84" i="8" s="1"/>
  <c r="G84" i="8"/>
  <c r="H84" i="8" s="1"/>
  <c r="V84" i="8"/>
  <c r="W84" i="8" s="1"/>
  <c r="AK84" i="8"/>
  <c r="AL84" i="8" s="1"/>
  <c r="AT119" i="8"/>
  <c r="AT117" i="8" s="1"/>
  <c r="AJ119" i="8"/>
  <c r="AE119" i="8"/>
  <c r="K119" i="8"/>
  <c r="M119" i="8" s="1"/>
  <c r="Z119" i="8"/>
  <c r="AO119" i="8"/>
  <c r="U119" i="8"/>
  <c r="P119" i="8"/>
  <c r="R119" i="8" s="1"/>
  <c r="F119" i="8"/>
  <c r="AA127" i="8"/>
  <c r="AK127" i="8"/>
  <c r="L127" i="8"/>
  <c r="AP127" i="8"/>
  <c r="G127" i="8"/>
  <c r="AU127" i="8"/>
  <c r="Q127" i="8"/>
  <c r="V127" i="8"/>
  <c r="AF127" i="8"/>
  <c r="AF120" i="8"/>
  <c r="AF117" i="8" s="1"/>
  <c r="V120" i="8"/>
  <c r="L120" i="8"/>
  <c r="L117" i="8" s="1"/>
  <c r="AA120" i="8"/>
  <c r="AK120" i="8"/>
  <c r="Q120" i="8"/>
  <c r="AU120" i="8"/>
  <c r="AV120" i="8" s="1"/>
  <c r="G120" i="8"/>
  <c r="AP120" i="8"/>
  <c r="AU103" i="8"/>
  <c r="G103" i="8"/>
  <c r="H103" i="8" s="1"/>
  <c r="AF103" i="8"/>
  <c r="L103" i="8"/>
  <c r="AP103" i="8"/>
  <c r="AK103" i="8"/>
  <c r="AL103" i="8" s="1"/>
  <c r="V103" i="8"/>
  <c r="AA103" i="8"/>
  <c r="AB103" i="8" s="1"/>
  <c r="Q103" i="8"/>
  <c r="AT112" i="8"/>
  <c r="AV112" i="8" s="1"/>
  <c r="AO112" i="8"/>
  <c r="Z112" i="8"/>
  <c r="U112" i="8"/>
  <c r="W112" i="8" s="1"/>
  <c r="P112" i="8"/>
  <c r="R112" i="8" s="1"/>
  <c r="AJ112" i="8"/>
  <c r="F112" i="8"/>
  <c r="H112" i="8" s="1"/>
  <c r="AE112" i="8"/>
  <c r="K112" i="8"/>
  <c r="K110" i="8" s="1"/>
  <c r="AM113" i="8"/>
  <c r="AQ126" i="8"/>
  <c r="AR80" i="8"/>
  <c r="R81" i="8"/>
  <c r="AB78" i="8"/>
  <c r="X77" i="8"/>
  <c r="AH77" i="8"/>
  <c r="AL78" i="8"/>
  <c r="AC63" i="8"/>
  <c r="X66" i="8"/>
  <c r="M114" i="8"/>
  <c r="X121" i="8"/>
  <c r="H85" i="8"/>
  <c r="AB85" i="8"/>
  <c r="AG64" i="8"/>
  <c r="AG74" i="8"/>
  <c r="AC73" i="8"/>
  <c r="AG73" i="8" s="1"/>
  <c r="X73" i="8"/>
  <c r="AB73" i="8" s="1"/>
  <c r="AB74" i="8"/>
  <c r="H62" i="8"/>
  <c r="AC150" i="8"/>
  <c r="AG151" i="8"/>
  <c r="S104" i="8"/>
  <c r="AM104" i="8"/>
  <c r="BA72" i="8"/>
  <c r="AY173" i="8"/>
  <c r="P150" i="8"/>
  <c r="AQ152" i="8"/>
  <c r="AB152" i="8"/>
  <c r="AE170" i="8"/>
  <c r="P147" i="8"/>
  <c r="AK170" i="8"/>
  <c r="I110" i="8"/>
  <c r="N110" i="8"/>
  <c r="BA106" i="8"/>
  <c r="BA104" i="8" s="1"/>
  <c r="AJ166" i="8"/>
  <c r="AG51" i="8"/>
  <c r="AR43" i="8"/>
  <c r="G31" i="16" s="1"/>
  <c r="G47" i="16" s="1"/>
  <c r="G49" i="16" s="1"/>
  <c r="AV7" i="8"/>
  <c r="AV43" i="8" s="1"/>
  <c r="AV51" i="8"/>
  <c r="BA82" i="8"/>
  <c r="AC60" i="8"/>
  <c r="BA70" i="8"/>
  <c r="AM69" i="8"/>
  <c r="AB114" i="8"/>
  <c r="H68" i="8"/>
  <c r="X54" i="8"/>
  <c r="H161" i="8"/>
  <c r="AA166" i="8"/>
  <c r="G166" i="8"/>
  <c r="D101" i="8"/>
  <c r="AH107" i="8"/>
  <c r="AV103" i="8"/>
  <c r="D124" i="8"/>
  <c r="AB83" i="8"/>
  <c r="AA60" i="8"/>
  <c r="Q121" i="8" l="1"/>
  <c r="AA121" i="8"/>
  <c r="H150" i="8"/>
  <c r="AE113" i="8"/>
  <c r="H120" i="8"/>
  <c r="V110" i="8"/>
  <c r="F117" i="8"/>
  <c r="H115" i="8"/>
  <c r="W123" i="8"/>
  <c r="M125" i="8"/>
  <c r="M109" i="8"/>
  <c r="R100" i="8"/>
  <c r="AB108" i="8"/>
  <c r="M150" i="8"/>
  <c r="W116" i="8"/>
  <c r="AB66" i="8"/>
  <c r="K113" i="8"/>
  <c r="AG120" i="8"/>
  <c r="AU104" i="8"/>
  <c r="H126" i="8"/>
  <c r="AV115" i="8"/>
  <c r="AB115" i="8"/>
  <c r="AL72" i="8"/>
  <c r="AG60" i="8"/>
  <c r="AQ100" i="8"/>
  <c r="M103" i="8"/>
  <c r="G121" i="8"/>
  <c r="AL126" i="8"/>
  <c r="AB100" i="8"/>
  <c r="AJ69" i="8"/>
  <c r="AK117" i="8"/>
  <c r="BA153" i="8"/>
  <c r="AQ112" i="8"/>
  <c r="AA117" i="8"/>
  <c r="AQ119" i="8"/>
  <c r="AG78" i="8"/>
  <c r="G113" i="8"/>
  <c r="Z113" i="8"/>
  <c r="R116" i="8"/>
  <c r="H123" i="8"/>
  <c r="AQ109" i="8"/>
  <c r="AB150" i="8"/>
  <c r="AP110" i="8"/>
  <c r="AB116" i="8"/>
  <c r="AJ121" i="8"/>
  <c r="AV126" i="8"/>
  <c r="AB126" i="8"/>
  <c r="AQ125" i="8"/>
  <c r="AQ124" i="8" s="1"/>
  <c r="AA98" i="8"/>
  <c r="K101" i="8"/>
  <c r="AB119" i="8"/>
  <c r="AP117" i="8"/>
  <c r="H78" i="8"/>
  <c r="BA124" i="8"/>
  <c r="M111" i="8"/>
  <c r="AL115" i="8"/>
  <c r="AP113" i="8"/>
  <c r="M123" i="8"/>
  <c r="H116" i="8"/>
  <c r="AP98" i="8"/>
  <c r="BB68" i="8"/>
  <c r="W103" i="8"/>
  <c r="AB127" i="8"/>
  <c r="W109" i="8"/>
  <c r="AF121" i="8"/>
  <c r="Z121" i="8"/>
  <c r="AB121" i="8" s="1"/>
  <c r="AT54" i="8"/>
  <c r="AV54" i="8" s="1"/>
  <c r="Q113" i="8"/>
  <c r="AB67" i="8"/>
  <c r="AG112" i="8"/>
  <c r="V117" i="8"/>
  <c r="Q104" i="8"/>
  <c r="R104" i="8" s="1"/>
  <c r="G37" i="16"/>
  <c r="AR87" i="8"/>
  <c r="G77" i="16" s="1"/>
  <c r="G93" i="16" s="1"/>
  <c r="G95" i="16" s="1"/>
  <c r="K121" i="8"/>
  <c r="M121" i="8" s="1"/>
  <c r="W100" i="8"/>
  <c r="K80" i="8"/>
  <c r="AE69" i="8"/>
  <c r="AJ117" i="8"/>
  <c r="AL117" i="8" s="1"/>
  <c r="AT77" i="8"/>
  <c r="AV77" i="8" s="1"/>
  <c r="AV109" i="8"/>
  <c r="AV108" i="8"/>
  <c r="BA101" i="8"/>
  <c r="AG150" i="8"/>
  <c r="W72" i="8"/>
  <c r="AB112" i="8"/>
  <c r="AF110" i="8"/>
  <c r="AE121" i="8"/>
  <c r="AG121" i="8" s="1"/>
  <c r="R109" i="8"/>
  <c r="F80" i="8"/>
  <c r="AK110" i="8"/>
  <c r="W105" i="8"/>
  <c r="AL109" i="8"/>
  <c r="AJ113" i="8"/>
  <c r="L104" i="8"/>
  <c r="M104" i="8" s="1"/>
  <c r="BA156" i="8"/>
  <c r="H102" i="8"/>
  <c r="Z80" i="8"/>
  <c r="R103" i="8"/>
  <c r="AV116" i="8"/>
  <c r="AQ72" i="8"/>
  <c r="AQ123" i="8"/>
  <c r="AL112" i="8"/>
  <c r="F77" i="8"/>
  <c r="H77" i="8" s="1"/>
  <c r="AK104" i="8"/>
  <c r="AL104" i="8" s="1"/>
  <c r="H100" i="8"/>
  <c r="AL108" i="8"/>
  <c r="K69" i="8"/>
  <c r="F113" i="8"/>
  <c r="H113" i="8" s="1"/>
  <c r="U101" i="8"/>
  <c r="AJ80" i="8"/>
  <c r="U117" i="8"/>
  <c r="W111" i="8"/>
  <c r="V104" i="8"/>
  <c r="W104" i="8" s="1"/>
  <c r="L110" i="8"/>
  <c r="L113" i="8"/>
  <c r="V121" i="8"/>
  <c r="AT121" i="8"/>
  <c r="V98" i="8"/>
  <c r="W119" i="8"/>
  <c r="AU117" i="8"/>
  <c r="AV117" i="8" s="1"/>
  <c r="AV119" i="8"/>
  <c r="AG122" i="8"/>
  <c r="W78" i="8"/>
  <c r="AQ115" i="8"/>
  <c r="W125" i="8"/>
  <c r="Q98" i="8"/>
  <c r="AE101" i="8"/>
  <c r="AP101" i="8"/>
  <c r="R127" i="8"/>
  <c r="R124" i="8" s="1"/>
  <c r="P80" i="8"/>
  <c r="AO121" i="8"/>
  <c r="AL113" i="8"/>
  <c r="AA110" i="8"/>
  <c r="BB161" i="8"/>
  <c r="AM87" i="8"/>
  <c r="G67" i="16" s="1"/>
  <c r="G80" i="16" s="1"/>
  <c r="AF101" i="8"/>
  <c r="AT80" i="8"/>
  <c r="G104" i="8"/>
  <c r="AO69" i="8"/>
  <c r="AP121" i="8"/>
  <c r="AT113" i="8"/>
  <c r="AV113" i="8" s="1"/>
  <c r="AF107" i="8"/>
  <c r="BA69" i="8"/>
  <c r="AB122" i="8"/>
  <c r="AG100" i="8"/>
  <c r="AQ105" i="8"/>
  <c r="AX180" i="8"/>
  <c r="AU110" i="8"/>
  <c r="AV78" i="8"/>
  <c r="AG65" i="8"/>
  <c r="W115" i="8"/>
  <c r="AB56" i="8"/>
  <c r="AG61" i="8"/>
  <c r="AQ104" i="8"/>
  <c r="AE117" i="8"/>
  <c r="AG117" i="8" s="1"/>
  <c r="AG109" i="8"/>
  <c r="H108" i="8"/>
  <c r="AU121" i="8"/>
  <c r="F121" i="8"/>
  <c r="AF98" i="8"/>
  <c r="AG123" i="8"/>
  <c r="R56" i="8"/>
  <c r="W60" i="8"/>
  <c r="AV123" i="8"/>
  <c r="M65" i="8"/>
  <c r="AL127" i="8"/>
  <c r="AL121" i="8"/>
  <c r="M72" i="8"/>
  <c r="BB152" i="8"/>
  <c r="AB65" i="8"/>
  <c r="AA113" i="8"/>
  <c r="W127" i="8"/>
  <c r="AG127" i="8"/>
  <c r="H65" i="8"/>
  <c r="AG72" i="8"/>
  <c r="Q117" i="8"/>
  <c r="AQ127" i="8"/>
  <c r="AV65" i="8"/>
  <c r="W120" i="8"/>
  <c r="AW180" i="8"/>
  <c r="M116" i="8"/>
  <c r="AG115" i="8"/>
  <c r="AB123" i="8"/>
  <c r="AQ116" i="8"/>
  <c r="AP107" i="8"/>
  <c r="M127" i="8"/>
  <c r="M124" i="8" s="1"/>
  <c r="AL120" i="8"/>
  <c r="AL123" i="8"/>
  <c r="R72" i="8"/>
  <c r="AB120" i="8"/>
  <c r="V113" i="8"/>
  <c r="W113" i="8" s="1"/>
  <c r="R120" i="8"/>
  <c r="AB55" i="8"/>
  <c r="N87" i="8"/>
  <c r="G70" i="16" s="1"/>
  <c r="G84" i="16" s="1"/>
  <c r="AV127" i="8"/>
  <c r="AV124" i="8" s="1"/>
  <c r="AL65" i="8"/>
  <c r="AQ120" i="8"/>
  <c r="AG113" i="8"/>
  <c r="R115" i="8"/>
  <c r="AG116" i="8"/>
  <c r="Q107" i="8"/>
  <c r="G98" i="8"/>
  <c r="AC87" i="8"/>
  <c r="Z117" i="8"/>
  <c r="G117" i="8"/>
  <c r="H117" i="8" s="1"/>
  <c r="AU101" i="8"/>
  <c r="P95" i="8"/>
  <c r="U95" i="8"/>
  <c r="AE95" i="8"/>
  <c r="AJ95" i="8"/>
  <c r="Z95" i="8"/>
  <c r="K95" i="8"/>
  <c r="AO95" i="8"/>
  <c r="AT95" i="8"/>
  <c r="F95" i="8"/>
  <c r="AY131" i="8"/>
  <c r="BA95" i="8"/>
  <c r="AY180" i="8"/>
  <c r="W144" i="8"/>
  <c r="AV66" i="8"/>
  <c r="U107" i="8"/>
  <c r="BB169" i="8"/>
  <c r="M56" i="8"/>
  <c r="I159" i="8"/>
  <c r="M159" i="8" s="1"/>
  <c r="M160" i="8"/>
  <c r="AC159" i="8"/>
  <c r="AG159" i="8" s="1"/>
  <c r="AG160" i="8"/>
  <c r="AG154" i="8"/>
  <c r="AC153" i="8"/>
  <c r="AG153" i="8" s="1"/>
  <c r="R82" i="8"/>
  <c r="R80" i="8" s="1"/>
  <c r="AE77" i="8"/>
  <c r="AG77" i="8" s="1"/>
  <c r="P69" i="8"/>
  <c r="BB172" i="8"/>
  <c r="AC131" i="8"/>
  <c r="W54" i="8"/>
  <c r="AV71" i="8"/>
  <c r="AG105" i="8"/>
  <c r="AV122" i="8"/>
  <c r="AB148" i="8"/>
  <c r="X147" i="8"/>
  <c r="AB147" i="8" s="1"/>
  <c r="AT98" i="8"/>
  <c r="AV98" i="8" s="1"/>
  <c r="AV99" i="8"/>
  <c r="AL59" i="8"/>
  <c r="AL119" i="8"/>
  <c r="M60" i="8"/>
  <c r="M82" i="8"/>
  <c r="M80" i="8" s="1"/>
  <c r="AG67" i="8"/>
  <c r="AG163" i="8"/>
  <c r="AC162" i="8"/>
  <c r="AG162" i="8" s="1"/>
  <c r="AV171" i="8"/>
  <c r="AR170" i="8"/>
  <c r="AV170" i="8" s="1"/>
  <c r="AO124" i="8"/>
  <c r="AJ124" i="8"/>
  <c r="AV70" i="8"/>
  <c r="AU69" i="8"/>
  <c r="AV69" i="8" s="1"/>
  <c r="AQ176" i="8"/>
  <c r="AQ173" i="8" s="1"/>
  <c r="AJ180" i="8"/>
  <c r="M167" i="8"/>
  <c r="I166" i="8"/>
  <c r="M166" i="8" s="1"/>
  <c r="AQ60" i="8"/>
  <c r="I87" i="8"/>
  <c r="G69" i="16" s="1"/>
  <c r="P113" i="8"/>
  <c r="R113" i="8" s="1"/>
  <c r="G124" i="8"/>
  <c r="V80" i="8"/>
  <c r="Z69" i="8"/>
  <c r="BB158" i="8"/>
  <c r="AA180" i="8"/>
  <c r="H166" i="16" s="1"/>
  <c r="H105" i="8"/>
  <c r="AO113" i="8"/>
  <c r="P110" i="8"/>
  <c r="R110" i="8" s="1"/>
  <c r="AK98" i="8"/>
  <c r="Z101" i="8"/>
  <c r="R55" i="8"/>
  <c r="H127" i="8"/>
  <c r="AY57" i="8"/>
  <c r="AY87" i="8" s="1"/>
  <c r="AT58" i="8"/>
  <c r="AV58" i="8" s="1"/>
  <c r="P58" i="8"/>
  <c r="R58" i="8" s="1"/>
  <c r="K58" i="8"/>
  <c r="M58" i="8" s="1"/>
  <c r="F58" i="8"/>
  <c r="H58" i="8" s="1"/>
  <c r="AJ58" i="8"/>
  <c r="AL58" i="8" s="1"/>
  <c r="AO58" i="8"/>
  <c r="AE58" i="8"/>
  <c r="Z58" i="8"/>
  <c r="U58" i="8"/>
  <c r="BA58" i="8"/>
  <c r="BA57" i="8" s="1"/>
  <c r="M120" i="8"/>
  <c r="AQ66" i="8"/>
  <c r="P107" i="8"/>
  <c r="K107" i="8"/>
  <c r="AO80" i="8"/>
  <c r="F63" i="8"/>
  <c r="H63" i="8" s="1"/>
  <c r="AJ54" i="8"/>
  <c r="AL54" i="8" s="1"/>
  <c r="AH159" i="8"/>
  <c r="AL159" i="8" s="1"/>
  <c r="AL160" i="8"/>
  <c r="AH153" i="8"/>
  <c r="AL153" i="8" s="1"/>
  <c r="AL154" i="8"/>
  <c r="Q110" i="8"/>
  <c r="K117" i="8"/>
  <c r="M117" i="8" s="1"/>
  <c r="H82" i="8"/>
  <c r="H80" i="8" s="1"/>
  <c r="H148" i="8"/>
  <c r="D147" i="8"/>
  <c r="H147" i="8" s="1"/>
  <c r="W65" i="8"/>
  <c r="U98" i="8"/>
  <c r="W98" i="8" s="1"/>
  <c r="W99" i="8"/>
  <c r="R59" i="8"/>
  <c r="AT63" i="8"/>
  <c r="AV63" i="8" s="1"/>
  <c r="M61" i="8"/>
  <c r="AG66" i="8"/>
  <c r="I162" i="8"/>
  <c r="M162" i="8" s="1"/>
  <c r="M163" i="8"/>
  <c r="W163" i="8"/>
  <c r="S162" i="8"/>
  <c r="W162" i="8" s="1"/>
  <c r="AC170" i="8"/>
  <c r="AG170" i="8" s="1"/>
  <c r="AG171" i="8"/>
  <c r="P124" i="8"/>
  <c r="AE124" i="8"/>
  <c r="AQ70" i="8"/>
  <c r="AP69" i="8"/>
  <c r="AQ69" i="8" s="1"/>
  <c r="AK107" i="8"/>
  <c r="U180" i="8"/>
  <c r="AQ103" i="8"/>
  <c r="AL167" i="8"/>
  <c r="AH166" i="8"/>
  <c r="AL166" i="8" s="1"/>
  <c r="H119" i="8"/>
  <c r="AB105" i="8"/>
  <c r="AQ122" i="8"/>
  <c r="Q124" i="8"/>
  <c r="AK80" i="8"/>
  <c r="AA80" i="8"/>
  <c r="AO117" i="8"/>
  <c r="W108" i="8"/>
  <c r="AB61" i="8"/>
  <c r="H104" i="8"/>
  <c r="M122" i="8"/>
  <c r="P77" i="8"/>
  <c r="R77" i="8" s="1"/>
  <c r="AO101" i="8"/>
  <c r="AG63" i="8"/>
  <c r="R54" i="8"/>
  <c r="Q101" i="8"/>
  <c r="N131" i="8"/>
  <c r="G116" i="16" s="1"/>
  <c r="G130" i="16" s="1"/>
  <c r="AZ180" i="8"/>
  <c r="AQ144" i="8"/>
  <c r="AQ67" i="8"/>
  <c r="AO107" i="8"/>
  <c r="AT107" i="8"/>
  <c r="Q180" i="8"/>
  <c r="H162" i="16" s="1"/>
  <c r="H176" i="16" s="1"/>
  <c r="AE80" i="8"/>
  <c r="AG103" i="8"/>
  <c r="AG119" i="8"/>
  <c r="D159" i="8"/>
  <c r="H159" i="8" s="1"/>
  <c r="H160" i="8"/>
  <c r="R61" i="8"/>
  <c r="AB154" i="8"/>
  <c r="X153" i="8"/>
  <c r="AB153" i="8" s="1"/>
  <c r="N153" i="8"/>
  <c r="R153" i="8" s="1"/>
  <c r="R154" i="8"/>
  <c r="H67" i="8"/>
  <c r="AL116" i="8"/>
  <c r="AF104" i="8"/>
  <c r="AG104" i="8" s="1"/>
  <c r="P117" i="8"/>
  <c r="W79" i="8"/>
  <c r="AG106" i="8"/>
  <c r="AL148" i="8"/>
  <c r="AH147" i="8"/>
  <c r="AL147" i="8" s="1"/>
  <c r="W63" i="8"/>
  <c r="BA80" i="8"/>
  <c r="P98" i="8"/>
  <c r="R98" i="8" s="1"/>
  <c r="R99" i="8"/>
  <c r="H59" i="8"/>
  <c r="AV55" i="8"/>
  <c r="N156" i="8"/>
  <c r="R156" i="8" s="1"/>
  <c r="R157" i="8"/>
  <c r="AQ71" i="8"/>
  <c r="AV111" i="8"/>
  <c r="AV105" i="8"/>
  <c r="R65" i="8"/>
  <c r="H163" i="8"/>
  <c r="D162" i="8"/>
  <c r="H162" i="8" s="1"/>
  <c r="R78" i="8"/>
  <c r="AQ171" i="8"/>
  <c r="AM170" i="8"/>
  <c r="AQ170" i="8" s="1"/>
  <c r="AH170" i="8"/>
  <c r="AL170" i="8" s="1"/>
  <c r="AL171" i="8"/>
  <c r="K124" i="8"/>
  <c r="V69" i="8"/>
  <c r="L69" i="8"/>
  <c r="F69" i="8"/>
  <c r="N173" i="8"/>
  <c r="R176" i="8"/>
  <c r="R173" i="8" s="1"/>
  <c r="Z180" i="8"/>
  <c r="X131" i="8"/>
  <c r="H167" i="8"/>
  <c r="D166" i="8"/>
  <c r="H166" i="8" s="1"/>
  <c r="W167" i="8"/>
  <c r="S166" i="8"/>
  <c r="W166" i="8" s="1"/>
  <c r="AK180" i="8"/>
  <c r="H168" i="16" s="1"/>
  <c r="AB63" i="8"/>
  <c r="Z77" i="8"/>
  <c r="AB77" i="8" s="1"/>
  <c r="AU124" i="8"/>
  <c r="AP80" i="8"/>
  <c r="AJ63" i="8"/>
  <c r="AL63" i="8" s="1"/>
  <c r="AG56" i="8"/>
  <c r="AU180" i="8"/>
  <c r="H169" i="16" s="1"/>
  <c r="H185" i="16" s="1"/>
  <c r="AB60" i="8"/>
  <c r="AM173" i="8"/>
  <c r="BB155" i="8"/>
  <c r="Z110" i="8"/>
  <c r="AJ101" i="8"/>
  <c r="AG55" i="8"/>
  <c r="AF54" i="8"/>
  <c r="AQ79" i="8"/>
  <c r="AK101" i="8"/>
  <c r="R102" i="8"/>
  <c r="H144" i="8"/>
  <c r="X159" i="8"/>
  <c r="AB159" i="8" s="1"/>
  <c r="AB160" i="8"/>
  <c r="R60" i="8"/>
  <c r="AM153" i="8"/>
  <c r="AQ153" i="8" s="1"/>
  <c r="AQ154" i="8"/>
  <c r="H66" i="8"/>
  <c r="AQ56" i="8"/>
  <c r="AG111" i="8"/>
  <c r="AC147" i="8"/>
  <c r="AG147" i="8" s="1"/>
  <c r="AG148" i="8"/>
  <c r="AE98" i="8"/>
  <c r="AG99" i="8"/>
  <c r="S156" i="8"/>
  <c r="W156" i="8" s="1"/>
  <c r="W157" i="8"/>
  <c r="X156" i="8"/>
  <c r="AB156" i="8" s="1"/>
  <c r="AB157" i="8"/>
  <c r="AV82" i="8"/>
  <c r="AV80" i="8" s="1"/>
  <c r="AV104" i="8"/>
  <c r="AQ65" i="8"/>
  <c r="AM162" i="8"/>
  <c r="AQ162" i="8" s="1"/>
  <c r="AQ163" i="8"/>
  <c r="R171" i="8"/>
  <c r="N170" i="8"/>
  <c r="R170" i="8" s="1"/>
  <c r="V107" i="8"/>
  <c r="F124" i="8"/>
  <c r="AF69" i="8"/>
  <c r="AC173" i="8"/>
  <c r="AG176" i="8"/>
  <c r="AG173" i="8" s="1"/>
  <c r="AO180" i="8"/>
  <c r="E159" i="16" s="1"/>
  <c r="AB167" i="8"/>
  <c r="X166" i="8"/>
  <c r="AB166" i="8" s="1"/>
  <c r="R167" i="8"/>
  <c r="N166" i="8"/>
  <c r="R166" i="8" s="1"/>
  <c r="W82" i="8"/>
  <c r="W80" i="8" s="1"/>
  <c r="AQ111" i="8"/>
  <c r="W150" i="8"/>
  <c r="W67" i="8"/>
  <c r="AP124" i="8"/>
  <c r="Q80" i="8"/>
  <c r="L180" i="8"/>
  <c r="H161" i="16" s="1"/>
  <c r="R67" i="8"/>
  <c r="M78" i="8"/>
  <c r="AO110" i="8"/>
  <c r="AQ110" i="8" s="1"/>
  <c r="P101" i="8"/>
  <c r="M67" i="8"/>
  <c r="K66" i="8"/>
  <c r="M66" i="8" s="1"/>
  <c r="W56" i="8"/>
  <c r="H60" i="8"/>
  <c r="G101" i="8"/>
  <c r="D87" i="8"/>
  <c r="G68" i="16" s="1"/>
  <c r="AV144" i="8"/>
  <c r="AG144" i="8"/>
  <c r="F107" i="8"/>
  <c r="AM159" i="8"/>
  <c r="AQ159" i="8" s="1"/>
  <c r="AQ160" i="8"/>
  <c r="W61" i="8"/>
  <c r="M154" i="8"/>
  <c r="I153" i="8"/>
  <c r="M153" i="8" s="1"/>
  <c r="S153" i="8"/>
  <c r="W153" i="8" s="1"/>
  <c r="W154" i="8"/>
  <c r="R105" i="8"/>
  <c r="AB113" i="8"/>
  <c r="AV60" i="8"/>
  <c r="S87" i="8"/>
  <c r="W148" i="8"/>
  <c r="S147" i="8"/>
  <c r="W147" i="8" s="1"/>
  <c r="AL55" i="8"/>
  <c r="I156" i="8"/>
  <c r="M156" i="8" s="1"/>
  <c r="M157" i="8"/>
  <c r="AV157" i="8"/>
  <c r="AR156" i="8"/>
  <c r="AV156" i="8" s="1"/>
  <c r="AL111" i="8"/>
  <c r="AB163" i="8"/>
  <c r="X162" i="8"/>
  <c r="AB162" i="8" s="1"/>
  <c r="AB171" i="8"/>
  <c r="X170" i="8"/>
  <c r="AB170" i="8" s="1"/>
  <c r="Z124" i="8"/>
  <c r="G69" i="8"/>
  <c r="M176" i="8"/>
  <c r="M173" i="8" s="1"/>
  <c r="AB176" i="8"/>
  <c r="AB173" i="8" s="1"/>
  <c r="F180" i="8"/>
  <c r="E160" i="16" s="1"/>
  <c r="M108" i="8"/>
  <c r="AL102" i="8"/>
  <c r="AV167" i="8"/>
  <c r="AR166" i="8"/>
  <c r="AV166" i="8" s="1"/>
  <c r="BB43" i="8"/>
  <c r="AV150" i="8"/>
  <c r="W66" i="8"/>
  <c r="BA147" i="8"/>
  <c r="AR147" i="8"/>
  <c r="AV147" i="8" s="1"/>
  <c r="AV149" i="8"/>
  <c r="AA124" i="8"/>
  <c r="L80" i="8"/>
  <c r="G180" i="8"/>
  <c r="H160" i="16" s="1"/>
  <c r="R66" i="8"/>
  <c r="M77" i="8"/>
  <c r="U110" i="8"/>
  <c r="W110" i="8" s="1"/>
  <c r="L98" i="8"/>
  <c r="F101" i="8"/>
  <c r="H101" i="8" s="1"/>
  <c r="I131" i="8"/>
  <c r="G115" i="16" s="1"/>
  <c r="H61" i="8"/>
  <c r="M63" i="8"/>
  <c r="AA101" i="8"/>
  <c r="AL144" i="8"/>
  <c r="R144" i="8"/>
  <c r="M105" i="8"/>
  <c r="AJ107" i="8"/>
  <c r="AV101" i="8"/>
  <c r="AR131" i="8"/>
  <c r="G123" i="16" s="1"/>
  <c r="G139" i="16" s="1"/>
  <c r="G141" i="16" s="1"/>
  <c r="N159" i="8"/>
  <c r="R159" i="8" s="1"/>
  <c r="R160" i="8"/>
  <c r="AR153" i="8"/>
  <c r="AV153" i="8" s="1"/>
  <c r="AV154" i="8"/>
  <c r="AQ63" i="8"/>
  <c r="W77" i="8"/>
  <c r="AV61" i="8"/>
  <c r="M148" i="8"/>
  <c r="I147" i="8"/>
  <c r="M147" i="8" s="1"/>
  <c r="BB165" i="8"/>
  <c r="BA98" i="8"/>
  <c r="AO98" i="8"/>
  <c r="AQ98" i="8" s="1"/>
  <c r="AQ99" i="8"/>
  <c r="M59" i="8"/>
  <c r="AM156" i="8"/>
  <c r="AQ156" i="8" s="1"/>
  <c r="AQ157" i="8"/>
  <c r="D156" i="8"/>
  <c r="H156" i="8" s="1"/>
  <c r="H157" i="8"/>
  <c r="AQ150" i="8"/>
  <c r="R121" i="8"/>
  <c r="N162" i="8"/>
  <c r="R162" i="8" s="1"/>
  <c r="R163" i="8"/>
  <c r="AL80" i="8"/>
  <c r="H171" i="8"/>
  <c r="D170" i="8"/>
  <c r="H170" i="8" s="1"/>
  <c r="AA107" i="8"/>
  <c r="R70" i="8"/>
  <c r="Q69" i="8"/>
  <c r="AV176" i="8"/>
  <c r="AV173" i="8" s="1"/>
  <c r="D173" i="8"/>
  <c r="H176" i="8"/>
  <c r="H173" i="8" s="1"/>
  <c r="K180" i="8"/>
  <c r="E161" i="16" s="1"/>
  <c r="AH131" i="8"/>
  <c r="AG167" i="8"/>
  <c r="AC166" i="8"/>
  <c r="AG166" i="8" s="1"/>
  <c r="AQ55" i="8"/>
  <c r="W70" i="8"/>
  <c r="V124" i="8"/>
  <c r="G80" i="8"/>
  <c r="AF180" i="8"/>
  <c r="H167" i="16" s="1"/>
  <c r="V180" i="8"/>
  <c r="H165" i="16" s="1"/>
  <c r="AB111" i="8"/>
  <c r="AQ81" i="8"/>
  <c r="AQ80" i="8" s="1"/>
  <c r="AT110" i="8"/>
  <c r="F110" i="8"/>
  <c r="H110" i="8" s="1"/>
  <c r="AB54" i="8"/>
  <c r="BA107" i="8"/>
  <c r="BA110" i="8"/>
  <c r="L101" i="8"/>
  <c r="AB144" i="8"/>
  <c r="R63" i="8"/>
  <c r="AE107" i="8"/>
  <c r="AG107" i="8" s="1"/>
  <c r="AV102" i="8"/>
  <c r="H55" i="8"/>
  <c r="BA159" i="8"/>
  <c r="S159" i="8"/>
  <c r="W159" i="8" s="1"/>
  <c r="W160" i="8"/>
  <c r="D153" i="8"/>
  <c r="H153" i="8" s="1"/>
  <c r="H154" i="8"/>
  <c r="R150" i="8"/>
  <c r="AL60" i="8"/>
  <c r="AQ148" i="8"/>
  <c r="AM147" i="8"/>
  <c r="AQ147" i="8" s="1"/>
  <c r="AL66" i="8"/>
  <c r="Z98" i="8"/>
  <c r="AB99" i="8"/>
  <c r="K98" i="8"/>
  <c r="M99" i="8"/>
  <c r="U121" i="8"/>
  <c r="W121" i="8" s="1"/>
  <c r="AM131" i="8"/>
  <c r="G113" i="16" s="1"/>
  <c r="AG157" i="8"/>
  <c r="AC156" i="8"/>
  <c r="AG156" i="8" s="1"/>
  <c r="R122" i="8"/>
  <c r="AH162" i="8"/>
  <c r="AL162" i="8" s="1"/>
  <c r="AL163" i="8"/>
  <c r="AJ77" i="8"/>
  <c r="AL77" i="8" s="1"/>
  <c r="I170" i="8"/>
  <c r="M170" i="8" s="1"/>
  <c r="M171" i="8"/>
  <c r="G107" i="8"/>
  <c r="AT124" i="8"/>
  <c r="AB70" i="8"/>
  <c r="AA69" i="8"/>
  <c r="AB69" i="8" s="1"/>
  <c r="AL176" i="8"/>
  <c r="AL173" i="8" s="1"/>
  <c r="AE180" i="8"/>
  <c r="AT180" i="8"/>
  <c r="E169" i="16" s="1"/>
  <c r="BA166" i="8"/>
  <c r="AQ54" i="8"/>
  <c r="X87" i="8"/>
  <c r="H111" i="8"/>
  <c r="AL105" i="8"/>
  <c r="N147" i="8"/>
  <c r="R147" i="8" s="1"/>
  <c r="R149" i="8"/>
  <c r="AQ77" i="8"/>
  <c r="AK124" i="8"/>
  <c r="AF80" i="8"/>
  <c r="W102" i="8"/>
  <c r="M55" i="8"/>
  <c r="AP180" i="8"/>
  <c r="H159" i="16" s="1"/>
  <c r="AH87" i="8"/>
  <c r="AJ110" i="8"/>
  <c r="AL110" i="8" s="1"/>
  <c r="D131" i="8"/>
  <c r="G114" i="16" s="1"/>
  <c r="M110" i="8"/>
  <c r="V101" i="8"/>
  <c r="AL124" i="8"/>
  <c r="G26" i="16"/>
  <c r="G32" i="16" s="1"/>
  <c r="G34" i="16"/>
  <c r="K21" i="16"/>
  <c r="E7" i="17" s="1"/>
  <c r="M144" i="8"/>
  <c r="AV67" i="8"/>
  <c r="Z107" i="8"/>
  <c r="AR159" i="8"/>
  <c r="AV159" i="8" s="1"/>
  <c r="AV160" i="8"/>
  <c r="M112" i="8"/>
  <c r="AB80" i="8"/>
  <c r="AA104" i="8"/>
  <c r="AB104" i="8" s="1"/>
  <c r="W55" i="8"/>
  <c r="AL61" i="8"/>
  <c r="AL67" i="8"/>
  <c r="F98" i="8"/>
  <c r="H99" i="8"/>
  <c r="AV59" i="8"/>
  <c r="F54" i="8"/>
  <c r="AL157" i="8"/>
  <c r="AH156" i="8"/>
  <c r="AL156" i="8" s="1"/>
  <c r="M69" i="8"/>
  <c r="AL150" i="8"/>
  <c r="BA162" i="8"/>
  <c r="AV163" i="8"/>
  <c r="AR162" i="8"/>
  <c r="AV162" i="8" s="1"/>
  <c r="W171" i="8"/>
  <c r="S170" i="8"/>
  <c r="W170" i="8" s="1"/>
  <c r="AJ98" i="8"/>
  <c r="AL100" i="8"/>
  <c r="L107" i="8"/>
  <c r="M107" i="8" s="1"/>
  <c r="U124" i="8"/>
  <c r="AK69" i="8"/>
  <c r="S173" i="8"/>
  <c r="W176" i="8"/>
  <c r="W173" i="8" s="1"/>
  <c r="AU107" i="8"/>
  <c r="P180" i="8"/>
  <c r="E162" i="16" s="1"/>
  <c r="AG125" i="8"/>
  <c r="AG124" i="8" s="1"/>
  <c r="AQ167" i="8"/>
  <c r="AM166" i="8"/>
  <c r="AQ166" i="8" s="1"/>
  <c r="AQ61" i="8"/>
  <c r="AL122" i="8"/>
  <c r="AQ78" i="8"/>
  <c r="AF124" i="8"/>
  <c r="L124" i="8"/>
  <c r="AU80" i="8"/>
  <c r="AQ108" i="8"/>
  <c r="S131" i="8"/>
  <c r="M54" i="8"/>
  <c r="AG70" i="8"/>
  <c r="H122" i="8"/>
  <c r="AG81" i="8"/>
  <c r="AG80" i="8" s="1"/>
  <c r="AE110" i="8"/>
  <c r="AU87" i="8" l="1"/>
  <c r="H77" i="16" s="1"/>
  <c r="H93" i="16" s="1"/>
  <c r="AL98" i="8"/>
  <c r="AG101" i="8"/>
  <c r="AQ113" i="8"/>
  <c r="G83" i="16"/>
  <c r="K57" i="8"/>
  <c r="M57" i="8" s="1"/>
  <c r="M87" i="8" s="1"/>
  <c r="AB98" i="8"/>
  <c r="AQ121" i="8"/>
  <c r="R117" i="8"/>
  <c r="AQ101" i="8"/>
  <c r="H121" i="8"/>
  <c r="H107" i="8"/>
  <c r="AQ117" i="8"/>
  <c r="H124" i="8"/>
  <c r="AQ107" i="8"/>
  <c r="BB109" i="8"/>
  <c r="M113" i="8"/>
  <c r="AP131" i="8"/>
  <c r="H113" i="16" s="1"/>
  <c r="AB117" i="8"/>
  <c r="W117" i="8"/>
  <c r="AB124" i="8"/>
  <c r="R107" i="8"/>
  <c r="V87" i="8"/>
  <c r="H73" i="16" s="1"/>
  <c r="H90" i="16" s="1"/>
  <c r="K90" i="16" s="1"/>
  <c r="M101" i="8"/>
  <c r="AP87" i="8"/>
  <c r="H67" i="16" s="1"/>
  <c r="AB107" i="8"/>
  <c r="AV107" i="8"/>
  <c r="W69" i="8"/>
  <c r="AG69" i="8"/>
  <c r="AG98" i="8"/>
  <c r="Q87" i="8"/>
  <c r="H70" i="16" s="1"/>
  <c r="H84" i="16" s="1"/>
  <c r="AL107" i="8"/>
  <c r="AG110" i="8"/>
  <c r="H98" i="8"/>
  <c r="BB108" i="8"/>
  <c r="AT57" i="8"/>
  <c r="AV57" i="8" s="1"/>
  <c r="BB149" i="8"/>
  <c r="W107" i="8"/>
  <c r="AB110" i="8"/>
  <c r="AV121" i="8"/>
  <c r="M98" i="8"/>
  <c r="W101" i="8"/>
  <c r="BB102" i="8"/>
  <c r="Q131" i="8"/>
  <c r="H116" i="16" s="1"/>
  <c r="H130" i="16" s="1"/>
  <c r="AK87" i="8"/>
  <c r="H76" i="16" s="1"/>
  <c r="H92" i="16" s="1"/>
  <c r="K92" i="16" s="1"/>
  <c r="AV110" i="8"/>
  <c r="AL101" i="8"/>
  <c r="W124" i="8"/>
  <c r="G129" i="16"/>
  <c r="BB160" i="8"/>
  <c r="AB180" i="8"/>
  <c r="BB99" i="8"/>
  <c r="BB122" i="8"/>
  <c r="AA87" i="8"/>
  <c r="H74" i="16" s="1"/>
  <c r="K74" i="16" s="1"/>
  <c r="H175" i="16"/>
  <c r="M180" i="8"/>
  <c r="L87" i="8"/>
  <c r="H69" i="16" s="1"/>
  <c r="R101" i="8"/>
  <c r="BB115" i="8"/>
  <c r="AF131" i="8"/>
  <c r="H121" i="16" s="1"/>
  <c r="K121" i="16" s="1"/>
  <c r="E37" i="17" s="1"/>
  <c r="G37" i="17" s="1"/>
  <c r="AV87" i="8"/>
  <c r="G87" i="8"/>
  <c r="H68" i="16" s="1"/>
  <c r="P57" i="8"/>
  <c r="V131" i="8"/>
  <c r="H119" i="16" s="1"/>
  <c r="K119" i="16" s="1"/>
  <c r="E30" i="17" s="1"/>
  <c r="G30" i="17" s="1"/>
  <c r="BB159" i="8"/>
  <c r="G131" i="8"/>
  <c r="H114" i="16" s="1"/>
  <c r="F57" i="8"/>
  <c r="H57" i="8" s="1"/>
  <c r="I180" i="8"/>
  <c r="G161" i="16" s="1"/>
  <c r="K161" i="16" s="1"/>
  <c r="BB111" i="8"/>
  <c r="H54" i="8"/>
  <c r="BB119" i="8"/>
  <c r="H126" i="16"/>
  <c r="K76" i="16"/>
  <c r="K167" i="16"/>
  <c r="H181" i="16"/>
  <c r="AH180" i="8"/>
  <c r="E175" i="16"/>
  <c r="BA180" i="8"/>
  <c r="K168" i="16"/>
  <c r="H184" i="16"/>
  <c r="K184" i="16" s="1"/>
  <c r="AL180" i="8"/>
  <c r="AE57" i="8"/>
  <c r="AG58" i="8"/>
  <c r="AJ131" i="8"/>
  <c r="AL95" i="8"/>
  <c r="AG54" i="8"/>
  <c r="AF87" i="8"/>
  <c r="H75" i="16" s="1"/>
  <c r="AT87" i="8"/>
  <c r="AO57" i="8"/>
  <c r="AQ58" i="8"/>
  <c r="BA131" i="8"/>
  <c r="AE131" i="8"/>
  <c r="AG95" i="8"/>
  <c r="AG131" i="8" s="1"/>
  <c r="G7" i="17"/>
  <c r="BB67" i="8"/>
  <c r="AL69" i="8"/>
  <c r="AJ57" i="8"/>
  <c r="AL57" i="8" s="1"/>
  <c r="U131" i="8"/>
  <c r="W95" i="8"/>
  <c r="K87" i="8"/>
  <c r="H164" i="16"/>
  <c r="H170" i="16" s="1"/>
  <c r="H172" i="16"/>
  <c r="G40" i="16"/>
  <c r="G50" i="16" s="1"/>
  <c r="G51" i="16" s="1"/>
  <c r="K34" i="16"/>
  <c r="AA131" i="8"/>
  <c r="H120" i="16" s="1"/>
  <c r="E164" i="16"/>
  <c r="E172" i="16"/>
  <c r="AM180" i="8"/>
  <c r="G159" i="16" s="1"/>
  <c r="R69" i="8"/>
  <c r="BB105" i="8"/>
  <c r="F131" i="8"/>
  <c r="E114" i="16" s="1"/>
  <c r="H95" i="8"/>
  <c r="H131" i="8" s="1"/>
  <c r="P131" i="8"/>
  <c r="E116" i="16" s="1"/>
  <c r="R95" i="8"/>
  <c r="R131" i="8" s="1"/>
  <c r="L131" i="8"/>
  <c r="H115" i="16" s="1"/>
  <c r="AC180" i="8"/>
  <c r="H69" i="8"/>
  <c r="AQ180" i="8"/>
  <c r="AT131" i="8"/>
  <c r="E123" i="16" s="1"/>
  <c r="AV95" i="8"/>
  <c r="AU131" i="8"/>
  <c r="H123" i="16" s="1"/>
  <c r="H139" i="16" s="1"/>
  <c r="G86" i="16"/>
  <c r="G96" i="16" s="1"/>
  <c r="G97" i="16" s="1"/>
  <c r="E176" i="16"/>
  <c r="H180" i="8"/>
  <c r="AG180" i="8"/>
  <c r="BA87" i="8"/>
  <c r="H183" i="16"/>
  <c r="K183" i="16" s="1"/>
  <c r="K166" i="16"/>
  <c r="S180" i="8"/>
  <c r="AO131" i="8"/>
  <c r="E113" i="16" s="1"/>
  <c r="AQ95" i="8"/>
  <c r="G72" i="16"/>
  <c r="G78" i="16" s="1"/>
  <c r="N180" i="8"/>
  <c r="G162" i="16" s="1"/>
  <c r="G176" i="16" s="1"/>
  <c r="AR180" i="8"/>
  <c r="G169" i="16" s="1"/>
  <c r="G185" i="16" s="1"/>
  <c r="G187" i="16" s="1"/>
  <c r="AB101" i="8"/>
  <c r="U57" i="8"/>
  <c r="W58" i="8"/>
  <c r="W180" i="8"/>
  <c r="K131" i="8"/>
  <c r="E115" i="16" s="1"/>
  <c r="M95" i="8"/>
  <c r="H80" i="16"/>
  <c r="E185" i="16"/>
  <c r="G118" i="16"/>
  <c r="G124" i="16" s="1"/>
  <c r="G126" i="16"/>
  <c r="X180" i="8"/>
  <c r="K165" i="16"/>
  <c r="E39" i="17" s="1"/>
  <c r="G39" i="17" s="1"/>
  <c r="H182" i="16"/>
  <c r="K182" i="16" s="1"/>
  <c r="R180" i="8"/>
  <c r="AV180" i="8"/>
  <c r="D180" i="8"/>
  <c r="G160" i="16" s="1"/>
  <c r="Z57" i="8"/>
  <c r="AB58" i="8"/>
  <c r="AK131" i="8"/>
  <c r="H122" i="16" s="1"/>
  <c r="Z131" i="8"/>
  <c r="AB95" i="8"/>
  <c r="AQ131" i="8" l="1"/>
  <c r="K73" i="16"/>
  <c r="E21" i="17" s="1"/>
  <c r="G21" i="17" s="1"/>
  <c r="H72" i="16"/>
  <c r="H78" i="16" s="1"/>
  <c r="AV131" i="8"/>
  <c r="BB110" i="8"/>
  <c r="G132" i="16"/>
  <c r="G142" i="16" s="1"/>
  <c r="G143" i="16" s="1"/>
  <c r="AJ87" i="8"/>
  <c r="M131" i="8"/>
  <c r="H136" i="16"/>
  <c r="K136" i="16" s="1"/>
  <c r="W131" i="8"/>
  <c r="AL131" i="8"/>
  <c r="K169" i="16"/>
  <c r="E41" i="17" s="1"/>
  <c r="G41" i="17" s="1"/>
  <c r="AB131" i="8"/>
  <c r="H87" i="8"/>
  <c r="H129" i="16"/>
  <c r="G175" i="16"/>
  <c r="K175" i="16" s="1"/>
  <c r="H91" i="16"/>
  <c r="K91" i="16" s="1"/>
  <c r="H178" i="16"/>
  <c r="K162" i="16"/>
  <c r="E40" i="17" s="1"/>
  <c r="G40" i="17" s="1"/>
  <c r="K176" i="16"/>
  <c r="H135" i="16"/>
  <c r="H83" i="16"/>
  <c r="H86" i="16" s="1"/>
  <c r="F87" i="8"/>
  <c r="AL87" i="8"/>
  <c r="R57" i="8"/>
  <c r="R87" i="8" s="1"/>
  <c r="P87" i="8"/>
  <c r="E31" i="16"/>
  <c r="E77" i="16"/>
  <c r="E118" i="16"/>
  <c r="K113" i="16"/>
  <c r="E25" i="17" s="1"/>
  <c r="E126" i="16"/>
  <c r="K75" i="16"/>
  <c r="E19" i="17" s="1"/>
  <c r="G19" i="17" s="1"/>
  <c r="H89" i="16"/>
  <c r="G164" i="16"/>
  <c r="G170" i="16" s="1"/>
  <c r="G172" i="16"/>
  <c r="E178" i="16"/>
  <c r="E69" i="16"/>
  <c r="K69" i="16" s="1"/>
  <c r="E23" i="16"/>
  <c r="K23" i="16" s="1"/>
  <c r="BB180" i="8"/>
  <c r="H132" i="16"/>
  <c r="H138" i="16"/>
  <c r="K138" i="16" s="1"/>
  <c r="K122" i="16"/>
  <c r="K159" i="16"/>
  <c r="E34" i="17" s="1"/>
  <c r="K160" i="16"/>
  <c r="E38" i="17" s="1"/>
  <c r="G38" i="17" s="1"/>
  <c r="H118" i="16"/>
  <c r="H124" i="16" s="1"/>
  <c r="K123" i="16"/>
  <c r="E139" i="16"/>
  <c r="K116" i="16"/>
  <c r="E31" i="17" s="1"/>
  <c r="G31" i="17" s="1"/>
  <c r="E130" i="16"/>
  <c r="K130" i="16" s="1"/>
  <c r="E170" i="16"/>
  <c r="K115" i="16"/>
  <c r="K120" i="16"/>
  <c r="H137" i="16"/>
  <c r="K137" i="16" s="1"/>
  <c r="K135" i="16"/>
  <c r="W57" i="8"/>
  <c r="W87" i="8" s="1"/>
  <c r="U87" i="8"/>
  <c r="AB57" i="8"/>
  <c r="AB87" i="8" s="1"/>
  <c r="Z87" i="8"/>
  <c r="K185" i="16"/>
  <c r="E187" i="16"/>
  <c r="K114" i="16"/>
  <c r="E129" i="16"/>
  <c r="AQ57" i="8"/>
  <c r="AQ87" i="8" s="1"/>
  <c r="AO87" i="8"/>
  <c r="E67" i="16" s="1"/>
  <c r="AG57" i="8"/>
  <c r="AG87" i="8" s="1"/>
  <c r="AE87" i="8"/>
  <c r="K181" i="16"/>
  <c r="K187" i="16" s="1"/>
  <c r="H187" i="16"/>
  <c r="K129" i="16" l="1"/>
  <c r="G178" i="16"/>
  <c r="G188" i="16" s="1"/>
  <c r="G189" i="16" s="1"/>
  <c r="H188" i="16"/>
  <c r="H189" i="16" s="1"/>
  <c r="E22" i="16"/>
  <c r="K22" i="16" s="1"/>
  <c r="E68" i="16"/>
  <c r="E70" i="16"/>
  <c r="E72" i="16" s="1"/>
  <c r="E24" i="16"/>
  <c r="E26" i="16" s="1"/>
  <c r="K164" i="16"/>
  <c r="BB87" i="8"/>
  <c r="E29" i="17"/>
  <c r="G29" i="17" s="1"/>
  <c r="K170" i="16"/>
  <c r="K89" i="16"/>
  <c r="H95" i="16"/>
  <c r="H96" i="16" s="1"/>
  <c r="H97" i="16" s="1"/>
  <c r="E132" i="16"/>
  <c r="K126" i="16"/>
  <c r="E42" i="17"/>
  <c r="G34" i="17"/>
  <c r="G42" i="17" s="1"/>
  <c r="G25" i="17"/>
  <c r="K118" i="16"/>
  <c r="E124" i="16"/>
  <c r="K124" i="16" s="1"/>
  <c r="H141" i="16"/>
  <c r="H142" i="16" s="1"/>
  <c r="H143" i="16" s="1"/>
  <c r="E32" i="17"/>
  <c r="G32" i="17" s="1"/>
  <c r="E11" i="17"/>
  <c r="E188" i="16"/>
  <c r="E189" i="16" s="1"/>
  <c r="K77" i="16"/>
  <c r="E93" i="16"/>
  <c r="K67" i="16"/>
  <c r="E16" i="17" s="1"/>
  <c r="G16" i="17" s="1"/>
  <c r="E80" i="16"/>
  <c r="K139" i="16"/>
  <c r="K141" i="16" s="1"/>
  <c r="E141" i="16"/>
  <c r="E37" i="16"/>
  <c r="K172" i="16"/>
  <c r="K31" i="16"/>
  <c r="E14" i="17" s="1"/>
  <c r="G14" i="17" s="1"/>
  <c r="E47" i="16"/>
  <c r="K178" i="16" l="1"/>
  <c r="K188" i="16" s="1"/>
  <c r="K189" i="16" s="1"/>
  <c r="E83" i="16"/>
  <c r="K83" i="16" s="1"/>
  <c r="K68" i="16"/>
  <c r="E20" i="17" s="1"/>
  <c r="G20" i="17" s="1"/>
  <c r="E38" i="16"/>
  <c r="K38" i="16" s="1"/>
  <c r="K24" i="16"/>
  <c r="E13" i="17" s="1"/>
  <c r="G13" i="17" s="1"/>
  <c r="E84" i="16"/>
  <c r="K84" i="16" s="1"/>
  <c r="K70" i="16"/>
  <c r="E22" i="17" s="1"/>
  <c r="G22" i="17" s="1"/>
  <c r="G11" i="17"/>
  <c r="G15" i="17" s="1"/>
  <c r="K37" i="16"/>
  <c r="E142" i="16"/>
  <c r="E143" i="16" s="1"/>
  <c r="K132" i="16"/>
  <c r="K142" i="16" s="1"/>
  <c r="K143" i="16" s="1"/>
  <c r="K80" i="16"/>
  <c r="K72" i="16"/>
  <c r="E78" i="16"/>
  <c r="K78" i="16" s="1"/>
  <c r="K93" i="16"/>
  <c r="K95" i="16" s="1"/>
  <c r="E95" i="16"/>
  <c r="E28" i="17"/>
  <c r="E23" i="17"/>
  <c r="K47" i="16"/>
  <c r="K49" i="16" s="1"/>
  <c r="E49" i="16"/>
  <c r="K26" i="16"/>
  <c r="E32" i="16"/>
  <c r="K32" i="16" s="1"/>
  <c r="E15" i="17" l="1"/>
  <c r="E86" i="16"/>
  <c r="K86" i="16" s="1"/>
  <c r="K96" i="16" s="1"/>
  <c r="K97" i="16" s="1"/>
  <c r="E40" i="16"/>
  <c r="E50" i="16" s="1"/>
  <c r="E51" i="16" s="1"/>
  <c r="G23" i="17"/>
  <c r="G24" i="17" s="1"/>
  <c r="E24" i="17"/>
  <c r="G28" i="17"/>
  <c r="G33" i="17" s="1"/>
  <c r="E33" i="17"/>
  <c r="E96" i="16" l="1"/>
  <c r="E97" i="16" s="1"/>
  <c r="K40" i="16"/>
  <c r="K50" i="16" s="1"/>
  <c r="K51" i="16" s="1"/>
  <c r="BG140" i="8" l="1"/>
  <c r="E7" i="15" l="1"/>
  <c r="E9" i="15" l="1"/>
  <c r="BC140" i="8" l="1"/>
  <c r="BF140" i="8"/>
  <c r="BD140" i="8"/>
  <c r="BE140" i="8"/>
  <c r="BF149" i="8"/>
  <c r="E15" i="15" l="1"/>
  <c r="BF99" i="8"/>
  <c r="H15" i="15"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295597-EDD8-4188-B4D8-A581792F5EE4}" name="Query - enduse_summary" description="Connection to the 'enduse_summary' query in the workbook." type="100" refreshedVersion="7" minRefreshableVersion="5">
    <extLst>
      <ext xmlns:x15="http://schemas.microsoft.com/office/spreadsheetml/2010/11/main" uri="{DE250136-89BD-433C-8126-D09CA5730AF9}">
        <x15:connection id="240ef923-8a23-4d16-9991-8e9ad6853a20"/>
      </ext>
    </extLst>
  </connection>
  <connection id="2" xr16:uid="{E0AAE6F1-7E00-4548-9F06-A6ED9A7457D3}"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<sst xmlns="http://schemas.openxmlformats.org/spreadsheetml/2006/main" count="3251" uniqueCount="498">
  <si>
    <t>Return to Title page</t>
  </si>
  <si>
    <t>Thousand tonnes of oil equivalent (ktoe)</t>
  </si>
  <si>
    <t>Domestic</t>
  </si>
  <si>
    <t>Industrial</t>
  </si>
  <si>
    <t>Total</t>
  </si>
  <si>
    <t>Space heating</t>
  </si>
  <si>
    <t xml:space="preserve">Water </t>
  </si>
  <si>
    <t>Cooking/ Catering</t>
  </si>
  <si>
    <t>Lighting/ Appliances</t>
  </si>
  <si>
    <t>Process use</t>
  </si>
  <si>
    <t>Motors/Drivers</t>
  </si>
  <si>
    <t>Drying/Separation</t>
  </si>
  <si>
    <t>Sector</t>
  </si>
  <si>
    <t>End use</t>
  </si>
  <si>
    <t>Oil</t>
  </si>
  <si>
    <t>Solid fuel</t>
  </si>
  <si>
    <t>Electricity</t>
  </si>
  <si>
    <t>Water heating</t>
  </si>
  <si>
    <t>Cooking/catering</t>
  </si>
  <si>
    <t>Heat total</t>
  </si>
  <si>
    <t>Lighting and appliances</t>
  </si>
  <si>
    <t>Overall total</t>
  </si>
  <si>
    <t>Computing</t>
  </si>
  <si>
    <t>Cooling and ventilation</t>
  </si>
  <si>
    <t>Lighting</t>
  </si>
  <si>
    <t>Other</t>
  </si>
  <si>
    <t>High temperature process</t>
  </si>
  <si>
    <t>Low temperature process</t>
  </si>
  <si>
    <t>Drying/separation</t>
  </si>
  <si>
    <t>Motors</t>
  </si>
  <si>
    <t>Compressed air</t>
  </si>
  <si>
    <t>Refrigeration</t>
  </si>
  <si>
    <t>Transport</t>
  </si>
  <si>
    <t>Non-heat purposes</t>
  </si>
  <si>
    <t>Non-heat total</t>
  </si>
  <si>
    <t>Overall total excluding transport</t>
  </si>
  <si>
    <t>-</t>
  </si>
  <si>
    <r>
      <rPr>
        <i/>
        <sz val="10"/>
        <color indexed="8"/>
        <rFont val="Arial"/>
        <family val="2"/>
      </rPr>
      <t xml:space="preserve">Sources:  </t>
    </r>
  </si>
  <si>
    <t>BEIS - secondary analysis of data from the</t>
  </si>
  <si>
    <t xml:space="preserve">Building Research Establishment and modelling by Cambridge Architectural  </t>
  </si>
  <si>
    <t>Research using the Cambridge Housing Model v2.9.</t>
  </si>
  <si>
    <t>2012 and 2013 were modelled using the National Household Model</t>
  </si>
  <si>
    <t xml:space="preserve">BRE (2011) The Government’s Standard Assessment Procedure for Energy </t>
  </si>
  <si>
    <t>Rating of Dwellings: 2009 edition, Version 9.90, Watford/London: BRE/DECC.</t>
  </si>
  <si>
    <t>www.bre.co.uk/filelibrary/SAP/2009/SAP-2009_9-90.pdf (last accessed 15.07.13)</t>
  </si>
  <si>
    <t>08</t>
  </si>
  <si>
    <t>Other mining and quarrying</t>
  </si>
  <si>
    <t>Manufacture of food products</t>
  </si>
  <si>
    <t>Manufacture of beverages</t>
  </si>
  <si>
    <t>Manufacture of tobacco products</t>
  </si>
  <si>
    <t>Manufacture of textiles</t>
  </si>
  <si>
    <t>Manufacture of wearing apparel</t>
  </si>
  <si>
    <t>Manufacture of leather and related products</t>
  </si>
  <si>
    <t>Manufacture of wood and of products of wood and cork, except furniture; manufacture of articles of straw and plaiting materials</t>
  </si>
  <si>
    <t>Manufacture of paper and paper products</t>
  </si>
  <si>
    <t>Printing and publishing of recorded media and other publishing activities</t>
  </si>
  <si>
    <t>Manufacture of chemicals and chemical products</t>
  </si>
  <si>
    <t>Manufacture of basic pharmaceutical products and pharmaceutical preparations</t>
  </si>
  <si>
    <t>Manufacture of rubber and plastic products</t>
  </si>
  <si>
    <t>Manufacture of other non-metallic mineral products</t>
  </si>
  <si>
    <t>Manufacture of basic metals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</si>
  <si>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</si>
  <si>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</si>
  <si>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</si>
  <si>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</si>
  <si>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</si>
  <si>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</si>
  <si>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t>
  </si>
  <si>
    <t>Other manufacturing</t>
  </si>
  <si>
    <t>Water collection, treatment and supply</t>
  </si>
  <si>
    <t>Waste collection, treatment and disposal activities; materials recovery</t>
  </si>
  <si>
    <t>Manufacture of coke and refined petroleum products</t>
  </si>
  <si>
    <t>Food products and beverages</t>
  </si>
  <si>
    <t>Tobacco products</t>
  </si>
  <si>
    <t>Textiles</t>
  </si>
  <si>
    <t>Wearing apparel</t>
  </si>
  <si>
    <t>Leather</t>
  </si>
  <si>
    <t>Wood and wood products</t>
  </si>
  <si>
    <t>Pulp, paper and paper products</t>
  </si>
  <si>
    <t xml:space="preserve">Publishing, printing and reproduction </t>
  </si>
  <si>
    <t>Chemicals and chemical products</t>
  </si>
  <si>
    <t>Rubber and plastic products</t>
  </si>
  <si>
    <t>Other non-metallic mineral products</t>
  </si>
  <si>
    <t>Basic metals</t>
  </si>
  <si>
    <t>Fabricated metal products</t>
  </si>
  <si>
    <t xml:space="preserve">Machinery and equipment </t>
  </si>
  <si>
    <t>Office machinery and computers</t>
  </si>
  <si>
    <t>Electrical machinery and equipment</t>
  </si>
  <si>
    <t>Radio, television and communication equipment and apparatus</t>
  </si>
  <si>
    <t>Medical, precision and optical instruments</t>
  </si>
  <si>
    <t>Motor vehicles, trailers and semi-trailers</t>
  </si>
  <si>
    <t>Other transport equipment</t>
  </si>
  <si>
    <t>Furniture</t>
  </si>
  <si>
    <t>Recycling</t>
  </si>
  <si>
    <t>Collection, purification and distribution of water</t>
  </si>
  <si>
    <t>Coke, refined petroleum products and nuclear fuel</t>
  </si>
  <si>
    <t>http://projects.bre.co.uk/PDF_files/CarbonEmissionsFromNon-domesticBldgs%202000andBeyond.pdf</t>
  </si>
  <si>
    <t>Community, arts and leisure</t>
  </si>
  <si>
    <t>Education</t>
  </si>
  <si>
    <t>Emergency Services</t>
  </si>
  <si>
    <t>Health</t>
  </si>
  <si>
    <t>Hospitality</t>
  </si>
  <si>
    <t>Military</t>
  </si>
  <si>
    <t>Offices</t>
  </si>
  <si>
    <t>Retail</t>
  </si>
  <si>
    <t>Storage</t>
  </si>
  <si>
    <t>Warehouses</t>
  </si>
  <si>
    <t>Arts, leisure and community</t>
  </si>
  <si>
    <t>Clubs &amp; community centres</t>
  </si>
  <si>
    <t>Leisure Centres</t>
  </si>
  <si>
    <t>Museums</t>
  </si>
  <si>
    <t>Places of Worship</t>
  </si>
  <si>
    <t>Theatres</t>
  </si>
  <si>
    <t>Nurseries</t>
  </si>
  <si>
    <t>State Primary schools</t>
  </si>
  <si>
    <t>State Secondary schools</t>
  </si>
  <si>
    <t>Uni - Non-residential</t>
  </si>
  <si>
    <t>Uni - Residential</t>
  </si>
  <si>
    <t>Fire and Ambulance stations</t>
  </si>
  <si>
    <t>Law courts</t>
  </si>
  <si>
    <t>Police stations</t>
  </si>
  <si>
    <t>Prisons</t>
  </si>
  <si>
    <t>Health Centres</t>
  </si>
  <si>
    <t>Hospitals</t>
  </si>
  <si>
    <t>Nursing Homes</t>
  </si>
  <si>
    <t>Cafes</t>
  </si>
  <si>
    <t>Hotels</t>
  </si>
  <si>
    <t>Pubs</t>
  </si>
  <si>
    <t>Restaurants &amp; takeaways</t>
  </si>
  <si>
    <t>Military civilian accommodation</t>
  </si>
  <si>
    <t>Military offices</t>
  </si>
  <si>
    <t>Military storage</t>
  </si>
  <si>
    <t>Offices (private)</t>
  </si>
  <si>
    <t>Offices (public)</t>
  </si>
  <si>
    <t>Hairdressers</t>
  </si>
  <si>
    <t>Large food shops</t>
  </si>
  <si>
    <t>Large non-food shops</t>
  </si>
  <si>
    <t>Retail Warehouse</t>
  </si>
  <si>
    <t>Showrooms</t>
  </si>
  <si>
    <t>Small shops</t>
  </si>
  <si>
    <t>Cold Stores</t>
  </si>
  <si>
    <t>Large Distribution Centres</t>
  </si>
  <si>
    <t>Stores</t>
  </si>
  <si>
    <t>BRE research update;</t>
  </si>
  <si>
    <t>SIC 2003</t>
  </si>
  <si>
    <t>SIC 2003 Proportions</t>
  </si>
  <si>
    <t>Convert to SIC 2007</t>
  </si>
  <si>
    <t>SIC 2007</t>
  </si>
  <si>
    <t>Conversions</t>
  </si>
  <si>
    <t>%ppn to use</t>
  </si>
  <si>
    <t>07</t>
  </si>
  <si>
    <t>SIC 2007 Proportions</t>
  </si>
  <si>
    <t>Click link to previous year of interest or scroll down</t>
  </si>
  <si>
    <t>Iron and steel</t>
  </si>
  <si>
    <t>Unclassified &amp; waste</t>
  </si>
  <si>
    <t>Bio&amp; waste</t>
  </si>
  <si>
    <t>Construction</t>
  </si>
  <si>
    <t>Non-ferrous metals</t>
  </si>
  <si>
    <t>Mineral products</t>
  </si>
  <si>
    <t>..</t>
  </si>
  <si>
    <t>Chemicals</t>
  </si>
  <si>
    <t>Mechanical engineering etc</t>
  </si>
  <si>
    <t>Electrical engineering etc</t>
  </si>
  <si>
    <t>Vehicles</t>
  </si>
  <si>
    <t>Food, beverages etc</t>
  </si>
  <si>
    <t>Textiles, leather etc</t>
  </si>
  <si>
    <t>Paper, printing etc</t>
  </si>
  <si>
    <t>Other industries</t>
  </si>
  <si>
    <t>Naptha/burning oil</t>
  </si>
  <si>
    <t xml:space="preserve">Publication date: </t>
  </si>
  <si>
    <t>Next Update</t>
  </si>
  <si>
    <t>Background</t>
  </si>
  <si>
    <t>Additional tables are based on DUKES data plus modelling</t>
  </si>
  <si>
    <t>Contents</t>
  </si>
  <si>
    <t>Overall Consumption tables; Source Digest of UK Energy Statistics (DUKES)</t>
  </si>
  <si>
    <t>Further Information</t>
  </si>
  <si>
    <t>Publication</t>
  </si>
  <si>
    <t>Data sources and methodology note</t>
  </si>
  <si>
    <t>Revisions policy</t>
  </si>
  <si>
    <t>Energy statistics revisions policy</t>
  </si>
  <si>
    <t>Contacts</t>
  </si>
  <si>
    <t>energy.stats@beis.gov.uk</t>
  </si>
  <si>
    <t>BEIS Press Office (media enquiries)</t>
  </si>
  <si>
    <t>tel: 020 7215 6140 / 020 7215 8931</t>
  </si>
  <si>
    <t>Service</t>
  </si>
  <si>
    <t>Unknown industrial heat</t>
  </si>
  <si>
    <t>Unkown (heat)</t>
  </si>
  <si>
    <t>Industry; consumption by end use and two digit SIC</t>
  </si>
  <si>
    <t>Services (excl agriculture); detailed consumption by sub-sector, end use and fuel 2018</t>
  </si>
  <si>
    <t>Industry; proportions applied to final energy consumption figures in table U4</t>
  </si>
  <si>
    <t>Industry; proportions applied to final energy consumption figures</t>
  </si>
  <si>
    <t>Data sources</t>
  </si>
  <si>
    <t>End use tables</t>
  </si>
  <si>
    <t>Summary tables</t>
  </si>
  <si>
    <t>Table U1</t>
  </si>
  <si>
    <t>Table U2</t>
  </si>
  <si>
    <t>Table U3</t>
  </si>
  <si>
    <t>Table U4</t>
  </si>
  <si>
    <t>Table U5</t>
  </si>
  <si>
    <t>Table U6</t>
  </si>
  <si>
    <t>Final energy consumption split by end uses take the final consumption data from the consumption tables and apply estimated proportions to provide end use data.</t>
  </si>
  <si>
    <t xml:space="preserve">Provide an overview of all sector end uses for comparison purposes.  </t>
  </si>
  <si>
    <t>Data are sourced from the sectoral splits within this workbook.</t>
  </si>
  <si>
    <t>Domestic sector</t>
  </si>
  <si>
    <t>Ref 1</t>
  </si>
  <si>
    <t>Proportions are estimated using data collected for BEIS' Fuel Poverty statistics;</t>
  </si>
  <si>
    <t>The splits for end use are sourced from data collected for the English Housing Survey conducted by the Department for Housing, Communities and Local Government (MHCLG)</t>
  </si>
  <si>
    <t>Industry</t>
  </si>
  <si>
    <t>Services</t>
  </si>
  <si>
    <t xml:space="preserve">Since 2015, estimates have been used based on the BEIS Building Energy Efficiency Survey (BEES).  The proportions used are applied to DUKES energy consumption data. </t>
  </si>
  <si>
    <t>Services; detailed tables</t>
  </si>
  <si>
    <t>This table is also sourced from the BEES survey data (see link above) and apportioned to updated consumption data.  To note, the sub-sectors are not currently mapped to SIC codes.</t>
  </si>
  <si>
    <t>The proportions used for the industrial end use tables are provided here.  They are applied to industrial consumption data in table IX, industrial consumption at two digit SIC code level.</t>
  </si>
  <si>
    <t>Data are sourced directly from the energy balances final consumption compiled for DUKES</t>
  </si>
  <si>
    <t>Bioenergy &amp; Waste</t>
  </si>
  <si>
    <t>U1</t>
  </si>
  <si>
    <t>U2</t>
  </si>
  <si>
    <t>U3</t>
  </si>
  <si>
    <t>U4</t>
  </si>
  <si>
    <t>U5</t>
  </si>
  <si>
    <t>U6</t>
  </si>
  <si>
    <t>U7</t>
  </si>
  <si>
    <t>Reference tables</t>
  </si>
  <si>
    <t>The proportions for end uses are modelled and based on end use originating from historic survey information.  As different definitions were used in the surveys and different end uses dominate particular industrial sectors, some sectors show no energy use for certain processes.</t>
  </si>
  <si>
    <t>Note; see insert text for definitions of end uses and explanation of differences between industrial consumption in the end use tables and the consumption tables</t>
  </si>
  <si>
    <t>DUKES Industrial consumption</t>
  </si>
  <si>
    <t>Less</t>
  </si>
  <si>
    <t>Bio and Waste</t>
  </si>
  <si>
    <t>Burning oil</t>
  </si>
  <si>
    <t>Unclassified</t>
  </si>
  <si>
    <t>DUKES Industrial consumption with exclusions</t>
  </si>
  <si>
    <t>End use tables reconciled to DUKES Table 1.1</t>
  </si>
  <si>
    <t>Consumption by end uses.</t>
  </si>
  <si>
    <t>These tables show how energy is being used, for example for space or water heating.</t>
  </si>
  <si>
    <t>Final consumption data are sourced from table C1 and proportions are applied to estimate end uses.</t>
  </si>
  <si>
    <r>
      <t xml:space="preserve">For the </t>
    </r>
    <r>
      <rPr>
        <b/>
        <sz val="11"/>
        <color rgb="FF000000"/>
        <rFont val="Arial"/>
        <family val="2"/>
      </rPr>
      <t xml:space="preserve">domestic sector </t>
    </r>
    <r>
      <rPr>
        <sz val="11"/>
        <color rgb="FF000000"/>
        <rFont val="Arial"/>
        <family val="2"/>
      </rPr>
      <t>(Table U3) the proportions are updated each year using data collected for the English Housing Survey and modelled.</t>
    </r>
  </si>
  <si>
    <r>
      <t xml:space="preserve">For </t>
    </r>
    <r>
      <rPr>
        <b/>
        <sz val="11"/>
        <color rgb="FF000000"/>
        <rFont val="Arial"/>
        <family val="2"/>
      </rPr>
      <t>the industry sector</t>
    </r>
    <r>
      <rPr>
        <sz val="11"/>
        <color rgb="FF000000"/>
        <rFont val="Arial"/>
        <family val="2"/>
      </rPr>
      <t>, end use splits are based on estimates last updated in 2014.</t>
    </r>
  </si>
  <si>
    <r>
      <t xml:space="preserve">The splits for the </t>
    </r>
    <r>
      <rPr>
        <b/>
        <sz val="11"/>
        <color rgb="FF000000"/>
        <rFont val="Arial"/>
        <family val="2"/>
      </rPr>
      <t xml:space="preserve">services sector </t>
    </r>
    <r>
      <rPr>
        <sz val="11"/>
        <color rgb="FF000000"/>
        <rFont val="Arial"/>
        <family val="2"/>
      </rPr>
      <t>are sourced from the Building Energy Efficiency Survey (BEES) which was undertaken by BEIS in 2015.</t>
    </r>
  </si>
  <si>
    <r>
      <t xml:space="preserve">The </t>
    </r>
    <r>
      <rPr>
        <b/>
        <sz val="11"/>
        <color rgb="FF000000"/>
        <rFont val="Arial"/>
        <family val="2"/>
      </rPr>
      <t xml:space="preserve">transport sector </t>
    </r>
    <r>
      <rPr>
        <sz val="11"/>
        <color rgb="FF000000"/>
        <rFont val="Arial"/>
        <family val="2"/>
      </rPr>
      <t>is only included in table U1 for completeness' sake.</t>
    </r>
  </si>
  <si>
    <t>For further information, see link on this page to the methodology note.</t>
  </si>
  <si>
    <t>Services (excl agriculture); detailed consumption by sub-sector, end use and fuel 2020</t>
  </si>
  <si>
    <t xml:space="preserve">Heating - Electricity </t>
  </si>
  <si>
    <t xml:space="preserve"> Heating - Oil </t>
  </si>
  <si>
    <t xml:space="preserve"> Heating - District Heating </t>
  </si>
  <si>
    <t xml:space="preserve"> Heating - Other </t>
  </si>
  <si>
    <t xml:space="preserve"> Heating - All</t>
  </si>
  <si>
    <t xml:space="preserve">Hot water - Electricity </t>
  </si>
  <si>
    <t xml:space="preserve"> Hot water - Oil </t>
  </si>
  <si>
    <t xml:space="preserve"> Hot water - District Heating </t>
  </si>
  <si>
    <t xml:space="preserve"> Hot water - Other </t>
  </si>
  <si>
    <t xml:space="preserve"> Hot water - All</t>
  </si>
  <si>
    <t xml:space="preserve">Cooling &amp; humidification - Electricity </t>
  </si>
  <si>
    <t xml:space="preserve"> Cooling &amp; humidification - Oil </t>
  </si>
  <si>
    <t xml:space="preserve"> Cooling &amp; humidification - District Heating </t>
  </si>
  <si>
    <t xml:space="preserve"> Cooling &amp; humidification - Other </t>
  </si>
  <si>
    <t xml:space="preserve"> Cooling &amp; humidification - All</t>
  </si>
  <si>
    <t xml:space="preserve">Fans - Electricity </t>
  </si>
  <si>
    <t>Fans - All</t>
  </si>
  <si>
    <t xml:space="preserve">Lighting - Electricity </t>
  </si>
  <si>
    <t xml:space="preserve"> Lighting - All </t>
  </si>
  <si>
    <t xml:space="preserve">Catering - Electricity </t>
  </si>
  <si>
    <t xml:space="preserve"> Catering - Oil </t>
  </si>
  <si>
    <t xml:space="preserve"> Catering - All </t>
  </si>
  <si>
    <t xml:space="preserve">Small power - Electricity </t>
  </si>
  <si>
    <t xml:space="preserve"> Small power - All</t>
  </si>
  <si>
    <t xml:space="preserve">ICT equipment - Electricity </t>
  </si>
  <si>
    <t xml:space="preserve"> ICT equipment - All</t>
  </si>
  <si>
    <t xml:space="preserve">Cooled storage - Electricity </t>
  </si>
  <si>
    <t xml:space="preserve"> Cooled storage - All</t>
  </si>
  <si>
    <t xml:space="preserve">Other [Note 3] - Electricity </t>
  </si>
  <si>
    <t xml:space="preserve"> Other [Note 3] - Oil </t>
  </si>
  <si>
    <t xml:space="preserve"> Other [Note 3] - District Heating </t>
  </si>
  <si>
    <t xml:space="preserve"> Other [Note 3] - Other </t>
  </si>
  <si>
    <t xml:space="preserve"> Other [Note 3] - All</t>
  </si>
  <si>
    <t xml:space="preserve">Total - Electricity </t>
  </si>
  <si>
    <t xml:space="preserve"> Total - Oil </t>
  </si>
  <si>
    <t xml:space="preserve"> Total - District Heating </t>
  </si>
  <si>
    <t xml:space="preserve"> Total - Other </t>
  </si>
  <si>
    <t xml:space="preserve"> Total - All</t>
  </si>
  <si>
    <t>Sub-sector</t>
  </si>
  <si>
    <t>Units</t>
  </si>
  <si>
    <t>Year</t>
  </si>
  <si>
    <t>Natural gas</t>
  </si>
  <si>
    <t xml:space="preserve"> Heating - Natural gas </t>
  </si>
  <si>
    <t xml:space="preserve"> Hot water - Natural gas </t>
  </si>
  <si>
    <t xml:space="preserve"> Cooling &amp; humidification - Natural gas </t>
  </si>
  <si>
    <t xml:space="preserve"> Fans - Natural gas</t>
  </si>
  <si>
    <t xml:space="preserve"> Lighting - Natural gas </t>
  </si>
  <si>
    <t xml:space="preserve"> Catering - Natural gas </t>
  </si>
  <si>
    <t xml:space="preserve"> Small power - Natural gas </t>
  </si>
  <si>
    <t xml:space="preserve"> ICT equipment - Natural gas </t>
  </si>
  <si>
    <t xml:space="preserve"> Cooled storage - Natural gas </t>
  </si>
  <si>
    <t xml:space="preserve"> Other [Note 3] - Natural gas </t>
  </si>
  <si>
    <t xml:space="preserve"> Total - Natural gas </t>
  </si>
  <si>
    <t>Heat</t>
  </si>
  <si>
    <t>Fuels not included are; Heat, blast furnace gas, coke oven gas, and non-electricity renewables and waste.</t>
  </si>
  <si>
    <t>Catering - Electricity</t>
  </si>
  <si>
    <t>Catering - Natural gas</t>
  </si>
  <si>
    <t>Catering - Oil</t>
  </si>
  <si>
    <t>Catering - Solid fuel</t>
  </si>
  <si>
    <t>Catering - Heat</t>
  </si>
  <si>
    <t>Catering - Bioenergy &amp; waste</t>
  </si>
  <si>
    <t>Catering - All</t>
  </si>
  <si>
    <t>Computing - Electricity</t>
  </si>
  <si>
    <t>Computing - Natural gas</t>
  </si>
  <si>
    <t>Computing - Oil</t>
  </si>
  <si>
    <t>Computing - Solid fuel</t>
  </si>
  <si>
    <t>Computing - Heat</t>
  </si>
  <si>
    <t>Computing - Bioenergy &amp; waste</t>
  </si>
  <si>
    <t>Computing - All</t>
  </si>
  <si>
    <t>Cooling and Ventilation - Electricity</t>
  </si>
  <si>
    <t>Cooling and Ventilation - Natural gas</t>
  </si>
  <si>
    <t>Cooling and Ventilation - Oil</t>
  </si>
  <si>
    <t>Cooling and Ventilation - Solid fuel</t>
  </si>
  <si>
    <t>Cooling and Ventilation - Heat</t>
  </si>
  <si>
    <t>Cooling and Ventilation - Bioenergy &amp; waste</t>
  </si>
  <si>
    <t>Cooling and Ventilation - All</t>
  </si>
  <si>
    <t>Hot Water - Electricity</t>
  </si>
  <si>
    <t>Hot Water - Natural gas</t>
  </si>
  <si>
    <t>Hot Water - Oil</t>
  </si>
  <si>
    <t>Hot Water - Solid fuel</t>
  </si>
  <si>
    <t>Hot Water - Heat</t>
  </si>
  <si>
    <t>Hot Water - Bioenergy &amp; waste</t>
  </si>
  <si>
    <t>Hot Water - All</t>
  </si>
  <si>
    <t>Heating - Electricity</t>
  </si>
  <si>
    <t>Heating - Natural gas</t>
  </si>
  <si>
    <t>Heating - Oil</t>
  </si>
  <si>
    <t>Heating - Solid fuel</t>
  </si>
  <si>
    <t>Heating - Heat</t>
  </si>
  <si>
    <t>Heating - Bioenergy &amp; waste</t>
  </si>
  <si>
    <t>Heating - All</t>
  </si>
  <si>
    <t>Lighting - Electricity</t>
  </si>
  <si>
    <t>Lighting - Natural gas</t>
  </si>
  <si>
    <t>Lighting - Oil</t>
  </si>
  <si>
    <t>Lighting - Solid fuel</t>
  </si>
  <si>
    <t>Lighting - Heat</t>
  </si>
  <si>
    <t>Lighting - Bioenergy &amp; waste</t>
  </si>
  <si>
    <t>Lighting - All</t>
  </si>
  <si>
    <t>Other - Electricity</t>
  </si>
  <si>
    <t>Other - Natural gas</t>
  </si>
  <si>
    <t>Other - Oil</t>
  </si>
  <si>
    <t>Other - Solid fuel</t>
  </si>
  <si>
    <t>Other - Heat</t>
  </si>
  <si>
    <t>Other - Bioenergy &amp; waste</t>
  </si>
  <si>
    <t>Other - All</t>
  </si>
  <si>
    <t>Total - Electricity</t>
  </si>
  <si>
    <t>Total - Natural gas</t>
  </si>
  <si>
    <t>Total - Oil</t>
  </si>
  <si>
    <t>Total - Solid fuel</t>
  </si>
  <si>
    <t>Total - Heat</t>
  </si>
  <si>
    <t>Total - Bioenergy &amp; waste</t>
  </si>
  <si>
    <t>Total - All</t>
  </si>
  <si>
    <t>Services (excl agricutlure); consumption by sub-sector and end use by fuel 2016-20</t>
  </si>
  <si>
    <t>All sectors; (excl transport) energy consumption by end use 1990, 2000, and 2010 to 2020</t>
  </si>
  <si>
    <t>DUKES Sector</t>
  </si>
  <si>
    <t>2 digit SIC Code</t>
  </si>
  <si>
    <t>SIC Division</t>
  </si>
  <si>
    <t>Low Temperature Process - Solid Fuel</t>
  </si>
  <si>
    <t>Low Temperature Process - Oil</t>
  </si>
  <si>
    <t>Low Temperature Process - Natural gas</t>
  </si>
  <si>
    <t>Low Temperature Process - Electricity</t>
  </si>
  <si>
    <t>Low Temperature Process - Total</t>
  </si>
  <si>
    <t>Drying / Separation - Solid Fuel</t>
  </si>
  <si>
    <t>Drying / Separation - Oil</t>
  </si>
  <si>
    <t>Drying / Separation - Natural gas</t>
  </si>
  <si>
    <t>Drying / Separation - Electricity</t>
  </si>
  <si>
    <t>Drying / Separation - Total</t>
  </si>
  <si>
    <t>Motors - Solid Fuel</t>
  </si>
  <si>
    <t>Motors - Oil</t>
  </si>
  <si>
    <t>Motors - Electricity</t>
  </si>
  <si>
    <t>Motors - Total</t>
  </si>
  <si>
    <t>Compressed Air - Solid Fuel</t>
  </si>
  <si>
    <t>Compressed Air - Oil</t>
  </si>
  <si>
    <t>Compressed Air - Natural gas</t>
  </si>
  <si>
    <t>Compressed Air - Electricity</t>
  </si>
  <si>
    <t>Compressed Air - Total</t>
  </si>
  <si>
    <t>Lighting - Solid Fuel</t>
  </si>
  <si>
    <t>Lighting - Total</t>
  </si>
  <si>
    <t>Refrigeration - Solid Fuel</t>
  </si>
  <si>
    <t>Refrigeration - Oil</t>
  </si>
  <si>
    <t>Refrigeration - Natural gas</t>
  </si>
  <si>
    <t>Refrigeration - Electricity</t>
  </si>
  <si>
    <t>Refrigeration - Total</t>
  </si>
  <si>
    <t>Space Heating - Solid Fuel</t>
  </si>
  <si>
    <t>Space Heating - Oil</t>
  </si>
  <si>
    <t>Space Heating - Natural gas</t>
  </si>
  <si>
    <t>Space Heating - Electricity</t>
  </si>
  <si>
    <t>Space Heating - Total</t>
  </si>
  <si>
    <t>Other - Solid Fuel</t>
  </si>
  <si>
    <t>Other - Total</t>
  </si>
  <si>
    <t>Total - Solid Fuel</t>
  </si>
  <si>
    <t>Total - Total</t>
  </si>
  <si>
    <t>Note 1: See note on reconciliation between DUKES and this table in Methodology and quality</t>
  </si>
  <si>
    <t>Iron and steel
Non-ferrous metals [Note 1]</t>
  </si>
  <si>
    <t>Note 2: Iron and Steel and Non-ferrous metals are composed of SIC classes (4-digit SIC) from different SIC divisions so cannot be reported by 2 digit SIC</t>
  </si>
  <si>
    <t>Total industries [Note 2]</t>
  </si>
  <si>
    <t>High Temperature Process - Solid Fuel</t>
  </si>
  <si>
    <t>High Temperature Process - Oil</t>
  </si>
  <si>
    <t>High Temperature Process - Natural gas</t>
  </si>
  <si>
    <t>High Temperature Process - Electricity</t>
  </si>
  <si>
    <t>High Temperature Process - Total</t>
  </si>
  <si>
    <t>Total - Space</t>
  </si>
  <si>
    <t>Total - Water</t>
  </si>
  <si>
    <t>Total - Cooking</t>
  </si>
  <si>
    <t>Total - Lighting</t>
  </si>
  <si>
    <t>Total - Appliances</t>
  </si>
  <si>
    <t>Solid Fuels - Space</t>
  </si>
  <si>
    <t>Solid Fuels - Water</t>
  </si>
  <si>
    <t>Solid Fuels - Cooking</t>
  </si>
  <si>
    <t>Solid Fuels - Lighting</t>
  </si>
  <si>
    <t>Solid Fuels - Appliances</t>
  </si>
  <si>
    <t>Solid Fuels - Total</t>
  </si>
  <si>
    <t>Natural gas - Space</t>
  </si>
  <si>
    <t>Natural gas - Water</t>
  </si>
  <si>
    <t>Natural gas - Cooking</t>
  </si>
  <si>
    <t>Natural gas - Lighting</t>
  </si>
  <si>
    <t>Natural gas - Appliances</t>
  </si>
  <si>
    <t>Natural gas - Total</t>
  </si>
  <si>
    <t>Electricity - Space</t>
  </si>
  <si>
    <t>Electricity - Water</t>
  </si>
  <si>
    <t>Electricity - Cooking</t>
  </si>
  <si>
    <t>Electricity - Lighting</t>
  </si>
  <si>
    <t>Electricity - Appliances</t>
  </si>
  <si>
    <t>Electricity - Electricity</t>
  </si>
  <si>
    <t>Oil - Space</t>
  </si>
  <si>
    <t>Oil - Water</t>
  </si>
  <si>
    <t>Oil - Cooking</t>
  </si>
  <si>
    <t>Oil - Lighting</t>
  </si>
  <si>
    <t>Oil - Appliances</t>
  </si>
  <si>
    <t>Oil - Total</t>
  </si>
  <si>
    <t>Heat - Space</t>
  </si>
  <si>
    <t>Heat - Water</t>
  </si>
  <si>
    <t>Heat - Cooking</t>
  </si>
  <si>
    <t>Heat - Lighting</t>
  </si>
  <si>
    <t>Heat - Appliances</t>
  </si>
  <si>
    <t>Heat - Total</t>
  </si>
  <si>
    <t>Bioenergy &amp; waste - Space</t>
  </si>
  <si>
    <t>Bioenergy &amp; waste - Water</t>
  </si>
  <si>
    <t>Bioenergy &amp; waste - Cooking</t>
  </si>
  <si>
    <t>Bioenergy &amp; waste - Lighting</t>
  </si>
  <si>
    <t>Bioenergy &amp; waste - Appliances</t>
  </si>
  <si>
    <t>Bioenergy &amp; waste - Total</t>
  </si>
  <si>
    <t>Domestic; consumption by end use and fuel 1990 to 2020</t>
  </si>
  <si>
    <t>All sectors; detailed consumption by fuel and end use by fuel 2017 to 2020</t>
  </si>
  <si>
    <t>2 digit SIC(2003) Code</t>
  </si>
  <si>
    <t>SIC(2003) Division</t>
  </si>
  <si>
    <t>2 digit SIC(2007) Code</t>
  </si>
  <si>
    <t>SIC 2003 Consumption</t>
  </si>
  <si>
    <t>Industrial energy consumption by end use (different processes) 2008 [Note 1]</t>
  </si>
  <si>
    <t>High temperature processes</t>
  </si>
  <si>
    <t xml:space="preserve">High temperature processing dominates energy consumption in the iron and steel, non-ferrous metal, bricks, cement, glass and potteries industries.  This includes coke ovens, blast furnaces and other furnaces, kilns and glass tanks. </t>
  </si>
  <si>
    <r>
      <t>Low temperature processes</t>
    </r>
    <r>
      <rPr>
        <sz val="10"/>
        <color rgb="FF000000"/>
        <rFont val="Arial"/>
        <family val="2"/>
      </rPr>
      <t xml:space="preserve"> </t>
    </r>
  </si>
  <si>
    <t>Low temperature processes are the largest end use of energy for the food, drink and tobacco industry.  This includes process heating and distillation in the chemicals sector; baking and separation processes in food and drink; pressing and drying processes, in paper manufacture; and washing, scouring, dyeing and drying in the textiles industry.</t>
  </si>
  <si>
    <t xml:space="preserve">Drying/separation </t>
  </si>
  <si>
    <t>Drying and separation is important in paper-making while motor processes are used more in the manufacture of chemicals and chemical products than in any other individual industry.</t>
  </si>
  <si>
    <r>
      <t>Motors</t>
    </r>
    <r>
      <rPr>
        <sz val="10"/>
        <color rgb="FF000000"/>
        <rFont val="Arial"/>
        <family val="2"/>
      </rPr>
      <t xml:space="preserve"> </t>
    </r>
  </si>
  <si>
    <t>This includes pumping, fans and machinery drives.</t>
  </si>
  <si>
    <t xml:space="preserve">Compressed air </t>
  </si>
  <si>
    <t>Compressed air processes are mainly used in the publishing, printing and reproduction of recorded media sub-sector.</t>
  </si>
  <si>
    <t xml:space="preserve">Lighting </t>
  </si>
  <si>
    <t>Lighting (along with space heating) is one of the main end uses in engineering (mechanical and electrical engineering and vehicles industries).</t>
  </si>
  <si>
    <t xml:space="preserve">Refrigeration </t>
  </si>
  <si>
    <t>Refrigeration processes are mainly used in the chemicals and food and drink industries.</t>
  </si>
  <si>
    <t xml:space="preserve">Space heating </t>
  </si>
  <si>
    <t>Space heating (along with lighting) is one of the main end uses in engineering (mechanical and electrical engineering and vehicles industries).</t>
  </si>
  <si>
    <t>‘Other’ refers to any process that does not fit into the above categories.  Tables for the years 2007 and 2008 use the earlier SIC 2003 codes (other years use the updated SIC 2007 series).</t>
  </si>
  <si>
    <t>Industrial end use definitions</t>
  </si>
  <si>
    <t>U</t>
  </si>
  <si>
    <t>U = Unavailable</t>
  </si>
  <si>
    <t>Responsible Statistician, Simon Parker</t>
  </si>
  <si>
    <t>Notes</t>
  </si>
  <si>
    <t>[Note 2]</t>
  </si>
  <si>
    <t>[Note 3]</t>
  </si>
  <si>
    <t>Other non-transport</t>
  </si>
  <si>
    <t>Total - domestic
[Note 1]</t>
  </si>
  <si>
    <t>[Note 1] Excludes appliances before 2008</t>
  </si>
  <si>
    <t>(except that already deducted for bio and burning oil)</t>
  </si>
  <si>
    <t>All sectors detailed end uses 2017 to 2020</t>
  </si>
  <si>
    <t>Data is presented for 1990, 2000, and 2010 to 2020</t>
  </si>
  <si>
    <t>Transport consumption is taken from DUKES table 1.1.5</t>
  </si>
  <si>
    <t>The data are then modelled by the Building Research Establishment</t>
  </si>
  <si>
    <t>Up until 2015, the end use split was derived by The Building Research Establishment</t>
  </si>
  <si>
    <t>Methodology</t>
  </si>
  <si>
    <r>
      <t xml:space="preserve">The consumption tables published alongside this publication provide detailed data on energy consumption split by mode of transport and fuel type within the first section on consumption.  There are detailed statistics published by The Department for Transport on transport usage within the series </t>
    </r>
    <r>
      <rPr>
        <sz val="12"/>
        <color rgb="FF000000"/>
        <rFont val="Arial"/>
        <family val="2"/>
      </rPr>
      <t>‘Transport Statistics Great Britain’</t>
    </r>
    <r>
      <rPr>
        <sz val="12"/>
        <color rgb="FF041E42"/>
        <rFont val="Arial"/>
        <family val="2"/>
      </rPr>
      <t>.  The Department for Transport also conducts an annual ‘</t>
    </r>
    <r>
      <rPr>
        <sz val="12"/>
        <color rgb="FF000000"/>
        <rFont val="Arial"/>
        <family val="2"/>
      </rPr>
      <t>National Travel Survey’</t>
    </r>
    <r>
      <rPr>
        <sz val="12"/>
        <color rgb="FF041E42"/>
        <rFont val="Arial"/>
        <family val="2"/>
      </rPr>
      <t xml:space="preserve"> which also includes data on journey purpose and traveller characteristics.  Data are used from both series to contribute to the section on Energy Intensity.</t>
    </r>
  </si>
  <si>
    <r>
      <t xml:space="preserve">End use estimates for residential consumers are now based on bespoke analysis using data collected by The Ministry for Housing, Communities and Local Government (MHCLG) for the </t>
    </r>
    <r>
      <rPr>
        <sz val="12"/>
        <color rgb="FF000000"/>
        <rFont val="Arial"/>
        <family val="2"/>
      </rPr>
      <t>English Housing Survey</t>
    </r>
    <r>
      <rPr>
        <sz val="12"/>
        <color rgb="FF041E42"/>
        <rFont val="Arial"/>
        <family val="2"/>
      </rPr>
      <t xml:space="preserve">.  The research is conducted by The Building Research Establishment (BRE) for the production of BEIS’ </t>
    </r>
    <r>
      <rPr>
        <sz val="12"/>
        <color rgb="FF000000"/>
        <rFont val="Arial"/>
        <family val="2"/>
      </rPr>
      <t>Fuel Poverty Statistics</t>
    </r>
    <r>
      <rPr>
        <sz val="12"/>
        <color rgb="FF041E42"/>
        <rFont val="Arial"/>
        <family val="2"/>
      </rPr>
      <t xml:space="preserve">.  The methodology used to derive the end use splits (which for this publication are applied to DUKES’ energy consumption for the domestic sector) is based on the </t>
    </r>
    <r>
      <rPr>
        <sz val="12"/>
        <color rgb="FF000000"/>
        <rFont val="Arial"/>
        <family val="2"/>
      </rPr>
      <t>BRE Domestic Energy Model (BREDEM)</t>
    </r>
    <r>
      <rPr>
        <sz val="12"/>
        <color rgb="FF041E42"/>
        <rFont val="Arial"/>
        <family val="2"/>
      </rPr>
      <t>;</t>
    </r>
  </si>
  <si>
    <t>End uses in the industrial sector are perhaps the most difficult to estimate considering the varied characteristics ranging from heavy industry such as iron and steel and those sub-sectors requiring lower grade heat for processing.  There are also end uses relating to building services which are difficult to differentiate from processing related consumption.</t>
  </si>
  <si>
    <t>Historic estimates for the end use splits were undertaken some time ago and have not been updated.  Over this time, industry characteristics have evolved along with the fuel mix.  For example, when the initial research was conducted, there was negligible or no bioenergy use and some sub-sectors such as paper, printing and publishing are now consuming a sizable proportion of bioenergy in their energy mix.</t>
  </si>
  <si>
    <t>The updates for 2020 are based on historic estimates and the proportions estimates applied to updated DUKES consumption data.  For reference, the actual percentages are included in the End Use tables as Reference Table 1.</t>
  </si>
  <si>
    <t>Totals in the end use tables exclude some elements where there is a lack of data. Please see the Methodology and quality worksheet of the End use data tables for details.</t>
  </si>
  <si>
    <t>Up until 2015, the end use split was derived by The Building Research Establishment and modelled using a methodology (PDF, 324 KB);</t>
  </si>
  <si>
    <t>`</t>
  </si>
  <si>
    <t>Final Energy Consumption sourced from Digest of UK Energy Statistics (DUKES) 2021</t>
  </si>
  <si>
    <t>Energy Consumption in the UK (ECUK): End Use Tables</t>
  </si>
  <si>
    <t>All sectors; detailed consumption by fuel and end use by fuel 2016 to 2020</t>
  </si>
  <si>
    <t>Services (excl agriculture); consumption by sub-sector and end use by fuel 2016-20</t>
  </si>
  <si>
    <t>End use split</t>
  </si>
  <si>
    <t>Data used to calculate the proportions applied to final energy consumption figures</t>
  </si>
  <si>
    <t>[Source] BRE research 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</si>
</sst>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0.0"/>
    <numFmt numFmtId="165" formatCode="#,##0_ ;\-#,##0\ "/>
    <numFmt numFmtId="166" formatCode="_-* #,##0_-;\-* #,##0_-;_-* &quot;-&quot;??_-;_-@_-"/>
    <numFmt numFmtId="167" formatCode="0.0%"/>
    <numFmt numFmtId="168" formatCode="[&gt;=0.5]#,##0;[&lt;0.5]&quot;-&quot;;General"/>
    <numFmt numFmtId="169" formatCode="[$-F800]dddd\,\ mmmm\ dd\,\ yyyy"/>
  </numFmts>
  <fonts count="42" x14ac:knownFonts="1">
    <font>
      <sz val="10"/>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rgb="FFFF0000"/>
      <name val="Arial"/>
      <family val="2"/>
    </font>
    <font>
      <b/>
      <sz val="10"/>
      <color theme="1"/>
      <name val="Arial"/>
      <family val="2"/>
    </font>
    <font>
      <sz val="10"/>
      <name val="Arial"/>
      <family val="2"/>
    </font>
    <font>
      <b/>
      <sz val="10"/>
      <name val="Arial"/>
      <family val="2"/>
    </font>
    <font>
      <sz val="12"/>
      <color theme="1"/>
      <name val="Arial"/>
      <family val="2"/>
    </font>
    <font>
      <u/>
      <sz val="10"/>
      <color indexed="12"/>
      <name val="Arial"/>
      <family val="2"/>
    </font>
    <font>
      <u/>
      <sz val="10"/>
      <color rgb="FF0000FF"/>
      <name val="Arial"/>
      <family val="2"/>
    </font>
    <font>
      <b/>
      <sz val="12"/>
      <name val="Arial"/>
      <family val="2"/>
    </font>
    <font>
      <sz val="10"/>
      <color rgb="FF0000FF"/>
      <name val="Arial"/>
      <family val="2"/>
    </font>
    <font>
      <sz val="12"/>
      <name val="Arial"/>
      <family val="2"/>
    </font>
    <font>
      <i/>
      <sz val="10"/>
      <color theme="1"/>
      <name val="Arial"/>
      <family val="2"/>
    </font>
    <font>
      <i/>
      <sz val="10"/>
      <color indexed="8"/>
      <name val="Arial"/>
      <family val="2"/>
    </font>
    <font>
      <sz val="10"/>
      <name val="Arial"/>
      <family val="2"/>
    </font>
    <font>
      <b/>
      <sz val="10"/>
      <color rgb="FFFF0000"/>
      <name val="Arial"/>
      <family val="2"/>
    </font>
    <font>
      <sz val="11"/>
      <color theme="1"/>
      <name val="Calibri"/>
      <family val="2"/>
      <scheme val="minor"/>
    </font>
    <font>
      <u/>
      <sz val="9"/>
      <color indexed="12"/>
      <name val="Arial"/>
      <family val="2"/>
    </font>
    <font>
      <sz val="16"/>
      <color rgb="FF0000FF"/>
      <name val="Arial"/>
      <family val="2"/>
    </font>
    <font>
      <b/>
      <sz val="8"/>
      <name val="Arial"/>
      <family val="2"/>
    </font>
    <font>
      <sz val="8"/>
      <name val="Arial"/>
      <family val="2"/>
    </font>
    <font>
      <sz val="10"/>
      <name val="MS Sans Serif"/>
      <family val="2"/>
    </font>
    <font>
      <u/>
      <sz val="10"/>
      <name val="Arial"/>
      <family val="2"/>
    </font>
    <font>
      <b/>
      <u/>
      <sz val="10"/>
      <color theme="1"/>
      <name val="Arial"/>
      <family val="2"/>
    </font>
    <font>
      <u/>
      <sz val="10"/>
      <color theme="1"/>
      <name val="Arial"/>
      <family val="2"/>
    </font>
    <font>
      <sz val="10"/>
      <color theme="0"/>
      <name val="Arial"/>
      <family val="2"/>
    </font>
    <font>
      <b/>
      <sz val="15"/>
      <color theme="3"/>
      <name val="Calibri"/>
      <family val="2"/>
      <scheme val="minor"/>
    </font>
    <font>
      <b/>
      <sz val="13"/>
      <color theme="3"/>
      <name val="Calibri"/>
      <family val="2"/>
      <scheme val="minor"/>
    </font>
    <font>
      <b/>
      <sz val="11"/>
      <color rgb="FF000000"/>
      <name val="Arial"/>
      <family val="2"/>
    </font>
    <font>
      <sz val="11"/>
      <color rgb="FF000000"/>
      <name val="Arial"/>
      <family val="2"/>
    </font>
    <font>
      <b/>
      <sz val="15"/>
      <name val="Calibri"/>
      <family val="2"/>
      <scheme val="minor"/>
    </font>
    <font>
      <b/>
      <sz val="10"/>
      <color rgb="FF000000"/>
      <name val="Arial"/>
      <family val="2"/>
    </font>
    <font>
      <sz val="10"/>
      <color rgb="FF000000"/>
      <name val="Arial"/>
      <family val="2"/>
    </font>
    <font>
      <b/>
      <sz val="12"/>
      <color rgb="FF041E42"/>
      <name val="Arial"/>
      <family val="2"/>
    </font>
    <font>
      <sz val="12"/>
      <color rgb="FF041E42"/>
      <name val="Arial"/>
      <family val="2"/>
    </font>
    <font>
      <sz val="12"/>
      <color rgb="FF000000"/>
      <name val="Arial"/>
      <family val="2"/>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indexed="9"/>
        <bgColor indexed="64"/>
      </patternFill>
    </fill>
    <fill>
      <patternFill patternType="solid">
        <fgColor rgb="FFDEEBF7"/>
        <bgColor indexed="64"/>
      </patternFill>
    </fill>
  </fills>
  <borders count="7">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style="thin">
        <color indexed="64"/>
      </top>
      <bottom style="double">
        <color indexed="64"/>
      </bottom>
      <diagonal/>
    </border>
    <border>
      <left/>
      <right/>
      <top/>
      <bottom style="thick">
        <color theme="4"/>
      </bottom>
      <diagonal/>
    </border>
    <border>
      <left/>
      <right/>
      <top/>
      <bottom style="thick">
        <color theme="4" tint="0.499984740745262"/>
      </bottom>
      <diagonal/>
    </border>
  </borders>
  <cellStyleXfs count="24">
    <xf numFmtId="0" fontId="0" fillId="0" borderId="0"/>
    <xf numFmtId="43" fontId="10" fillId="0" borderId="0" applyFont="0" applyFill="0" applyBorder="0" applyAlignment="0" applyProtection="0"/>
    <xf numFmtId="0" fontId="13" fillId="0" borderId="0" applyNumberFormat="0" applyFill="0" applyBorder="0" applyAlignment="0" applyProtection="0">
      <alignment vertical="top"/>
      <protection locked="0"/>
    </xf>
    <xf numFmtId="0" fontId="10" fillId="0" borderId="0"/>
    <xf numFmtId="0" fontId="17" fillId="0" borderId="0"/>
    <xf numFmtId="43"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20" fillId="0" borderId="0"/>
    <xf numFmtId="43" fontId="22" fillId="0" borderId="0" applyFont="0" applyFill="0" applyBorder="0" applyAlignment="0" applyProtection="0"/>
    <xf numFmtId="0" fontId="23" fillId="0" borderId="0" applyNumberFormat="0" applyFill="0" applyBorder="0" applyAlignment="0" applyProtection="0">
      <alignment vertical="top"/>
      <protection locked="0"/>
    </xf>
    <xf numFmtId="0" fontId="10" fillId="0" borderId="0"/>
    <xf numFmtId="0" fontId="10" fillId="0" borderId="0"/>
    <xf numFmtId="0" fontId="22" fillId="0" borderId="0"/>
    <xf numFmtId="0" fontId="13" fillId="0" borderId="0" applyNumberFormat="0" applyFill="0" applyBorder="0" applyAlignment="0" applyProtection="0">
      <alignment vertical="top"/>
      <protection locked="0"/>
    </xf>
    <xf numFmtId="43" fontId="22" fillId="0" borderId="0" applyFont="0" applyFill="0" applyBorder="0" applyAlignment="0" applyProtection="0"/>
    <xf numFmtId="0" fontId="6" fillId="0" borderId="0"/>
    <xf numFmtId="0" fontId="5" fillId="0" borderId="0"/>
    <xf numFmtId="9" fontId="5" fillId="0" borderId="0" applyFont="0" applyFill="0" applyBorder="0" applyAlignment="0" applyProtection="0"/>
    <xf numFmtId="0" fontId="27" fillId="0" borderId="0"/>
    <xf numFmtId="0" fontId="4" fillId="0" borderId="0"/>
    <xf numFmtId="0" fontId="32" fillId="0" borderId="5" applyNumberFormat="0" applyFill="0" applyAlignment="0" applyProtection="0"/>
    <xf numFmtId="0" fontId="33" fillId="0" borderId="6" applyNumberFormat="0" applyFill="0" applyAlignment="0" applyProtection="0"/>
    <xf numFmtId="0" fontId="10" fillId="0" borderId="0"/>
  </cellStyleXfs>
  <cellXfs count="313">
    <xf numFmtId="0" fontId="0" fillId="0" borderId="0" xfId="0"/>
    <xf numFmtId="0" fontId="10" fillId="0" borderId="0" xfId="3"/>
    <xf numFmtId="3" fontId="10" fillId="2" borderId="0" xfId="3" applyNumberFormat="1" applyFill="1" applyAlignment="1">
      <alignment horizontal="right"/>
    </xf>
    <xf numFmtId="3" fontId="0" fillId="2" borderId="0" xfId="3" applyNumberFormat="1" applyFont="1" applyFill="1" applyAlignment="1">
      <alignment horizontal="right"/>
    </xf>
    <xf numFmtId="0" fontId="8" fillId="0" borderId="0" xfId="3" applyFont="1"/>
    <xf numFmtId="0" fontId="10" fillId="0" borderId="0" xfId="3" applyAlignment="1">
      <alignment horizontal="right"/>
    </xf>
    <xf numFmtId="0" fontId="10" fillId="0" borderId="0" xfId="3" applyAlignment="1">
      <alignment horizontal="left"/>
    </xf>
    <xf numFmtId="0" fontId="10" fillId="0" borderId="0" xfId="3" applyAlignment="1">
      <alignment horizontal="left" vertical="top"/>
    </xf>
    <xf numFmtId="166" fontId="10" fillId="0" borderId="0" xfId="7" applyNumberFormat="1" applyAlignment="1">
      <alignment horizontal="right" vertical="top"/>
    </xf>
    <xf numFmtId="0" fontId="13" fillId="0" borderId="0" xfId="2" applyAlignment="1" applyProtection="1"/>
    <xf numFmtId="2" fontId="10" fillId="0" borderId="3" xfId="11" applyNumberFormat="1" applyBorder="1" applyAlignment="1">
      <alignment horizontal="right" vertical="center" wrapText="1"/>
    </xf>
    <xf numFmtId="3" fontId="10" fillId="0" borderId="3" xfId="11" applyNumberFormat="1" applyBorder="1" applyAlignment="1">
      <alignment horizontal="right" vertical="center" wrapText="1"/>
    </xf>
    <xf numFmtId="0" fontId="15" fillId="0" borderId="0" xfId="3" applyFont="1" applyAlignment="1">
      <alignment horizontal="left"/>
    </xf>
    <xf numFmtId="0" fontId="10" fillId="0" borderId="0" xfId="12"/>
    <xf numFmtId="0" fontId="10" fillId="0" borderId="1" xfId="3" applyBorder="1" applyAlignment="1">
      <alignment horizontal="right"/>
    </xf>
    <xf numFmtId="166" fontId="10" fillId="0" borderId="0" xfId="12" applyNumberFormat="1"/>
    <xf numFmtId="167" fontId="10" fillId="0" borderId="0" xfId="7" applyNumberFormat="1" applyAlignment="1">
      <alignment horizontal="right" vertical="top"/>
    </xf>
    <xf numFmtId="167" fontId="10" fillId="3" borderId="0" xfId="7" applyNumberFormat="1" applyFill="1" applyAlignment="1">
      <alignment horizontal="right" vertical="top"/>
    </xf>
    <xf numFmtId="167" fontId="10" fillId="0" borderId="0" xfId="12" applyNumberFormat="1"/>
    <xf numFmtId="0" fontId="10" fillId="0" borderId="0" xfId="12" applyAlignment="1">
      <alignment horizontal="right"/>
    </xf>
    <xf numFmtId="9" fontId="10" fillId="0" borderId="0" xfId="12" applyNumberFormat="1"/>
    <xf numFmtId="9" fontId="10" fillId="0" borderId="0" xfId="3" applyNumberFormat="1" applyAlignment="1">
      <alignment horizontal="right" vertical="center"/>
    </xf>
    <xf numFmtId="0" fontId="10" fillId="4" borderId="0" xfId="12" applyFill="1" applyAlignment="1">
      <alignment horizontal="right"/>
    </xf>
    <xf numFmtId="9" fontId="10" fillId="4" borderId="0" xfId="7" applyNumberFormat="1" applyFill="1" applyAlignment="1">
      <alignment horizontal="right" vertical="top"/>
    </xf>
    <xf numFmtId="3" fontId="10" fillId="0" borderId="0" xfId="12" applyNumberFormat="1" applyBorder="1" applyAlignment="1">
      <alignment horizontal="right" vertical="center"/>
    </xf>
    <xf numFmtId="0" fontId="10" fillId="0" borderId="0" xfId="3" applyBorder="1" applyAlignment="1">
      <alignment horizontal="right"/>
    </xf>
    <xf numFmtId="2" fontId="11" fillId="0" borderId="0" xfId="2" applyNumberFormat="1" applyFont="1" applyAlignment="1" applyProtection="1">
      <alignment horizontal="left"/>
    </xf>
    <xf numFmtId="0" fontId="10" fillId="2" borderId="0" xfId="19" applyFont="1" applyFill="1"/>
    <xf numFmtId="169" fontId="10" fillId="2" borderId="0" xfId="19" applyNumberFormat="1" applyFont="1" applyFill="1" applyAlignment="1">
      <alignment horizontal="left"/>
    </xf>
    <xf numFmtId="2" fontId="10" fillId="0" borderId="0" xfId="2" applyNumberFormat="1" applyFont="1" applyAlignment="1" applyProtection="1">
      <alignment horizontal="right"/>
    </xf>
    <xf numFmtId="0" fontId="27" fillId="0" borderId="0" xfId="19"/>
    <xf numFmtId="2" fontId="10" fillId="0" borderId="0" xfId="2" applyNumberFormat="1" applyFont="1" applyAlignment="1" applyProtection="1">
      <alignment horizontal="left"/>
    </xf>
    <xf numFmtId="0" fontId="11" fillId="0" borderId="0" xfId="3" applyFont="1"/>
    <xf numFmtId="0" fontId="5" fillId="0" borderId="0" xfId="12" applyFont="1"/>
    <xf numFmtId="1" fontId="10" fillId="0" borderId="0" xfId="3" applyNumberFormat="1"/>
    <xf numFmtId="0" fontId="13" fillId="0" borderId="0" xfId="2" applyAlignment="1" applyProtection="1">
      <alignment horizontal="left"/>
    </xf>
    <xf numFmtId="0" fontId="13" fillId="2" borderId="0" xfId="2" applyFill="1" applyAlignment="1" applyProtection="1"/>
    <xf numFmtId="0" fontId="10" fillId="2" borderId="0" xfId="17" applyFont="1" applyFill="1"/>
    <xf numFmtId="2" fontId="10" fillId="0" borderId="0" xfId="3" applyNumberFormat="1" applyAlignment="1">
      <alignment horizontal="right"/>
    </xf>
    <xf numFmtId="0" fontId="4" fillId="0" borderId="0" xfId="20" applyAlignment="1">
      <alignment wrapText="1"/>
    </xf>
    <xf numFmtId="0" fontId="13" fillId="0" borderId="0" xfId="2" applyAlignment="1" applyProtection="1">
      <alignment wrapText="1"/>
    </xf>
    <xf numFmtId="0" fontId="9" fillId="0" borderId="0" xfId="20" applyFont="1" applyAlignment="1">
      <alignment wrapText="1"/>
    </xf>
    <xf numFmtId="0" fontId="13" fillId="0" borderId="0" xfId="2" applyAlignment="1" applyProtection="1">
      <alignment horizontal="left" wrapText="1"/>
    </xf>
    <xf numFmtId="0" fontId="4" fillId="0" borderId="0" xfId="20" applyAlignment="1">
      <alignment vertical="center" wrapText="1"/>
    </xf>
    <xf numFmtId="0" fontId="13" fillId="0" borderId="0" xfId="2" applyAlignment="1" applyProtection="1">
      <alignment vertical="top" wrapText="1"/>
    </xf>
    <xf numFmtId="0" fontId="29" fillId="0" borderId="0" xfId="20" applyFont="1" applyAlignment="1">
      <alignment vertical="top"/>
    </xf>
    <xf numFmtId="0" fontId="3" fillId="0" borderId="0" xfId="20" applyFont="1" applyAlignment="1">
      <alignment wrapText="1"/>
    </xf>
    <xf numFmtId="0" fontId="2" fillId="0" borderId="0" xfId="20" applyFont="1" applyAlignment="1">
      <alignment wrapText="1"/>
    </xf>
    <xf numFmtId="2" fontId="10" fillId="0" borderId="0" xfId="0" applyNumberFormat="1" applyFont="1" applyBorder="1" applyAlignment="1">
      <alignment vertical="center"/>
    </xf>
    <xf numFmtId="0" fontId="7" fillId="0" borderId="0" xfId="13" applyFont="1" applyFill="1"/>
    <xf numFmtId="0" fontId="10" fillId="0" borderId="0" xfId="13" applyFont="1" applyFill="1" applyAlignment="1">
      <alignment horizontal="right" vertical="center"/>
    </xf>
    <xf numFmtId="0" fontId="22" fillId="0" borderId="0" xfId="13" applyFill="1"/>
    <xf numFmtId="0" fontId="13" fillId="0" borderId="0" xfId="14" applyFill="1" applyAlignment="1" applyProtection="1"/>
    <xf numFmtId="0" fontId="9" fillId="0" borderId="0" xfId="13" applyFont="1" applyFill="1"/>
    <xf numFmtId="0" fontId="18" fillId="0" borderId="0" xfId="13" applyFont="1" applyFill="1" applyAlignment="1">
      <alignment horizontal="right"/>
    </xf>
    <xf numFmtId="166" fontId="10" fillId="0" borderId="1" xfId="15" applyNumberFormat="1" applyFont="1" applyFill="1" applyBorder="1" applyAlignment="1">
      <alignment horizontal="right" vertical="center" wrapText="1"/>
    </xf>
    <xf numFmtId="166" fontId="7" fillId="0" borderId="1" xfId="15" applyNumberFormat="1" applyFont="1" applyFill="1" applyBorder="1" applyAlignment="1">
      <alignment horizontal="right" vertical="center" wrapText="1"/>
    </xf>
    <xf numFmtId="0" fontId="7" fillId="0" borderId="1" xfId="13" applyFont="1" applyFill="1" applyBorder="1" applyAlignment="1">
      <alignment horizontal="right"/>
    </xf>
    <xf numFmtId="166" fontId="10" fillId="0" borderId="0" xfId="15" applyNumberFormat="1" applyFont="1" applyFill="1" applyAlignment="1">
      <alignment horizontal="right" vertical="center" wrapText="1"/>
    </xf>
    <xf numFmtId="166" fontId="9" fillId="0" borderId="0" xfId="15" applyNumberFormat="1" applyFont="1" applyFill="1"/>
    <xf numFmtId="0" fontId="22" fillId="0" borderId="4" xfId="13" applyFill="1" applyBorder="1"/>
    <xf numFmtId="166" fontId="21" fillId="0" borderId="0" xfId="15" applyNumberFormat="1" applyFont="1" applyFill="1" applyAlignment="1">
      <alignment horizontal="right"/>
    </xf>
    <xf numFmtId="166" fontId="21" fillId="0" borderId="0" xfId="15" applyNumberFormat="1" applyFont="1" applyFill="1" applyAlignment="1">
      <alignment horizontal="right" vertical="center"/>
    </xf>
    <xf numFmtId="0" fontId="8" fillId="0" borderId="0" xfId="13" applyFont="1" applyFill="1"/>
    <xf numFmtId="1" fontId="2" fillId="2" borderId="1" xfId="1" applyNumberFormat="1" applyFont="1" applyFill="1" applyBorder="1" applyAlignment="1">
      <alignment horizontal="left"/>
    </xf>
    <xf numFmtId="1" fontId="2" fillId="2" borderId="2" xfId="1" applyNumberFormat="1" applyFont="1" applyFill="1" applyBorder="1" applyAlignment="1">
      <alignment horizontal="left"/>
    </xf>
    <xf numFmtId="0" fontId="1" fillId="0" borderId="0" xfId="20" applyFont="1" applyAlignment="1">
      <alignment wrapText="1"/>
    </xf>
    <xf numFmtId="0" fontId="10" fillId="0" borderId="0" xfId="3" applyBorder="1" applyAlignment="1">
      <alignment horizontal="center"/>
    </xf>
    <xf numFmtId="0" fontId="8" fillId="0" borderId="0" xfId="3" applyFont="1" applyFill="1"/>
    <xf numFmtId="167" fontId="10" fillId="0" borderId="0" xfId="7" applyNumberFormat="1" applyFill="1" applyAlignment="1">
      <alignment horizontal="right" vertical="top"/>
    </xf>
    <xf numFmtId="1" fontId="4" fillId="6" borderId="3" xfId="20" applyNumberFormat="1" applyFill="1" applyBorder="1" applyAlignment="1">
      <alignment horizontal="right"/>
    </xf>
    <xf numFmtId="3" fontId="4" fillId="6" borderId="3" xfId="20" applyNumberFormat="1" applyFill="1" applyBorder="1" applyAlignment="1">
      <alignment horizontal="right"/>
    </xf>
    <xf numFmtId="0" fontId="34" fillId="0" borderId="0" xfId="0" applyFont="1"/>
    <xf numFmtId="0" fontId="35" fillId="0" borderId="0" xfId="0" applyFont="1"/>
    <xf numFmtId="0" fontId="10" fillId="0" borderId="0" xfId="11" applyBorder="1" applyAlignment="1">
      <alignment horizontal="right"/>
    </xf>
    <xf numFmtId="3" fontId="10" fillId="0" borderId="0" xfId="11" applyNumberFormat="1" applyBorder="1" applyAlignment="1">
      <alignment vertical="center" wrapText="1"/>
    </xf>
    <xf numFmtId="0" fontId="32" fillId="0" borderId="5" xfId="21" applyFill="1"/>
    <xf numFmtId="166" fontId="1" fillId="0" borderId="1" xfId="15" applyNumberFormat="1" applyFont="1" applyFill="1" applyBorder="1" applyAlignment="1">
      <alignment horizontal="right" vertical="center" wrapText="1"/>
    </xf>
    <xf numFmtId="0" fontId="11" fillId="0" borderId="0" xfId="13" applyFont="1" applyFill="1"/>
    <xf numFmtId="0" fontId="10" fillId="0" borderId="0" xfId="13" applyFont="1" applyFill="1"/>
    <xf numFmtId="0" fontId="32" fillId="0" borderId="0" xfId="21" applyBorder="1" applyAlignment="1"/>
    <xf numFmtId="0" fontId="10" fillId="0" borderId="0" xfId="0" applyFont="1" applyBorder="1" applyAlignment="1">
      <alignment vertical="center"/>
    </xf>
    <xf numFmtId="2" fontId="15" fillId="0" borderId="0" xfId="11" applyNumberFormat="1" applyFont="1" applyBorder="1" applyAlignment="1">
      <alignment horizontal="center" vertical="center" wrapText="1"/>
    </xf>
    <xf numFmtId="3" fontId="10" fillId="0" borderId="0" xfId="0" applyNumberFormat="1" applyFont="1" applyBorder="1" applyAlignment="1">
      <alignment vertical="center"/>
    </xf>
    <xf numFmtId="2" fontId="15" fillId="0" borderId="0" xfId="11" applyNumberFormat="1" applyFont="1" applyBorder="1" applyAlignment="1">
      <alignment vertical="center"/>
    </xf>
    <xf numFmtId="168" fontId="10" fillId="0" borderId="0" xfId="11" applyNumberFormat="1" applyBorder="1" applyAlignment="1">
      <alignment vertical="center"/>
    </xf>
    <xf numFmtId="0" fontId="13" fillId="0" borderId="0" xfId="2" applyBorder="1" applyAlignment="1" applyProtection="1"/>
    <xf numFmtId="0" fontId="10" fillId="0" borderId="0" xfId="11" applyBorder="1" applyAlignment="1">
      <alignment vertical="center"/>
    </xf>
    <xf numFmtId="0" fontId="10" fillId="0" borderId="0" xfId="11" applyBorder="1" applyAlignment="1">
      <alignment horizontal="center" vertical="center"/>
    </xf>
    <xf numFmtId="3" fontId="10" fillId="0" borderId="0" xfId="11" applyNumberFormat="1" applyBorder="1" applyAlignment="1">
      <alignment horizontal="center" vertical="center"/>
    </xf>
    <xf numFmtId="0" fontId="11" fillId="0" borderId="0" xfId="0" applyFont="1" applyBorder="1" applyAlignment="1">
      <alignment vertical="center"/>
    </xf>
    <xf numFmtId="3" fontId="10" fillId="0" borderId="0" xfId="11" applyNumberFormat="1" applyBorder="1" applyAlignment="1">
      <alignment vertical="center"/>
    </xf>
    <xf numFmtId="2" fontId="10" fillId="0" borderId="0" xfId="0" applyNumberFormat="1" applyFont="1" applyBorder="1" applyAlignment="1"/>
    <xf numFmtId="168" fontId="10" fillId="0" borderId="0" xfId="11" applyNumberFormat="1" applyFill="1" applyBorder="1" applyAlignment="1">
      <alignment vertical="center"/>
    </xf>
    <xf numFmtId="168" fontId="10" fillId="0" borderId="0" xfId="11" applyNumberFormat="1" applyBorder="1" applyAlignment="1">
      <alignment vertical="center" wrapText="1"/>
    </xf>
    <xf numFmtId="0" fontId="11" fillId="0" borderId="0" xfId="0" applyFont="1" applyBorder="1" applyAlignment="1">
      <alignment horizontal="right" vertical="center"/>
    </xf>
    <xf numFmtId="0" fontId="10" fillId="0" borderId="0" xfId="0" applyFont="1" applyBorder="1" applyAlignment="1">
      <alignment horizontal="right" vertical="center"/>
    </xf>
    <xf numFmtId="0" fontId="11" fillId="0" borderId="3" xfId="0" applyFont="1" applyBorder="1" applyAlignment="1">
      <alignment vertical="center"/>
    </xf>
    <xf numFmtId="1" fontId="10" fillId="0" borderId="3" xfId="11" applyNumberFormat="1" applyFont="1" applyBorder="1" applyAlignment="1">
      <alignment horizontal="left" vertical="center" wrapText="1"/>
    </xf>
    <xf numFmtId="2" fontId="11" fillId="0" borderId="0" xfId="0" applyNumberFormat="1" applyFont="1" applyBorder="1" applyAlignment="1">
      <alignment vertical="center"/>
    </xf>
    <xf numFmtId="3" fontId="11" fillId="0" borderId="0" xfId="11" applyNumberFormat="1" applyFont="1" applyBorder="1" applyAlignment="1">
      <alignment vertical="center" wrapText="1"/>
    </xf>
    <xf numFmtId="166" fontId="9" fillId="0" borderId="2" xfId="15" applyNumberFormat="1" applyFont="1" applyFill="1" applyBorder="1"/>
    <xf numFmtId="166" fontId="11" fillId="0" borderId="2" xfId="15" applyNumberFormat="1" applyFont="1" applyFill="1" applyBorder="1" applyAlignment="1">
      <alignment horizontal="right" vertical="center" wrapText="1"/>
    </xf>
    <xf numFmtId="166" fontId="11" fillId="0" borderId="1" xfId="15" applyNumberFormat="1" applyFont="1" applyFill="1" applyBorder="1" applyAlignment="1">
      <alignment horizontal="right" vertical="center" wrapText="1"/>
    </xf>
    <xf numFmtId="0" fontId="10" fillId="0" borderId="1" xfId="12" applyBorder="1" applyAlignment="1"/>
    <xf numFmtId="0" fontId="10" fillId="0" borderId="0" xfId="12" applyBorder="1" applyAlignment="1"/>
    <xf numFmtId="0" fontId="10" fillId="0" borderId="3" xfId="12" applyFont="1" applyBorder="1" applyAlignment="1"/>
    <xf numFmtId="1" fontId="24" fillId="2" borderId="0" xfId="12" applyNumberFormat="1" applyFont="1" applyFill="1" applyBorder="1" applyAlignment="1"/>
    <xf numFmtId="0" fontId="10" fillId="0" borderId="0" xfId="12" applyBorder="1" applyAlignment="1">
      <alignment horizontal="center" vertical="center" wrapText="1"/>
    </xf>
    <xf numFmtId="0" fontId="6" fillId="0" borderId="0" xfId="16" applyBorder="1" applyAlignment="1">
      <alignment horizontal="center" vertical="center" wrapText="1"/>
    </xf>
    <xf numFmtId="0" fontId="25" fillId="5" borderId="0" xfId="16" applyFont="1" applyFill="1" applyBorder="1" applyAlignment="1">
      <alignment wrapText="1"/>
    </xf>
    <xf numFmtId="0" fontId="10" fillId="0" borderId="0" xfId="12" applyFont="1" applyBorder="1" applyAlignment="1"/>
    <xf numFmtId="3" fontId="9" fillId="0" borderId="0" xfId="16" applyNumberFormat="1" applyFont="1" applyBorder="1" applyAlignment="1">
      <alignment horizontal="right" vertical="center"/>
    </xf>
    <xf numFmtId="0" fontId="11" fillId="0" borderId="0" xfId="12" applyFont="1" applyBorder="1" applyAlignment="1"/>
    <xf numFmtId="0" fontId="26" fillId="5" borderId="0" xfId="16" applyFont="1" applyFill="1" applyBorder="1" applyAlignment="1">
      <alignment vertical="center"/>
    </xf>
    <xf numFmtId="0" fontId="10" fillId="0" borderId="0" xfId="12" applyBorder="1" applyAlignment="1">
      <alignment horizontal="left" vertical="center"/>
    </xf>
    <xf numFmtId="0" fontId="10" fillId="0" borderId="0" xfId="12" applyBorder="1" applyAlignment="1">
      <alignment vertical="center"/>
    </xf>
    <xf numFmtId="0" fontId="6" fillId="0" borderId="0" xfId="16" applyBorder="1" applyAlignment="1">
      <alignment horizontal="left" vertical="center"/>
    </xf>
    <xf numFmtId="0" fontId="6" fillId="0" borderId="0" xfId="16" applyBorder="1" applyAlignment="1">
      <alignment vertical="center"/>
    </xf>
    <xf numFmtId="3" fontId="6" fillId="0" borderId="0" xfId="16" applyNumberFormat="1" applyBorder="1" applyAlignment="1">
      <alignment horizontal="right" vertical="center"/>
    </xf>
    <xf numFmtId="3" fontId="10" fillId="0" borderId="0" xfId="12" applyNumberFormat="1" applyBorder="1" applyAlignment="1"/>
    <xf numFmtId="0" fontId="25" fillId="5" borderId="0" xfId="16" applyFont="1" applyFill="1" applyBorder="1" applyAlignment="1">
      <alignment vertical="center" wrapText="1"/>
    </xf>
    <xf numFmtId="0" fontId="9" fillId="0" borderId="0" xfId="16" applyFont="1" applyBorder="1" applyAlignment="1">
      <alignment horizontal="left" vertical="center"/>
    </xf>
    <xf numFmtId="0" fontId="25" fillId="5" borderId="0" xfId="16" applyFont="1" applyFill="1" applyBorder="1" applyAlignment="1">
      <alignment vertical="center"/>
    </xf>
    <xf numFmtId="3" fontId="11" fillId="0" borderId="0" xfId="12" applyNumberFormat="1" applyFont="1" applyBorder="1" applyAlignment="1">
      <alignment horizontal="right" vertical="center"/>
    </xf>
    <xf numFmtId="3" fontId="11" fillId="0" borderId="0" xfId="12" applyNumberFormat="1" applyFont="1" applyBorder="1" applyAlignment="1"/>
    <xf numFmtId="0" fontId="10" fillId="0" borderId="0" xfId="12" applyBorder="1" applyAlignment="1">
      <alignment horizontal="left"/>
    </xf>
    <xf numFmtId="0" fontId="6" fillId="0" borderId="0" xfId="16" applyBorder="1" applyAlignment="1">
      <alignment vertical="center" wrapText="1"/>
    </xf>
    <xf numFmtId="0" fontId="26" fillId="5" borderId="0" xfId="16" applyFont="1" applyFill="1" applyBorder="1" applyAlignment="1">
      <alignment vertical="center" wrapText="1"/>
    </xf>
    <xf numFmtId="3" fontId="11" fillId="0" borderId="0" xfId="12" applyNumberFormat="1" applyFont="1" applyFill="1" applyBorder="1" applyAlignment="1">
      <alignment horizontal="right" vertical="center"/>
    </xf>
    <xf numFmtId="0" fontId="25" fillId="5" borderId="0" xfId="16" applyFont="1" applyFill="1" applyBorder="1" applyAlignment="1">
      <alignment horizontal="left" vertical="center" wrapText="1"/>
    </xf>
    <xf numFmtId="0" fontId="26" fillId="5" borderId="0" xfId="16" applyFont="1" applyFill="1" applyBorder="1" applyAlignment="1">
      <alignment horizontal="left" vertical="center" wrapText="1"/>
    </xf>
    <xf numFmtId="0" fontId="6" fillId="0" borderId="0" xfId="16" applyBorder="1" applyAlignment="1">
      <alignment horizontal="left" vertical="center" wrapText="1"/>
    </xf>
    <xf numFmtId="0" fontId="11" fillId="0" borderId="0" xfId="12" applyFont="1" applyBorder="1" applyAlignment="1">
      <alignment horizontal="left"/>
    </xf>
    <xf numFmtId="0" fontId="10" fillId="0" borderId="0" xfId="12" applyBorder="1" applyAlignment="1">
      <alignment horizontal="right"/>
    </xf>
    <xf numFmtId="0" fontId="11" fillId="0" borderId="0" xfId="12" applyFont="1" applyBorder="1" applyAlignment="1">
      <alignment horizontal="right"/>
    </xf>
    <xf numFmtId="0" fontId="25" fillId="5" borderId="0" xfId="16" applyFont="1" applyFill="1" applyBorder="1" applyAlignment="1"/>
    <xf numFmtId="0" fontId="25" fillId="5" borderId="3" xfId="16" applyFont="1" applyFill="1" applyBorder="1" applyAlignment="1">
      <alignment wrapText="1"/>
    </xf>
    <xf numFmtId="0" fontId="10" fillId="0" borderId="3" xfId="3" applyBorder="1" applyAlignment="1">
      <alignment horizontal="right"/>
    </xf>
    <xf numFmtId="3" fontId="32" fillId="2" borderId="5" xfId="21" applyNumberFormat="1" applyFill="1" applyAlignment="1"/>
    <xf numFmtId="1" fontId="33" fillId="2" borderId="6" xfId="22" applyNumberFormat="1" applyFill="1" applyAlignment="1"/>
    <xf numFmtId="0" fontId="6" fillId="0" borderId="0" xfId="16" applyFill="1" applyAlignment="1">
      <alignment horizontal="left" vertical="center" wrapText="1"/>
    </xf>
    <xf numFmtId="0" fontId="10" fillId="0" borderId="0" xfId="12" applyFill="1" applyAlignment="1">
      <alignment horizontal="left"/>
    </xf>
    <xf numFmtId="0" fontId="10" fillId="0" borderId="0" xfId="12" applyFill="1" applyAlignment="1"/>
    <xf numFmtId="3" fontId="10" fillId="0" borderId="0" xfId="12" applyNumberFormat="1" applyFill="1" applyAlignment="1">
      <alignment horizontal="right" vertical="center"/>
    </xf>
    <xf numFmtId="3" fontId="1" fillId="0" borderId="0" xfId="16" applyNumberFormat="1" applyFont="1" applyBorder="1" applyAlignment="1">
      <alignment horizontal="right" vertical="center"/>
    </xf>
    <xf numFmtId="0" fontId="6" fillId="0" borderId="0" xfId="16" applyFill="1" applyAlignment="1">
      <alignment horizontal="left" vertical="center"/>
    </xf>
    <xf numFmtId="1" fontId="13" fillId="2" borderId="0" xfId="2" applyNumberFormat="1" applyFill="1" applyBorder="1" applyAlignment="1" applyProtection="1"/>
    <xf numFmtId="0" fontId="10" fillId="2" borderId="0" xfId="3" applyFill="1" applyBorder="1" applyAlignment="1"/>
    <xf numFmtId="0" fontId="10" fillId="2" borderId="0" xfId="3" applyFill="1" applyBorder="1" applyAlignment="1">
      <alignment horizontal="right"/>
    </xf>
    <xf numFmtId="0" fontId="11" fillId="2" borderId="0" xfId="4" applyFont="1" applyFill="1" applyBorder="1" applyAlignment="1">
      <alignment horizontal="center"/>
    </xf>
    <xf numFmtId="0" fontId="0" fillId="2" borderId="0" xfId="4" applyFont="1" applyFill="1" applyBorder="1" applyAlignment="1">
      <alignment horizontal="center"/>
    </xf>
    <xf numFmtId="0" fontId="10" fillId="2" borderId="0" xfId="4" applyFont="1" applyFill="1" applyBorder="1" applyAlignment="1">
      <alignment horizontal="center"/>
    </xf>
    <xf numFmtId="0" fontId="10" fillId="2" borderId="0" xfId="3" applyFill="1" applyBorder="1" applyAlignment="1">
      <alignment wrapText="1"/>
    </xf>
    <xf numFmtId="0" fontId="10" fillId="2" borderId="0" xfId="3" applyFill="1" applyBorder="1" applyAlignment="1">
      <alignment horizontal="center"/>
    </xf>
    <xf numFmtId="3" fontId="10" fillId="2" borderId="0" xfId="3" applyNumberFormat="1" applyFill="1" applyBorder="1" applyAlignment="1">
      <alignment horizontal="right"/>
    </xf>
    <xf numFmtId="41" fontId="10" fillId="0" borderId="0" xfId="5" applyNumberFormat="1" applyBorder="1" applyAlignment="1">
      <alignment horizontal="right"/>
    </xf>
    <xf numFmtId="3" fontId="0" fillId="2" borderId="0" xfId="3" applyNumberFormat="1" applyFont="1" applyFill="1" applyBorder="1" applyAlignment="1">
      <alignment horizontal="right"/>
    </xf>
    <xf numFmtId="0" fontId="10" fillId="2" borderId="0" xfId="3" applyFill="1" applyBorder="1" applyAlignment="1">
      <alignment horizontal="right" wrapText="1"/>
    </xf>
    <xf numFmtId="0" fontId="0" fillId="2" borderId="0" xfId="3" applyFont="1" applyFill="1" applyBorder="1" applyAlignment="1">
      <alignment horizontal="right"/>
    </xf>
    <xf numFmtId="3" fontId="10" fillId="0" borderId="0" xfId="3" applyNumberFormat="1" applyFill="1" applyBorder="1" applyAlignment="1">
      <alignment horizontal="right"/>
    </xf>
    <xf numFmtId="166" fontId="10" fillId="0" borderId="0" xfId="5" applyNumberFormat="1" applyBorder="1" applyAlignment="1">
      <alignment horizontal="right"/>
    </xf>
    <xf numFmtId="165" fontId="10" fillId="0" borderId="0" xfId="5" applyNumberFormat="1" applyBorder="1" applyAlignment="1">
      <alignment horizontal="right"/>
    </xf>
    <xf numFmtId="0" fontId="18" fillId="2" borderId="0" xfId="3" applyFont="1" applyFill="1" applyBorder="1" applyAlignment="1"/>
    <xf numFmtId="166" fontId="10" fillId="2" borderId="0" xfId="3" applyNumberFormat="1" applyFill="1" applyBorder="1" applyAlignment="1">
      <alignment horizontal="right"/>
    </xf>
    <xf numFmtId="41" fontId="10" fillId="2" borderId="0" xfId="3" applyNumberFormat="1" applyFill="1" applyBorder="1" applyAlignment="1">
      <alignment horizontal="right"/>
    </xf>
    <xf numFmtId="9" fontId="10" fillId="2" borderId="0" xfId="6" applyFill="1" applyBorder="1" applyAlignment="1">
      <alignment horizontal="right"/>
    </xf>
    <xf numFmtId="166" fontId="10" fillId="2" borderId="0" xfId="3" applyNumberFormat="1" applyFill="1" applyBorder="1" applyAlignment="1"/>
    <xf numFmtId="3" fontId="10" fillId="2" borderId="0" xfId="3" applyNumberFormat="1" applyFill="1" applyBorder="1" applyAlignment="1"/>
    <xf numFmtId="3" fontId="10" fillId="2" borderId="0" xfId="3" applyNumberFormat="1" applyFill="1" applyBorder="1" applyAlignment="1">
      <alignment wrapText="1"/>
    </xf>
    <xf numFmtId="0" fontId="10" fillId="0" borderId="0" xfId="3" applyBorder="1" applyAlignment="1"/>
    <xf numFmtId="0" fontId="10" fillId="0" borderId="0" xfId="3" applyBorder="1" applyAlignment="1">
      <alignment horizontal="center" wrapText="1"/>
    </xf>
    <xf numFmtId="0" fontId="7" fillId="0" borderId="0" xfId="3" applyFont="1" applyBorder="1" applyAlignment="1">
      <alignment horizontal="center"/>
    </xf>
    <xf numFmtId="0" fontId="7" fillId="2" borderId="0" xfId="3" applyFont="1" applyFill="1" applyBorder="1" applyAlignment="1"/>
    <xf numFmtId="0" fontId="7" fillId="2" borderId="0" xfId="3" applyFont="1" applyFill="1" applyBorder="1" applyAlignment="1">
      <alignment horizontal="right"/>
    </xf>
    <xf numFmtId="0" fontId="10" fillId="0" borderId="0" xfId="3" applyFill="1" applyAlignment="1">
      <alignment horizontal="center"/>
    </xf>
    <xf numFmtId="166" fontId="10" fillId="2" borderId="0" xfId="5" applyNumberFormat="1" applyFill="1" applyBorder="1" applyAlignment="1">
      <alignment horizontal="right"/>
    </xf>
    <xf numFmtId="3" fontId="2" fillId="2" borderId="3" xfId="1" applyNumberFormat="1" applyFont="1" applyFill="1" applyBorder="1" applyAlignment="1"/>
    <xf numFmtId="41" fontId="10" fillId="2" borderId="3" xfId="1" applyNumberFormat="1" applyFill="1" applyBorder="1" applyAlignment="1"/>
    <xf numFmtId="41" fontId="10" fillId="2" borderId="1" xfId="0" applyNumberFormat="1" applyFont="1" applyFill="1" applyBorder="1" applyAlignment="1"/>
    <xf numFmtId="41" fontId="10" fillId="2" borderId="2" xfId="0" applyNumberFormat="1" applyFont="1" applyFill="1" applyBorder="1" applyAlignment="1"/>
    <xf numFmtId="0" fontId="2" fillId="2" borderId="0" xfId="0" applyFont="1" applyFill="1" applyBorder="1" applyAlignment="1"/>
    <xf numFmtId="3" fontId="8" fillId="2" borderId="0" xfId="0" applyNumberFormat="1" applyFont="1" applyFill="1" applyBorder="1" applyAlignment="1"/>
    <xf numFmtId="0" fontId="8" fillId="2" borderId="0" xfId="0" applyFont="1" applyFill="1" applyBorder="1" applyAlignment="1"/>
    <xf numFmtId="0" fontId="14" fillId="2" borderId="0" xfId="2" applyFont="1" applyFill="1" applyBorder="1" applyAlignment="1" applyProtection="1"/>
    <xf numFmtId="3" fontId="16" fillId="2" borderId="0" xfId="1" applyNumberFormat="1" applyFont="1" applyFill="1" applyBorder="1" applyAlignment="1"/>
    <xf numFmtId="3" fontId="2" fillId="2" borderId="0" xfId="1" applyNumberFormat="1" applyFont="1" applyFill="1" applyBorder="1" applyAlignment="1"/>
    <xf numFmtId="3" fontId="2" fillId="2" borderId="0" xfId="1" applyNumberFormat="1" applyFont="1" applyFill="1" applyBorder="1" applyAlignment="1">
      <alignment horizontal="right"/>
    </xf>
    <xf numFmtId="41" fontId="10" fillId="2" borderId="0" xfId="0" applyNumberFormat="1" applyFont="1" applyFill="1" applyBorder="1" applyAlignment="1"/>
    <xf numFmtId="1" fontId="2" fillId="2" borderId="0" xfId="0" applyNumberFormat="1" applyFont="1" applyFill="1" applyBorder="1" applyAlignment="1"/>
    <xf numFmtId="1" fontId="2" fillId="2" borderId="0" xfId="1" applyNumberFormat="1" applyFont="1" applyFill="1" applyBorder="1" applyAlignment="1">
      <alignment horizontal="left"/>
    </xf>
    <xf numFmtId="41" fontId="10" fillId="2" borderId="0" xfId="1" applyNumberFormat="1" applyFill="1" applyBorder="1" applyAlignment="1"/>
    <xf numFmtId="41" fontId="10" fillId="0" borderId="0" xfId="0" applyNumberFormat="1" applyFont="1" applyFill="1" applyBorder="1" applyAlignment="1"/>
    <xf numFmtId="41" fontId="10" fillId="0" borderId="0" xfId="1" applyNumberFormat="1" applyFill="1" applyBorder="1" applyAlignment="1"/>
    <xf numFmtId="41" fontId="10" fillId="0" borderId="0" xfId="0" applyNumberFormat="1" applyFont="1" applyFill="1" applyBorder="1" applyAlignment="1">
      <alignment horizontal="right"/>
    </xf>
    <xf numFmtId="3" fontId="2" fillId="2" borderId="0" xfId="1" applyNumberFormat="1" applyFont="1" applyFill="1" applyBorder="1" applyAlignment="1">
      <alignment horizontal="left"/>
    </xf>
    <xf numFmtId="41" fontId="10" fillId="0" borderId="0" xfId="1" applyNumberFormat="1" applyBorder="1" applyAlignment="1"/>
    <xf numFmtId="41" fontId="10" fillId="2" borderId="0" xfId="0" applyNumberFormat="1" applyFont="1" applyFill="1" applyBorder="1" applyAlignment="1">
      <alignment horizontal="right"/>
    </xf>
    <xf numFmtId="0" fontId="2" fillId="2" borderId="2" xfId="0" applyFont="1" applyFill="1" applyBorder="1" applyAlignment="1"/>
    <xf numFmtId="1" fontId="2" fillId="2" borderId="1" xfId="0" applyNumberFormat="1" applyFont="1" applyFill="1" applyBorder="1" applyAlignment="1"/>
    <xf numFmtId="1" fontId="1" fillId="2" borderId="2" xfId="0" applyNumberFormat="1" applyFont="1" applyFill="1" applyBorder="1" applyAlignment="1"/>
    <xf numFmtId="41" fontId="10" fillId="0" borderId="2" xfId="0" applyNumberFormat="1" applyFont="1" applyFill="1" applyBorder="1" applyAlignment="1"/>
    <xf numFmtId="1" fontId="1" fillId="2" borderId="2" xfId="1" applyNumberFormat="1" applyFont="1" applyFill="1" applyBorder="1" applyAlignment="1">
      <alignment horizontal="left"/>
    </xf>
    <xf numFmtId="0" fontId="2" fillId="2" borderId="1" xfId="0" applyFont="1" applyFill="1" applyBorder="1" applyAlignment="1"/>
    <xf numFmtId="3" fontId="2" fillId="2" borderId="1" xfId="1" applyNumberFormat="1" applyFont="1" applyFill="1" applyBorder="1" applyAlignment="1"/>
    <xf numFmtId="41" fontId="10" fillId="2" borderId="1" xfId="1" applyNumberFormat="1" applyFill="1" applyBorder="1" applyAlignment="1">
      <alignment horizontal="right"/>
    </xf>
    <xf numFmtId="0" fontId="2" fillId="2" borderId="3" xfId="0" applyFont="1" applyFill="1" applyBorder="1" applyAlignment="1"/>
    <xf numFmtId="165" fontId="10" fillId="2" borderId="3" xfId="1" applyNumberFormat="1" applyFill="1" applyBorder="1" applyAlignment="1"/>
    <xf numFmtId="0" fontId="36" fillId="0" borderId="0" xfId="21" applyFont="1" applyBorder="1" applyAlignment="1"/>
    <xf numFmtId="0" fontId="10" fillId="2" borderId="0" xfId="0" applyFont="1" applyFill="1" applyBorder="1" applyAlignment="1"/>
    <xf numFmtId="0" fontId="28" fillId="2" borderId="0" xfId="2" applyFont="1" applyFill="1" applyBorder="1" applyAlignment="1" applyProtection="1"/>
    <xf numFmtId="3" fontId="0" fillId="2" borderId="2" xfId="0" applyNumberFormat="1" applyFill="1" applyBorder="1" applyAlignment="1"/>
    <xf numFmtId="3" fontId="0" fillId="0" borderId="2" xfId="0" applyNumberFormat="1" applyBorder="1" applyAlignment="1"/>
    <xf numFmtId="3" fontId="2" fillId="2" borderId="2" xfId="0" applyNumberFormat="1" applyFont="1" applyFill="1" applyBorder="1" applyAlignment="1"/>
    <xf numFmtId="3" fontId="2" fillId="0" borderId="2" xfId="0" applyNumberFormat="1" applyFont="1" applyBorder="1" applyAlignment="1"/>
    <xf numFmtId="164" fontId="12" fillId="2" borderId="0" xfId="0" applyNumberFormat="1" applyFont="1" applyFill="1" applyBorder="1" applyAlignment="1"/>
    <xf numFmtId="0" fontId="2" fillId="2" borderId="0" xfId="0" applyFont="1" applyFill="1" applyBorder="1" applyAlignment="1">
      <alignment horizontal="right"/>
    </xf>
    <xf numFmtId="164" fontId="2" fillId="2" borderId="0" xfId="0" applyNumberFormat="1" applyFont="1" applyFill="1" applyBorder="1" applyAlignment="1">
      <alignment horizontal="left"/>
    </xf>
    <xf numFmtId="164" fontId="9" fillId="2" borderId="0" xfId="0" applyNumberFormat="1" applyFont="1" applyFill="1" applyBorder="1" applyAlignment="1">
      <alignment horizontal="right"/>
    </xf>
    <xf numFmtId="164" fontId="9" fillId="2" borderId="0" xfId="0" applyNumberFormat="1" applyFont="1" applyFill="1" applyBorder="1" applyAlignment="1">
      <alignment horizontal="left"/>
    </xf>
    <xf numFmtId="0" fontId="11" fillId="2" borderId="0" xfId="0" applyFont="1" applyFill="1" applyBorder="1" applyAlignment="1">
      <alignment horizontal="center"/>
    </xf>
    <xf numFmtId="3" fontId="0" fillId="2" borderId="0" xfId="0" applyNumberFormat="1" applyFill="1" applyBorder="1" applyAlignment="1"/>
    <xf numFmtId="3" fontId="0" fillId="0" borderId="0" xfId="0" applyNumberFormat="1" applyBorder="1" applyAlignment="1"/>
    <xf numFmtId="3" fontId="0" fillId="2" borderId="0" xfId="0" applyNumberFormat="1" applyFill="1" applyBorder="1" applyAlignment="1">
      <alignment horizontal="right"/>
    </xf>
    <xf numFmtId="3" fontId="2" fillId="2" borderId="0" xfId="0" applyNumberFormat="1" applyFont="1" applyFill="1" applyBorder="1" applyAlignment="1"/>
    <xf numFmtId="3" fontId="2" fillId="0" borderId="0" xfId="0" applyNumberFormat="1" applyFont="1" applyBorder="1" applyAlignment="1"/>
    <xf numFmtId="3" fontId="2" fillId="2" borderId="0" xfId="0" applyNumberFormat="1" applyFont="1" applyFill="1" applyBorder="1" applyAlignment="1">
      <alignment horizontal="right"/>
    </xf>
    <xf numFmtId="164" fontId="2" fillId="2" borderId="0" xfId="0" applyNumberFormat="1" applyFont="1" applyFill="1" applyBorder="1" applyAlignment="1">
      <alignment horizontal="right"/>
    </xf>
    <xf numFmtId="164" fontId="9" fillId="2" borderId="3" xfId="0" applyNumberFormat="1" applyFont="1" applyFill="1" applyBorder="1" applyAlignment="1">
      <alignment horizontal="left"/>
    </xf>
    <xf numFmtId="0" fontId="11" fillId="2" borderId="3" xfId="0" applyFont="1" applyFill="1" applyBorder="1" applyAlignment="1">
      <alignment horizontal="right"/>
    </xf>
    <xf numFmtId="164" fontId="2" fillId="2" borderId="2" xfId="0" applyNumberFormat="1" applyFont="1" applyFill="1" applyBorder="1" applyAlignment="1">
      <alignment horizontal="left"/>
    </xf>
    <xf numFmtId="3" fontId="11" fillId="2" borderId="0" xfId="0" applyNumberFormat="1" applyFont="1" applyFill="1" applyBorder="1" applyAlignment="1"/>
    <xf numFmtId="3" fontId="11" fillId="0" borderId="0" xfId="0" applyNumberFormat="1" applyFont="1" applyBorder="1" applyAlignment="1"/>
    <xf numFmtId="3" fontId="9" fillId="2" borderId="0" xfId="0" applyNumberFormat="1" applyFont="1" applyFill="1" applyBorder="1" applyAlignment="1"/>
    <xf numFmtId="3" fontId="9" fillId="0" borderId="0" xfId="0" applyNumberFormat="1" applyFont="1" applyBorder="1" applyAlignment="1"/>
    <xf numFmtId="3" fontId="1" fillId="2" borderId="2" xfId="0" applyNumberFormat="1" applyFont="1" applyFill="1" applyBorder="1" applyAlignment="1"/>
    <xf numFmtId="3" fontId="1" fillId="2" borderId="0" xfId="0" applyNumberFormat="1" applyFont="1" applyFill="1" applyBorder="1" applyAlignment="1"/>
    <xf numFmtId="164" fontId="1" fillId="2" borderId="0" xfId="0" applyNumberFormat="1" applyFont="1" applyFill="1" applyAlignment="1">
      <alignment horizontal="left"/>
    </xf>
    <xf numFmtId="3" fontId="2" fillId="2" borderId="2" xfId="0" applyNumberFormat="1" applyFont="1" applyFill="1" applyBorder="1" applyAlignment="1">
      <alignment horizontal="right"/>
    </xf>
    <xf numFmtId="3" fontId="0" fillId="2" borderId="2" xfId="0" applyNumberFormat="1" applyFill="1" applyBorder="1" applyAlignment="1">
      <alignment horizontal="right"/>
    </xf>
    <xf numFmtId="0" fontId="10" fillId="0" borderId="0" xfId="3" applyBorder="1" applyAlignment="1">
      <alignment horizontal="left" vertical="top"/>
    </xf>
    <xf numFmtId="0" fontId="25" fillId="5" borderId="0" xfId="17" applyFont="1" applyFill="1" applyBorder="1" applyAlignment="1">
      <alignment vertical="center" wrapText="1"/>
    </xf>
    <xf numFmtId="0" fontId="26" fillId="5" borderId="0" xfId="17" applyFont="1" applyFill="1" applyBorder="1" applyAlignment="1">
      <alignment vertical="center" wrapText="1"/>
    </xf>
    <xf numFmtId="0" fontId="26" fillId="5" borderId="0" xfId="17" applyFont="1" applyFill="1" applyBorder="1" applyAlignment="1">
      <alignment vertical="center"/>
    </xf>
    <xf numFmtId="0" fontId="5" fillId="0" borderId="0" xfId="17" applyBorder="1" applyAlignment="1">
      <alignment horizontal="left" vertical="center"/>
    </xf>
    <xf numFmtId="0" fontId="5" fillId="0" borderId="0" xfId="17" applyBorder="1" applyAlignment="1">
      <alignment vertical="center"/>
    </xf>
    <xf numFmtId="0" fontId="9" fillId="0" borderId="0" xfId="17" applyFont="1" applyBorder="1" applyAlignment="1">
      <alignment horizontal="left" vertical="center"/>
    </xf>
    <xf numFmtId="0" fontId="11" fillId="5" borderId="0" xfId="17" applyFont="1" applyFill="1" applyBorder="1" applyAlignment="1">
      <alignment vertical="center"/>
    </xf>
    <xf numFmtId="167" fontId="10" fillId="0" borderId="0" xfId="12" applyNumberFormat="1" applyBorder="1" applyAlignment="1"/>
    <xf numFmtId="9" fontId="10" fillId="0" borderId="0" xfId="18" applyFont="1" applyBorder="1" applyAlignment="1"/>
    <xf numFmtId="167" fontId="10" fillId="0" borderId="0" xfId="12" applyNumberFormat="1" applyFill="1" applyBorder="1" applyAlignment="1"/>
    <xf numFmtId="0" fontId="5" fillId="0" borderId="0" xfId="17" applyBorder="1" applyAlignment="1">
      <alignment horizontal="left" vertical="center" wrapText="1"/>
    </xf>
    <xf numFmtId="0" fontId="9" fillId="0" borderId="0" xfId="17" applyFont="1" applyBorder="1" applyAlignment="1">
      <alignment vertical="center" wrapText="1"/>
    </xf>
    <xf numFmtId="0" fontId="10" fillId="0" borderId="0" xfId="3" applyBorder="1" applyAlignment="1">
      <alignment horizontal="left"/>
    </xf>
    <xf numFmtId="167" fontId="10" fillId="0" borderId="0" xfId="7" applyNumberFormat="1" applyBorder="1" applyAlignment="1">
      <alignment horizontal="right" vertical="top"/>
    </xf>
    <xf numFmtId="167" fontId="10" fillId="3" borderId="0" xfId="7" applyNumberFormat="1" applyFill="1" applyBorder="1" applyAlignment="1">
      <alignment horizontal="right" vertical="top"/>
    </xf>
    <xf numFmtId="0" fontId="11" fillId="0" borderId="0" xfId="3" applyFont="1" applyBorder="1" applyAlignment="1"/>
    <xf numFmtId="167" fontId="10" fillId="0" borderId="2" xfId="12" applyNumberFormat="1" applyBorder="1"/>
    <xf numFmtId="0" fontId="33" fillId="0" borderId="6" xfId="22" applyAlignment="1"/>
    <xf numFmtId="0" fontId="10" fillId="0" borderId="1" xfId="12" applyFont="1" applyBorder="1" applyAlignment="1"/>
    <xf numFmtId="0" fontId="0" fillId="0" borderId="1" xfId="12" applyFont="1" applyBorder="1" applyAlignment="1"/>
    <xf numFmtId="0" fontId="0" fillId="0" borderId="1" xfId="3" applyFont="1" applyBorder="1" applyAlignment="1">
      <alignment horizontal="right"/>
    </xf>
    <xf numFmtId="0" fontId="33" fillId="0" borderId="6" xfId="22"/>
    <xf numFmtId="0" fontId="11" fillId="0" borderId="3" xfId="12" applyFont="1" applyBorder="1" applyAlignment="1">
      <alignment horizontal="right" vertical="center"/>
    </xf>
    <xf numFmtId="0" fontId="11" fillId="0" borderId="3" xfId="12" applyFont="1" applyBorder="1" applyAlignment="1">
      <alignment vertical="center"/>
    </xf>
    <xf numFmtId="0" fontId="10" fillId="0" borderId="3" xfId="3" applyBorder="1" applyAlignment="1">
      <alignment horizontal="center" vertical="center"/>
    </xf>
    <xf numFmtId="49" fontId="10" fillId="0" borderId="0" xfId="3" applyNumberFormat="1" applyBorder="1" applyAlignment="1">
      <alignment horizontal="left"/>
    </xf>
    <xf numFmtId="0" fontId="10" fillId="0" borderId="0" xfId="3" applyBorder="1"/>
    <xf numFmtId="167" fontId="10" fillId="0" borderId="0" xfId="12" applyNumberFormat="1" applyBorder="1"/>
    <xf numFmtId="0" fontId="10" fillId="0" borderId="0" xfId="3" applyBorder="1" applyAlignment="1">
      <alignment vertical="top"/>
    </xf>
    <xf numFmtId="0" fontId="11" fillId="2" borderId="0" xfId="0" applyFont="1" applyFill="1" applyBorder="1" applyAlignment="1"/>
    <xf numFmtId="0" fontId="9" fillId="2" borderId="0" xfId="0" applyFont="1" applyFill="1" applyBorder="1" applyAlignment="1"/>
    <xf numFmtId="3" fontId="9" fillId="2" borderId="0" xfId="1" applyNumberFormat="1" applyFont="1" applyFill="1" applyBorder="1" applyAlignment="1"/>
    <xf numFmtId="3" fontId="9" fillId="2" borderId="0" xfId="1" applyNumberFormat="1" applyFont="1" applyFill="1" applyBorder="1" applyAlignment="1">
      <alignment horizontal="right"/>
    </xf>
    <xf numFmtId="0" fontId="11" fillId="2" borderId="2" xfId="0" applyFont="1" applyFill="1" applyBorder="1" applyAlignment="1"/>
    <xf numFmtId="2" fontId="17" fillId="0" borderId="0" xfId="11" applyNumberFormat="1" applyFont="1" applyBorder="1" applyAlignment="1">
      <alignment vertical="center"/>
    </xf>
    <xf numFmtId="0" fontId="11" fillId="0" borderId="3" xfId="3" applyFont="1" applyBorder="1" applyAlignment="1">
      <alignment horizontal="center" wrapText="1"/>
    </xf>
    <xf numFmtId="0" fontId="11" fillId="2" borderId="3" xfId="4" applyFont="1" applyFill="1" applyBorder="1" applyAlignment="1">
      <alignment horizontal="right" wrapText="1"/>
    </xf>
    <xf numFmtId="0" fontId="10" fillId="2" borderId="3" xfId="4" applyFont="1" applyFill="1" applyBorder="1" applyAlignment="1">
      <alignment horizontal="right" wrapText="1"/>
    </xf>
    <xf numFmtId="0" fontId="0" fillId="2" borderId="3" xfId="4" applyFont="1" applyFill="1" applyBorder="1" applyAlignment="1">
      <alignment horizontal="right" wrapText="1"/>
    </xf>
    <xf numFmtId="0" fontId="11" fillId="2" borderId="1" xfId="0" applyFont="1" applyFill="1" applyBorder="1" applyAlignment="1">
      <alignment horizontal="center"/>
    </xf>
    <xf numFmtId="164" fontId="2" fillId="2" borderId="1" xfId="0" applyNumberFormat="1" applyFont="1" applyFill="1" applyBorder="1" applyAlignment="1">
      <alignment horizontal="left"/>
    </xf>
    <xf numFmtId="3" fontId="9" fillId="2" borderId="1" xfId="0" applyNumberFormat="1" applyFont="1" applyFill="1" applyBorder="1" applyAlignment="1"/>
    <xf numFmtId="3" fontId="9" fillId="0" borderId="1" xfId="0" applyNumberFormat="1" applyFont="1" applyBorder="1" applyAlignment="1"/>
    <xf numFmtId="3" fontId="11" fillId="0" borderId="1" xfId="0" applyNumberFormat="1" applyFont="1" applyBorder="1" applyAlignment="1"/>
    <xf numFmtId="0" fontId="31" fillId="0" borderId="0" xfId="3" applyFont="1" applyFill="1"/>
    <xf numFmtId="0" fontId="32" fillId="0" borderId="0" xfId="21" applyFill="1" applyBorder="1" applyAlignment="1"/>
    <xf numFmtId="0" fontId="33" fillId="2" borderId="6" xfId="22" applyFill="1"/>
    <xf numFmtId="164" fontId="1" fillId="2" borderId="0" xfId="0" applyNumberFormat="1" applyFont="1" applyFill="1" applyBorder="1" applyAlignment="1">
      <alignment horizontal="left"/>
    </xf>
    <xf numFmtId="0" fontId="4" fillId="0" borderId="0" xfId="20" applyAlignment="1"/>
    <xf numFmtId="0" fontId="9" fillId="6" borderId="0" xfId="20" applyFont="1" applyFill="1" applyAlignment="1"/>
    <xf numFmtId="0" fontId="1" fillId="6" borderId="0" xfId="20" applyFont="1" applyFill="1" applyAlignment="1"/>
    <xf numFmtId="0" fontId="4" fillId="6" borderId="0" xfId="20" applyFill="1" applyAlignment="1"/>
    <xf numFmtId="0" fontId="4" fillId="6" borderId="3" xfId="20" applyFill="1" applyBorder="1" applyAlignment="1"/>
    <xf numFmtId="3" fontId="4" fillId="6" borderId="3" xfId="20" applyNumberFormat="1" applyFill="1" applyBorder="1" applyAlignment="1"/>
    <xf numFmtId="1" fontId="4" fillId="6" borderId="3" xfId="20" applyNumberFormat="1" applyFill="1" applyBorder="1" applyAlignment="1"/>
    <xf numFmtId="0" fontId="4" fillId="6" borderId="0" xfId="20" applyFill="1" applyBorder="1" applyAlignment="1"/>
    <xf numFmtId="0" fontId="29" fillId="0" borderId="0" xfId="20" applyFont="1" applyAlignment="1"/>
    <xf numFmtId="0" fontId="30" fillId="0" borderId="0" xfId="20" applyFont="1" applyAlignment="1"/>
    <xf numFmtId="0" fontId="1" fillId="6" borderId="0" xfId="20" applyFont="1" applyFill="1" applyBorder="1" applyAlignment="1"/>
    <xf numFmtId="0" fontId="3" fillId="0" borderId="0" xfId="20" applyFont="1" applyAlignment="1"/>
    <xf numFmtId="0" fontId="4" fillId="0" borderId="0" xfId="20" applyFont="1" applyAlignment="1"/>
    <xf numFmtId="0" fontId="4" fillId="6" borderId="0" xfId="20" applyFont="1" applyFill="1" applyAlignment="1"/>
    <xf numFmtId="0" fontId="4" fillId="0" borderId="0" xfId="20" applyFill="1" applyAlignment="1"/>
    <xf numFmtId="0" fontId="37" fillId="0" borderId="0" xfId="0" applyFont="1" applyAlignment="1"/>
    <xf numFmtId="0" fontId="38" fillId="0" borderId="0" xfId="0" applyFont="1" applyAlignment="1"/>
    <xf numFmtId="0" fontId="39" fillId="0" borderId="0" xfId="0" applyFont="1" applyAlignment="1">
      <alignment horizontal="justify" vertical="center"/>
    </xf>
    <xf numFmtId="0" fontId="40" fillId="0" borderId="0" xfId="0" applyFont="1" applyAlignment="1">
      <alignment horizontal="justify" vertical="center"/>
    </xf>
    <xf numFmtId="0" fontId="13" fillId="0" borderId="0" xfId="2" applyAlignment="1" applyProtection="1">
      <alignment horizontal="justify" vertical="center"/>
    </xf>
    <xf numFmtId="166" fontId="9" fillId="0" borderId="3" xfId="15" applyNumberFormat="1" applyFont="1" applyFill="1" applyBorder="1"/>
    <xf numFmtId="0" fontId="9" fillId="0" borderId="3" xfId="13" applyFont="1" applyFill="1" applyBorder="1"/>
    <xf numFmtId="166" fontId="11" fillId="0" borderId="3" xfId="15" applyNumberFormat="1" applyFont="1" applyFill="1" applyBorder="1" applyAlignment="1">
      <alignment horizontal="right" vertical="center" wrapText="1"/>
    </xf>
    <xf numFmtId="0" fontId="33" fillId="0" borderId="6" xfId="22" applyFill="1" applyAlignment="1"/>
  </cellXfs>
  <cellStyles count="24">
    <cellStyle name="Comma" xfId="1" builtinId="3"/>
    <cellStyle name="Comma 2" xfId="7" xr:uid="{E429152C-58F3-4EA4-893A-E60A711C9CAC}"/>
    <cellStyle name="Comma 3" xfId="5" xr:uid="{AB9F9C3F-A061-43F0-A06D-AA44F78F32B4}"/>
    <cellStyle name="Comma 4" xfId="9" xr:uid="{6D93E3C9-C28D-40A8-ABC1-DAE3D415C11A}"/>
    <cellStyle name="Comma 4 3" xfId="15" xr:uid="{9A840F77-FABC-4C7D-AE14-DBA969E4235C}"/>
    <cellStyle name="Heading 1" xfId="21" builtinId="16"/>
    <cellStyle name="Heading 2" xfId="22" builtinId="17"/>
    <cellStyle name="Hyperlink" xfId="2" builtinId="8"/>
    <cellStyle name="Hyperlink 2" xfId="10" xr:uid="{37E9E316-10C7-4471-97A9-53F627EA9BE6}"/>
    <cellStyle name="Hyperlink 3" xfId="14" xr:uid="{F9572370-18E5-4405-B1C1-25DFDC9D657E}"/>
    <cellStyle name="Normal" xfId="0" builtinId="0"/>
    <cellStyle name="Normal 11" xfId="12" xr:uid="{EEC657B8-61A7-42AD-9D10-B172B6A9C8E6}"/>
    <cellStyle name="Normal 13 2" xfId="23" xr:uid="{1FAF840E-6603-462D-874D-50FD6E269EB2}"/>
    <cellStyle name="Normal 2" xfId="8" xr:uid="{0E6BC2CC-91E8-48AE-A86E-3E1AE893C054}"/>
    <cellStyle name="Normal 2 3" xfId="3" xr:uid="{992671B5-041D-4B82-983A-15FD90C030C3}"/>
    <cellStyle name="Normal 2 3 2" xfId="19" xr:uid="{2DC9CD1A-634F-48D3-9E62-F4EFB8629A16}"/>
    <cellStyle name="Normal 3" xfId="16" xr:uid="{9D186830-54AE-4084-B69A-6F2FC1137B5C}"/>
    <cellStyle name="Normal 3 2" xfId="17" xr:uid="{A8B0A8E4-5C4D-493F-AFB2-C4E584CFB914}"/>
    <cellStyle name="Normal 4" xfId="20" xr:uid="{6D456693-003D-432D-87AB-ABBF88703F97}"/>
    <cellStyle name="Normal 4 3" xfId="13" xr:uid="{5279C33D-BF30-4B33-AC74-566E0DDF71C2}"/>
    <cellStyle name="Normal_domestic data (PM)" xfId="4" xr:uid="{50BA2FCC-0422-4105-967C-8665C4183FC7}"/>
    <cellStyle name="Normal_service sector data 2" xfId="11" xr:uid="{F91100E4-7E71-4434-936C-28E93F069996}"/>
    <cellStyle name="Percent 2" xfId="6" xr:uid="{658CFD07-FC8A-4F97-A975-ABD34E486749}"/>
    <cellStyle name="Percent 3" xfId="18" xr:uid="{6AC8FF64-1546-4851-BDA8-701D80B836F3}"/>
  </cellStyles>
  <dxfs count="690">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numFmt numFmtId="167" formatCode="0.0%"/>
    </dxf>
    <dxf>
      <alignment horizontal="left" vertical="top" textRotation="0" wrapText="0" indent="0" justifyLastLine="0" shrinkToFit="0" readingOrder="0"/>
    </dxf>
    <dxf>
      <border outline="0">
        <top style="thin">
          <color indexed="64"/>
        </top>
      </border>
    </dxf>
    <dxf>
      <border outline="0">
        <bottom style="thin">
          <color indexed="64"/>
        </bottom>
      </border>
    </dxf>
    <dxf>
      <alignment horizontal="right" vertical="bottom" textRotation="0" wrapText="0" indent="0" justifyLastLine="0" shrinkToFit="0" readingOrder="0"/>
    </dxf>
    <dxf>
      <numFmt numFmtId="13" formatCode="0%"/>
      <alignment horizontal="right" vertical="center" textRotation="0" wrapText="0" indent="0" justifyLastLine="0" shrinkToFit="0" readingOrder="0"/>
    </dxf>
    <dxf>
      <numFmt numFmtId="13" formatCode="0%"/>
    </dxf>
    <dxf>
      <alignment horizontal="right" vertical="bottom" textRotation="0" wrapText="0" indent="0" justifyLastLine="0" shrinkToFit="0" readingOrder="0"/>
    </dxf>
    <dxf>
      <border>
        <bottom style="thin">
          <color auto="1"/>
        </bottom>
      </border>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border outline="0">
        <top style="thin">
          <color indexed="64"/>
        </top>
      </border>
    </dxf>
    <dxf>
      <alignment horizontal="right" vertical="top"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numFmt numFmtId="166" formatCode="_-* #,##0_-;\-* #,##0_-;_-* &quot;-&quot;??_-;_-@_-"/>
      <alignment horizontal="righ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border outline="0">
        <top style="thin">
          <color indexed="64"/>
        </top>
      </border>
    </dxf>
    <dxf>
      <alignment horizontal="right" vertical="top" textRotation="0" wrapText="0" indent="0" justifyLastLine="0" shrinkToFit="0" readingOrder="0"/>
    </dxf>
    <dxf>
      <border outline="0">
        <bottom style="thin">
          <color indexed="64"/>
        </bottom>
      </border>
    </dxf>
    <dxf>
      <alignment horizontal="right" vertical="bottom"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numFmt numFmtId="167" formatCode="0.0%"/>
      <alignment horizontal="righ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border outline="0">
        <top style="thin">
          <color indexed="64"/>
        </top>
      </border>
    </dxf>
    <dxf>
      <alignment horizontal="right" vertical="top" textRotation="0" wrapText="0" indent="0" justifyLastLine="0" shrinkToFit="0" readingOrder="0"/>
    </dxf>
    <dxf>
      <border outline="0">
        <bottom style="thin">
          <color indexed="64"/>
        </bottom>
      </border>
    </dxf>
    <dxf>
      <alignment horizontal="right"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numFmt numFmtId="167" formatCode="0.0%"/>
      <alignment horizontal="general" vertical="bottom"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alignment horizontal="left" vertical="center" textRotation="0" wrapText="1" indent="0" justifyLastLine="0" shrinkToFit="0" readingOrder="0"/>
    </dxf>
    <dxf>
      <alignment horizontal="general" vertical="bottom" textRotation="0" wrapText="0" indent="0" justifyLastLine="0" shrinkToFit="0" readingOrder="0"/>
    </dxf>
    <dxf>
      <border>
        <bottom style="thin">
          <color auto="1"/>
        </bottom>
      </border>
    </dxf>
    <dxf>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Arial"/>
        <family val="2"/>
        <scheme val="none"/>
      </font>
      <fill>
        <patternFill patternType="none">
          <fgColor indexed="64"/>
          <bgColor indexed="65"/>
        </patternFill>
      </fill>
    </dxf>
    <dxf>
      <font>
        <b val="0"/>
        <i val="0"/>
        <strike val="0"/>
        <condense val="0"/>
        <extend val="0"/>
        <outline val="0"/>
        <shadow val="0"/>
        <u val="none"/>
        <vertAlign val="baseline"/>
        <sz val="10"/>
        <color theme="1"/>
        <name val="Arial"/>
        <family val="2"/>
        <scheme val="none"/>
      </font>
      <numFmt numFmtId="166" formatCode="_-* #,##0_-;\-* #,##0_-;_-* &quot;-&quot;??_-;_-@_-"/>
      <fill>
        <patternFill patternType="none">
          <fgColor indexed="64"/>
          <bgColor indexed="65"/>
        </patternFill>
      </fill>
    </dxf>
    <dxf>
      <border outline="0">
        <top style="thin">
          <color indexed="64"/>
        </top>
        <bottom style="double">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right" vertical="center" textRotation="0" wrapText="1" indent="0" justifyLastLine="0" shrinkToFit="0" readingOrder="0"/>
    </dxf>
    <dxf>
      <border outline="0">
        <bottom style="thin">
          <color indexed="64"/>
        </bottom>
      </border>
    </dxf>
    <dxf>
      <font>
        <b val="0"/>
        <i val="0"/>
        <strike val="0"/>
        <condense val="0"/>
        <extend val="0"/>
        <outline val="0"/>
        <shadow val="0"/>
        <u val="none"/>
        <vertAlign val="baseline"/>
        <sz val="10"/>
        <color theme="1"/>
        <name val="Arial"/>
        <family val="2"/>
        <scheme val="none"/>
      </font>
      <numFmt numFmtId="166" formatCode="_-* #,##0_-;\-* #,##0_-;_-* &quot;-&quot;??_-;_-@_-"/>
      <fill>
        <patternFill patternType="none">
          <fgColor indexed="64"/>
          <bgColor indexed="65"/>
        </patternFill>
      </fill>
      <alignment horizontal="right" vertical="center" textRotation="0" wrapText="1" indent="0" justifyLastLine="0" shrinkToFit="0" readingOrder="0"/>
    </dxf>
    <dxf>
      <numFmt numFmtId="3" formatCode="#,##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3" formatCode="#,##0"/>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numFmt numFmtId="168" formatCode="[&gt;=0.5]#,##0;[&lt;0.5]&quot;-&quot;;General"/>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2" formatCode="0.00"/>
      <alignment horizontal="general" vertic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center" textRotation="0" wrapText="0" indent="0" justifyLastLine="0" shrinkToFit="0" readingOrder="0"/>
    </dxf>
    <dxf>
      <alignment horizontal="general" vertical="center" textRotation="0" wrapText="0" indent="0" justifyLastLine="0" shrinkToFit="0" readingOrder="0"/>
    </dxf>
    <dxf>
      <border>
        <bottom style="thin">
          <color auto="1"/>
        </bottom>
      </border>
    </dxf>
    <dxf>
      <numFmt numFmtId="2" formatCode="0.00"/>
      <alignment horizontal="right" vertical="center" textRotation="0" wrapText="1"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alignment horizontal="left" vertical="center" textRotation="0" wrapText="1" indent="0" justifyLastLine="0" shrinkToFit="0" readingOrder="0"/>
    </dxf>
    <dxf>
      <alignment horizontal="right" vertical="center" textRotation="0" wrapText="0" indent="0" justifyLastLine="0" shrinkToFit="0" readingOrder="0"/>
    </dxf>
    <dxf>
      <border>
        <bottom style="thin">
          <color auto="1"/>
        </bottom>
      </border>
    </dxf>
    <dxf>
      <alignment horizontal="right" vertical="bottom"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alignment horizontal="left" vertical="center" textRotation="0" wrapText="1" indent="0" justifyLastLine="0" shrinkToFit="0" readingOrder="0"/>
    </dxf>
    <dxf>
      <alignment horizontal="right" vertical="center" textRotation="0" wrapText="0" indent="0" justifyLastLine="0" shrinkToFit="0" readingOrder="0"/>
    </dxf>
    <dxf>
      <border>
        <bottom style="thin">
          <color auto="1"/>
        </bottom>
      </border>
    </dxf>
    <dxf>
      <alignment horizontal="right" vertical="bottom"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alignment horizontal="left" vertical="center" textRotation="0" wrapText="1" indent="0" justifyLastLine="0" shrinkToFit="0" readingOrder="0"/>
    </dxf>
    <dxf>
      <alignment horizontal="right" vertical="center" textRotation="0" wrapText="0" indent="0" justifyLastLine="0" shrinkToFit="0" readingOrder="0"/>
    </dxf>
    <dxf>
      <border>
        <bottom style="thin">
          <color auto="1"/>
        </bottom>
      </border>
    </dxf>
    <dxf>
      <alignment horizontal="right" vertical="bottom"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numFmt numFmtId="3" formatCode="#,##0"/>
      <alignment horizontal="right" vertical="center" textRotation="0" wrapText="0" indent="0" justifyLastLine="0" shrinkToFit="0" readingOrder="0"/>
    </dxf>
    <dxf>
      <alignment horizontal="general" vertical="bottom" textRotation="0" wrapText="0" indent="0" justifyLastLine="0" shrinkToFit="0" readingOrder="0"/>
    </dxf>
    <dxf>
      <alignment horizontal="left" vertical="bottom" textRotation="0" wrapText="0" indent="0" justifyLastLine="0" shrinkToFit="0" readingOrder="0"/>
    </dxf>
    <dxf>
      <alignment horizontal="left" vertical="center" textRotation="0" wrapText="1" indent="0" justifyLastLine="0" shrinkToFit="0" readingOrder="0"/>
    </dxf>
    <dxf>
      <alignment horizontal="right" vertical="center" textRotation="0" wrapText="0" indent="0" justifyLastLine="0" shrinkToFit="0" readingOrder="0"/>
    </dxf>
    <dxf>
      <border>
        <bottom style="thin">
          <color auto="1"/>
        </bottom>
      </border>
    </dxf>
    <dxf>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165" formatCode="#,##0_ ;\-#,##0\ "/>
      <alignment horizontal="right" vertical="bottom" textRotation="0" wrapText="0" indent="0" justifyLastLine="0" shrinkToFit="0" readingOrder="0"/>
    </dxf>
    <dxf>
      <numFmt numFmtId="165" formatCode="#,##0_ ;\-#,##0\ "/>
      <alignment horizontal="right" vertical="bottom" textRotation="0" wrapText="0" indent="0" justifyLastLine="0" shrinkToFit="0" readingOrder="0"/>
    </dxf>
    <dxf>
      <numFmt numFmtId="165" formatCode="#,##0_ ;\-#,##0\ "/>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numFmt numFmtId="166" formatCode="_-* #,##0_-;\-* #,##0_-;_-* &quot;-&quot;??_-;_-@_-"/>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numFmt numFmtId="33" formatCode="_-* #,##0_-;\-* #,##0_-;_-* &quot;-&quot;_-;_-@_-"/>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numFmt numFmtId="3" formatCode="#,##0"/>
      <fill>
        <patternFill patternType="solid">
          <fgColor indexed="64"/>
          <bgColor theme="0"/>
        </patternFill>
      </fill>
      <alignment horizontal="right" vertical="bottom" textRotation="0" wrapText="0" indent="0" justifyLastLine="0" shrinkToFit="0" readingOrder="0"/>
    </dxf>
    <dxf>
      <alignment horizontal="center" vertical="bottom" textRotation="0" wrapText="0" indent="0" justifyLastLine="0" shrinkToFit="0" readingOrder="0"/>
    </dxf>
    <dxf>
      <alignment horizontal="right" vertical="bottom" textRotation="0" wrapText="0" indent="0" justifyLastLine="0" shrinkToFit="0" readingOrder="0"/>
    </dxf>
    <dxf>
      <border>
        <bottom style="thin">
          <color auto="1"/>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right" vertical="bottom" textRotation="0" wrapText="1" indent="0" justifyLastLine="0" shrinkToFit="0" readingOrder="0"/>
    </dxf>
    <dxf>
      <font>
        <b val="0"/>
        <i val="0"/>
        <strike val="0"/>
        <condense val="0"/>
        <extend val="0"/>
        <outline val="0"/>
        <shadow val="0"/>
        <u val="none"/>
        <vertAlign val="baseline"/>
        <sz val="10"/>
        <color auto="1"/>
        <name val="Arial"/>
        <family val="2"/>
        <scheme val="none"/>
      </font>
      <numFmt numFmtId="33" formatCode="_-* #,##0_-;\-* #,##0_-;_-* &quot;-&quot;_-;_-@_-"/>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3" formatCode="_-* #,##0_-;\-* #,##0_-;_-* &quot;-&quot;_-;_-@_-"/>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3" formatCode="_-* #,##0_-;\-* #,##0_-;_-* &quot;-&quot;_-;_-@_-"/>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3" formatCode="_-* #,##0_-;\-* #,##0_-;_-* &quot;-&quot;_-;_-@_-"/>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3" formatCode="_-* #,##0_-;\-* #,##0_-;_-* &quot;-&quot;_-;_-@_-"/>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3" formatCode="_-* #,##0_-;\-* #,##0_-;_-* &quot;-&quot;_-;_-@_-"/>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33" formatCode="_-* #,##0_-;\-* #,##0_-;_-* &quot;-&quot;_-;_-@_-"/>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 formatCode="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 formatCode="0"/>
      <fill>
        <patternFill patternType="solid">
          <fgColor indexed="64"/>
          <bgColor theme="0"/>
        </patternFill>
      </fill>
      <alignment horizontal="general"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general" vertical="bottom" textRotation="0" wrapText="0" indent="0" justifyLastLine="0" shrinkToFit="0" readingOrder="0"/>
    </dxf>
    <dxf>
      <font>
        <b/>
        <i val="0"/>
        <strike val="0"/>
        <condense val="0"/>
        <extend val="0"/>
        <outline val="0"/>
        <shadow val="0"/>
        <u val="none"/>
        <vertAlign val="baseline"/>
        <sz val="10"/>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numFmt numFmtId="3" formatCode="#,##0"/>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solid">
          <fgColor indexed="64"/>
          <bgColor theme="0"/>
        </patternFill>
      </fill>
      <alignment horizontal="general"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3" formatCode="#,##0"/>
      <fill>
        <patternFill patternType="solid">
          <fgColor indexed="64"/>
          <bgColor theme="0"/>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Arial"/>
        <family val="2"/>
        <scheme val="none"/>
      </font>
      <numFmt numFmtId="164" formatCode="0.0"/>
      <fill>
        <patternFill patternType="solid">
          <fgColor indexed="64"/>
          <bgColor theme="0"/>
        </patternFill>
      </fill>
      <alignment horizontal="left" vertical="bottom" textRotation="0" wrapText="0" indent="0" justifyLastLine="0" shrinkToFit="0" readingOrder="0"/>
    </dxf>
    <dxf>
      <font>
        <b val="0"/>
        <i val="0"/>
        <strike val="0"/>
        <condense val="0"/>
        <extend val="0"/>
        <outline val="0"/>
        <shadow val="0"/>
        <u val="none"/>
        <vertAlign val="baseline"/>
        <sz val="10"/>
        <color rgb="FFFF0000"/>
        <name val="Arial"/>
        <family val="2"/>
        <scheme val="none"/>
      </font>
      <fill>
        <patternFill patternType="solid">
          <fgColor indexed="64"/>
          <bgColor theme="0"/>
        </patternFill>
      </fill>
      <alignment horizontal="general" vertical="bottom" textRotation="0" wrapText="0" indent="0" justifyLastLine="0" shrinkToFit="0" readingOrder="0"/>
    </dxf>
    <dxf>
      <border>
        <bottom style="thin">
          <color auto="1"/>
        </bottom>
      </border>
    </dxf>
    <dxf>
      <font>
        <b/>
        <i val="0"/>
        <strike val="0"/>
        <condense val="0"/>
        <extend val="0"/>
        <outline val="0"/>
        <shadow val="0"/>
        <u val="none"/>
        <vertAlign val="baseline"/>
        <sz val="10"/>
        <color auto="1"/>
        <name val="Arial"/>
        <family val="2"/>
        <scheme val="none"/>
      </font>
      <fill>
        <patternFill patternType="solid">
          <fgColor indexed="64"/>
          <bgColor theme="0"/>
        </patternFill>
      </fill>
      <alignment horizontal="right" vertical="bottom" textRotation="0" wrapText="0" indent="0" justifyLastLine="0" shrinkToFit="0" readingOrder="0"/>
    </dxf>
  </dxfs>
  <tableStyles count="0" defaultPivotStyle="PivotStyleLight16"/>
  <colors>
    <mruColors>
      <color rgb="FFDE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customXml" Target="../customXml/item5.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owerPivotData" Target="model/item.data"/><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tx2"/>
              </a:solidFill>
              <a:ln w="19050">
                <a:solidFill>
                  <a:schemeClr val="lt1"/>
                </a:solidFill>
              </a:ln>
              <a:effectLst/>
            </c:spPr>
            <c:extLst>
              <c:ext xmlns:c16="http://schemas.microsoft.com/office/drawing/2014/chart" uri="{C3380CC4-5D6E-409C-BE32-E72D297353CC}">
                <c16:uniqueId val="{00000001-DC0A-4544-8150-D8B0984ED86C}"/>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DC0A-4544-8150-D8B0984ED86C}"/>
              </c:ext>
            </c:extLst>
          </c:dPt>
          <c:dPt>
            <c:idx val="2"/>
            <c:bubble3D val="0"/>
            <c:spPr>
              <a:solidFill>
                <a:schemeClr val="tx2">
                  <a:lumMod val="75000"/>
                </a:schemeClr>
              </a:solidFill>
              <a:ln w="19050">
                <a:solidFill>
                  <a:schemeClr val="lt1"/>
                </a:solidFill>
              </a:ln>
              <a:effectLst/>
            </c:spPr>
            <c:extLst>
              <c:ext xmlns:c16="http://schemas.microsoft.com/office/drawing/2014/chart" uri="{C3380CC4-5D6E-409C-BE32-E72D297353CC}">
                <c16:uniqueId val="{00000005-DC0A-4544-8150-D8B0984ED86C}"/>
              </c:ext>
            </c:extLst>
          </c:dPt>
          <c:dPt>
            <c:idx val="3"/>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07-DC0A-4544-8150-D8B0984ED86C}"/>
              </c:ext>
            </c:extLst>
          </c:dPt>
          <c:dPt>
            <c:idx val="4"/>
            <c:bubble3D val="0"/>
            <c:spPr>
              <a:solidFill>
                <a:schemeClr val="accent1"/>
              </a:solidFill>
              <a:ln w="19050">
                <a:solidFill>
                  <a:schemeClr val="lt1"/>
                </a:solidFill>
              </a:ln>
              <a:effectLst/>
            </c:spPr>
            <c:extLst>
              <c:ext xmlns:c16="http://schemas.microsoft.com/office/drawing/2014/chart" uri="{C3380CC4-5D6E-409C-BE32-E72D297353CC}">
                <c16:uniqueId val="{00000009-DC0A-4544-8150-D8B0984ED86C}"/>
              </c:ext>
            </c:extLst>
          </c:dPt>
          <c:dLbls>
            <c:dLbl>
              <c:idx val="0"/>
              <c:layout>
                <c:manualLayout>
                  <c:x val="-1.1638998250218722E-2"/>
                  <c:y val="-2.048775153105861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C0A-4544-8150-D8B0984ED86C}"/>
                </c:ext>
              </c:extLst>
            </c:dLbl>
            <c:dLbl>
              <c:idx val="1"/>
              <c:layout>
                <c:manualLayout>
                  <c:x val="5.580271216097988E-3"/>
                  <c:y val="-2.332020997375328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C0A-4544-8150-D8B0984ED86C}"/>
                </c:ext>
              </c:extLst>
            </c:dLbl>
            <c:dLbl>
              <c:idx val="2"/>
              <c:layout>
                <c:manualLayout>
                  <c:x val="6.1201180397570118E-3"/>
                  <c:y val="3.255211504966524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C0A-4544-8150-D8B0984ED86C}"/>
                </c:ext>
              </c:extLst>
            </c:dLbl>
            <c:dLbl>
              <c:idx val="3"/>
              <c:layout>
                <c:manualLayout>
                  <c:x val="1.4133141487943047E-2"/>
                  <c:y val="6.737248177622789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DC0A-4544-8150-D8B0984ED86C}"/>
                </c:ext>
              </c:extLst>
            </c:dLbl>
            <c:dLbl>
              <c:idx val="4"/>
              <c:layout>
                <c:manualLayout>
                  <c:x val="-2.0815961150546774E-2"/>
                  <c:y val="7.9956273118487377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DC0A-4544-8150-D8B0984ED86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fr-FR"/>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'Table U3'!$AD$63:$AD$67</c:f>
              <c:strCache>
                <c:ptCount val="5"/>
                <c:pt idx="0">
                  <c:v>Electricity - Space</c:v>
                </c:pt>
                <c:pt idx="1">
                  <c:v>Electricity - Water</c:v>
                </c:pt>
                <c:pt idx="2">
                  <c:v>Electricity - Cooking</c:v>
                </c:pt>
                <c:pt idx="3">
                  <c:v>Electricity - Lighting</c:v>
                </c:pt>
                <c:pt idx="4">
                  <c:v>Electricity - Appliances</c:v>
                </c:pt>
              </c:strCache>
            </c:strRef>
          </c:cat>
          <c:val>
            <c:numRef>
              <c:f>'Table U3'!$AE$63:$AE$67</c:f>
              <c:numCache>
                <c:formatCode>#,##0</c:formatCode>
                <c:ptCount val="5"/>
                <c:pt idx="0">
                  <c:v>1474.7434582254016</c:v>
                </c:pt>
                <c:pt idx="1">
                  <c:v>405.26507668364849</c:v>
                </c:pt>
                <c:pt idx="2">
                  <c:v>518.42421124808845</c:v>
                </c:pt>
                <c:pt idx="3">
                  <c:v>1270.6263989176459</c:v>
                </c:pt>
                <c:pt idx="4">
                  <c:v>5604.1055594286254</c:v>
                </c:pt>
              </c:numCache>
            </c:numRef>
          </c:val>
          <c:extLst>
            <c:ext xmlns:c16="http://schemas.microsoft.com/office/drawing/2014/chart" uri="{C3380CC4-5D6E-409C-BE32-E72D297353CC}">
              <c16:uniqueId val="{0000000A-DC0A-4544-8150-D8B0984ED86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371475</xdr:colOff>
      <xdr:row>0</xdr:row>
      <xdr:rowOff>215900</xdr:rowOff>
    </xdr:from>
    <xdr:to>
      <xdr:col>5</xdr:col>
      <xdr:colOff>513397</xdr:colOff>
      <xdr:row>5</xdr:row>
      <xdr:rowOff>40005</xdr:rowOff>
    </xdr:to>
    <xdr:pic>
      <xdr:nvPicPr>
        <xdr:cNvPr id="2" name="Picture 1" descr="NS_RGB">
          <a:extLst>
            <a:ext uri="{FF2B5EF4-FFF2-40B4-BE49-F238E27FC236}">
              <a16:creationId xmlns:a16="http://schemas.microsoft.com/office/drawing/2014/main" id="{AD9E718E-5049-4626-A93A-21B99A801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4948" t="14894" r="16725" b="17021"/>
        <a:stretch>
          <a:fillRect/>
        </a:stretch>
      </xdr:blipFill>
      <xdr:spPr bwMode="auto">
        <a:xfrm>
          <a:off x="10290175" y="215900"/>
          <a:ext cx="751522" cy="7385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57150</xdr:colOff>
      <xdr:row>0</xdr:row>
      <xdr:rowOff>88900</xdr:rowOff>
    </xdr:from>
    <xdr:to>
      <xdr:col>3</xdr:col>
      <xdr:colOff>1770087</xdr:colOff>
      <xdr:row>5</xdr:row>
      <xdr:rowOff>154387</xdr:rowOff>
    </xdr:to>
    <xdr:pic>
      <xdr:nvPicPr>
        <xdr:cNvPr id="3" name="Picture 2">
          <a:extLst>
            <a:ext uri="{FF2B5EF4-FFF2-40B4-BE49-F238E27FC236}">
              <a16:creationId xmlns:a16="http://schemas.microsoft.com/office/drawing/2014/main" id="{EAE92F09-D045-4613-AFBA-48D7402D7198}"/>
            </a:ext>
          </a:extLst>
        </xdr:cNvPr>
        <xdr:cNvPicPr>
          <a:picLocks noChangeAspect="1"/>
        </xdr:cNvPicPr>
      </xdr:nvPicPr>
      <xdr:blipFill>
        <a:blip xmlns:r="http://schemas.openxmlformats.org/officeDocument/2006/relationships" r:embed="rId2"/>
        <a:stretch>
          <a:fillRect/>
        </a:stretch>
      </xdr:blipFill>
      <xdr:spPr>
        <a:xfrm>
          <a:off x="7588250" y="88900"/>
          <a:ext cx="1712937" cy="9798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17</xdr:col>
      <xdr:colOff>510115</xdr:colOff>
      <xdr:row>57</xdr:row>
      <xdr:rowOff>35982</xdr:rowOff>
    </xdr:from>
    <xdr:to>
      <xdr:col>24</xdr:col>
      <xdr:colOff>241299</xdr:colOff>
      <xdr:row>83</xdr:row>
      <xdr:rowOff>63499</xdr:rowOff>
    </xdr:to>
    <xdr:graphicFrame macro="">
      <xdr:nvGraphicFramePr>
        <xdr:cNvPr id="3" name="Chart 2">
          <a:extLst>
            <a:ext uri="{FF2B5EF4-FFF2-40B4-BE49-F238E27FC236}">
              <a16:creationId xmlns:a16="http://schemas.microsoft.com/office/drawing/2014/main" id="{2B3A7C60-5297-4140-B233-DC25ABDF99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DF0DC59-28F3-4B75-87EB-BEE4F3C45CE0}" name="Table10" displayName="Table10" ref="A6:G124" totalsRowShown="0" headerRowDxfId="689" headerRowBorderDxfId="688">
  <autoFilter ref="A6:G124" xr:uid="{2DF0DC59-28F3-4B75-87EB-BEE4F3C45CE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5A43680D-2973-4814-AAD2-A55EEEFF4345}" name="Year" dataDxfId="687"/>
    <tableColumn id="2" xr3:uid="{61457DBB-DC59-4760-8EF4-ED3C70FCA40A}" name="End use" dataDxfId="686"/>
    <tableColumn id="7" xr3:uid="{7E2F3E8E-ABB3-4331-8823-74F263A58F83}" name="Notes" dataDxfId="685"/>
    <tableColumn id="3" xr3:uid="{2CC6B263-8068-48AE-86BB-D29A0A232E31}" name="Domestic" dataDxfId="684"/>
    <tableColumn id="4" xr3:uid="{FC8D390A-219D-47F4-91E9-1427CFB5FA32}" name="Industrial" dataDxfId="683"/>
    <tableColumn id="5" xr3:uid="{58094E93-1895-49FC-BABF-605DB57C0855}" name="Service" dataDxfId="682"/>
    <tableColumn id="6" xr3:uid="{EE6C4211-DB50-4F81-9B9D-7BCD00FE56A7}" name="Total" dataDxfId="68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24D1F66-BF5B-4AAD-9363-DEFA0D09383B}" name="all_sectors" displayName="all_sectors" ref="A5:K189" totalsRowShown="0" headerRowDxfId="680" dataDxfId="679" headerRowCellStyle="Comma">
  <autoFilter ref="A5:K189" xr:uid="{224D1F66-BF5B-4AAD-9363-DEFA0D09383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DD685DDA-D016-400E-ADFC-B6DD2AA9364F}" name="Year" dataDxfId="678"/>
    <tableColumn id="2" xr3:uid="{5269AE96-5EB9-46C6-B4AC-44D6D622BB11}" name="Sector" dataDxfId="677"/>
    <tableColumn id="11" xr3:uid="{4FEB03C2-05C3-4E7A-8502-707B7F1F60AF}" name="Notes" dataDxfId="676"/>
    <tableColumn id="3" xr3:uid="{8D5CF5E0-2ACA-48A0-9F70-361B9477AC47}" name="End use" dataDxfId="675" dataCellStyle="Comma"/>
    <tableColumn id="4" xr3:uid="{950B2E8C-913D-4F5A-AAF1-4312CCBB458E}" name="Natural gas" dataDxfId="674"/>
    <tableColumn id="5" xr3:uid="{4D495978-DA2F-4CEE-A1D7-2E0C3570E48C}" name="Oil" dataDxfId="673"/>
    <tableColumn id="6" xr3:uid="{FBB388AC-F1B2-4F4A-B5D3-2C46CE83EAA9}" name="Solid fuel" dataDxfId="672"/>
    <tableColumn id="7" xr3:uid="{3C3C0E45-CC65-459F-B750-08B5C792F2D1}" name="Electricity" dataDxfId="671"/>
    <tableColumn id="8" xr3:uid="{58F01BCC-50B0-406D-8588-FC31535AC4B5}" name="Heat" dataDxfId="670"/>
    <tableColumn id="9" xr3:uid="{9563CB56-1EC3-415C-BBBF-BEDE46FB4E6F}" name="Bioenergy &amp; Waste" dataDxfId="669"/>
    <tableColumn id="10" xr3:uid="{27861BF3-470A-4349-845C-0F165653E859}" name="Total" dataDxfId="66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546982-F094-4072-A318-B908CB1CAF37}" name="domestic_fuel" displayName="domestic_fuel" ref="A6:AQ57" totalsRowShown="0" headerRowDxfId="667" dataDxfId="665" headerRowBorderDxfId="666" headerRowCellStyle="Normal_domestic data (PM)" dataCellStyle="Comma 3">
  <autoFilter ref="A6:AQ57" xr:uid="{C8546982-F094-4072-A318-B908CB1CAF3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xr3:uid="{E8B51B4F-2C49-40A4-9B77-3616D0A619AB}" name="Year" dataDxfId="664" dataCellStyle="Normal 2 3"/>
    <tableColumn id="2" xr3:uid="{0A37E112-142B-43EE-B039-7B195D735FCD}" name="Total - Space" dataDxfId="663" dataCellStyle="Normal 2 3">
      <calculatedColumnFormula>SUM(H7,N7,T7,Z7,AF7,AL7)</calculatedColumnFormula>
    </tableColumn>
    <tableColumn id="3" xr3:uid="{2768D230-8DFA-455D-BFA3-F853E8CCB1CC}" name="Total - Water" dataDxfId="662" dataCellStyle="Normal 2 3">
      <calculatedColumnFormula>SUM(I7,O7,U7,AA7,AG7,AM7)</calculatedColumnFormula>
    </tableColumn>
    <tableColumn id="4" xr3:uid="{9EACB138-4EDB-4926-86B3-FCEC6571BB3E}" name="Total - Cooking" dataDxfId="661" dataCellStyle="Normal 2 3">
      <calculatedColumnFormula>SUM(J7,P7,V7,AB7,AH7,AN7)</calculatedColumnFormula>
    </tableColumn>
    <tableColumn id="5" xr3:uid="{5D380334-D2F8-4785-911F-95C56B6491D0}" name="Total - Lighting" dataDxfId="660" dataCellStyle="Normal 2 3">
      <calculatedColumnFormula>SUM(K7,Q7,W7,AC7,AI7,AO7)</calculatedColumnFormula>
    </tableColumn>
    <tableColumn id="6" xr3:uid="{9CF62454-FBE6-4824-907C-CAAE5387083E}" name="Total - Appliances" dataDxfId="659" dataCellStyle="Comma 3">
      <calculatedColumnFormula>SUM(L7,R7,X7,AD7,AJ7,AP7)</calculatedColumnFormula>
    </tableColumn>
    <tableColumn id="7" xr3:uid="{433ABAAA-C85E-4867-B3DE-CDAA8A7ADB77}" name="Total - domestic_x000a_[Note 1]" dataDxfId="658" dataCellStyle="Normal 2 3">
      <calculatedColumnFormula>SUM(M7,S7,Y7,AE7,AK7,AQ7)</calculatedColumnFormula>
    </tableColumn>
    <tableColumn id="8" xr3:uid="{5DB6C4EF-D4C0-46AC-A99A-BFF24FB5978B}" name="Solid Fuels - Space" dataDxfId="657" dataCellStyle="Comma 3"/>
    <tableColumn id="9" xr3:uid="{03E94C81-3E23-4594-8EBB-AD4B5FEEF923}" name="Solid Fuels - Water" dataDxfId="656" dataCellStyle="Comma 3"/>
    <tableColumn id="10" xr3:uid="{EF2DD172-8439-47C0-8D0A-EF68E4D1D40D}" name="Solid Fuels - Cooking" dataDxfId="655" dataCellStyle="Comma 3"/>
    <tableColumn id="11" xr3:uid="{B8FA582F-AD5E-4E65-B35C-C7742B478310}" name="Solid Fuels - Lighting" dataDxfId="654" dataCellStyle="Comma 3"/>
    <tableColumn id="12" xr3:uid="{BA82226E-7AC6-474A-9849-6C6A39415E7D}" name="Solid Fuels - Appliances" dataDxfId="653" dataCellStyle="Comma 3"/>
    <tableColumn id="13" xr3:uid="{66EC44CF-0EEC-47AC-B5C8-78E33597DF63}" name="Solid Fuels - Total" dataDxfId="652" dataCellStyle="Comma 3">
      <calculatedColumnFormula>SUM(H7:L7)</calculatedColumnFormula>
    </tableColumn>
    <tableColumn id="14" xr3:uid="{7549987E-5544-4A90-B985-7B6817065418}" name="Natural gas - Space" dataDxfId="651" dataCellStyle="Comma 3"/>
    <tableColumn id="15" xr3:uid="{EB032C4B-8931-4C32-9338-234F7B54B3C3}" name="Natural gas - Water" dataDxfId="650" dataCellStyle="Comma 3"/>
    <tableColumn id="16" xr3:uid="{5064BC2F-A8E7-4463-9217-3496490B2CF9}" name="Natural gas - Cooking" dataDxfId="649" dataCellStyle="Comma 3"/>
    <tableColumn id="17" xr3:uid="{69AE57BB-3A62-49BA-A315-7E1CD1979426}" name="Natural gas - Lighting" dataDxfId="648" dataCellStyle="Comma 3"/>
    <tableColumn id="18" xr3:uid="{6E204E6F-9F26-4814-AC36-57E60F4B55F0}" name="Natural gas - Appliances" dataDxfId="647" dataCellStyle="Comma 3"/>
    <tableColumn id="19" xr3:uid="{1E81FDAB-BD5B-4D47-95E6-CA6EAA3DA72F}" name="Natural gas - Total" dataDxfId="646" dataCellStyle="Comma 3">
      <calculatedColumnFormula>SUM(N7:R7)</calculatedColumnFormula>
    </tableColumn>
    <tableColumn id="20" xr3:uid="{1FB57733-785D-4F46-AA25-510684D5FD3E}" name="Electricity - Space" dataDxfId="645" dataCellStyle="Comma 3"/>
    <tableColumn id="21" xr3:uid="{BBA75471-675C-4A00-8641-342296B8300E}" name="Electricity - Water" dataDxfId="644" dataCellStyle="Comma 3"/>
    <tableColumn id="22" xr3:uid="{E9DC05F5-765A-4446-9558-16E5ED50D963}" name="Electricity - Cooking" dataDxfId="643" dataCellStyle="Comma 3"/>
    <tableColumn id="23" xr3:uid="{C5584EF1-F607-4BE1-9FFB-BB59CD5940E5}" name="Electricity - Lighting" dataDxfId="642" dataCellStyle="Comma 3"/>
    <tableColumn id="24" xr3:uid="{C6179404-4D12-4192-B477-B16EFDE7F782}" name="Electricity - Appliances" dataDxfId="641" dataCellStyle="Comma 3"/>
    <tableColumn id="25" xr3:uid="{0718729D-01F9-4218-8DC2-B93609721C6F}" name="Electricity - Electricity" dataDxfId="640" dataCellStyle="Comma 3">
      <calculatedColumnFormula>SUM(T7:X7)</calculatedColumnFormula>
    </tableColumn>
    <tableColumn id="26" xr3:uid="{FCFE0965-9F7C-430D-9BE9-B9D9933BE1ED}" name="Oil - Space" dataDxfId="639" dataCellStyle="Comma 3"/>
    <tableColumn id="27" xr3:uid="{A43A51A9-5918-4FB9-84F4-5D3BB20DB478}" name="Oil - Water" dataDxfId="638" dataCellStyle="Comma 3"/>
    <tableColumn id="28" xr3:uid="{C51528A7-5147-4397-8330-0688E6FEC257}" name="Oil - Cooking" dataDxfId="637" dataCellStyle="Comma 3"/>
    <tableColumn id="29" xr3:uid="{DA72D694-138A-4F93-8FD2-731AF4788B8C}" name="Oil - Lighting" dataDxfId="636" dataCellStyle="Comma 3"/>
    <tableColumn id="30" xr3:uid="{B30A0677-CBA1-4222-AFAB-7CF54A022D40}" name="Oil - Appliances" dataDxfId="635" dataCellStyle="Comma 3"/>
    <tableColumn id="31" xr3:uid="{A889E428-64FF-46E6-8D32-3876465E52D5}" name="Oil - Total" dataDxfId="634" dataCellStyle="Comma 3">
      <calculatedColumnFormula>SUM(Z7:AD7)</calculatedColumnFormula>
    </tableColumn>
    <tableColumn id="32" xr3:uid="{CE84AF36-BD8A-41EF-A704-4EC5CE0A5DBF}" name="Heat - Space" dataDxfId="633" dataCellStyle="Comma 3"/>
    <tableColumn id="33" xr3:uid="{1E4127D8-DE09-437B-8622-A597DB06FA03}" name="Heat - Water" dataDxfId="632" dataCellStyle="Comma 3"/>
    <tableColumn id="34" xr3:uid="{4CB09F72-95A2-447C-A92C-676A5B65B66D}" name="Heat - Cooking" dataDxfId="631" dataCellStyle="Comma 3"/>
    <tableColumn id="35" xr3:uid="{FD09A59B-1519-44D5-9703-F6E543057F66}" name="Heat - Lighting" dataDxfId="630" dataCellStyle="Comma 3"/>
    <tableColumn id="36" xr3:uid="{AA4D9708-AD6F-46E4-BF6D-8BD0F5073F72}" name="Heat - Appliances" dataDxfId="629" dataCellStyle="Comma 3"/>
    <tableColumn id="37" xr3:uid="{0376C398-0EAD-405D-B57A-0B0524EBE9DF}" name="Heat - Total" dataDxfId="628" dataCellStyle="Comma 3">
      <calculatedColumnFormula>SUM(AF7:AJ7)</calculatedColumnFormula>
    </tableColumn>
    <tableColumn id="38" xr3:uid="{A033DD1C-47A4-44FD-9F28-837EA1474347}" name="Bioenergy &amp; waste - Space" dataDxfId="627" dataCellStyle="Comma 3"/>
    <tableColumn id="39" xr3:uid="{9FF39C21-BE0E-4FDA-B020-1C337F89F6D8}" name="Bioenergy &amp; waste - Water" dataDxfId="626" dataCellStyle="Comma 3"/>
    <tableColumn id="40" xr3:uid="{9D807529-A623-4FA7-AD21-46E28203DB97}" name="Bioenergy &amp; waste - Cooking" dataDxfId="625" dataCellStyle="Comma 3"/>
    <tableColumn id="41" xr3:uid="{69BE8D31-DE00-4C60-BA1C-DC682CD9D095}" name="Bioenergy &amp; waste - Lighting" dataDxfId="624" dataCellStyle="Comma 3"/>
    <tableColumn id="42" xr3:uid="{9E0D4E7E-E85E-4BBA-8C8F-8B92704CF194}" name="Bioenergy &amp; waste - Appliances" dataDxfId="623" dataCellStyle="Comma 3"/>
    <tableColumn id="43" xr3:uid="{3AE76535-1A88-4DF8-A5C7-64E417100B6F}" name="Bioenergy &amp; waste - Total" dataDxfId="622" dataCellStyle="Comma 3">
      <calculatedColumnFormula>SUM(AL7:AP7)</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460DF7-A7E8-4356-8281-9B2DB3A3A068}" name="Table3" displayName="Table3" ref="A50:BA87" totalsRowShown="0" headerRowDxfId="621" dataDxfId="619" headerRowBorderDxfId="620" headerRowCellStyle="Normal 2 3" dataCellStyle="Normal 11">
  <autoFilter ref="A50:BA87" xr:uid="{CC460DF7-A7E8-4356-8281-9B2DB3A3A06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autoFilter>
  <tableColumns count="53">
    <tableColumn id="1" xr3:uid="{73BBF4C6-40AB-4F4E-88B9-97ED53913071}" name="DUKES Sector" dataDxfId="618" dataCellStyle="Normal 3"/>
    <tableColumn id="2" xr3:uid="{25F9D761-BE11-433B-855A-9E05075E2BE2}" name="2 digit SIC Code" dataDxfId="617" dataCellStyle="Normal 11"/>
    <tableColumn id="3" xr3:uid="{49C15FEA-710F-4E2D-9F7D-4A1CD91C32FF}" name="SIC Division" dataDxfId="616" dataCellStyle="Normal 11"/>
    <tableColumn id="4" xr3:uid="{892EAF72-EF31-4A2F-8218-3E63676CF37F}" name="High Temperature Process - Solid Fuel" dataDxfId="615" dataCellStyle="Normal 11"/>
    <tableColumn id="5" xr3:uid="{2F345E9F-4712-4ACC-AB50-A61545F36CB5}" name="High Temperature Process - Oil" dataDxfId="614" dataCellStyle="Normal 11"/>
    <tableColumn id="6" xr3:uid="{17D47F28-1022-4EAA-B94D-9C1B134614F0}" name="High Temperature Process - Natural gas" dataDxfId="613" dataCellStyle="Normal 11"/>
    <tableColumn id="7" xr3:uid="{D7216CC6-21CD-46BA-9F62-C377D9AF231C}" name="High Temperature Process - Electricity" dataDxfId="612" dataCellStyle="Normal 11"/>
    <tableColumn id="8" xr3:uid="{683AB1DA-922A-4F9C-BD34-71DD0C9DEA89}" name="High Temperature Process - Total" dataDxfId="611" dataCellStyle="Normal 11"/>
    <tableColumn id="9" xr3:uid="{F9E697C0-65E0-4BC7-8ECC-3CD769B30A26}" name="Low Temperature Process - Solid Fuel" dataDxfId="610" dataCellStyle="Normal 11"/>
    <tableColumn id="10" xr3:uid="{997AB1EC-2CDF-4404-8A3B-0B9CFBC3D496}" name="Low Temperature Process - Oil" dataDxfId="609" dataCellStyle="Normal 11"/>
    <tableColumn id="11" xr3:uid="{89FDDDE5-6D1F-4FFE-B15D-C79C14332F6D}" name="Low Temperature Process - Natural gas" dataDxfId="608" dataCellStyle="Normal 11"/>
    <tableColumn id="12" xr3:uid="{CBCAEDBE-46D6-4CA8-9DCD-E18E0F65A4EB}" name="Low Temperature Process - Electricity" dataDxfId="607" dataCellStyle="Normal 11"/>
    <tableColumn id="13" xr3:uid="{7FD09277-EBC2-4DD9-B1FB-15EB0A2673BB}" name="Low Temperature Process - Total" dataDxfId="606" dataCellStyle="Normal 11"/>
    <tableColumn id="14" xr3:uid="{0A21D256-4683-4F8B-A992-58AF27BF37EB}" name="Drying / Separation - Solid Fuel" dataDxfId="605" dataCellStyle="Normal 11"/>
    <tableColumn id="15" xr3:uid="{8D74114D-0818-428A-AE7A-FAC031730C05}" name="Drying / Separation - Oil" dataDxfId="604" dataCellStyle="Normal 11"/>
    <tableColumn id="16" xr3:uid="{F67FE03D-5027-4578-B277-A304CD0B37D1}" name="Drying / Separation - Natural gas" dataDxfId="603" dataCellStyle="Normal 11"/>
    <tableColumn id="17" xr3:uid="{FDCF4002-4336-485A-B902-8FEFFD637040}" name="Drying / Separation - Electricity" dataDxfId="602" dataCellStyle="Normal 11"/>
    <tableColumn id="18" xr3:uid="{E6C71DA4-CDD2-415A-B2FF-CEE64FB51B3D}" name="Drying / Separation - Total" dataDxfId="601" dataCellStyle="Normal 11"/>
    <tableColumn id="19" xr3:uid="{C8CAF583-92F8-454D-9CA8-937217FFB64C}" name="Motors - Solid Fuel" dataDxfId="600" dataCellStyle="Normal 11"/>
    <tableColumn id="20" xr3:uid="{D27B4DA7-44D4-47A8-B0AE-A328A0288D25}" name="Motors - Oil" dataDxfId="599" dataCellStyle="Normal 11"/>
    <tableColumn id="21" xr3:uid="{58F13A7C-6B37-493A-B1D8-B83592F146C5}" name="Natural gas" dataDxfId="598" dataCellStyle="Normal 11"/>
    <tableColumn id="22" xr3:uid="{01ECA494-B5DC-4240-8ED3-92EC0FC83DEE}" name="Motors - Electricity" dataDxfId="597" dataCellStyle="Normal 11"/>
    <tableColumn id="23" xr3:uid="{43EEFFD0-4480-45A0-ABCE-9F4CAECBE4AE}" name="Motors - Total" dataDxfId="596" dataCellStyle="Normal 11"/>
    <tableColumn id="24" xr3:uid="{E0E0670D-CBE5-4B80-9233-BECEA6A21F02}" name="Compressed Air - Solid Fuel" dataDxfId="595" dataCellStyle="Normal 11"/>
    <tableColumn id="25" xr3:uid="{036C55BF-79EF-4A41-A064-3EEE1265FEDF}" name="Compressed Air - Oil" dataDxfId="594" dataCellStyle="Normal 11"/>
    <tableColumn id="26" xr3:uid="{AA8F5436-E109-4EE1-B88E-4E4DD098F7B7}" name="Compressed Air - Natural gas" dataDxfId="593" dataCellStyle="Normal 11"/>
    <tableColumn id="27" xr3:uid="{21BBA59C-6823-4A26-9E47-3CED69BFA28F}" name="Compressed Air - Electricity" dataDxfId="592" dataCellStyle="Normal 11"/>
    <tableColumn id="28" xr3:uid="{D725DFAD-EBE2-4439-A5C8-AFF627125AAD}" name="Compressed Air - Total" dataDxfId="591" dataCellStyle="Normal 11"/>
    <tableColumn id="29" xr3:uid="{0CDF36D5-C4C3-492B-9597-53C96D6CCD13}" name="Lighting - Solid Fuel" dataDxfId="590" dataCellStyle="Normal 11"/>
    <tableColumn id="30" xr3:uid="{984FC7D0-3236-427A-A213-A45C3F25B6CC}" name="Lighting - Oil" dataDxfId="589" dataCellStyle="Normal 11"/>
    <tableColumn id="31" xr3:uid="{F94C147E-F9B8-44A6-901F-B6F64444F9A2}" name="Lighting - Natural gas" dataDxfId="588" dataCellStyle="Normal 11"/>
    <tableColumn id="32" xr3:uid="{B3ADF496-A179-41E0-A0DB-6EF766F41C15}" name="Lighting - Electricity" dataDxfId="587" dataCellStyle="Normal 11"/>
    <tableColumn id="33" xr3:uid="{CD591DCB-6995-474E-B5EF-F134D4AB2CCF}" name="Lighting - Total" dataDxfId="586" dataCellStyle="Normal 11"/>
    <tableColumn id="34" xr3:uid="{CE7AC64A-B2F6-48A0-961F-7CC128C449B4}" name="Refrigeration - Solid Fuel" dataDxfId="585" dataCellStyle="Normal 11"/>
    <tableColumn id="35" xr3:uid="{ECC96755-F9B1-451A-BB15-E61C4F37DDFE}" name="Refrigeration - Oil" dataDxfId="584" dataCellStyle="Normal 11"/>
    <tableColumn id="36" xr3:uid="{F93230BC-8EB5-4BA3-9C0F-09DE4B27F176}" name="Refrigeration - Natural gas" dataDxfId="583" dataCellStyle="Normal 11"/>
    <tableColumn id="37" xr3:uid="{470E53BB-2660-4A1E-964D-808F4F00EF72}" name="Refrigeration - Electricity" dataDxfId="582" dataCellStyle="Normal 11"/>
    <tableColumn id="38" xr3:uid="{17C91A7F-D0E7-49D6-AA3F-4928E19AE388}" name="Refrigeration - Total" dataDxfId="581" dataCellStyle="Normal 11"/>
    <tableColumn id="39" xr3:uid="{EF1629D2-551D-4685-9F50-EE6293B73319}" name="Space Heating - Solid Fuel" dataDxfId="580" dataCellStyle="Normal 11"/>
    <tableColumn id="40" xr3:uid="{B39B0DCE-3E94-4A67-B4E3-AB4623619BBB}" name="Space Heating - Oil" dataDxfId="579" dataCellStyle="Normal 11"/>
    <tableColumn id="41" xr3:uid="{597C4D0B-03D0-4D82-BDFA-83891C24F9DA}" name="Space Heating - Natural gas" dataDxfId="578" dataCellStyle="Normal 11"/>
    <tableColumn id="42" xr3:uid="{776FAD2B-8AEA-4724-B330-C6BEF4C918CC}" name="Space Heating - Electricity" dataDxfId="577" dataCellStyle="Normal 11"/>
    <tableColumn id="43" xr3:uid="{7E83D75D-9FE0-4B06-8AD2-33FEEB1A0B08}" name="Space Heating - Total" dataDxfId="576" dataCellStyle="Normal 11"/>
    <tableColumn id="44" xr3:uid="{018C95D3-3FE4-455A-B488-F3BB960CCD54}" name="Other - Solid Fuel" dataDxfId="575" dataCellStyle="Normal 11"/>
    <tableColumn id="45" xr3:uid="{AF9D828F-E4D6-4EB1-B075-E75055976D9A}" name="Other - Oil" dataDxfId="574" dataCellStyle="Normal 11"/>
    <tableColumn id="46" xr3:uid="{3F214987-9E6E-40BD-A087-F97D91FB5760}" name="Other - Natural gas" dataDxfId="573" dataCellStyle="Normal 11"/>
    <tableColumn id="47" xr3:uid="{F2ACAB90-BCA3-467A-898B-943ED8D37F46}" name="Other - Electricity" dataDxfId="572" dataCellStyle="Normal 11"/>
    <tableColumn id="48" xr3:uid="{D83C4C5F-3EF5-4068-BE30-8D0D512BBFB3}" name="Other - Total" dataDxfId="571" dataCellStyle="Normal 11"/>
    <tableColumn id="49" xr3:uid="{788312D4-6A4B-4171-8571-0E3431B8F917}" name="Total - Solid Fuel" dataDxfId="570" dataCellStyle="Normal 11"/>
    <tableColumn id="50" xr3:uid="{FD666A4F-03A5-4C6F-BC22-FBC9287468B2}" name="Total - Oil" dataDxfId="569" dataCellStyle="Normal 11"/>
    <tableColumn id="51" xr3:uid="{1985D858-CE65-47DD-B17C-F2A174D76F9B}" name="Total - Natural gas" dataDxfId="568" dataCellStyle="Normal 11"/>
    <tableColumn id="52" xr3:uid="{7A02C52D-F5F4-43BB-8207-A8A2FC124339}" name="Total - Electricity" dataDxfId="567" dataCellStyle="Normal 11"/>
    <tableColumn id="53" xr3:uid="{73262C81-0192-4AC6-9055-C704D462B414}" name="Total - Total" dataDxfId="566" dataCellStyle="Normal 11"/>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3AF3BE-A754-4122-A4D1-C10D70098E0F}" name="sic_2_dig_2020" displayName="sic_2_dig_2020" ref="A6:BA44" totalsRowShown="0" headerRowDxfId="565" dataDxfId="563" headerRowBorderDxfId="564" headerRowCellStyle="Normal 2 3" dataCellStyle="Normal 11">
  <autoFilter ref="A6:BA44" xr:uid="{033AF3BE-A754-4122-A4D1-C10D70098E0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autoFilter>
  <tableColumns count="53">
    <tableColumn id="1" xr3:uid="{82FFA574-347F-4203-9CD0-0FB0D52E40BC}" name="DUKES Sector" dataDxfId="562" dataCellStyle="Normal 3"/>
    <tableColumn id="2" xr3:uid="{4A09F9CE-57F4-475F-BD3D-CE003AB310E3}" name="2 digit SIC Code" dataDxfId="561" dataCellStyle="Normal 11"/>
    <tableColumn id="3" xr3:uid="{1D6F2062-A573-41DB-861B-DF85ABB54CD7}" name="SIC Division" dataDxfId="560" dataCellStyle="Normal 11"/>
    <tableColumn id="4" xr3:uid="{7B75F4BE-2D0F-4EFB-A1A5-1946A84F47C6}" name="High Temperature Process - Solid Fuel" dataDxfId="559" dataCellStyle="Normal 11"/>
    <tableColumn id="5" xr3:uid="{FADAEACD-9CB9-44BF-9486-A87FDE368CEC}" name="High Temperature Process - Oil" dataDxfId="558" dataCellStyle="Normal 11"/>
    <tableColumn id="6" xr3:uid="{AABEB7E6-FD0D-4E41-BD97-8145FF97A3DC}" name="High Temperature Process - Natural gas" dataDxfId="557" dataCellStyle="Normal 11"/>
    <tableColumn id="7" xr3:uid="{068320C2-887D-41D3-9786-C651338C568C}" name="High Temperature Process - Electricity" dataDxfId="556" dataCellStyle="Normal 11"/>
    <tableColumn id="8" xr3:uid="{6BF667AB-5586-4AF7-8F5A-B52E25BA0971}" name="High Temperature Process - Total" dataDxfId="555" dataCellStyle="Normal 11"/>
    <tableColumn id="9" xr3:uid="{C2710E5A-DA10-4B2F-8DA2-B0B8CE74CC4B}" name="Low Temperature Process - Solid Fuel" dataDxfId="554" dataCellStyle="Normal 11"/>
    <tableColumn id="10" xr3:uid="{9AAD5A57-AF2E-4222-A61B-346A6AF24CB8}" name="Low Temperature Process - Oil" dataDxfId="553" dataCellStyle="Normal 11"/>
    <tableColumn id="11" xr3:uid="{DB3699A2-C551-478D-A889-2DA85540DAB8}" name="Low Temperature Process - Natural gas" dataDxfId="552" dataCellStyle="Normal 11"/>
    <tableColumn id="12" xr3:uid="{2E5F339E-3DCF-4CAD-8103-1DB68F77AB32}" name="Low Temperature Process - Electricity" dataDxfId="551" dataCellStyle="Normal 11"/>
    <tableColumn id="13" xr3:uid="{CDC25BA9-DCE9-4D45-B325-47CD4358F087}" name="Low Temperature Process - Total" dataDxfId="550" dataCellStyle="Normal 11"/>
    <tableColumn id="14" xr3:uid="{36F6AD96-1405-4B57-8739-0E574F5122A6}" name="Drying / Separation - Solid Fuel" dataDxfId="549" dataCellStyle="Normal 11"/>
    <tableColumn id="15" xr3:uid="{9D6C1A7F-52FB-4A3A-8B3A-97F500B81231}" name="Drying / Separation - Oil" dataDxfId="548" dataCellStyle="Normal 11"/>
    <tableColumn id="16" xr3:uid="{2B57DA8C-FB32-4A25-B9B2-FA9BEC58D795}" name="Drying / Separation - Natural gas" dataDxfId="547" dataCellStyle="Normal 11"/>
    <tableColumn id="17" xr3:uid="{41868F51-9349-4199-9675-FC23B768767A}" name="Drying / Separation - Electricity" dataDxfId="546" dataCellStyle="Normal 11"/>
    <tableColumn id="18" xr3:uid="{1D43A36F-6F1C-4D03-9FFF-C1BAC78C8F8B}" name="Drying / Separation - Total" dataDxfId="545" dataCellStyle="Normal 11"/>
    <tableColumn id="19" xr3:uid="{094B4276-E4BD-4682-B1B7-20C852B4E5A2}" name="Motors - Solid Fuel" dataDxfId="544" dataCellStyle="Normal 11"/>
    <tableColumn id="20" xr3:uid="{11FA6FAC-0AEE-4261-B9EF-1D9B01369D97}" name="Motors - Oil" dataDxfId="543" dataCellStyle="Normal 11"/>
    <tableColumn id="21" xr3:uid="{42A53D96-2B74-47C4-8BE2-57E5A1697256}" name="Natural gas" dataDxfId="542" dataCellStyle="Normal 11"/>
    <tableColumn id="22" xr3:uid="{D7C11D88-8425-4555-90F9-593C6A4A2230}" name="Motors - Electricity" dataDxfId="541" dataCellStyle="Normal 11"/>
    <tableColumn id="23" xr3:uid="{EADE851C-C3D8-42F7-A8F9-7C2FBB3AF2D6}" name="Motors - Total" dataDxfId="540" dataCellStyle="Normal 11"/>
    <tableColumn id="24" xr3:uid="{D9797D68-95AD-4309-8542-E25A0EC897A4}" name="Compressed Air - Solid Fuel" dataDxfId="539" dataCellStyle="Normal 11"/>
    <tableColumn id="25" xr3:uid="{9AB4CF48-1542-48A1-892C-459A3E8E2EA3}" name="Compressed Air - Oil" dataDxfId="538" dataCellStyle="Normal 11"/>
    <tableColumn id="26" xr3:uid="{D33E8A40-15F7-4F05-BECC-9EB4380319D9}" name="Compressed Air - Natural gas" dataDxfId="537" dataCellStyle="Normal 11"/>
    <tableColumn id="27" xr3:uid="{91FFBA6C-BD76-44AA-8AD9-9B891BD293D1}" name="Compressed Air - Electricity" dataDxfId="536" dataCellStyle="Normal 11"/>
    <tableColumn id="28" xr3:uid="{F7A43ECF-294D-4755-818B-C0DD9BBB3971}" name="Compressed Air - Total" dataDxfId="535" dataCellStyle="Normal 11"/>
    <tableColumn id="29" xr3:uid="{A59F9DBE-8802-436B-9067-93301B9EE151}" name="Lighting - Solid Fuel" dataDxfId="534" dataCellStyle="Normal 11"/>
    <tableColumn id="30" xr3:uid="{327C0AC2-9D01-4D87-8AAE-B91ECB72F4B3}" name="Lighting - Oil" dataDxfId="533" dataCellStyle="Normal 11"/>
    <tableColumn id="31" xr3:uid="{A93E3173-BE29-473A-9981-913CF77F9692}" name="Lighting - Natural gas" dataDxfId="532" dataCellStyle="Normal 11"/>
    <tableColumn id="32" xr3:uid="{AB942C93-AEB4-4CD6-BEB2-401C7ECF63F0}" name="Lighting - Electricity" dataDxfId="531" dataCellStyle="Normal 11"/>
    <tableColumn id="33" xr3:uid="{AF11B0E9-70F8-41B8-B414-3B5DAF9073C6}" name="Lighting - Total" dataDxfId="530" dataCellStyle="Normal 11"/>
    <tableColumn id="34" xr3:uid="{63F48B22-EA54-4465-B38E-A68AFDEFF35B}" name="Refrigeration - Solid Fuel" dataDxfId="529" dataCellStyle="Normal 11"/>
    <tableColumn id="35" xr3:uid="{D2A3F26E-6F4C-47BD-A0D9-F386C033DF30}" name="Refrigeration - Oil" dataDxfId="528" dataCellStyle="Normal 11"/>
    <tableColumn id="36" xr3:uid="{641AFA8D-12D8-4736-9FB4-38CC89A73A1A}" name="Refrigeration - Natural gas" dataDxfId="527" dataCellStyle="Normal 11"/>
    <tableColumn id="37" xr3:uid="{6274F829-5718-403F-A93E-817B0A98B256}" name="Refrigeration - Electricity" dataDxfId="526" dataCellStyle="Normal 11"/>
    <tableColumn id="38" xr3:uid="{F67947AD-E9F4-4E5D-A396-3D7D8B7AFF0B}" name="Refrigeration - Total" dataDxfId="525" dataCellStyle="Normal 11"/>
    <tableColumn id="39" xr3:uid="{B7667473-DD9B-4652-B95C-78BA5277B03D}" name="Space Heating - Solid Fuel" dataDxfId="524" dataCellStyle="Normal 11"/>
    <tableColumn id="40" xr3:uid="{2C3E4C9C-7331-40A8-8493-6E2933DC2F29}" name="Space Heating - Oil" dataDxfId="523" dataCellStyle="Normal 11"/>
    <tableColumn id="41" xr3:uid="{46FBE673-F233-4F68-A090-B7A93E539FA1}" name="Space Heating - Natural gas" dataDxfId="522" dataCellStyle="Normal 11"/>
    <tableColumn id="42" xr3:uid="{C295F20F-AD50-43DB-A02D-CF50E430B28B}" name="Space Heating - Electricity" dataDxfId="521" dataCellStyle="Normal 11"/>
    <tableColumn id="43" xr3:uid="{8485C9C1-DECD-46E3-B149-F4439E83C1DD}" name="Space Heating - Total" dataDxfId="520" dataCellStyle="Normal 11"/>
    <tableColumn id="44" xr3:uid="{0F9E7A20-62F7-4844-AFD8-D668574D77DC}" name="Other - Solid Fuel" dataDxfId="519" dataCellStyle="Normal 11"/>
    <tableColumn id="45" xr3:uid="{F9435133-3902-4FC2-8AE1-557F5B69EAA0}" name="Other - Oil" dataDxfId="518" dataCellStyle="Normal 11"/>
    <tableColumn id="46" xr3:uid="{49797B43-D9C3-4A66-AA3C-EFC0501FD40F}" name="Other - Natural gas" dataDxfId="517" dataCellStyle="Normal 11"/>
    <tableColumn id="47" xr3:uid="{F69113DC-977B-4671-897E-CAB3E39EB7DA}" name="Other - Electricity" dataDxfId="516" dataCellStyle="Normal 11"/>
    <tableColumn id="48" xr3:uid="{F11AAF39-C92E-44B1-9BF6-A6FF8D450651}" name="Other - Total" dataDxfId="515" dataCellStyle="Normal 11"/>
    <tableColumn id="49" xr3:uid="{3AA659BA-B0A4-40D1-8A98-28B457772CF1}" name="Total - Solid Fuel" dataDxfId="514" dataCellStyle="Normal 11"/>
    <tableColumn id="50" xr3:uid="{9B202DC4-7448-46B8-AE70-712D58B16AB4}" name="Total - Oil" dataDxfId="513" dataCellStyle="Normal 11"/>
    <tableColumn id="51" xr3:uid="{9CE8E2B2-1AEB-4CD0-8733-6A04CC8E530F}" name="Total - Natural gas" dataDxfId="512" dataCellStyle="Normal 11"/>
    <tableColumn id="52" xr3:uid="{018A57FB-7E3B-4FB6-ABFA-669C1E06F58A}" name="Total - Electricity" dataDxfId="511" dataCellStyle="Normal 11"/>
    <tableColumn id="53" xr3:uid="{7438C763-706C-4065-ABFE-6CE3354A9DEF}" name="Total - Total" dataDxfId="510" dataCellStyle="Normal 11"/>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67280F9-3535-45F6-A00D-39F84D4A26D7}" name="Table36" displayName="Table36" ref="A94:BA131" totalsRowShown="0" headerRowDxfId="509" dataDxfId="507" headerRowBorderDxfId="508" headerRowCellStyle="Normal 2 3" dataCellStyle="Normal 11">
  <autoFilter ref="A94:BA131" xr:uid="{367280F9-3535-45F6-A00D-39F84D4A26D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autoFilter>
  <tableColumns count="53">
    <tableColumn id="1" xr3:uid="{437DFF3A-370C-47E1-8B71-EE1078FE459B}" name="DUKES Sector" dataDxfId="506" dataCellStyle="Normal 3"/>
    <tableColumn id="2" xr3:uid="{4D520523-0A6D-4BB5-A815-37AA22906218}" name="2 digit SIC Code" dataDxfId="505" dataCellStyle="Normal 11"/>
    <tableColumn id="3" xr3:uid="{98A61C93-DC3C-45AF-8E79-06741FD2C75A}" name="SIC Division" dataDxfId="504" dataCellStyle="Normal 11"/>
    <tableColumn id="4" xr3:uid="{DC715232-992F-43A3-B56C-D8C1FA24F052}" name="High Temperature Process - Solid Fuel" dataDxfId="503" dataCellStyle="Normal 11"/>
    <tableColumn id="5" xr3:uid="{77B479FD-4067-4352-A736-30765065CACE}" name="High Temperature Process - Oil" dataDxfId="502" dataCellStyle="Normal 11"/>
    <tableColumn id="6" xr3:uid="{0B0F70EB-0113-4332-982B-3860CB2A8034}" name="High Temperature Process - Natural gas" dataDxfId="501" dataCellStyle="Normal 11"/>
    <tableColumn id="7" xr3:uid="{F1DB0577-9834-40DF-97FC-FE3E3A2703F5}" name="High Temperature Process - Electricity" dataDxfId="500" dataCellStyle="Normal 11"/>
    <tableColumn id="8" xr3:uid="{31E33EDD-A087-439E-9D7C-17453DA58B88}" name="High Temperature Process - Total" dataDxfId="499" dataCellStyle="Normal 11"/>
    <tableColumn id="9" xr3:uid="{931D00D2-80BE-456A-8868-ED888E039806}" name="Low Temperature Process - Solid Fuel" dataDxfId="498" dataCellStyle="Normal 11"/>
    <tableColumn id="10" xr3:uid="{220491AD-D159-4862-8652-5728A4CA9557}" name="Low Temperature Process - Oil" dataDxfId="497" dataCellStyle="Normal 11"/>
    <tableColumn id="11" xr3:uid="{99D6F7DB-4180-4B35-B42D-5B8F73E0D6EA}" name="Low Temperature Process - Natural gas" dataDxfId="496" dataCellStyle="Normal 11"/>
    <tableColumn id="12" xr3:uid="{2A93C507-B3AC-4A45-B2A5-24F3777E177A}" name="Low Temperature Process - Electricity" dataDxfId="495" dataCellStyle="Normal 11"/>
    <tableColumn id="13" xr3:uid="{81FC3549-2583-4206-9F7C-6BC1CB6115C2}" name="Low Temperature Process - Total" dataDxfId="494" dataCellStyle="Normal 11"/>
    <tableColumn id="14" xr3:uid="{C1C4B0DF-8800-487D-8A7D-736109AA4B7C}" name="Drying / Separation - Solid Fuel" dataDxfId="493" dataCellStyle="Normal 11"/>
    <tableColumn id="15" xr3:uid="{B657F1F0-D65C-4AE5-8D0E-5DC5928EA97C}" name="Drying / Separation - Oil" dataDxfId="492" dataCellStyle="Normal 11"/>
    <tableColumn id="16" xr3:uid="{94592358-5391-466B-A036-79142810EB58}" name="Drying / Separation - Natural gas" dataDxfId="491" dataCellStyle="Normal 11"/>
    <tableColumn id="17" xr3:uid="{0E8F3F82-0486-42B2-B966-FB1402B162EF}" name="Drying / Separation - Electricity" dataDxfId="490" dataCellStyle="Normal 11"/>
    <tableColumn id="18" xr3:uid="{C0193665-C2A9-4F41-B62B-619AD80896EE}" name="Drying / Separation - Total" dataDxfId="489" dataCellStyle="Normal 11"/>
    <tableColumn id="19" xr3:uid="{4B83B008-C690-4713-B08B-2865EBCDEB73}" name="Motors - Solid Fuel" dataDxfId="488" dataCellStyle="Normal 11"/>
    <tableColumn id="20" xr3:uid="{13A52735-E12C-4BB3-AA22-FFC9E6E2CC95}" name="Motors - Oil" dataDxfId="487" dataCellStyle="Normal 11"/>
    <tableColumn id="21" xr3:uid="{F2840D82-6D3E-4E97-AA4A-1B6365379B90}" name="Natural gas" dataDxfId="486" dataCellStyle="Normal 11"/>
    <tableColumn id="22" xr3:uid="{14D6CD5A-3E49-470E-B025-07A5B7CCC05A}" name="Motors - Electricity" dataDxfId="485" dataCellStyle="Normal 11"/>
    <tableColumn id="23" xr3:uid="{E8D74640-0E52-4616-AAA9-721EF84C1DC7}" name="Motors - Total" dataDxfId="484" dataCellStyle="Normal 11"/>
    <tableColumn id="24" xr3:uid="{96FC83B9-A746-4E57-84C8-4E5C5E74FB67}" name="Compressed Air - Solid Fuel" dataDxfId="483" dataCellStyle="Normal 11"/>
    <tableColumn id="25" xr3:uid="{85905B8D-2B6C-460B-86C4-6E57403ED36B}" name="Compressed Air - Oil" dataDxfId="482" dataCellStyle="Normal 11"/>
    <tableColumn id="26" xr3:uid="{E97225C3-C7FA-4EF7-89A4-3967B1676803}" name="Compressed Air - Natural gas" dataDxfId="481" dataCellStyle="Normal 11"/>
    <tableColumn id="27" xr3:uid="{7A91705C-62C6-40A6-8C3B-F4CBAEC09791}" name="Compressed Air - Electricity" dataDxfId="480" dataCellStyle="Normal 11"/>
    <tableColumn id="28" xr3:uid="{407F3951-C9C7-484E-AE12-363E7ACA41B0}" name="Compressed Air - Total" dataDxfId="479" dataCellStyle="Normal 11"/>
    <tableColumn id="29" xr3:uid="{3C1E9FBF-D7F4-4DCF-8DFE-6375CD5724FF}" name="Lighting - Solid Fuel" dataDxfId="478" dataCellStyle="Normal 11"/>
    <tableColumn id="30" xr3:uid="{CE934A6D-CAF6-4C48-BE28-A96B1F184820}" name="Lighting - Oil" dataDxfId="477" dataCellStyle="Normal 11"/>
    <tableColumn id="31" xr3:uid="{5DE8F1E9-1AC9-4776-AE9A-9E3163DEF183}" name="Lighting - Natural gas" dataDxfId="476" dataCellStyle="Normal 11"/>
    <tableColumn id="32" xr3:uid="{C267677F-81DA-4F2C-A33C-7DB8BCBD98A0}" name="Lighting - Electricity" dataDxfId="475" dataCellStyle="Normal 11"/>
    <tableColumn id="33" xr3:uid="{EC2599C0-166D-49E3-A65C-39671A03E71D}" name="Lighting - Total" dataDxfId="474" dataCellStyle="Normal 11"/>
    <tableColumn id="34" xr3:uid="{D29FB67A-5475-433F-A5F0-DF778B29C02F}" name="Refrigeration - Solid Fuel" dataDxfId="473" dataCellStyle="Normal 11"/>
    <tableColumn id="35" xr3:uid="{C666147B-789D-44E0-8C75-DF2A03924B06}" name="Refrigeration - Oil" dataDxfId="472" dataCellStyle="Normal 11"/>
    <tableColumn id="36" xr3:uid="{5464C3C5-7FEA-48FF-8063-38EC089F703B}" name="Refrigeration - Natural gas" dataDxfId="471" dataCellStyle="Normal 11"/>
    <tableColumn id="37" xr3:uid="{D5727642-6DB5-4C16-89F4-50B3F45546CC}" name="Refrigeration - Electricity" dataDxfId="470" dataCellStyle="Normal 11"/>
    <tableColumn id="38" xr3:uid="{2598F939-9082-4433-B444-2B39188253C1}" name="Refrigeration - Total" dataDxfId="469" dataCellStyle="Normal 11"/>
    <tableColumn id="39" xr3:uid="{00110C1A-5928-439A-ABFD-8A6113E3F75F}" name="Space Heating - Solid Fuel" dataDxfId="468" dataCellStyle="Normal 11"/>
    <tableColumn id="40" xr3:uid="{F53447C5-F3D0-4B88-8F1E-B4C1FC0E4EB6}" name="Space Heating - Oil" dataDxfId="467" dataCellStyle="Normal 11"/>
    <tableColumn id="41" xr3:uid="{8EF3DA5F-65CF-4F33-8150-0B536C4A234F}" name="Space Heating - Natural gas" dataDxfId="466" dataCellStyle="Normal 11"/>
    <tableColumn id="42" xr3:uid="{A4A1913A-1D65-48AA-AEC3-E77FED5B748C}" name="Space Heating - Electricity" dataDxfId="465" dataCellStyle="Normal 11"/>
    <tableColumn id="43" xr3:uid="{116C4DF9-F864-443B-BE8F-7774C5F22F95}" name="Space Heating - Total" dataDxfId="464" dataCellStyle="Normal 11"/>
    <tableColumn id="44" xr3:uid="{8A439588-E443-43C3-B016-5A31F0D3456A}" name="Other - Solid Fuel" dataDxfId="463" dataCellStyle="Normal 11"/>
    <tableColumn id="45" xr3:uid="{7BAAC97E-C769-4D3B-92C3-B1898D631208}" name="Other - Oil" dataDxfId="462" dataCellStyle="Normal 11"/>
    <tableColumn id="46" xr3:uid="{3D0197F4-2775-47E4-B28D-88D248D62119}" name="Other - Natural gas" dataDxfId="461" dataCellStyle="Normal 11"/>
    <tableColumn id="47" xr3:uid="{BC091895-DACF-4C78-ACFC-4B33C8A07AA9}" name="Other - Electricity" dataDxfId="460" dataCellStyle="Normal 11"/>
    <tableColumn id="48" xr3:uid="{073D9023-3730-43F4-8D45-3A1A5502AEE9}" name="Other - Total" dataDxfId="459" dataCellStyle="Normal 11"/>
    <tableColumn id="49" xr3:uid="{1B97A68B-42D5-45DF-A5CB-072A8424705D}" name="Total - Solid Fuel" dataDxfId="458" dataCellStyle="Normal 11"/>
    <tableColumn id="50" xr3:uid="{E7DA51CB-20AF-4887-ADDA-BFF4A0BD1686}" name="Total - Oil" dataDxfId="457" dataCellStyle="Normal 11"/>
    <tableColumn id="51" xr3:uid="{F47149D7-C7A3-418B-AD24-C02787DE5D55}" name="Total - Natural gas" dataDxfId="456" dataCellStyle="Normal 11"/>
    <tableColumn id="52" xr3:uid="{9BDC8881-78EA-49CE-AD5F-963003D8459B}" name="Total - Electricity" dataDxfId="455" dataCellStyle="Normal 11"/>
    <tableColumn id="53" xr3:uid="{1EBDF420-E603-4BDC-BDCA-6F015A25562A}" name="Total - Total" dataDxfId="454" dataCellStyle="Normal 1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79A04C-B543-4CE5-B842-A898DD67CF24}" name="Table367" displayName="Table367" ref="A143:BA184" totalsRowShown="0" headerRowDxfId="453" dataDxfId="451" headerRowBorderDxfId="452" headerRowCellStyle="Normal 2 3" dataCellStyle="Normal 11">
  <autoFilter ref="A143:BA184" xr:uid="{6F79A04C-B543-4CE5-B842-A898DD67CF2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autoFilter>
  <tableColumns count="53">
    <tableColumn id="1" xr3:uid="{1D980AD2-9DD1-4A0A-B63C-9FDA2DF6FE3E}" name="DUKES Sector" dataDxfId="450" dataCellStyle="Normal 3"/>
    <tableColumn id="2" xr3:uid="{3FAFC3FB-0336-43A4-8B0D-0D04A83DBC52}" name="2 digit SIC Code" dataDxfId="449" dataCellStyle="Normal 11"/>
    <tableColumn id="3" xr3:uid="{46203FA3-1879-4AC7-8D6C-C096CE6B3643}" name="SIC Division" dataDxfId="448" dataCellStyle="Normal 11"/>
    <tableColumn id="4" xr3:uid="{C3845052-0783-410D-A6CC-5ABCE0A2406A}" name="High Temperature Process - Solid Fuel" dataDxfId="447" dataCellStyle="Normal 11"/>
    <tableColumn id="5" xr3:uid="{5F6E9F3D-5FA1-4DC9-A290-64EEA3CC8BAD}" name="High Temperature Process - Oil" dataDxfId="446" dataCellStyle="Normal 11"/>
    <tableColumn id="6" xr3:uid="{6041D07F-B967-4EE0-B46A-27286D740508}" name="High Temperature Process - Natural gas" dataDxfId="445" dataCellStyle="Normal 11"/>
    <tableColumn id="7" xr3:uid="{ECACF899-7299-4532-BF3C-685AF1E33014}" name="High Temperature Process - Electricity" dataDxfId="444" dataCellStyle="Normal 11"/>
    <tableColumn id="8" xr3:uid="{DF915A68-AA4E-44DD-9E0E-7C399D438BE0}" name="High Temperature Process - Total" dataDxfId="443" dataCellStyle="Normal 11"/>
    <tableColumn id="9" xr3:uid="{012C054C-E82C-42BF-9498-FBB5A70653AB}" name="Low Temperature Process - Solid Fuel" dataDxfId="442" dataCellStyle="Normal 11"/>
    <tableColumn id="10" xr3:uid="{40B6170E-6AD9-4EDC-A8BD-B1343D232C62}" name="Low Temperature Process - Oil" dataDxfId="441" dataCellStyle="Normal 11"/>
    <tableColumn id="11" xr3:uid="{C49336BA-31AE-4B4F-A802-5AAFBDE60F60}" name="Low Temperature Process - Natural gas" dataDxfId="440" dataCellStyle="Normal 11"/>
    <tableColumn id="12" xr3:uid="{34B7D8B7-70C2-42C0-BE57-135D1991D113}" name="Low Temperature Process - Electricity" dataDxfId="439" dataCellStyle="Normal 11"/>
    <tableColumn id="13" xr3:uid="{420B00B2-3D3D-4E3B-A7E7-996D5613712C}" name="Low Temperature Process - Total" dataDxfId="438" dataCellStyle="Normal 11"/>
    <tableColumn id="14" xr3:uid="{463F3654-1794-4506-A6BA-6140E1E43980}" name="Drying / Separation - Solid Fuel" dataDxfId="437" dataCellStyle="Normal 11"/>
    <tableColumn id="15" xr3:uid="{B00C8523-5BC2-4CC5-AFDA-D3EAFA524209}" name="Drying / Separation - Oil" dataDxfId="436" dataCellStyle="Normal 11"/>
    <tableColumn id="16" xr3:uid="{C85D1DCB-4365-4FCE-A8BF-E81ACB0545A0}" name="Drying / Separation - Natural gas" dataDxfId="435" dataCellStyle="Normal 11"/>
    <tableColumn id="17" xr3:uid="{58B1D699-42F5-483F-9935-71E6EFB5C00C}" name="Drying / Separation - Electricity" dataDxfId="434" dataCellStyle="Normal 11"/>
    <tableColumn id="18" xr3:uid="{25734865-52D6-4188-B404-03F525CC8927}" name="Drying / Separation - Total" dataDxfId="433" dataCellStyle="Normal 11"/>
    <tableColumn id="19" xr3:uid="{5E8ABFB7-CF23-4DFA-B2E3-293E95CE3183}" name="Motors - Solid Fuel" dataDxfId="432" dataCellStyle="Normal 11"/>
    <tableColumn id="20" xr3:uid="{E82B1105-1057-4B56-A6C9-D730C7CBA212}" name="Motors - Oil" dataDxfId="431" dataCellStyle="Normal 11"/>
    <tableColumn id="21" xr3:uid="{7A1728B3-AA13-4D6E-BCFE-E8C1581C7A3B}" name="Natural gas" dataDxfId="430" dataCellStyle="Normal 11"/>
    <tableColumn id="22" xr3:uid="{0C6B6831-8D63-4DEE-9359-380DD19BD76D}" name="Motors - Electricity" dataDxfId="429" dataCellStyle="Normal 11"/>
    <tableColumn id="23" xr3:uid="{9CC4693D-CD80-4E07-95DC-5D16DF5E3F55}" name="Motors - Total" dataDxfId="428" dataCellStyle="Normal 11"/>
    <tableColumn id="24" xr3:uid="{B2E94019-EE37-4EC6-85FE-E0B5913C286C}" name="Compressed Air - Solid Fuel" dataDxfId="427" dataCellStyle="Normal 11"/>
    <tableColumn id="25" xr3:uid="{16907CE1-FE21-4F1E-8920-CC26EE816621}" name="Compressed Air - Oil" dataDxfId="426" dataCellStyle="Normal 11"/>
    <tableColumn id="26" xr3:uid="{6A57F99F-CBA3-40D3-9424-621C68438E7E}" name="Compressed Air - Natural gas" dataDxfId="425" dataCellStyle="Normal 11"/>
    <tableColumn id="27" xr3:uid="{C1C30399-1977-4256-BAD8-EABB7B2BA2FF}" name="Compressed Air - Electricity" dataDxfId="424" dataCellStyle="Normal 11"/>
    <tableColumn id="28" xr3:uid="{DF2CF8F5-0580-4738-B613-138BC597A7E0}" name="Compressed Air - Total" dataDxfId="423" dataCellStyle="Normal 11"/>
    <tableColumn id="29" xr3:uid="{E9F671ED-03EF-45A5-92C8-591931969086}" name="Lighting - Solid Fuel" dataDxfId="422" dataCellStyle="Normal 11"/>
    <tableColumn id="30" xr3:uid="{0536BA7B-0734-443B-B489-CEA883072470}" name="Lighting - Oil" dataDxfId="421" dataCellStyle="Normal 11"/>
    <tableColumn id="31" xr3:uid="{C83BACF0-55EC-45E2-A4E7-37494A669A77}" name="Lighting - Natural gas" dataDxfId="420" dataCellStyle="Normal 11"/>
    <tableColumn id="32" xr3:uid="{538C61A0-20BA-47E9-ACF5-FE426832F0B2}" name="Lighting - Electricity" dataDxfId="419" dataCellStyle="Normal 11"/>
    <tableColumn id="33" xr3:uid="{463D5F9A-D18F-4035-BCE2-1EC65577BCF9}" name="Lighting - Total" dataDxfId="418" dataCellStyle="Normal 11"/>
    <tableColumn id="34" xr3:uid="{F6635FD5-1624-46AF-A0C8-DDE04D92B124}" name="Refrigeration - Solid Fuel" dataDxfId="417" dataCellStyle="Normal 11"/>
    <tableColumn id="35" xr3:uid="{59101D2E-9833-4922-B20E-68B63432EBF6}" name="Refrigeration - Oil" dataDxfId="416" dataCellStyle="Normal 11"/>
    <tableColumn id="36" xr3:uid="{1DE2588C-646F-4FAD-9C1F-F129502FFBCA}" name="Refrigeration - Natural gas" dataDxfId="415" dataCellStyle="Normal 11"/>
    <tableColumn id="37" xr3:uid="{EC5C2678-9C19-46BB-9DF5-8E5DE63D2E75}" name="Refrigeration - Electricity" dataDxfId="414" dataCellStyle="Normal 11"/>
    <tableColumn id="38" xr3:uid="{EAC737BE-F387-4C27-A4AA-27D77C51B0A0}" name="Refrigeration - Total" dataDxfId="413" dataCellStyle="Normal 11"/>
    <tableColumn id="39" xr3:uid="{7D16CD1E-D066-44E0-98A7-A43C6167E844}" name="Space Heating - Solid Fuel" dataDxfId="412" dataCellStyle="Normal 11"/>
    <tableColumn id="40" xr3:uid="{8D420F16-0019-49F2-AEEB-0AFD8A0AA3E1}" name="Space Heating - Oil" dataDxfId="411" dataCellStyle="Normal 11"/>
    <tableColumn id="41" xr3:uid="{5E374D23-4231-4258-AA04-90AA7AACDCE7}" name="Space Heating - Natural gas" dataDxfId="410" dataCellStyle="Normal 11"/>
    <tableColumn id="42" xr3:uid="{E303934F-16CE-44E7-A215-A5C7BF366E57}" name="Space Heating - Electricity" dataDxfId="409" dataCellStyle="Normal 11"/>
    <tableColumn id="43" xr3:uid="{FDF4AA79-819B-4BB7-9D40-4339D51047C5}" name="Space Heating - Total" dataDxfId="408" dataCellStyle="Normal 11"/>
    <tableColumn id="44" xr3:uid="{750C67B4-4CE7-465D-8480-82E40DAD9861}" name="Other - Solid Fuel" dataDxfId="407" dataCellStyle="Normal 11"/>
    <tableColumn id="45" xr3:uid="{C8789A2E-7574-40CA-A193-D04E96DDAE84}" name="Other - Oil" dataDxfId="406" dataCellStyle="Normal 11"/>
    <tableColumn id="46" xr3:uid="{87067E9B-9FCE-43A8-94CF-4E6E43227F39}" name="Other - Natural gas" dataDxfId="405" dataCellStyle="Normal 11"/>
    <tableColumn id="47" xr3:uid="{B82CAF98-04BD-4A5F-8B03-4FF55EAF2BDE}" name="Other - Electricity" dataDxfId="404" dataCellStyle="Normal 11"/>
    <tableColumn id="48" xr3:uid="{19D06556-A269-4832-8DC9-EF8C5E4F1B20}" name="Other - Total" dataDxfId="403" dataCellStyle="Normal 11"/>
    <tableColumn id="49" xr3:uid="{61CF333E-9597-4941-A190-A962E26657D1}" name="Total - Solid Fuel" dataDxfId="402" dataCellStyle="Normal 11"/>
    <tableColumn id="50" xr3:uid="{839FD816-FA0C-45D6-9F21-5C4581D5C5AC}" name="Total - Oil" dataDxfId="401" dataCellStyle="Normal 11"/>
    <tableColumn id="51" xr3:uid="{09110BC5-97A0-4E7D-8F4F-8B8ED1010096}" name="Total - Natural gas" dataDxfId="400" dataCellStyle="Normal 11"/>
    <tableColumn id="52" xr3:uid="{7E720B04-ECD9-43D3-8876-B869540CB142}" name="Total - Electricity" dataDxfId="399" dataCellStyle="Normal 11"/>
    <tableColumn id="53" xr3:uid="{74DD3EF5-0671-48A8-B016-C1B5B569AD39}" name="Total - Total" dataDxfId="398" dataCellStyle="Normal 1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045B0B-EB02-4A4F-A709-8E951EBF0E44}" name="services" displayName="services" ref="A6:BF56" totalsRowShown="0" headerRowDxfId="397" dataDxfId="395" headerRowBorderDxfId="396" headerRowCellStyle="Normal_service sector data 2" dataCellStyle="Normal_service sector data 2">
  <autoFilter ref="A6:BF56" xr:uid="{B3045B0B-EB02-4A4F-A709-8E951EBF0E4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autoFilter>
  <tableColumns count="58">
    <tableColumn id="1" xr3:uid="{8D5091BD-5E9E-4647-A37B-C019666595DB}" name="Year" dataDxfId="394"/>
    <tableColumn id="2" xr3:uid="{7FC4C86F-C3A2-43EA-8CA0-58AF994C8B76}" name="Sub-sector" dataDxfId="393"/>
    <tableColumn id="3" xr3:uid="{5EBC94E0-2063-4F5C-BBE7-5E3C902D56DD}" name="Catering - Electricity" dataDxfId="392" dataCellStyle="Normal_service sector data 2"/>
    <tableColumn id="4" xr3:uid="{B33E83D1-1C9B-49D1-89F2-16515325B0C8}" name="Catering - Natural gas" dataDxfId="391" dataCellStyle="Normal_service sector data 2"/>
    <tableColumn id="5" xr3:uid="{9940ED01-28D4-4EEF-956A-D17FCBDD52FB}" name="Catering - Oil" dataDxfId="390" dataCellStyle="Normal_service sector data 2"/>
    <tableColumn id="6" xr3:uid="{56A6D46A-6B60-4094-B8E8-422E46EBBA1E}" name="Catering - Solid fuel" dataDxfId="389" dataCellStyle="Normal_service sector data 2"/>
    <tableColumn id="7" xr3:uid="{F6677004-5CB7-43FB-97CD-B8A1ED867E10}" name="Catering - Heat" dataDxfId="388" dataCellStyle="Normal_service sector data 2"/>
    <tableColumn id="8" xr3:uid="{549A2ED1-5531-4FD6-BD5E-0D118C7036C1}" name="Catering - Bioenergy &amp; waste" dataDxfId="387" dataCellStyle="Normal_service sector data 2"/>
    <tableColumn id="9" xr3:uid="{13CDD1A4-3B47-418F-8E70-AEEAF06EC2BA}" name="Catering - All" dataDxfId="386" dataCellStyle="Normal_service sector data 2"/>
    <tableColumn id="10" xr3:uid="{696AF234-746B-4D02-BEAD-4AA9E819FFCA}" name="Computing - Electricity" dataDxfId="385" dataCellStyle="Normal_service sector data 2"/>
    <tableColumn id="11" xr3:uid="{81F0045E-3E8A-4EE2-93F5-1BF67D386276}" name="Computing - Natural gas" dataDxfId="384" dataCellStyle="Normal_service sector data 2"/>
    <tableColumn id="12" xr3:uid="{AD8ADD91-4C4C-4966-87D0-9F078D9F0057}" name="Computing - Oil" dataDxfId="383" dataCellStyle="Normal_service sector data 2"/>
    <tableColumn id="13" xr3:uid="{8B144CD3-479F-4103-985D-3C68421AA3D3}" name="Computing - Solid fuel" dataDxfId="382" dataCellStyle="Normal_service sector data 2"/>
    <tableColumn id="14" xr3:uid="{EF0EDA1A-1F74-48DA-9861-751A32A1EAD0}" name="Computing - Heat" dataDxfId="381" dataCellStyle="Normal_service sector data 2"/>
    <tableColumn id="15" xr3:uid="{4B298571-0E16-4AC6-8ACA-646C5E9311EE}" name="Computing - Bioenergy &amp; waste" dataDxfId="380" dataCellStyle="Normal_service sector data 2"/>
    <tableColumn id="16" xr3:uid="{A9E61C95-2B46-4178-9660-F18671B568C1}" name="Computing - All" dataDxfId="379" dataCellStyle="Normal_service sector data 2"/>
    <tableColumn id="17" xr3:uid="{4B4D2207-808F-4DF0-8DED-AEA341BF8D2E}" name="Cooling and Ventilation - Electricity" dataDxfId="378" dataCellStyle="Normal_service sector data 2"/>
    <tableColumn id="18" xr3:uid="{0EBF30C5-200B-45B6-88F0-0FDC0554F6B6}" name="Cooling and Ventilation - Natural gas" dataDxfId="377" dataCellStyle="Normal_service sector data 2"/>
    <tableColumn id="19" xr3:uid="{F78BACEE-A975-4872-A064-60F815F73B67}" name="Cooling and Ventilation - Oil" dataDxfId="376" dataCellStyle="Normal_service sector data 2"/>
    <tableColumn id="20" xr3:uid="{268BA494-6480-49F6-AB88-CBE269FBC480}" name="Cooling and Ventilation - Solid fuel" dataDxfId="375" dataCellStyle="Normal_service sector data 2"/>
    <tableColumn id="21" xr3:uid="{2CE77731-671A-46D9-AF18-DDFC36FF39EA}" name="Cooling and Ventilation - Heat" dataDxfId="374" dataCellStyle="Normal_service sector data 2"/>
    <tableColumn id="22" xr3:uid="{5A987FD9-BDD7-41F8-9238-3323A28E5834}" name="Cooling and Ventilation - Bioenergy &amp; waste" dataDxfId="373" dataCellStyle="Normal_service sector data 2"/>
    <tableColumn id="23" xr3:uid="{377C2865-0257-4058-A330-467C70E4A161}" name="Cooling and Ventilation - All" dataDxfId="372" dataCellStyle="Normal_service sector data 2"/>
    <tableColumn id="24" xr3:uid="{A1D02301-EB6E-4DBC-BB69-E68CBD54822E}" name="Hot Water - Electricity" dataDxfId="371" dataCellStyle="Normal_service sector data 2"/>
    <tableColumn id="25" xr3:uid="{BC760E55-6D81-47AE-8643-7C1E7D0EAE06}" name="Hot Water - Natural gas" dataDxfId="370" dataCellStyle="Normal_service sector data 2"/>
    <tableColumn id="26" xr3:uid="{0FEB432A-19B7-4341-AC6E-6D72C1DCF640}" name="Hot Water - Oil" dataDxfId="369" dataCellStyle="Normal_service sector data 2"/>
    <tableColumn id="27" xr3:uid="{656E0149-5559-4897-ADCD-83915334D779}" name="Hot Water - Solid fuel" dataDxfId="368" dataCellStyle="Normal_service sector data 2"/>
    <tableColumn id="28" xr3:uid="{39E5A6D5-4D22-4269-A143-BEF041A2AD3F}" name="Hot Water - Heat" dataDxfId="367" dataCellStyle="Normal_service sector data 2"/>
    <tableColumn id="29" xr3:uid="{32228638-7369-4636-A17C-A1BB7FFF89C3}" name="Hot Water - Bioenergy &amp; waste" dataDxfId="366" dataCellStyle="Normal_service sector data 2"/>
    <tableColumn id="30" xr3:uid="{B9FF1EFF-A237-42D7-B149-BD26C8F9083F}" name="Hot Water - All" dataDxfId="365" dataCellStyle="Normal_service sector data 2"/>
    <tableColumn id="31" xr3:uid="{5CD347AF-CFFB-47AB-BFD7-D35AB3948057}" name="Heating - Electricity" dataDxfId="364" dataCellStyle="Normal_service sector data 2"/>
    <tableColumn id="32" xr3:uid="{F2705BA2-FDAF-4E74-8B6B-2DA2F5BDCC22}" name="Heating - Natural gas" dataDxfId="363" dataCellStyle="Normal_service sector data 2"/>
    <tableColumn id="33" xr3:uid="{C331DBB1-BA71-4D05-A347-7E4C0BAE39E1}" name="Heating - Oil" dataDxfId="362" dataCellStyle="Normal_service sector data 2"/>
    <tableColumn id="34" xr3:uid="{C75FEC36-DE8A-4747-A083-4AC83BB671B0}" name="Heating - Solid fuel" dataDxfId="361" dataCellStyle="Normal_service sector data 2"/>
    <tableColumn id="35" xr3:uid="{4277236B-646B-4113-B32C-39A042EE03CA}" name="Heating - Heat" dataDxfId="360" dataCellStyle="Normal_service sector data 2"/>
    <tableColumn id="36" xr3:uid="{54B7FA9B-E89F-42F4-B40F-6BD59ED737F0}" name="Heating - Bioenergy &amp; waste" dataDxfId="359" dataCellStyle="Normal_service sector data 2"/>
    <tableColumn id="37" xr3:uid="{5AB9B365-BC52-4A57-9951-E0044BE09FC1}" name="Heating - All" dataDxfId="358" dataCellStyle="Normal_service sector data 2"/>
    <tableColumn id="38" xr3:uid="{D20EA431-DF0C-45F0-B0A5-564E01250BB0}" name="Lighting - Electricity" dataDxfId="357" dataCellStyle="Normal_service sector data 2"/>
    <tableColumn id="39" xr3:uid="{0110CFE8-08FB-4772-963F-5F3AC4CCEFDA}" name="Lighting - Natural gas" dataDxfId="356" dataCellStyle="Normal_service sector data 2"/>
    <tableColumn id="40" xr3:uid="{184B98EA-2444-4E1C-8F2C-3DBD14A81404}" name="Lighting - Oil" dataDxfId="355" dataCellStyle="Normal_service sector data 2"/>
    <tableColumn id="41" xr3:uid="{1BF92775-570B-49FB-A5C8-520EEE4836C9}" name="Lighting - Solid fuel" dataDxfId="354" dataCellStyle="Normal_service sector data 2"/>
    <tableColumn id="42" xr3:uid="{020156CA-3D61-4640-A483-E6716AA3A9DE}" name="Lighting - Heat" dataDxfId="353" dataCellStyle="Normal_service sector data 2"/>
    <tableColumn id="43" xr3:uid="{48C9B018-FFA9-4089-A590-1467DEE23B2E}" name="Lighting - Bioenergy &amp; waste" dataDxfId="352" dataCellStyle="Normal_service sector data 2"/>
    <tableColumn id="44" xr3:uid="{A55A2802-1CB5-482D-AB7D-69C9A797725E}" name="Lighting - All" dataDxfId="351" dataCellStyle="Normal_service sector data 2"/>
    <tableColumn id="45" xr3:uid="{8949213E-62F4-4E6D-A7BD-45C7D86DC897}" name="Other - Electricity" dataDxfId="350" dataCellStyle="Normal_service sector data 2"/>
    <tableColumn id="46" xr3:uid="{C7F78D94-3F09-47F5-AD4B-C3C68A374297}" name="Other - Natural gas" dataDxfId="349" dataCellStyle="Normal_service sector data 2"/>
    <tableColumn id="47" xr3:uid="{1BA2A200-ED0E-44AB-BD4E-03E1728FE98B}" name="Other - Oil" dataDxfId="348" dataCellStyle="Normal_service sector data 2"/>
    <tableColumn id="48" xr3:uid="{2A94E389-2365-4000-B718-6CE585A12DBC}" name="Other - Solid fuel" dataDxfId="347" dataCellStyle="Normal_service sector data 2"/>
    <tableColumn id="49" xr3:uid="{E3B6D1AB-AFE0-4AB6-B8B1-F5E0D93C51D0}" name="Other - Heat" dataDxfId="346" dataCellStyle="Normal_service sector data 2"/>
    <tableColumn id="50" xr3:uid="{372C9810-582F-4E9B-9CA9-BED0EBD5215E}" name="Other - Bioenergy &amp; waste" dataDxfId="345" dataCellStyle="Normal_service sector data 2"/>
    <tableColumn id="51" xr3:uid="{C94BEEA2-FD3C-47A8-87CE-BE529B18F7A5}" name="Other - All" dataDxfId="344" dataCellStyle="Normal_service sector data 2"/>
    <tableColumn id="52" xr3:uid="{C3A98DFA-84A3-4D85-AB90-6E3A160C16CA}" name="Total - Electricity" dataDxfId="343" dataCellStyle="Normal_service sector data 2"/>
    <tableColumn id="53" xr3:uid="{7043CA52-D359-49B3-8808-7F77A2B0CFAA}" name="Total - Natural gas" dataDxfId="342" dataCellStyle="Normal_service sector data 2"/>
    <tableColumn id="54" xr3:uid="{EFF34C6E-880A-4668-BC9B-FA00040CAF73}" name="Total - Oil" dataDxfId="341" dataCellStyle="Normal_service sector data 2"/>
    <tableColumn id="55" xr3:uid="{0F655CCA-92EF-4057-94A6-1AA3B163C4F5}" name="Total - Solid fuel" dataDxfId="340" dataCellStyle="Normal_service sector data 2"/>
    <tableColumn id="56" xr3:uid="{276EB5F2-2EA3-4C71-98FC-EBF52017338F}" name="Total - Heat" dataDxfId="339" dataCellStyle="Normal_service sector data 2"/>
    <tableColumn id="57" xr3:uid="{84C1D9AE-4A1E-413E-864A-7A23B8E24B0B}" name="Total - Bioenergy &amp; waste" dataDxfId="338" dataCellStyle="Normal_service sector data 2"/>
    <tableColumn id="58" xr3:uid="{55298BBC-A4F8-49A5-B402-D8FF560EF010}" name="Total - All" dataDxfId="337" dataCellStyle="Normal_service sector data 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30AE3A5-360B-459B-94D6-7318CC5A790B}" name="services_detailed" displayName="services_detailed" ref="A5:AY51" totalsRowShown="0" headerRowDxfId="336" dataDxfId="334" headerRowBorderDxfId="335" tableBorderDxfId="333" headerRowCellStyle="Comma 4 3" dataCellStyle="Comma 4 3">
  <autoFilter ref="A5:AY51" xr:uid="{E30AE3A5-360B-459B-94D6-7318CC5A790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autoFilter>
  <tableColumns count="51">
    <tableColumn id="1" xr3:uid="{7CDDA33C-B721-46DD-BEC4-3C00FA0ADE4F}" name="Sector" dataDxfId="332" dataCellStyle="Comma 4 3"/>
    <tableColumn id="2" xr3:uid="{F346D1E7-14FB-4F54-BEB7-D9D1F21F3101}" name="Sub-sector" dataDxfId="331" dataCellStyle="Normal 4 3"/>
    <tableColumn id="3" xr3:uid="{B81C6D45-2E58-40B7-8335-003F3F7480C3}" name="Heating - Electricity " dataDxfId="330" dataCellStyle="Comma 4 3"/>
    <tableColumn id="4" xr3:uid="{C0A9B86E-F3CB-4383-8686-B1AF327957F7}" name=" Heating - Natural gas " dataDxfId="329" dataCellStyle="Comma 4 3"/>
    <tableColumn id="5" xr3:uid="{58E64020-F729-4382-A459-B1AFECAFBC64}" name=" Heating - Oil " dataDxfId="328" dataCellStyle="Comma 4 3"/>
    <tableColumn id="6" xr3:uid="{36A0D797-1B18-4501-96C0-972A16C9E51C}" name=" Heating - District Heating " dataDxfId="327" dataCellStyle="Comma 4 3"/>
    <tableColumn id="7" xr3:uid="{1DC10300-A70F-467F-98C9-A78364BD18E7}" name=" Heating - Other " dataDxfId="326" dataCellStyle="Comma 4 3"/>
    <tableColumn id="8" xr3:uid="{F77857B1-99FE-4261-A5AA-AFD07196D71C}" name=" Heating - All" dataDxfId="325" dataCellStyle="Comma 4 3"/>
    <tableColumn id="9" xr3:uid="{CD1E1C8A-26A0-492E-8C18-C209A12053B6}" name="Hot water - Electricity " dataDxfId="324" dataCellStyle="Comma 4 3"/>
    <tableColumn id="10" xr3:uid="{79EA7F73-C20F-4652-9796-C65EC1F8D3A1}" name=" Hot water - Natural gas " dataDxfId="323" dataCellStyle="Comma 4 3"/>
    <tableColumn id="11" xr3:uid="{1320FF93-6697-4F16-9D0F-04692EEC59D9}" name=" Hot water - Oil " dataDxfId="322" dataCellStyle="Comma 4 3"/>
    <tableColumn id="12" xr3:uid="{94657C78-B079-4888-AF09-64ECFE554219}" name=" Hot water - District Heating " dataDxfId="321" dataCellStyle="Comma 4 3"/>
    <tableColumn id="13" xr3:uid="{0169D3BF-D47B-4251-85DF-372D855744E3}" name=" Hot water - Other " dataDxfId="320" dataCellStyle="Comma 4 3"/>
    <tableColumn id="14" xr3:uid="{72828EE7-D8EC-487A-89C5-8F43BD122B77}" name=" Hot water - All" dataDxfId="319" dataCellStyle="Comma 4 3"/>
    <tableColumn id="15" xr3:uid="{8828A0F3-A17D-4F64-8420-86EBFE3051D5}" name="Cooling &amp; humidification - Electricity " dataDxfId="318" dataCellStyle="Comma 4 3"/>
    <tableColumn id="16" xr3:uid="{7097AA33-1429-4DC4-AB7C-E09AF57B8610}" name=" Cooling &amp; humidification - Natural gas " dataDxfId="317" dataCellStyle="Comma 4 3"/>
    <tableColumn id="17" xr3:uid="{55E72A6C-88A0-4C7D-A9AE-C28F80DFE49C}" name=" Cooling &amp; humidification - Oil " dataDxfId="316" dataCellStyle="Comma 4 3"/>
    <tableColumn id="18" xr3:uid="{CE3E2786-35F4-45D7-9B3D-4E39DC826A34}" name=" Cooling &amp; humidification - District Heating " dataDxfId="315" dataCellStyle="Comma 4 3"/>
    <tableColumn id="19" xr3:uid="{10FF408E-ED22-4DC5-9C0D-5BBFEEF59BCA}" name=" Cooling &amp; humidification - Other " dataDxfId="314" dataCellStyle="Comma 4 3"/>
    <tableColumn id="20" xr3:uid="{3DE5FF61-1395-4FF3-B571-964848FE49F9}" name=" Cooling &amp; humidification - All" dataDxfId="313" dataCellStyle="Comma 4 3"/>
    <tableColumn id="21" xr3:uid="{686DBF0F-D21C-46DC-ABA4-817D6C7BF60E}" name="Fans - Electricity " dataDxfId="312" dataCellStyle="Comma 4 3"/>
    <tableColumn id="22" xr3:uid="{4ACD043E-E408-48F7-A0E5-452CD9737D42}" name=" Fans - Natural gas" dataDxfId="311" dataCellStyle="Comma 4 3"/>
    <tableColumn id="23" xr3:uid="{48535F3A-751F-44C5-ABB7-0449AF3F8B9C}" name="Fans - All" dataDxfId="310" dataCellStyle="Comma 4 3"/>
    <tableColumn id="24" xr3:uid="{7E1E4D6B-011B-465C-8A78-A0C151E67A2D}" name="Lighting - Electricity " dataDxfId="309" dataCellStyle="Comma 4 3"/>
    <tableColumn id="25" xr3:uid="{3C04A530-ABEF-4B3E-A15A-AB10E85388CF}" name=" Lighting - Natural gas " dataDxfId="308" dataCellStyle="Comma 4 3"/>
    <tableColumn id="26" xr3:uid="{F6CCE6D0-FD7C-4034-B46D-71248B8FE55A}" name=" Lighting - All " dataDxfId="307" dataCellStyle="Comma 4 3"/>
    <tableColumn id="27" xr3:uid="{41F64568-F0F4-45D1-AD50-E18526DCD092}" name="Catering - Electricity " dataDxfId="306" dataCellStyle="Comma 4 3"/>
    <tableColumn id="28" xr3:uid="{30346543-9559-4DD6-BB02-83849381EEA9}" name=" Catering - Natural gas " dataDxfId="305" dataCellStyle="Comma 4 3"/>
    <tableColumn id="29" xr3:uid="{5017589F-463A-4F06-8D19-1A00C50093F5}" name=" Catering - Oil " dataDxfId="304" dataCellStyle="Comma 4 3"/>
    <tableColumn id="30" xr3:uid="{A2B2E423-0135-450F-AEFF-7E507BA48174}" name=" Catering - All " dataDxfId="303" dataCellStyle="Comma 4 3"/>
    <tableColumn id="31" xr3:uid="{BF9DEFE2-4756-4ED2-AF39-D4D4E7488A1D}" name="Small power - Electricity " dataDxfId="302" dataCellStyle="Comma 4 3"/>
    <tableColumn id="32" xr3:uid="{6E06BF27-6180-4063-978F-8AB01EA00662}" name=" Small power - Natural gas " dataDxfId="301" dataCellStyle="Comma 4 3"/>
    <tableColumn id="33" xr3:uid="{C01EDE89-8A23-403A-AAC6-9158CE78AB20}" name=" Small power - All" dataDxfId="300" dataCellStyle="Comma 4 3"/>
    <tableColumn id="34" xr3:uid="{FA40E54E-15C8-42ED-889D-AB3A452FA89F}" name="ICT equipment - Electricity " dataDxfId="299" dataCellStyle="Comma 4 3"/>
    <tableColumn id="35" xr3:uid="{B529BFFB-63CC-4D1B-8539-3879A5B2AB2C}" name=" ICT equipment - Natural gas " dataDxfId="298" dataCellStyle="Comma 4 3"/>
    <tableColumn id="36" xr3:uid="{1C78362A-0E9D-4EB4-9C30-39EB88E7C014}" name=" ICT equipment - All" dataDxfId="297" dataCellStyle="Comma 4 3"/>
    <tableColumn id="37" xr3:uid="{47A18A01-6B68-4DBA-B6F7-FFFC4386371C}" name="Cooled storage - Electricity " dataDxfId="296" dataCellStyle="Comma 4 3"/>
    <tableColumn id="38" xr3:uid="{A35CCA98-80C4-4175-A4C8-6036FFC428B6}" name=" Cooled storage - Natural gas " dataDxfId="295" dataCellStyle="Comma 4 3"/>
    <tableColumn id="39" xr3:uid="{A7852DE8-5D06-41FB-8513-B74410A257D7}" name=" Cooled storage - All" dataDxfId="294" dataCellStyle="Comma 4 3"/>
    <tableColumn id="40" xr3:uid="{F2782448-28B3-43DD-B93A-A7DEBCE8D056}" name="Other [Note 3] - Electricity " dataDxfId="293" dataCellStyle="Comma 4 3"/>
    <tableColumn id="41" xr3:uid="{2158FD07-7387-491C-BEAB-0B2804AFCAC6}" name=" Other [Note 3] - Natural gas " dataDxfId="292" dataCellStyle="Comma 4 3"/>
    <tableColumn id="42" xr3:uid="{20CA4374-5EB4-44E0-ABB6-ACC4B999A496}" name=" Other [Note 3] - Oil " dataDxfId="291" dataCellStyle="Comma 4 3"/>
    <tableColumn id="43" xr3:uid="{F4BDC556-B598-4EF5-A0B5-2ECA3689D419}" name=" Other [Note 3] - District Heating " dataDxfId="290" dataCellStyle="Comma 4 3"/>
    <tableColumn id="44" xr3:uid="{6256C772-7FA2-47E7-BBF1-25F79A9BBD68}" name=" Other [Note 3] - Other " dataDxfId="289" dataCellStyle="Comma 4 3"/>
    <tableColumn id="45" xr3:uid="{FCF8E7F1-5681-405E-A058-2B81FDF516E1}" name=" Other [Note 3] - All" dataDxfId="288" dataCellStyle="Comma 4 3"/>
    <tableColumn id="46" xr3:uid="{E855720B-22D8-478C-B385-AF9731952B89}" name="Total - Electricity " dataDxfId="287" dataCellStyle="Comma 4 3"/>
    <tableColumn id="47" xr3:uid="{898DC12E-07C4-4F18-A11D-C005CC80AF1E}" name=" Total - Natural gas " dataDxfId="286" dataCellStyle="Comma 4 3"/>
    <tableColumn id="48" xr3:uid="{B7D99DB7-DF86-4322-8593-1C03533C26A1}" name=" Total - Oil " dataDxfId="285" dataCellStyle="Comma 4 3"/>
    <tableColumn id="49" xr3:uid="{76C065B7-7247-48BA-906C-05CC348855CC}" name=" Total - District Heating " dataDxfId="284" dataCellStyle="Comma 4 3"/>
    <tableColumn id="50" xr3:uid="{3554A2C5-CBAA-4508-BE8D-AC16ABF5F985}" name=" Total - Other " dataDxfId="283" dataCellStyle="Comma 4 3"/>
    <tableColumn id="51" xr3:uid="{D727BE0D-F596-4316-A730-19B919DBEAC6}" name=" Total - All" dataDxfId="282" dataCellStyle="Comma 4 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2843332-0BA8-4756-BB19-8BA752FA7154}" name="industry_proportions" displayName="industry_proportions" ref="A5:BA43" totalsRowShown="0" headerRowDxfId="281" dataDxfId="279" headerRowBorderDxfId="280" headerRowCellStyle="Normal 2 3" dataCellStyle="Normal 11">
  <autoFilter ref="A5:BA43" xr:uid="{32843332-0BA8-4756-BB19-8BA752FA715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autoFilter>
  <tableColumns count="53">
    <tableColumn id="1" xr3:uid="{F06F57F6-2E8C-443B-B365-35549E37B693}" name="DUKES Sector" dataDxfId="278" dataCellStyle="Normal 3 2"/>
    <tableColumn id="2" xr3:uid="{91B92C17-D772-4699-A718-1330EDD8D5D3}" name="2 digit SIC(2007) Code" dataDxfId="277" dataCellStyle="Normal 11"/>
    <tableColumn id="3" xr3:uid="{2E040321-5479-4615-B259-C4BF4C251EA5}" name="SIC Division" dataDxfId="276" dataCellStyle="Normal 11"/>
    <tableColumn id="4" xr3:uid="{2AE6A73F-7791-4434-B281-06954A465BD0}" name="High Temperature Process - Solid Fuel" dataDxfId="275" dataCellStyle="Normal 11"/>
    <tableColumn id="5" xr3:uid="{7A28DFA4-229C-42DC-90A1-83B146987CF0}" name="High Temperature Process - Oil" dataDxfId="274" dataCellStyle="Normal 11"/>
    <tableColumn id="6" xr3:uid="{7A061C63-8381-440E-928D-8A3A9052F515}" name="High Temperature Process - Natural gas" dataDxfId="273" dataCellStyle="Normal 11"/>
    <tableColumn id="7" xr3:uid="{6C8C598A-51F4-4E6F-9841-3B8111338E67}" name="High Temperature Process - Electricity" dataDxfId="272" dataCellStyle="Normal 11"/>
    <tableColumn id="8" xr3:uid="{D90ADAC0-9D86-49E0-8344-AC97D9DA0106}" name="High Temperature Process - Total" dataDxfId="271" dataCellStyle="Normal 11"/>
    <tableColumn id="9" xr3:uid="{7C9A65A2-63E7-4821-AC75-9E8FE4023C2E}" name="Low Temperature Process - Solid Fuel" dataDxfId="270" dataCellStyle="Normal 11"/>
    <tableColumn id="10" xr3:uid="{7D503374-581B-4A8C-A977-B9449829BFBE}" name="Low Temperature Process - Oil" dataDxfId="269" dataCellStyle="Normal 11"/>
    <tableColumn id="11" xr3:uid="{24E8CEB3-2E22-4EC2-B327-4DD2E73AABC8}" name="Low Temperature Process - Natural gas" dataDxfId="268" dataCellStyle="Normal 11"/>
    <tableColumn id="12" xr3:uid="{DABA34F1-70A0-4D7D-9FB7-D2606BF3AE22}" name="Low Temperature Process - Electricity" dataDxfId="267" dataCellStyle="Normal 11"/>
    <tableColumn id="13" xr3:uid="{0CDE9257-9824-40A8-B4A1-C25C160F7DAE}" name="Low Temperature Process - Total" dataDxfId="266" dataCellStyle="Normal 11"/>
    <tableColumn id="14" xr3:uid="{707B487F-391B-4142-BB2D-E650B9124ABD}" name="Drying / Separation - Solid Fuel" dataDxfId="265" dataCellStyle="Normal 11"/>
    <tableColumn id="15" xr3:uid="{BCA61716-E91B-4AA2-A1D8-750093B9D3B1}" name="Drying / Separation - Oil" dataDxfId="264" dataCellStyle="Normal 11"/>
    <tableColumn id="16" xr3:uid="{10F0F009-02AE-4339-9521-87808DDB6A13}" name="Drying / Separation - Natural gas" dataDxfId="263" dataCellStyle="Normal 11"/>
    <tableColumn id="17" xr3:uid="{A34E000D-23B7-4EAB-B167-4E3DC47EDAAF}" name="Drying / Separation - Electricity" dataDxfId="262" dataCellStyle="Normal 11"/>
    <tableColumn id="18" xr3:uid="{833FF953-7C3A-4D42-98AF-C1B136B8F004}" name="Drying / Separation - Total" dataDxfId="261" dataCellStyle="Normal 11"/>
    <tableColumn id="19" xr3:uid="{25C8BCD0-1CFE-4CD4-BA77-49A3C2C12215}" name="Motors - Solid Fuel" dataDxfId="260" dataCellStyle="Normal 11"/>
    <tableColumn id="20" xr3:uid="{D669790B-E54D-4D11-8E77-7D1DC2D55E9C}" name="Motors - Oil" dataDxfId="259" dataCellStyle="Normal 11"/>
    <tableColumn id="21" xr3:uid="{9ED32628-6F18-4B2C-A3C2-D63758A8C367}" name="Natural gas" dataDxfId="258" dataCellStyle="Normal 11"/>
    <tableColumn id="22" xr3:uid="{C4D66BE0-6443-45BB-8B88-A974F4A63C9D}" name="Motors - Electricity" dataDxfId="257" dataCellStyle="Normal 11"/>
    <tableColumn id="23" xr3:uid="{6ED316F8-E6CC-4A1D-B03A-7B4AC102483B}" name="Motors - Total" dataDxfId="256" dataCellStyle="Normal 11"/>
    <tableColumn id="24" xr3:uid="{36ED3763-4F4E-4C0C-9DBF-B05C689596B5}" name="Compressed Air - Solid Fuel" dataDxfId="255" dataCellStyle="Normal 11"/>
    <tableColumn id="25" xr3:uid="{7597FD80-49A1-497F-A215-BA47459D91C6}" name="Compressed Air - Oil" dataDxfId="254" dataCellStyle="Normal 11"/>
    <tableColumn id="26" xr3:uid="{2A0E5C07-F471-4492-BF90-67546FE5B9BD}" name="Compressed Air - Natural gas" dataDxfId="253" dataCellStyle="Normal 11"/>
    <tableColumn id="27" xr3:uid="{02330335-2042-41D9-B129-DC197A01B468}" name="Compressed Air - Electricity" dataDxfId="252" dataCellStyle="Normal 11"/>
    <tableColumn id="28" xr3:uid="{42213844-36A6-40FE-BA48-D7608CC7784A}" name="Compressed Air - Total" dataDxfId="251" dataCellStyle="Normal 11"/>
    <tableColumn id="29" xr3:uid="{1D9402A0-3359-4B86-A2F1-C2941F1CA850}" name="Lighting - Solid Fuel" dataDxfId="250" dataCellStyle="Normal 11"/>
    <tableColumn id="30" xr3:uid="{9E3E6D71-51ED-4DCF-B92B-E80F253BA7A8}" name="Lighting - Oil" dataDxfId="249" dataCellStyle="Normal 11"/>
    <tableColumn id="31" xr3:uid="{A1829136-DAEE-488A-99CC-7168BE1BE8F8}" name="Lighting - Natural gas" dataDxfId="248" dataCellStyle="Normal 11"/>
    <tableColumn id="32" xr3:uid="{9CFD218B-FC59-4412-A51B-9B5B6F577B81}" name="Lighting - Electricity" dataDxfId="247" dataCellStyle="Normal 11"/>
    <tableColumn id="33" xr3:uid="{BFCB7214-B2FB-442F-8058-48E9248F94B1}" name="Lighting - Total" dataDxfId="246" dataCellStyle="Normal 11"/>
    <tableColumn id="34" xr3:uid="{C233FB46-BC07-4A26-A50F-CA3DA7A250FA}" name="Refrigeration - Solid Fuel" dataDxfId="245" dataCellStyle="Normal 11"/>
    <tableColumn id="35" xr3:uid="{C629B282-2A23-41EE-AC3E-E32916B5FB20}" name="Refrigeration - Oil" dataDxfId="244" dataCellStyle="Normal 11"/>
    <tableColumn id="36" xr3:uid="{19807900-D02F-4D80-9A42-B911E4BC166D}" name="Refrigeration - Natural gas" dataDxfId="243" dataCellStyle="Normal 11"/>
    <tableColumn id="37" xr3:uid="{EF5C976C-9E00-4114-BD53-C1DAE17A7243}" name="Refrigeration - Electricity" dataDxfId="242" dataCellStyle="Normal 11"/>
    <tableColumn id="38" xr3:uid="{D1211D04-4F4E-4000-9BEE-6AE613C810DC}" name="Refrigeration - Total" dataDxfId="241" dataCellStyle="Normal 11"/>
    <tableColumn id="39" xr3:uid="{983DF154-F8EC-4268-BD82-DCC16A7F8D8D}" name="Space Heating - Solid Fuel" dataDxfId="240" dataCellStyle="Normal 11"/>
    <tableColumn id="40" xr3:uid="{6606194E-C0AE-4522-B329-6DEB7B581191}" name="Space Heating - Oil" dataDxfId="239" dataCellStyle="Normal 11"/>
    <tableColumn id="41" xr3:uid="{C5F2FD76-7894-44AE-AC81-147265BA28C0}" name="Space Heating - Natural gas" dataDxfId="238" dataCellStyle="Normal 11"/>
    <tableColumn id="42" xr3:uid="{8907E48F-270A-4EF3-8355-2BB79B9406E5}" name="Space Heating - Electricity" dataDxfId="237" dataCellStyle="Normal 11"/>
    <tableColumn id="43" xr3:uid="{F954C325-9E6E-499F-A3D5-14A5BE97DF4D}" name="Space Heating - Total" dataDxfId="236" dataCellStyle="Normal 11"/>
    <tableColumn id="44" xr3:uid="{11E5C1A1-F3E4-40AC-BCD3-691D730548D2}" name="Other - Solid Fuel" dataDxfId="235" dataCellStyle="Normal 11"/>
    <tableColumn id="45" xr3:uid="{34250876-BBF0-46FD-9760-8718085CC664}" name="Other - Oil" dataDxfId="234" dataCellStyle="Normal 11"/>
    <tableColumn id="46" xr3:uid="{817DCF14-1DC6-44E3-93C3-A11C407A7432}" name="Other - Natural gas" dataDxfId="233" dataCellStyle="Normal 11"/>
    <tableColumn id="47" xr3:uid="{468EB91C-2F2F-4057-95CD-E85E00770DA4}" name="Other - Electricity" dataDxfId="232" dataCellStyle="Normal 11"/>
    <tableColumn id="48" xr3:uid="{10A43F88-4284-414E-BD26-C513E108B5E5}" name="Other - Total" dataDxfId="231" dataCellStyle="Normal 11"/>
    <tableColumn id="49" xr3:uid="{B6B2B44C-6963-4448-8596-1D6A348B3C46}" name="Total - Solid Fuel" dataDxfId="230" dataCellStyle="Normal 11"/>
    <tableColumn id="50" xr3:uid="{1ED2E871-0010-4C82-AC05-5FBB8CDFCA27}" name="Total - Oil" dataDxfId="229" dataCellStyle="Normal 11"/>
    <tableColumn id="51" xr3:uid="{5FC4C61B-62FB-45D8-815B-24FA0BDFEBCE}" name="Total - Natural gas" dataDxfId="228" dataCellStyle="Normal 11"/>
    <tableColumn id="52" xr3:uid="{29E1F041-892F-47C7-A480-9BC13E930DA0}" name="Total - Electricity" dataDxfId="227" dataCellStyle="Normal 11"/>
    <tableColumn id="53" xr3:uid="{434374DF-1A57-428B-803A-B6029070E02F}" name="Total - Total" dataDxfId="226" dataCellStyle="Normal 1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E49E2655-479F-4BA7-8CAB-F36ABE530A28}" name="sic2003_proportions" displayName="sic2003_proportions" ref="A51:AZ76" totalsRowShown="0" headerRowDxfId="225" dataDxfId="223" headerRowBorderDxfId="224" tableBorderDxfId="222" headerRowCellStyle="Normal 2 3" dataCellStyle="Comma 2">
  <autoFilter ref="A51:AZ76" xr:uid="{E49E2655-479F-4BA7-8CAB-F36ABE530A2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A71F5C37-ECC1-44D9-AEAF-AE97A5A9A20D}" name="2 digit SIC(2003) Code" dataDxfId="221" dataCellStyle="Normal 2 3"/>
    <tableColumn id="2" xr3:uid="{D46AC637-7674-4391-AF67-48936A76E87A}" name="SIC(2003) Division" dataDxfId="220" dataCellStyle="Normal 2 3"/>
    <tableColumn id="3" xr3:uid="{A8DB86FE-8910-4F12-8292-3246444E2D5F}" name="High Temperature Process - Solid Fuel" dataDxfId="219" dataCellStyle="Comma 2"/>
    <tableColumn id="4" xr3:uid="{4FE16285-4189-4313-9B1F-15338BBD529D}" name="High Temperature Process - Oil" dataDxfId="218" dataCellStyle="Comma 2"/>
    <tableColumn id="5" xr3:uid="{FF15CD03-11B9-4983-87DE-124AF9776529}" name="High Temperature Process - Natural gas" dataDxfId="217" dataCellStyle="Comma 2"/>
    <tableColumn id="6" xr3:uid="{1B3397CB-10F9-493F-8432-FA551A998098}" name="High Temperature Process - Electricity" dataDxfId="216" dataCellStyle="Comma 2"/>
    <tableColumn id="7" xr3:uid="{00731279-CF84-4F95-956C-31462B8F1FC3}" name="High Temperature Process - Total" dataDxfId="215" dataCellStyle="Comma 2"/>
    <tableColumn id="8" xr3:uid="{E5E6F559-49F1-4058-A1BA-95A2875EAA42}" name="Low Temperature Process - Solid Fuel" dataDxfId="214" dataCellStyle="Comma 2"/>
    <tableColumn id="9" xr3:uid="{B37E29DF-90E3-493D-A820-0E2845012951}" name="Low Temperature Process - Oil" dataDxfId="213" dataCellStyle="Comma 2"/>
    <tableColumn id="10" xr3:uid="{2AB71CCF-00D5-451D-8AD9-553E1AC742AA}" name="Low Temperature Process - Natural gas" dataDxfId="212" dataCellStyle="Comma 2"/>
    <tableColumn id="11" xr3:uid="{158CB9F0-BBEE-4734-A0AD-94460C61A606}" name="Low Temperature Process - Electricity" dataDxfId="211" dataCellStyle="Comma 2"/>
    <tableColumn id="12" xr3:uid="{3CA00AD5-0C3B-46A6-B496-C3747A706109}" name="Low Temperature Process - Total" dataDxfId="210" dataCellStyle="Comma 2"/>
    <tableColumn id="13" xr3:uid="{D7BAE3D7-2A80-4956-BA9A-B1B84E6332AA}" name="Drying / Separation - Solid Fuel" dataDxfId="209" dataCellStyle="Comma 2"/>
    <tableColumn id="14" xr3:uid="{1189D552-64E3-49C9-83F3-381FA3373AED}" name="Drying / Separation - Oil" dataDxfId="208" dataCellStyle="Comma 2"/>
    <tableColumn id="15" xr3:uid="{1856A4E2-EAC4-4B6D-B31E-915492831CA0}" name="Drying / Separation - Natural gas" dataDxfId="207" dataCellStyle="Comma 2"/>
    <tableColumn id="16" xr3:uid="{9711D212-C173-4B13-BCD9-D4975739F771}" name="Drying / Separation - Electricity" dataDxfId="206" dataCellStyle="Comma 2"/>
    <tableColumn id="17" xr3:uid="{31377B81-9B4E-47F5-84F1-DC1079CA62A8}" name="Drying / Separation - Total" dataDxfId="205" dataCellStyle="Comma 2"/>
    <tableColumn id="18" xr3:uid="{C45ECF74-D180-4A90-85DC-C67CCBAC0941}" name="Motors - Solid Fuel" dataDxfId="204" dataCellStyle="Comma 2"/>
    <tableColumn id="19" xr3:uid="{08978A58-A50F-4C79-85B7-18FD4F6F5F43}" name="Motors - Oil" dataDxfId="203" dataCellStyle="Comma 2"/>
    <tableColumn id="20" xr3:uid="{17DCF026-06D0-4ABD-AB94-E9B66C994BBC}" name="Natural gas" dataDxfId="202" dataCellStyle="Comma 2"/>
    <tableColumn id="21" xr3:uid="{8B6F97A3-03E0-410C-BD26-35FBFA0B951A}" name="Motors - Electricity" dataDxfId="201" dataCellStyle="Comma 2"/>
    <tableColumn id="22" xr3:uid="{06EC1F90-1FE4-41F0-A65C-711BBE82BBF6}" name="Motors - Total" dataDxfId="200" dataCellStyle="Comma 2"/>
    <tableColumn id="23" xr3:uid="{72BD0BCA-6FEB-45A7-98BE-24CE2E16636D}" name="Compressed Air - Solid Fuel" dataDxfId="199" dataCellStyle="Comma 2"/>
    <tableColumn id="24" xr3:uid="{819FAC7D-1A7E-40B6-9ACD-67280D963AE4}" name="Compressed Air - Oil" dataDxfId="198" dataCellStyle="Comma 2"/>
    <tableColumn id="25" xr3:uid="{AB1AE499-3635-4721-B87C-D19454D9F6F0}" name="Compressed Air - Natural gas" dataDxfId="197" dataCellStyle="Comma 2"/>
    <tableColumn id="26" xr3:uid="{B7D72F5F-E189-4BC1-8CFD-15C9FE999690}" name="Compressed Air - Electricity" dataDxfId="196" dataCellStyle="Comma 2"/>
    <tableColumn id="27" xr3:uid="{B06C14AD-C2F7-4AD2-BD26-727BC1E09AED}" name="Compressed Air - Total" dataDxfId="195" dataCellStyle="Comma 2"/>
    <tableColumn id="28" xr3:uid="{95FD5010-8E09-45CC-9CC1-354DA0368630}" name="Lighting - Solid Fuel" dataDxfId="194" dataCellStyle="Comma 2"/>
    <tableColumn id="29" xr3:uid="{DF247952-56EA-4B9C-8F64-39DBB992DA82}" name="Lighting - Oil" dataDxfId="193" dataCellStyle="Comma 2"/>
    <tableColumn id="30" xr3:uid="{60BF3579-C981-47B7-B981-F38A44798993}" name="Lighting - Natural gas" dataDxfId="192" dataCellStyle="Comma 2"/>
    <tableColumn id="31" xr3:uid="{903D4C79-ABD1-4079-B8BA-14D2CA0C605C}" name="Lighting - Electricity" dataDxfId="191" dataCellStyle="Comma 2"/>
    <tableColumn id="32" xr3:uid="{96CD77DC-D3DD-496A-BE15-06A50A76CA68}" name="Lighting - Total" dataDxfId="190" dataCellStyle="Comma 2"/>
    <tableColumn id="33" xr3:uid="{5D570A82-B985-4664-BB79-438B46B919C9}" name="Refrigeration - Solid Fuel" dataDxfId="189" dataCellStyle="Comma 2"/>
    <tableColumn id="34" xr3:uid="{B9BC54CC-5F21-4FA1-B42E-8E80C5237159}" name="Refrigeration - Oil" dataDxfId="188" dataCellStyle="Comma 2"/>
    <tableColumn id="35" xr3:uid="{D8B391EC-93D1-49CD-BDAA-03DF68FDCE91}" name="Refrigeration - Natural gas" dataDxfId="187" dataCellStyle="Comma 2"/>
    <tableColumn id="36" xr3:uid="{E21A7BB3-FE8E-4D5D-A879-896B5FEBD0AB}" name="Refrigeration - Electricity" dataDxfId="186" dataCellStyle="Comma 2"/>
    <tableColumn id="37" xr3:uid="{FEFFD8A6-586F-4917-8C86-7520E80BE54C}" name="Refrigeration - Total" dataDxfId="185" dataCellStyle="Comma 2"/>
    <tableColumn id="38" xr3:uid="{5FA76141-B7D3-4D31-9D1E-71D651DB3990}" name="Space Heating - Solid Fuel" dataDxfId="184" dataCellStyle="Comma 2"/>
    <tableColumn id="39" xr3:uid="{B5F61969-6A6C-465B-BC7B-B02BB4B768D6}" name="Space Heating - Oil" dataDxfId="183" dataCellStyle="Comma 2"/>
    <tableColumn id="40" xr3:uid="{9F8DFAAB-75BA-42D1-9CAA-EF9C6496D5CB}" name="Space Heating - Natural gas" dataDxfId="182" dataCellStyle="Comma 2"/>
    <tableColumn id="41" xr3:uid="{B4FE178C-BB40-4DD1-9A69-6FA1B6241642}" name="Space Heating - Electricity" dataDxfId="181" dataCellStyle="Comma 2"/>
    <tableColumn id="42" xr3:uid="{8AD63E5E-C8D3-420E-B186-166077A9F390}" name="Space Heating - Total" dataDxfId="180" dataCellStyle="Comma 2"/>
    <tableColumn id="43" xr3:uid="{836B575E-1FF1-410B-9054-2255FF7DB6D0}" name="Other - Solid Fuel" dataDxfId="179" dataCellStyle="Comma 2"/>
    <tableColumn id="44" xr3:uid="{9AE10ACF-1169-4B6C-A402-AE4F229FA558}" name="Other - Oil" dataDxfId="178" dataCellStyle="Comma 2"/>
    <tableColumn id="45" xr3:uid="{E83061D0-1E52-445B-89C5-6BCE205FCFC2}" name="Other - Natural gas" dataDxfId="177" dataCellStyle="Comma 2"/>
    <tableColumn id="46" xr3:uid="{F040767A-D4E2-4948-AB5F-525C1DF2E216}" name="Other - Electricity" dataDxfId="176" dataCellStyle="Comma 2"/>
    <tableColumn id="47" xr3:uid="{A798C22C-2076-4918-9880-9C91D991B0A9}" name="Other - Total" dataDxfId="175" dataCellStyle="Comma 2"/>
    <tableColumn id="48" xr3:uid="{CC738248-7CE2-40EB-87AD-06555B535B06}" name="Total - Solid Fuel" dataDxfId="174" dataCellStyle="Comma 2"/>
    <tableColumn id="49" xr3:uid="{5BFDD561-8CF1-41BB-A193-F4676FE10568}" name="Total - Oil" dataDxfId="173" dataCellStyle="Comma 2"/>
    <tableColumn id="50" xr3:uid="{B3B208E7-F0A1-44BB-8790-6C92B011F313}" name="Total - Natural gas" dataDxfId="172" dataCellStyle="Comma 2"/>
    <tableColumn id="51" xr3:uid="{7AE4F7D9-0E30-4C75-9A66-05468ACDFFE5}" name="Total - Electricity" dataDxfId="171" dataCellStyle="Comma 2"/>
    <tableColumn id="52" xr3:uid="{42BDB5E5-F7ED-4F6A-93EC-D59235F75C99}" name="Total - Total" dataDxfId="170" dataCellStyle="Comma 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4A349294-6988-4617-B2D7-C5CFD93DF3C9}" name="sic2003_consumption" displayName="sic2003_consumption" ref="A7:AZ32" totalsRowShown="0" headerRowDxfId="169" dataDxfId="167" headerRowBorderDxfId="168" tableBorderDxfId="166" headerRowCellStyle="Normal 2 3" dataCellStyle="Comma 2">
  <autoFilter ref="A7:AZ32" xr:uid="{4A349294-6988-4617-B2D7-C5CFD93DF3C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89EC53A4-731E-407D-8122-3FC1904C688F}" name="2 digit SIC(2003) Code" dataDxfId="165" dataCellStyle="Normal 2 3"/>
    <tableColumn id="2" xr3:uid="{DD9C45E8-FDA7-48D5-82DE-A14DF86D86CA}" name="SIC(2003) Division" dataDxfId="164" dataCellStyle="Normal 2 3"/>
    <tableColumn id="3" xr3:uid="{F2303B8D-7550-41D1-99FD-CB3C6B68B9EB}" name="High Temperature Process - Solid Fuel" dataDxfId="163" dataCellStyle="Comma 2"/>
    <tableColumn id="4" xr3:uid="{890B7250-B74B-40C1-BCD2-2EEB1A791324}" name="High Temperature Process - Oil" dataDxfId="162" dataCellStyle="Comma 2"/>
    <tableColumn id="5" xr3:uid="{F92F089B-5640-4366-AE2F-9D305DC26D5F}" name="High Temperature Process - Natural gas" dataDxfId="161" dataCellStyle="Comma 2"/>
    <tableColumn id="6" xr3:uid="{F1031D0B-2F6A-4600-B4E9-8644DE572B10}" name="High Temperature Process - Electricity" dataDxfId="160" dataCellStyle="Comma 2"/>
    <tableColumn id="7" xr3:uid="{76D1558B-E025-45A3-92B6-D25C7A15D3A7}" name="High Temperature Process - Total" dataDxfId="159" dataCellStyle="Comma 2"/>
    <tableColumn id="8" xr3:uid="{AB7EC108-E597-40D1-8BD6-01C74A0E6676}" name="Low Temperature Process - Solid Fuel" dataDxfId="158" dataCellStyle="Comma 2"/>
    <tableColumn id="9" xr3:uid="{3A27F9EC-4AFA-4ADA-98FD-061B18F57D65}" name="Low Temperature Process - Oil" dataDxfId="157" dataCellStyle="Comma 2"/>
    <tableColumn id="10" xr3:uid="{5EAA86C3-124E-4566-9A64-3845F77FC546}" name="Low Temperature Process - Natural gas" dataDxfId="156" dataCellStyle="Comma 2"/>
    <tableColumn id="11" xr3:uid="{6EED7F8F-73FF-433C-83B0-BD3753ED8B15}" name="Low Temperature Process - Electricity" dataDxfId="155" dataCellStyle="Comma 2"/>
    <tableColumn id="12" xr3:uid="{9DD44C74-E92B-45A2-86C2-0C1DC08C9BB2}" name="Low Temperature Process - Total" dataDxfId="154" dataCellStyle="Comma 2"/>
    <tableColumn id="13" xr3:uid="{81201E0F-F926-456D-952E-6A1FCEC75480}" name="Drying / Separation - Solid Fuel" dataDxfId="153" dataCellStyle="Comma 2"/>
    <tableColumn id="14" xr3:uid="{190753E0-8702-4778-8143-C7346A1F91AC}" name="Drying / Separation - Oil" dataDxfId="152" dataCellStyle="Comma 2"/>
    <tableColumn id="15" xr3:uid="{E9707C38-AFD7-4E63-908F-259CAE4B6398}" name="Drying / Separation - Natural gas" dataDxfId="151" dataCellStyle="Comma 2"/>
    <tableColumn id="16" xr3:uid="{8E7F3DFE-204C-4374-ADD2-83B85ACB859E}" name="Drying / Separation - Electricity" dataDxfId="150" dataCellStyle="Comma 2"/>
    <tableColumn id="17" xr3:uid="{DE31CD66-5701-4E38-9DB3-90E931BFB1CA}" name="Drying / Separation - Total" dataDxfId="149" dataCellStyle="Comma 2"/>
    <tableColumn id="18" xr3:uid="{E5F9E700-6A73-40F8-8B7D-40603BF2BB40}" name="Motors - Solid Fuel" dataDxfId="148" dataCellStyle="Comma 2"/>
    <tableColumn id="19" xr3:uid="{A3B13EA9-8876-42DA-AD18-C80CD3794AE2}" name="Motors - Oil" dataDxfId="147" dataCellStyle="Comma 2"/>
    <tableColumn id="20" xr3:uid="{FDFF83E1-5B40-4AD3-8749-A8F8E1EB6DD6}" name="Natural gas" dataDxfId="146" dataCellStyle="Comma 2"/>
    <tableColumn id="21" xr3:uid="{FE55AF13-42F7-4957-934F-E775603107B9}" name="Motors - Electricity" dataDxfId="145" dataCellStyle="Comma 2"/>
    <tableColumn id="22" xr3:uid="{25C05B82-058C-4C19-B143-04C5C4A59E02}" name="Motors - Total" dataDxfId="144" dataCellStyle="Comma 2"/>
    <tableColumn id="23" xr3:uid="{9BA9C6DD-5061-4001-B483-B2D3BC8E76D4}" name="Compressed Air - Solid Fuel" dataDxfId="143" dataCellStyle="Comma 2"/>
    <tableColumn id="24" xr3:uid="{4CA98998-7D50-44D3-B262-ED273CCC9E4D}" name="Compressed Air - Oil" dataDxfId="142" dataCellStyle="Comma 2"/>
    <tableColumn id="25" xr3:uid="{C3CA379B-DF6B-4DEA-BC3C-82C2D1FBE34F}" name="Compressed Air - Natural gas" dataDxfId="141" dataCellStyle="Comma 2"/>
    <tableColumn id="26" xr3:uid="{8BA4555A-2152-4F88-816B-1488BA6BFE81}" name="Compressed Air - Electricity" dataDxfId="140" dataCellStyle="Comma 2"/>
    <tableColumn id="27" xr3:uid="{68CFB002-5592-43A7-B1B1-5722DBE0F3B2}" name="Compressed Air - Total" dataDxfId="139" dataCellStyle="Comma 2"/>
    <tableColumn id="28" xr3:uid="{A0B8FF4C-17FB-41EA-BE40-B94EA01B7457}" name="Lighting - Solid Fuel" dataDxfId="138" dataCellStyle="Comma 2"/>
    <tableColumn id="29" xr3:uid="{08D8D991-40F9-4091-ACFD-8C94A997B0A3}" name="Lighting - Oil" dataDxfId="137" dataCellStyle="Comma 2"/>
    <tableColumn id="30" xr3:uid="{FC39C1B2-2484-481B-BF95-441CEF3291ED}" name="Lighting - Natural gas" dataDxfId="136" dataCellStyle="Comma 2"/>
    <tableColumn id="31" xr3:uid="{827D8F89-412C-4043-9C86-B81A6176BDAD}" name="Lighting - Electricity" dataDxfId="135" dataCellStyle="Comma 2"/>
    <tableColumn id="32" xr3:uid="{C1678F00-2CD5-4BDA-A5B6-C664C6F725BB}" name="Lighting - Total" dataDxfId="134" dataCellStyle="Comma 2"/>
    <tableColumn id="33" xr3:uid="{DA467580-CC34-4095-B2B9-40C6D0349525}" name="Refrigeration - Solid Fuel" dataDxfId="133" dataCellStyle="Comma 2"/>
    <tableColumn id="34" xr3:uid="{9AC79AD9-AC1B-4991-A8AE-60D7C291040D}" name="Refrigeration - Oil" dataDxfId="132" dataCellStyle="Comma 2"/>
    <tableColumn id="35" xr3:uid="{E39D7F60-AE29-4C74-B221-37002948B868}" name="Refrigeration - Natural gas" dataDxfId="131" dataCellStyle="Comma 2"/>
    <tableColumn id="36" xr3:uid="{A7FC6EA4-1D4D-48D6-920E-45B8BCD93EB0}" name="Refrigeration - Electricity" dataDxfId="130" dataCellStyle="Comma 2"/>
    <tableColumn id="37" xr3:uid="{83E6A831-B3D0-428A-993D-70E36F912C5E}" name="Refrigeration - Total" dataDxfId="129" dataCellStyle="Comma 2"/>
    <tableColumn id="38" xr3:uid="{8F7A3333-40D4-472C-8309-BB9B550D8469}" name="Space Heating - Solid Fuel" dataDxfId="128" dataCellStyle="Comma 2"/>
    <tableColumn id="39" xr3:uid="{A21428EE-6CD8-42F8-B4EE-AEA8748E15E0}" name="Space Heating - Oil" dataDxfId="127" dataCellStyle="Comma 2"/>
    <tableColumn id="40" xr3:uid="{4EA0CCA7-7153-452E-AB3B-88B7FFD745F6}" name="Space Heating - Natural gas" dataDxfId="126" dataCellStyle="Comma 2"/>
    <tableColumn id="41" xr3:uid="{9B475D0C-5CAB-4569-B94A-075CFA587CC9}" name="Space Heating - Electricity" dataDxfId="125" dataCellStyle="Comma 2"/>
    <tableColumn id="42" xr3:uid="{61537F0A-3621-4E4A-BC39-C4320119E7A2}" name="Space Heating - Total" dataDxfId="124" dataCellStyle="Comma 2"/>
    <tableColumn id="43" xr3:uid="{882ABB1A-90B2-4B3B-9467-228F10E22C2F}" name="Other - Solid Fuel" dataDxfId="123" dataCellStyle="Comma 2"/>
    <tableColumn id="44" xr3:uid="{959CF221-A62A-492D-A62E-5AF24A3342F3}" name="Other - Oil" dataDxfId="122" dataCellStyle="Comma 2"/>
    <tableColumn id="45" xr3:uid="{99212DE0-1AA1-46A4-A3EB-6DD10A73B72B}" name="Other - Natural gas" dataDxfId="121" dataCellStyle="Comma 2"/>
    <tableColumn id="46" xr3:uid="{60AD84F7-67E8-47D3-950E-EDCC818946EA}" name="Other - Electricity" dataDxfId="120" dataCellStyle="Comma 2"/>
    <tableColumn id="47" xr3:uid="{89409F72-C808-4C1D-A08F-292FB130AB3F}" name="Other - Total" dataDxfId="119" dataCellStyle="Comma 2"/>
    <tableColumn id="48" xr3:uid="{B9AAF2E3-9A24-4047-A1C7-34A7F7E9F3B0}" name="Total - Solid Fuel" dataDxfId="118" dataCellStyle="Comma 2"/>
    <tableColumn id="49" xr3:uid="{7E2ACE5B-B9DB-4971-8D53-8316E48E7240}" name="Total - Oil" dataDxfId="117" dataCellStyle="Comma 2"/>
    <tableColumn id="50" xr3:uid="{091DB3AB-EA74-40AC-83E5-5EA4F0D4E1F6}" name="Total - Natural gas" dataDxfId="116" dataCellStyle="Comma 2"/>
    <tableColumn id="51" xr3:uid="{60370FC1-7ECD-4B59-8017-782222390918}" name="Total - Electricity" dataDxfId="115" dataCellStyle="Comma 2"/>
    <tableColumn id="52" xr3:uid="{56D412A4-DC43-47B9-A434-395AB7E530B7}" name="Total - Total" dataDxfId="114" dataCellStyle="Comma 2"/>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9C54B11-396E-4471-A049-53DED265F845}" name="sic2003_proportions_calcs" displayName="sic2003_proportions_calcs" ref="A37:AZ62" totalsRowShown="0" headerRowDxfId="113" dataDxfId="111" headerRowBorderDxfId="112" tableBorderDxfId="110" headerRowCellStyle="Normal 2 3" dataCellStyle="Comma 2">
  <autoFilter ref="A37:AZ62" xr:uid="{89C54B11-396E-4471-A049-53DED265F84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E1C53C1C-00DE-4E08-A236-661C67491984}" name="2 digit SIC(2003) Code" dataDxfId="109" dataCellStyle="Normal 2 3"/>
    <tableColumn id="2" xr3:uid="{B2737FD6-2076-426D-B708-7C22294FBE76}" name="SIC(2003) Division" dataDxfId="108" dataCellStyle="Normal 2 3"/>
    <tableColumn id="3" xr3:uid="{84FD1CD1-319D-4C56-9C6D-C4930334D1CC}" name="High Temperature Process - Solid Fuel" dataDxfId="107" dataCellStyle="Comma 2">
      <calculatedColumnFormula>IF($AV8=0,0,C8/$AV8)</calculatedColumnFormula>
    </tableColumn>
    <tableColumn id="4" xr3:uid="{DAB46F68-C002-41E8-A03F-33F30758DBC3}" name="High Temperature Process - Oil" dataDxfId="106" dataCellStyle="Comma 2">
      <calculatedColumnFormula>IF($AW8=0,0,D8/$AW8)</calculatedColumnFormula>
    </tableColumn>
    <tableColumn id="5" xr3:uid="{73CCA6AB-BCC2-4E10-BB08-40A6053F115C}" name="High Temperature Process - Natural gas" dataDxfId="105" dataCellStyle="Comma 2">
      <calculatedColumnFormula>IF($AX8=0,0,E8/$AX8)</calculatedColumnFormula>
    </tableColumn>
    <tableColumn id="6" xr3:uid="{C3A77A38-8E92-4053-957C-3950355DA4FF}" name="High Temperature Process - Electricity" dataDxfId="104" dataCellStyle="Comma 2">
      <calculatedColumnFormula>IF($AY8=0,0,F8/$AY8)</calculatedColumnFormula>
    </tableColumn>
    <tableColumn id="7" xr3:uid="{CA84B1E7-4308-403F-90CE-EC7F9E877C28}" name="High Temperature Process - Total" dataDxfId="103" dataCellStyle="Comma 2">
      <calculatedColumnFormula>IF($AZ8=0,0,G8/$AZ8)</calculatedColumnFormula>
    </tableColumn>
    <tableColumn id="8" xr3:uid="{FDCD31A4-6FDC-4408-BAE3-DEC8AEA443B3}" name="Low Temperature Process - Solid Fuel" dataDxfId="102" dataCellStyle="Comma 2">
      <calculatedColumnFormula>IF($AV8=0,0,H8/$AV8)</calculatedColumnFormula>
    </tableColumn>
    <tableColumn id="9" xr3:uid="{010FB3A0-B9A3-46C9-9AB7-AFF72A24C6DA}" name="Low Temperature Process - Oil" dataDxfId="101" dataCellStyle="Comma 2">
      <calculatedColumnFormula>IF($AW8=0,0,I8/$AW8)</calculatedColumnFormula>
    </tableColumn>
    <tableColumn id="10" xr3:uid="{D7095CF3-DD27-4F9A-8B8B-5EB32C2D2F58}" name="Low Temperature Process - Natural gas" dataDxfId="100" dataCellStyle="Comma 2">
      <calculatedColumnFormula>IF($AX8=0,0,J8/$AX8)</calculatedColumnFormula>
    </tableColumn>
    <tableColumn id="11" xr3:uid="{49451885-A0CC-4F32-AD8A-EB5BCF103C91}" name="Low Temperature Process - Electricity" dataDxfId="99" dataCellStyle="Comma 2">
      <calculatedColumnFormula>IF($AY8=0,0,K8/$AY8)</calculatedColumnFormula>
    </tableColumn>
    <tableColumn id="12" xr3:uid="{4C5457E7-419C-4461-8B58-DE9B83E93508}" name="Low Temperature Process - Total" dataDxfId="98" dataCellStyle="Comma 2">
      <calculatedColumnFormula>IF($AZ8=0,0,L8/$AZ8)</calculatedColumnFormula>
    </tableColumn>
    <tableColumn id="13" xr3:uid="{C30B9EBD-846B-4280-8C71-302F4FA44692}" name="Drying / Separation - Solid Fuel" dataDxfId="97" dataCellStyle="Comma 2">
      <calculatedColumnFormula>IF($AV8=0,0,M8/$AV8)</calculatedColumnFormula>
    </tableColumn>
    <tableColumn id="14" xr3:uid="{141DF051-24BF-44F5-A88B-570ADEB7B9C0}" name="Drying / Separation - Oil" dataDxfId="96" dataCellStyle="Comma 2">
      <calculatedColumnFormula>IF($AW8=0,0,N8/$AW8)</calculatedColumnFormula>
    </tableColumn>
    <tableColumn id="15" xr3:uid="{82F55C46-7A41-41C4-B4C8-B9F3DF07E3EC}" name="Drying / Separation - Natural gas" dataDxfId="95" dataCellStyle="Comma 2">
      <calculatedColumnFormula>IF($AX8=0,0,O8/$AX8)</calculatedColumnFormula>
    </tableColumn>
    <tableColumn id="16" xr3:uid="{B1AC287B-5131-49C0-B67E-342978666F70}" name="Drying / Separation - Electricity" dataDxfId="94" dataCellStyle="Comma 2">
      <calculatedColumnFormula>IF($AY8=0,0,P8/$AY8)</calculatedColumnFormula>
    </tableColumn>
    <tableColumn id="17" xr3:uid="{4B5CE569-B6AF-4541-A812-F815C0526E52}" name="Drying / Separation - Total" dataDxfId="93" dataCellStyle="Comma 2">
      <calculatedColumnFormula>IF($AZ8=0,0,Q8/$AZ8)</calculatedColumnFormula>
    </tableColumn>
    <tableColumn id="18" xr3:uid="{C3733743-A608-47F7-B34B-E568DC1AF17E}" name="Motors - Solid Fuel" dataDxfId="92" dataCellStyle="Comma 2">
      <calculatedColumnFormula>IF($AV8=0,0,R8/$AV8)</calculatedColumnFormula>
    </tableColumn>
    <tableColumn id="19" xr3:uid="{EB89CB94-FE37-4086-AA84-67E681464D4B}" name="Motors - Oil" dataDxfId="91" dataCellStyle="Comma 2">
      <calculatedColumnFormula>IF($AW8=0,0,S8/$AW8)</calculatedColumnFormula>
    </tableColumn>
    <tableColumn id="20" xr3:uid="{25DF8BA2-1C44-452F-A6AA-CFBA83C46669}" name="Natural gas" dataDxfId="90" dataCellStyle="Comma 2">
      <calculatedColumnFormula>IF($AX8=0,0,T8/$AX8)</calculatedColumnFormula>
    </tableColumn>
    <tableColumn id="21" xr3:uid="{0572F2D4-BE2E-46DF-9EA8-C380B0BAAD19}" name="Motors - Electricity" dataDxfId="89" dataCellStyle="Comma 2">
      <calculatedColumnFormula>IF($AY8=0,0,U8/$AY8)</calculatedColumnFormula>
    </tableColumn>
    <tableColumn id="22" xr3:uid="{CEEBA150-2904-4EA2-A5FF-B1D03D1CBE2D}" name="Motors - Total" dataDxfId="88" dataCellStyle="Comma 2">
      <calculatedColumnFormula>IF($AZ8=0,0,V8/$AZ8)</calculatedColumnFormula>
    </tableColumn>
    <tableColumn id="23" xr3:uid="{65BD7640-FA49-436B-BA47-C1927EA535C3}" name="Compressed Air - Solid Fuel" dataDxfId="87" dataCellStyle="Comma 2">
      <calculatedColumnFormula>IF($AV8=0,0,W8/$AV8)</calculatedColumnFormula>
    </tableColumn>
    <tableColumn id="24" xr3:uid="{B0C72EA4-6BD3-4DF2-ADCE-6A14305BB1EF}" name="Compressed Air - Oil" dataDxfId="86" dataCellStyle="Comma 2">
      <calculatedColumnFormula>IF($AW8=0,0,X8/$AW8)</calculatedColumnFormula>
    </tableColumn>
    <tableColumn id="25" xr3:uid="{E32DE3E4-A3CA-4910-A7F9-46505A5893ED}" name="Compressed Air - Natural gas" dataDxfId="85" dataCellStyle="Comma 2">
      <calculatedColumnFormula>IF($AX8=0,0,Y8/$AX8)</calculatedColumnFormula>
    </tableColumn>
    <tableColumn id="26" xr3:uid="{9ED46839-7402-4159-8DB3-5779C7971AA3}" name="Compressed Air - Electricity" dataDxfId="84" dataCellStyle="Comma 2">
      <calculatedColumnFormula>IF($AY8=0,0,Z8/$AY8)</calculatedColumnFormula>
    </tableColumn>
    <tableColumn id="27" xr3:uid="{023F2942-7F59-4C2B-AB7E-E9217116ED9C}" name="Compressed Air - Total" dataDxfId="83" dataCellStyle="Comma 2">
      <calculatedColumnFormula>IF($AZ8=0,0,AA8/$AZ8)</calculatedColumnFormula>
    </tableColumn>
    <tableColumn id="28" xr3:uid="{D3803D9C-FE03-478D-A41D-89DE324FB2CC}" name="Lighting - Solid Fuel" dataDxfId="82" dataCellStyle="Comma 2">
      <calculatedColumnFormula>IF($AV8=0,0,AB8/$AV8)</calculatedColumnFormula>
    </tableColumn>
    <tableColumn id="29" xr3:uid="{1559E053-A9DB-4E89-A5CD-F80FFD0A62C3}" name="Lighting - Oil" dataDxfId="81" dataCellStyle="Comma 2">
      <calculatedColumnFormula>IF($AW8=0,0,AC8/$AW8)</calculatedColumnFormula>
    </tableColumn>
    <tableColumn id="30" xr3:uid="{257EA50C-6C72-461B-91E4-0F9E2D893D6B}" name="Lighting - Natural gas" dataDxfId="80" dataCellStyle="Comma 2">
      <calculatedColumnFormula>IF($AX8=0,0,AD8/$AX8)</calculatedColumnFormula>
    </tableColumn>
    <tableColumn id="31" xr3:uid="{40C80999-7776-4153-BE4B-E82F2E981668}" name="Lighting - Electricity" dataDxfId="79" dataCellStyle="Comma 2">
      <calculatedColumnFormula>IF($AY8=0,0,AE8/$AY8)</calculatedColumnFormula>
    </tableColumn>
    <tableColumn id="32" xr3:uid="{40F595F0-3E0F-4550-9932-606F922F22E1}" name="Lighting - Total" dataDxfId="78" dataCellStyle="Comma 2">
      <calculatedColumnFormula>IF($AZ8=0,0,AF8/$AZ8)</calculatedColumnFormula>
    </tableColumn>
    <tableColumn id="33" xr3:uid="{B41A355A-61E4-4E51-87B8-446CE3A14E64}" name="Refrigeration - Solid Fuel" dataDxfId="77" dataCellStyle="Comma 2">
      <calculatedColumnFormula>IF($AV8=0,0,AG8/$AV8)</calculatedColumnFormula>
    </tableColumn>
    <tableColumn id="34" xr3:uid="{B1A5A6AA-41D9-4284-B8EC-53996CD51922}" name="Refrigeration - Oil" dataDxfId="76" dataCellStyle="Comma 2">
      <calculatedColumnFormula>IF($AW8=0,0,AH8/$AW8)</calculatedColumnFormula>
    </tableColumn>
    <tableColumn id="35" xr3:uid="{F18AA135-70AC-43D3-A34A-1CCF976C7CAF}" name="Refrigeration - Natural gas" dataDxfId="75" dataCellStyle="Comma 2">
      <calculatedColumnFormula>IF($AX8=0,0,AI8/$AX8)</calculatedColumnFormula>
    </tableColumn>
    <tableColumn id="36" xr3:uid="{67C8D849-BA49-460A-9FE8-1F0F24916D9E}" name="Refrigeration - Electricity" dataDxfId="74" dataCellStyle="Comma 2">
      <calculatedColumnFormula>IF($AY8=0,0,AJ8/$AY8)</calculatedColumnFormula>
    </tableColumn>
    <tableColumn id="37" xr3:uid="{57BD666B-3E84-4CEE-8434-F155D5C82911}" name="Refrigeration - Total" dataDxfId="73" dataCellStyle="Comma 2">
      <calculatedColumnFormula>IF($AZ8=0,0,AK8/$AZ8)</calculatedColumnFormula>
    </tableColumn>
    <tableColumn id="38" xr3:uid="{0866F6F4-5F47-484C-A20B-53064C11B082}" name="Space Heating - Solid Fuel" dataDxfId="72" dataCellStyle="Comma 2">
      <calculatedColumnFormula>IF($AV8=0,0,AL8/$AV8)</calculatedColumnFormula>
    </tableColumn>
    <tableColumn id="39" xr3:uid="{A9B1042A-E5ED-4028-B332-BBDD44BC5D0B}" name="Space Heating - Oil" dataDxfId="71" dataCellStyle="Comma 2">
      <calculatedColumnFormula>IF($AW8=0,0,AM8/$AW8)</calculatedColumnFormula>
    </tableColumn>
    <tableColumn id="40" xr3:uid="{CE525539-EDB4-4E39-A064-966250388098}" name="Space Heating - Natural gas" dataDxfId="70" dataCellStyle="Comma 2">
      <calculatedColumnFormula>IF($AX8=0,0,AN8/$AX8)</calculatedColumnFormula>
    </tableColumn>
    <tableColumn id="41" xr3:uid="{3F5DE132-9A52-4997-8FAD-261E42243923}" name="Space Heating - Electricity" dataDxfId="69" dataCellStyle="Comma 2">
      <calculatedColumnFormula>IF($AY8=0,0,AO8/$AY8)</calculatedColumnFormula>
    </tableColumn>
    <tableColumn id="42" xr3:uid="{C6B020AA-F5EF-4655-BF09-F5CDB6D86815}" name="Space Heating - Total" dataDxfId="68" dataCellStyle="Comma 2">
      <calculatedColumnFormula>IF($AZ8=0,0,AP8/$AZ8)</calculatedColumnFormula>
    </tableColumn>
    <tableColumn id="43" xr3:uid="{3FED41B0-0155-4483-80F1-DA2591CD54B2}" name="Other - Solid Fuel" dataDxfId="67" dataCellStyle="Comma 2">
      <calculatedColumnFormula>IF($AV8=0,0,AQ8/$AV8)</calculatedColumnFormula>
    </tableColumn>
    <tableColumn id="44" xr3:uid="{C8AAC884-6ADF-4A62-A6E7-F4112C23B44C}" name="Other - Oil" dataDxfId="66" dataCellStyle="Comma 2">
      <calculatedColumnFormula>IF($AW8=0,0,AR8/$AW8)</calculatedColumnFormula>
    </tableColumn>
    <tableColumn id="45" xr3:uid="{BDA1058D-851E-45CF-BFE3-94BBAD0EFA6D}" name="Other - Natural gas" dataDxfId="65" dataCellStyle="Comma 2">
      <calculatedColumnFormula>IF($AX8=0,0,AS8/$AX8)</calculatedColumnFormula>
    </tableColumn>
    <tableColumn id="46" xr3:uid="{35612EDD-738A-4CE0-8A7D-062B4F02D8FC}" name="Other - Electricity" dataDxfId="64" dataCellStyle="Comma 2">
      <calculatedColumnFormula>IF($AY8=0,0,AT8/$AY8)</calculatedColumnFormula>
    </tableColumn>
    <tableColumn id="47" xr3:uid="{C2EDEBFE-58FE-43F1-B9D8-392F08A25081}" name="Other - Total" dataDxfId="63" dataCellStyle="Comma 2">
      <calculatedColumnFormula>IF($AZ8=0,0,AU8/$AZ8)</calculatedColumnFormula>
    </tableColumn>
    <tableColumn id="48" xr3:uid="{3C9CD678-F4A4-4943-B1F7-FAC84CFA4E24}" name="Total - Solid Fuel" dataDxfId="62" dataCellStyle="Comma 2">
      <calculatedColumnFormula>IF($AV8=0,0,AV8/$AV8)</calculatedColumnFormula>
    </tableColumn>
    <tableColumn id="49" xr3:uid="{E0018937-801C-4CB6-B8B0-20F492242D9C}" name="Total - Oil" dataDxfId="61" dataCellStyle="Comma 2">
      <calculatedColumnFormula>IF($AW8=0,0,AW8/$AW8)</calculatedColumnFormula>
    </tableColumn>
    <tableColumn id="50" xr3:uid="{BC366298-81D0-473D-92C7-4F6B66F4A639}" name="Total - Natural gas" dataDxfId="60" dataCellStyle="Comma 2">
      <calculatedColumnFormula>IF($AX8=0,0,AX8/$AX8)</calculatedColumnFormula>
    </tableColumn>
    <tableColumn id="51" xr3:uid="{EA5E6DA1-0477-4B27-828E-273CF08E23A7}" name="Total - Electricity" dataDxfId="59" dataCellStyle="Comma 2">
      <calculatedColumnFormula>IF($AY8=0,0,AY8/$AY8)</calculatedColumnFormula>
    </tableColumn>
    <tableColumn id="52" xr3:uid="{313369DC-BDEC-454A-A3C4-5D7CE39DC97B}" name="Total - Total" dataDxfId="58" dataCellStyle="Comma 2">
      <calculatedColumnFormula>IF($AZ8=0,0,AZ8/$AZ8)</calculatedColumnFormula>
    </tableColumn>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C14F1DA-3B00-4605-A384-504D857088AE}" name="convert_sic2003_sic2007" displayName="convert_sic2003_sic2007" ref="A67:D99" totalsRowShown="0" headerRowBorderDxfId="57">
  <autoFilter ref="A67:D99" xr:uid="{5C14F1DA-3B00-4605-A384-504D857088AE}">
    <filterColumn colId="0" hiddenButton="1"/>
    <filterColumn colId="1" hiddenButton="1"/>
    <filterColumn colId="2" hiddenButton="1"/>
    <filterColumn colId="3" hiddenButton="1"/>
  </autoFilter>
  <tableColumns count="4">
    <tableColumn id="1" xr3:uid="{5ABBCCE8-2CD5-401F-ADBF-134A5D32635C}" name="SIC 2007" dataDxfId="56" dataCellStyle="Normal 11"/>
    <tableColumn id="2" xr3:uid="{5ADE4CC9-F1E4-4B53-BC09-88246191077D}" name="SIC 2003" dataCellStyle="Normal 11"/>
    <tableColumn id="3" xr3:uid="{59CF334A-F4AE-49A3-AB54-EDC89FEC55EF}" name="Conversions" dataDxfId="55" dataCellStyle="Normal 11"/>
    <tableColumn id="4" xr3:uid="{118B46DA-1045-4BC5-B000-8F583422B630}" name="%ppn to use" dataDxfId="54" dataCellStyle="Normal 2 3"/>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B848E897-03D2-4CE0-8108-B13D49B28DD3}" name="sic2007_proportions_calcs" displayName="sic2007_proportions_calcs" ref="A104:AZ130" totalsRowShown="0" headerRowDxfId="53" headerRowBorderDxfId="52" tableBorderDxfId="51" headerRowCellStyle="Normal 2 3" dataCellStyle="Normal 11">
  <autoFilter ref="A104:AZ130" xr:uid="{B848E897-03D2-4CE0-8108-B13D49B28DD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autoFilter>
  <tableColumns count="52">
    <tableColumn id="1" xr3:uid="{C8AB0AA6-77AE-4B79-B8B0-D57642F47EBD}" name="2 digit SIC(2007) Code" dataDxfId="50" dataCellStyle="Normal 2 3"/>
    <tableColumn id="2" xr3:uid="{E88B87CC-46AC-47BB-853B-65A17AF4CCE6}" name="SIC Division" dataCellStyle="Normal 2 3"/>
    <tableColumn id="3" xr3:uid="{3268F6DF-8BCB-48B4-BCDE-E1991DF2398B}" name="High Temperature Process - Solid Fuel" dataDxfId="49" dataCellStyle="Normal 11"/>
    <tableColumn id="4" xr3:uid="{2F7EF43B-0F3F-4551-A686-67840E1BABCB}" name="High Temperature Process - Oil" dataDxfId="48" dataCellStyle="Normal 11"/>
    <tableColumn id="5" xr3:uid="{560793C0-B09D-4F38-AFCA-CFBDBABA52D9}" name="High Temperature Process - Natural gas" dataDxfId="47" dataCellStyle="Normal 11"/>
    <tableColumn id="6" xr3:uid="{9E7F3B27-67D9-43E5-BF77-1C6CE043571B}" name="High Temperature Process - Electricity" dataDxfId="46" dataCellStyle="Normal 11"/>
    <tableColumn id="7" xr3:uid="{58FAC626-F3CE-48F1-9085-1BF5BFE3CCB3}" name="High Temperature Process - Total" dataDxfId="45" dataCellStyle="Normal 11"/>
    <tableColumn id="8" xr3:uid="{96BBB9BB-9B3C-46D1-9141-1F61007127D9}" name="Low Temperature Process - Solid Fuel" dataDxfId="44" dataCellStyle="Normal 11"/>
    <tableColumn id="9" xr3:uid="{D064D657-104C-4E03-9A23-9F0A38B3C478}" name="Low Temperature Process - Oil" dataDxfId="43" dataCellStyle="Normal 11"/>
    <tableColumn id="10" xr3:uid="{EF43D215-7AA6-4BE6-9DEF-6FBDD15FBFB2}" name="Low Temperature Process - Natural gas" dataDxfId="42" dataCellStyle="Normal 11"/>
    <tableColumn id="11" xr3:uid="{F3462185-BB12-4411-B145-BA9E4A79DE8B}" name="Low Temperature Process - Electricity" dataDxfId="41" dataCellStyle="Normal 11"/>
    <tableColumn id="12" xr3:uid="{655EE6CA-B5D0-4EEA-A8E6-DB18ECB12C9A}" name="Low Temperature Process - Total" dataDxfId="40" dataCellStyle="Normal 11"/>
    <tableColumn id="13" xr3:uid="{05C180EE-3967-4EA6-8902-45F5517CF44A}" name="Drying / Separation - Solid Fuel" dataDxfId="39" dataCellStyle="Normal 11"/>
    <tableColumn id="14" xr3:uid="{C83DD3DF-5C9A-4F4F-8E2A-2A91767B783D}" name="Drying / Separation - Oil" dataDxfId="38" dataCellStyle="Normal 11"/>
    <tableColumn id="15" xr3:uid="{3DA94665-C9E9-4590-BEE5-69F9EEA38421}" name="Drying / Separation - Natural gas" dataDxfId="37" dataCellStyle="Normal 11"/>
    <tableColumn id="16" xr3:uid="{F5D08AA8-21BD-4DDF-A94E-E4FC24551471}" name="Drying / Separation - Electricity" dataDxfId="36" dataCellStyle="Normal 11"/>
    <tableColumn id="17" xr3:uid="{ED46FDA3-A04B-45CC-B80F-99E5995635E5}" name="Drying / Separation - Total" dataDxfId="35" dataCellStyle="Normal 11"/>
    <tableColumn id="18" xr3:uid="{9FE6C3E1-979E-4EFB-9464-D3B9093953BD}" name="Motors - Solid Fuel" dataDxfId="34" dataCellStyle="Normal 11"/>
    <tableColumn id="19" xr3:uid="{868DDC35-41CC-421F-9523-5BE390E47C0E}" name="Motors - Oil" dataDxfId="33" dataCellStyle="Normal 11"/>
    <tableColumn id="20" xr3:uid="{73BFB499-99B6-40C6-BF74-345795C0804F}" name="Natural gas" dataDxfId="32" dataCellStyle="Normal 11"/>
    <tableColumn id="21" xr3:uid="{A34723B4-A6A2-4020-B605-59B1801CF7F3}" name="Motors - Electricity" dataDxfId="31" dataCellStyle="Normal 11"/>
    <tableColumn id="22" xr3:uid="{391DDC57-DB59-4A4E-A72B-4B8CE10157DE}" name="Motors - Total" dataDxfId="30" dataCellStyle="Normal 11"/>
    <tableColumn id="23" xr3:uid="{B43CD3CF-FA13-4AEB-A7EC-8FA41B36AED5}" name="Compressed Air - Solid Fuel" dataDxfId="29" dataCellStyle="Normal 11"/>
    <tableColumn id="24" xr3:uid="{2818CD69-6FAF-4A49-B773-F736F6350477}" name="Compressed Air - Oil" dataDxfId="28" dataCellStyle="Normal 11"/>
    <tableColumn id="25" xr3:uid="{8975D3C4-98B2-4FAD-BD51-133F2E6FD599}" name="Compressed Air - Natural gas" dataDxfId="27" dataCellStyle="Normal 11"/>
    <tableColumn id="26" xr3:uid="{249BC3A4-F15C-4060-8D9D-52A5A0707A62}" name="Compressed Air - Electricity" dataDxfId="26" dataCellStyle="Normal 11"/>
    <tableColumn id="27" xr3:uid="{E907B4B6-4D09-4968-97C5-8C01CE459561}" name="Compressed Air - Total" dataDxfId="25" dataCellStyle="Normal 11"/>
    <tableColumn id="28" xr3:uid="{866DB7ED-03C8-4119-85E5-7CEFA3FB412B}" name="Lighting - Solid Fuel" dataDxfId="24" dataCellStyle="Normal 11"/>
    <tableColumn id="29" xr3:uid="{EC350CA5-1EEF-4D7C-BCF4-317C8D113602}" name="Lighting - Oil" dataDxfId="23" dataCellStyle="Normal 11"/>
    <tableColumn id="30" xr3:uid="{7B99BB75-A41F-456F-BE53-6D3D4A0EC99C}" name="Lighting - Natural gas" dataDxfId="22" dataCellStyle="Normal 11"/>
    <tableColumn id="31" xr3:uid="{681BA48C-CE3E-4AE6-9107-1A2DF6C0926A}" name="Lighting - Electricity" dataDxfId="21" dataCellStyle="Normal 11"/>
    <tableColumn id="32" xr3:uid="{D576E4DF-6109-44D5-BF58-3CC34752F89C}" name="Lighting - Total" dataDxfId="20" dataCellStyle="Normal 11"/>
    <tableColumn id="33" xr3:uid="{E4F22CF2-71C8-4DC0-9DE5-AF128D20CFF2}" name="Refrigeration - Solid Fuel" dataDxfId="19" dataCellStyle="Normal 11"/>
    <tableColumn id="34" xr3:uid="{94E541F6-87B1-465D-A8AC-AC8FD3EEDDC0}" name="Refrigeration - Oil" dataDxfId="18" dataCellStyle="Normal 11"/>
    <tableColumn id="35" xr3:uid="{4D418E95-4554-4AD2-BB88-A9A0BD16383D}" name="Refrigeration - Natural gas" dataDxfId="17" dataCellStyle="Normal 11"/>
    <tableColumn id="36" xr3:uid="{B344BCD2-CC1C-4190-A595-FCE9B1483603}" name="Refrigeration - Electricity" dataDxfId="16" dataCellStyle="Normal 11"/>
    <tableColumn id="37" xr3:uid="{0A1E0149-B555-467B-B948-356B2B43CC79}" name="Refrigeration - Total" dataDxfId="15" dataCellStyle="Normal 11"/>
    <tableColumn id="38" xr3:uid="{C16F307C-9E2D-4EBA-9F6D-620895F4E301}" name="Space Heating - Solid Fuel" dataDxfId="14" dataCellStyle="Normal 11"/>
    <tableColumn id="39" xr3:uid="{9D3C5257-379B-48C1-8427-836C8118875C}" name="Space Heating - Oil" dataDxfId="13" dataCellStyle="Normal 11"/>
    <tableColumn id="40" xr3:uid="{9DA47F28-3348-488B-A2B6-C417F9D832C6}" name="Space Heating - Natural gas" dataDxfId="12" dataCellStyle="Normal 11"/>
    <tableColumn id="41" xr3:uid="{24DFBE1A-9B57-41F5-9315-16C3835E3E57}" name="Space Heating - Electricity" dataDxfId="11" dataCellStyle="Normal 11"/>
    <tableColumn id="42" xr3:uid="{ACD2B99C-6901-491C-B2F1-4A853B9EB579}" name="Space Heating - Total" dataDxfId="10" dataCellStyle="Normal 11"/>
    <tableColumn id="43" xr3:uid="{F382DF6D-AC1F-4C35-BEFD-6AF520202662}" name="Other - Solid Fuel" dataDxfId="9" dataCellStyle="Normal 11"/>
    <tableColumn id="44" xr3:uid="{C04CC9CB-4277-49E1-B94C-A462DF3C85A0}" name="Other - Oil" dataDxfId="8" dataCellStyle="Normal 11"/>
    <tableColumn id="45" xr3:uid="{D52BB1E2-F579-411F-96B7-06F076689D49}" name="Other - Natural gas" dataDxfId="7" dataCellStyle="Normal 11"/>
    <tableColumn id="46" xr3:uid="{E93A2456-5E4B-41AB-953B-B7299F467263}" name="Other - Electricity" dataDxfId="6" dataCellStyle="Normal 11"/>
    <tableColumn id="47" xr3:uid="{7FF6A1C3-99FA-4269-9F92-AB8E880CFA81}" name="Other - Total" dataDxfId="5" dataCellStyle="Normal 11"/>
    <tableColumn id="48" xr3:uid="{40079F42-6D69-4674-ACB7-6FC606A63545}" name="Total - Solid Fuel" dataDxfId="4" dataCellStyle="Normal 11"/>
    <tableColumn id="49" xr3:uid="{307F3FC5-D978-4FAF-A8D9-B6AABE44DEC9}" name="Total - Oil" dataDxfId="3" dataCellStyle="Normal 11"/>
    <tableColumn id="50" xr3:uid="{70527AE0-10D1-41B5-8411-9C9EBFAF6BB1}" name="Total - Natural gas" dataDxfId="2" dataCellStyle="Normal 11"/>
    <tableColumn id="51" xr3:uid="{A46BB561-878D-413D-BDBC-D54A1D2B329F}" name="Total - Electricity" dataDxfId="1" dataCellStyle="Normal 11"/>
    <tableColumn id="52" xr3:uid="{CECDF069-1958-4F22-9E2E-C46A724AE5C6}" name="Total - Total" dataDxfId="0" dataCellStyle="Normal 1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statistics/energy-statistics-revisions-policy" TargetMode="External"/><Relationship Id="rId1" Type="http://schemas.openxmlformats.org/officeDocument/2006/relationships/hyperlink" Target="mailto:energy.stats@beis.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gov.uk/government/collections/english-housing-survey" TargetMode="External"/><Relationship Id="rId7" Type="http://schemas.openxmlformats.org/officeDocument/2006/relationships/hyperlink" Target="http://projects.bre.co.uk/PDF_files/CarbonEmissionsFromNon-domesticBldgs%202000andBeyond.pdf" TargetMode="External"/><Relationship Id="rId2" Type="http://schemas.openxmlformats.org/officeDocument/2006/relationships/hyperlink" Target="https://www.gov.uk/government/collections/fuel-poverty-statistics" TargetMode="External"/><Relationship Id="rId1" Type="http://schemas.openxmlformats.org/officeDocument/2006/relationships/hyperlink" Target="https://assets.publishing.service.gov.uk/government/uploads/system/uploads/attachment_data/file/1006579/DUKES_1.1.5.xls" TargetMode="External"/><Relationship Id="rId6" Type="http://schemas.openxmlformats.org/officeDocument/2006/relationships/hyperlink" Target="https://www.gov.uk/government/publications/building-energy-efficiency-survey-bees" TargetMode="External"/><Relationship Id="rId5" Type="http://schemas.openxmlformats.org/officeDocument/2006/relationships/hyperlink" Target="http://projects.bre.co.uk/PDF_files/CarbonEmissionsFromNon-domesticBldgs%202000andBeyond.pdf" TargetMode="External"/><Relationship Id="rId4" Type="http://schemas.openxmlformats.org/officeDocument/2006/relationships/hyperlink" Target="https://www.bre.co.uk/page.jsp?id=3176"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6.bin"/><Relationship Id="rId5" Type="http://schemas.openxmlformats.org/officeDocument/2006/relationships/table" Target="../tables/table7.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printerSettings" Target="../printerSettings/printerSettings9.bin"/><Relationship Id="rId1" Type="http://schemas.openxmlformats.org/officeDocument/2006/relationships/hyperlink" Target="http://projects.bre.co.uk/PDF_files/CarbonEmissionsFromNon-domesticBldgs%202000andBeyond.pdf" TargetMode="External"/><Relationship Id="rId4"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printerSettings" Target="../printerSettings/printerSettings10.bin"/><Relationship Id="rId1" Type="http://schemas.openxmlformats.org/officeDocument/2006/relationships/hyperlink" Target="http://projects.bre.co.uk/PDF_files/CarbonEmissionsFromNon-domesticBldgs%202000andBeyond.pdf" TargetMode="External"/><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0890-8FC2-4557-AFB4-794F4C2522BB}">
  <sheetPr codeName="Sheet1">
    <tabColor theme="4"/>
    <pageSetUpPr fitToPage="1"/>
  </sheetPr>
  <dimension ref="A1:M37"/>
  <sheetViews>
    <sheetView showGridLines="0" zoomScaleNormal="100" workbookViewId="0">
      <selection activeCell="B10" sqref="B10"/>
    </sheetView>
  </sheetViews>
  <sheetFormatPr defaultColWidth="9.140625" defaultRowHeight="12.75" x14ac:dyDescent="0.2"/>
  <cols>
    <col min="1" max="1" width="76.7109375" style="38" bestFit="1" customWidth="1"/>
    <col min="2" max="2" width="80.42578125" style="1" customWidth="1"/>
    <col min="3" max="3" width="15" style="5" customWidth="1"/>
    <col min="4" max="4" width="35.85546875" style="5" bestFit="1" customWidth="1"/>
    <col min="5" max="5" width="9.140625" style="1"/>
    <col min="6" max="244" width="9.140625" style="4"/>
    <col min="245" max="245" width="1.85546875" style="4" customWidth="1"/>
    <col min="246" max="246" width="11.5703125" style="4" customWidth="1"/>
    <col min="247" max="247" width="2.42578125" style="4" customWidth="1"/>
    <col min="248" max="248" width="27.140625" style="4" customWidth="1"/>
    <col min="249" max="249" width="30.140625" style="4" customWidth="1"/>
    <col min="250" max="251" width="9.140625" style="4"/>
    <col min="252" max="252" width="16" style="4" customWidth="1"/>
    <col min="253" max="253" width="9.140625" style="4"/>
    <col min="254" max="254" width="27.85546875" style="4" customWidth="1"/>
    <col min="255" max="255" width="34.7109375" style="4" customWidth="1"/>
    <col min="256" max="256" width="9.140625" style="4"/>
    <col min="257" max="257" width="12.28515625" style="4" bestFit="1" customWidth="1"/>
    <col min="258" max="500" width="9.140625" style="4"/>
    <col min="501" max="501" width="1.85546875" style="4" customWidth="1"/>
    <col min="502" max="502" width="11.5703125" style="4" customWidth="1"/>
    <col min="503" max="503" width="2.42578125" style="4" customWidth="1"/>
    <col min="504" max="504" width="27.140625" style="4" customWidth="1"/>
    <col min="505" max="505" width="30.140625" style="4" customWidth="1"/>
    <col min="506" max="507" width="9.140625" style="4"/>
    <col min="508" max="508" width="16" style="4" customWidth="1"/>
    <col min="509" max="509" width="9.140625" style="4"/>
    <col min="510" max="510" width="27.85546875" style="4" customWidth="1"/>
    <col min="511" max="511" width="34.7109375" style="4" customWidth="1"/>
    <col min="512" max="512" width="9.140625" style="4"/>
    <col min="513" max="513" width="12.28515625" style="4" bestFit="1" customWidth="1"/>
    <col min="514" max="756" width="9.140625" style="4"/>
    <col min="757" max="757" width="1.85546875" style="4" customWidth="1"/>
    <col min="758" max="758" width="11.5703125" style="4" customWidth="1"/>
    <col min="759" max="759" width="2.42578125" style="4" customWidth="1"/>
    <col min="760" max="760" width="27.140625" style="4" customWidth="1"/>
    <col min="761" max="761" width="30.140625" style="4" customWidth="1"/>
    <col min="762" max="763" width="9.140625" style="4"/>
    <col min="764" max="764" width="16" style="4" customWidth="1"/>
    <col min="765" max="765" width="9.140625" style="4"/>
    <col min="766" max="766" width="27.85546875" style="4" customWidth="1"/>
    <col min="767" max="767" width="34.7109375" style="4" customWidth="1"/>
    <col min="768" max="768" width="9.140625" style="4"/>
    <col min="769" max="769" width="12.28515625" style="4" bestFit="1" customWidth="1"/>
    <col min="770" max="1012" width="9.140625" style="4"/>
    <col min="1013" max="1013" width="1.85546875" style="4" customWidth="1"/>
    <col min="1014" max="1014" width="11.5703125" style="4" customWidth="1"/>
    <col min="1015" max="1015" width="2.42578125" style="4" customWidth="1"/>
    <col min="1016" max="1016" width="27.140625" style="4" customWidth="1"/>
    <col min="1017" max="1017" width="30.140625" style="4" customWidth="1"/>
    <col min="1018" max="1019" width="9.140625" style="4"/>
    <col min="1020" max="1020" width="16" style="4" customWidth="1"/>
    <col min="1021" max="1021" width="9.140625" style="4"/>
    <col min="1022" max="1022" width="27.85546875" style="4" customWidth="1"/>
    <col min="1023" max="1023" width="34.7109375" style="4" customWidth="1"/>
    <col min="1024" max="1024" width="9.140625" style="4"/>
    <col min="1025" max="1025" width="12.28515625" style="4" bestFit="1" customWidth="1"/>
    <col min="1026" max="1268" width="9.140625" style="4"/>
    <col min="1269" max="1269" width="1.85546875" style="4" customWidth="1"/>
    <col min="1270" max="1270" width="11.5703125" style="4" customWidth="1"/>
    <col min="1271" max="1271" width="2.42578125" style="4" customWidth="1"/>
    <col min="1272" max="1272" width="27.140625" style="4" customWidth="1"/>
    <col min="1273" max="1273" width="30.140625" style="4" customWidth="1"/>
    <col min="1274" max="1275" width="9.140625" style="4"/>
    <col min="1276" max="1276" width="16" style="4" customWidth="1"/>
    <col min="1277" max="1277" width="9.140625" style="4"/>
    <col min="1278" max="1278" width="27.85546875" style="4" customWidth="1"/>
    <col min="1279" max="1279" width="34.7109375" style="4" customWidth="1"/>
    <col min="1280" max="1280" width="9.140625" style="4"/>
    <col min="1281" max="1281" width="12.28515625" style="4" bestFit="1" customWidth="1"/>
    <col min="1282" max="1524" width="9.140625" style="4"/>
    <col min="1525" max="1525" width="1.85546875" style="4" customWidth="1"/>
    <col min="1526" max="1526" width="11.5703125" style="4" customWidth="1"/>
    <col min="1527" max="1527" width="2.42578125" style="4" customWidth="1"/>
    <col min="1528" max="1528" width="27.140625" style="4" customWidth="1"/>
    <col min="1529" max="1529" width="30.140625" style="4" customWidth="1"/>
    <col min="1530" max="1531" width="9.140625" style="4"/>
    <col min="1532" max="1532" width="16" style="4" customWidth="1"/>
    <col min="1533" max="1533" width="9.140625" style="4"/>
    <col min="1534" max="1534" width="27.85546875" style="4" customWidth="1"/>
    <col min="1535" max="1535" width="34.7109375" style="4" customWidth="1"/>
    <col min="1536" max="1536" width="9.140625" style="4"/>
    <col min="1537" max="1537" width="12.28515625" style="4" bestFit="1" customWidth="1"/>
    <col min="1538" max="1780" width="9.140625" style="4"/>
    <col min="1781" max="1781" width="1.85546875" style="4" customWidth="1"/>
    <col min="1782" max="1782" width="11.5703125" style="4" customWidth="1"/>
    <col min="1783" max="1783" width="2.42578125" style="4" customWidth="1"/>
    <col min="1784" max="1784" width="27.140625" style="4" customWidth="1"/>
    <col min="1785" max="1785" width="30.140625" style="4" customWidth="1"/>
    <col min="1786" max="1787" width="9.140625" style="4"/>
    <col min="1788" max="1788" width="16" style="4" customWidth="1"/>
    <col min="1789" max="1789" width="9.140625" style="4"/>
    <col min="1790" max="1790" width="27.85546875" style="4" customWidth="1"/>
    <col min="1791" max="1791" width="34.7109375" style="4" customWidth="1"/>
    <col min="1792" max="1792" width="9.140625" style="4"/>
    <col min="1793" max="1793" width="12.28515625" style="4" bestFit="1" customWidth="1"/>
    <col min="1794" max="2036" width="9.140625" style="4"/>
    <col min="2037" max="2037" width="1.85546875" style="4" customWidth="1"/>
    <col min="2038" max="2038" width="11.5703125" style="4" customWidth="1"/>
    <col min="2039" max="2039" width="2.42578125" style="4" customWidth="1"/>
    <col min="2040" max="2040" width="27.140625" style="4" customWidth="1"/>
    <col min="2041" max="2041" width="30.140625" style="4" customWidth="1"/>
    <col min="2042" max="2043" width="9.140625" style="4"/>
    <col min="2044" max="2044" width="16" style="4" customWidth="1"/>
    <col min="2045" max="2045" width="9.140625" style="4"/>
    <col min="2046" max="2046" width="27.85546875" style="4" customWidth="1"/>
    <col min="2047" max="2047" width="34.7109375" style="4" customWidth="1"/>
    <col min="2048" max="2048" width="9.140625" style="4"/>
    <col min="2049" max="2049" width="12.28515625" style="4" bestFit="1" customWidth="1"/>
    <col min="2050" max="2292" width="9.140625" style="4"/>
    <col min="2293" max="2293" width="1.85546875" style="4" customWidth="1"/>
    <col min="2294" max="2294" width="11.5703125" style="4" customWidth="1"/>
    <col min="2295" max="2295" width="2.42578125" style="4" customWidth="1"/>
    <col min="2296" max="2296" width="27.140625" style="4" customWidth="1"/>
    <col min="2297" max="2297" width="30.140625" style="4" customWidth="1"/>
    <col min="2298" max="2299" width="9.140625" style="4"/>
    <col min="2300" max="2300" width="16" style="4" customWidth="1"/>
    <col min="2301" max="2301" width="9.140625" style="4"/>
    <col min="2302" max="2302" width="27.85546875" style="4" customWidth="1"/>
    <col min="2303" max="2303" width="34.7109375" style="4" customWidth="1"/>
    <col min="2304" max="2304" width="9.140625" style="4"/>
    <col min="2305" max="2305" width="12.28515625" style="4" bestFit="1" customWidth="1"/>
    <col min="2306" max="2548" width="9.140625" style="4"/>
    <col min="2549" max="2549" width="1.85546875" style="4" customWidth="1"/>
    <col min="2550" max="2550" width="11.5703125" style="4" customWidth="1"/>
    <col min="2551" max="2551" width="2.42578125" style="4" customWidth="1"/>
    <col min="2552" max="2552" width="27.140625" style="4" customWidth="1"/>
    <col min="2553" max="2553" width="30.140625" style="4" customWidth="1"/>
    <col min="2554" max="2555" width="9.140625" style="4"/>
    <col min="2556" max="2556" width="16" style="4" customWidth="1"/>
    <col min="2557" max="2557" width="9.140625" style="4"/>
    <col min="2558" max="2558" width="27.85546875" style="4" customWidth="1"/>
    <col min="2559" max="2559" width="34.7109375" style="4" customWidth="1"/>
    <col min="2560" max="2560" width="9.140625" style="4"/>
    <col min="2561" max="2561" width="12.28515625" style="4" bestFit="1" customWidth="1"/>
    <col min="2562" max="2804" width="9.140625" style="4"/>
    <col min="2805" max="2805" width="1.85546875" style="4" customWidth="1"/>
    <col min="2806" max="2806" width="11.5703125" style="4" customWidth="1"/>
    <col min="2807" max="2807" width="2.42578125" style="4" customWidth="1"/>
    <col min="2808" max="2808" width="27.140625" style="4" customWidth="1"/>
    <col min="2809" max="2809" width="30.140625" style="4" customWidth="1"/>
    <col min="2810" max="2811" width="9.140625" style="4"/>
    <col min="2812" max="2812" width="16" style="4" customWidth="1"/>
    <col min="2813" max="2813" width="9.140625" style="4"/>
    <col min="2814" max="2814" width="27.85546875" style="4" customWidth="1"/>
    <col min="2815" max="2815" width="34.7109375" style="4" customWidth="1"/>
    <col min="2816" max="2816" width="9.140625" style="4"/>
    <col min="2817" max="2817" width="12.28515625" style="4" bestFit="1" customWidth="1"/>
    <col min="2818" max="3060" width="9.140625" style="4"/>
    <col min="3061" max="3061" width="1.85546875" style="4" customWidth="1"/>
    <col min="3062" max="3062" width="11.5703125" style="4" customWidth="1"/>
    <col min="3063" max="3063" width="2.42578125" style="4" customWidth="1"/>
    <col min="3064" max="3064" width="27.140625" style="4" customWidth="1"/>
    <col min="3065" max="3065" width="30.140625" style="4" customWidth="1"/>
    <col min="3066" max="3067" width="9.140625" style="4"/>
    <col min="3068" max="3068" width="16" style="4" customWidth="1"/>
    <col min="3069" max="3069" width="9.140625" style="4"/>
    <col min="3070" max="3070" width="27.85546875" style="4" customWidth="1"/>
    <col min="3071" max="3071" width="34.7109375" style="4" customWidth="1"/>
    <col min="3072" max="3072" width="9.140625" style="4"/>
    <col min="3073" max="3073" width="12.28515625" style="4" bestFit="1" customWidth="1"/>
    <col min="3074" max="3316" width="9.140625" style="4"/>
    <col min="3317" max="3317" width="1.85546875" style="4" customWidth="1"/>
    <col min="3318" max="3318" width="11.5703125" style="4" customWidth="1"/>
    <col min="3319" max="3319" width="2.42578125" style="4" customWidth="1"/>
    <col min="3320" max="3320" width="27.140625" style="4" customWidth="1"/>
    <col min="3321" max="3321" width="30.140625" style="4" customWidth="1"/>
    <col min="3322" max="3323" width="9.140625" style="4"/>
    <col min="3324" max="3324" width="16" style="4" customWidth="1"/>
    <col min="3325" max="3325" width="9.140625" style="4"/>
    <col min="3326" max="3326" width="27.85546875" style="4" customWidth="1"/>
    <col min="3327" max="3327" width="34.7109375" style="4" customWidth="1"/>
    <col min="3328" max="3328" width="9.140625" style="4"/>
    <col min="3329" max="3329" width="12.28515625" style="4" bestFit="1" customWidth="1"/>
    <col min="3330" max="3572" width="9.140625" style="4"/>
    <col min="3573" max="3573" width="1.85546875" style="4" customWidth="1"/>
    <col min="3574" max="3574" width="11.5703125" style="4" customWidth="1"/>
    <col min="3575" max="3575" width="2.42578125" style="4" customWidth="1"/>
    <col min="3576" max="3576" width="27.140625" style="4" customWidth="1"/>
    <col min="3577" max="3577" width="30.140625" style="4" customWidth="1"/>
    <col min="3578" max="3579" width="9.140625" style="4"/>
    <col min="3580" max="3580" width="16" style="4" customWidth="1"/>
    <col min="3581" max="3581" width="9.140625" style="4"/>
    <col min="3582" max="3582" width="27.85546875" style="4" customWidth="1"/>
    <col min="3583" max="3583" width="34.7109375" style="4" customWidth="1"/>
    <col min="3584" max="3584" width="9.140625" style="4"/>
    <col min="3585" max="3585" width="12.28515625" style="4" bestFit="1" customWidth="1"/>
    <col min="3586" max="3828" width="9.140625" style="4"/>
    <col min="3829" max="3829" width="1.85546875" style="4" customWidth="1"/>
    <col min="3830" max="3830" width="11.5703125" style="4" customWidth="1"/>
    <col min="3831" max="3831" width="2.42578125" style="4" customWidth="1"/>
    <col min="3832" max="3832" width="27.140625" style="4" customWidth="1"/>
    <col min="3833" max="3833" width="30.140625" style="4" customWidth="1"/>
    <col min="3834" max="3835" width="9.140625" style="4"/>
    <col min="3836" max="3836" width="16" style="4" customWidth="1"/>
    <col min="3837" max="3837" width="9.140625" style="4"/>
    <col min="3838" max="3838" width="27.85546875" style="4" customWidth="1"/>
    <col min="3839" max="3839" width="34.7109375" style="4" customWidth="1"/>
    <col min="3840" max="3840" width="9.140625" style="4"/>
    <col min="3841" max="3841" width="12.28515625" style="4" bestFit="1" customWidth="1"/>
    <col min="3842" max="4084" width="9.140625" style="4"/>
    <col min="4085" max="4085" width="1.85546875" style="4" customWidth="1"/>
    <col min="4086" max="4086" width="11.5703125" style="4" customWidth="1"/>
    <col min="4087" max="4087" width="2.42578125" style="4" customWidth="1"/>
    <col min="4088" max="4088" width="27.140625" style="4" customWidth="1"/>
    <col min="4089" max="4089" width="30.140625" style="4" customWidth="1"/>
    <col min="4090" max="4091" width="9.140625" style="4"/>
    <col min="4092" max="4092" width="16" style="4" customWidth="1"/>
    <col min="4093" max="4093" width="9.140625" style="4"/>
    <col min="4094" max="4094" width="27.85546875" style="4" customWidth="1"/>
    <col min="4095" max="4095" width="34.7109375" style="4" customWidth="1"/>
    <col min="4096" max="4096" width="9.140625" style="4"/>
    <col min="4097" max="4097" width="12.28515625" style="4" bestFit="1" customWidth="1"/>
    <col min="4098" max="4340" width="9.140625" style="4"/>
    <col min="4341" max="4341" width="1.85546875" style="4" customWidth="1"/>
    <col min="4342" max="4342" width="11.5703125" style="4" customWidth="1"/>
    <col min="4343" max="4343" width="2.42578125" style="4" customWidth="1"/>
    <col min="4344" max="4344" width="27.140625" style="4" customWidth="1"/>
    <col min="4345" max="4345" width="30.140625" style="4" customWidth="1"/>
    <col min="4346" max="4347" width="9.140625" style="4"/>
    <col min="4348" max="4348" width="16" style="4" customWidth="1"/>
    <col min="4349" max="4349" width="9.140625" style="4"/>
    <col min="4350" max="4350" width="27.85546875" style="4" customWidth="1"/>
    <col min="4351" max="4351" width="34.7109375" style="4" customWidth="1"/>
    <col min="4352" max="4352" width="9.140625" style="4"/>
    <col min="4353" max="4353" width="12.28515625" style="4" bestFit="1" customWidth="1"/>
    <col min="4354" max="4596" width="9.140625" style="4"/>
    <col min="4597" max="4597" width="1.85546875" style="4" customWidth="1"/>
    <col min="4598" max="4598" width="11.5703125" style="4" customWidth="1"/>
    <col min="4599" max="4599" width="2.42578125" style="4" customWidth="1"/>
    <col min="4600" max="4600" width="27.140625" style="4" customWidth="1"/>
    <col min="4601" max="4601" width="30.140625" style="4" customWidth="1"/>
    <col min="4602" max="4603" width="9.140625" style="4"/>
    <col min="4604" max="4604" width="16" style="4" customWidth="1"/>
    <col min="4605" max="4605" width="9.140625" style="4"/>
    <col min="4606" max="4606" width="27.85546875" style="4" customWidth="1"/>
    <col min="4607" max="4607" width="34.7109375" style="4" customWidth="1"/>
    <col min="4608" max="4608" width="9.140625" style="4"/>
    <col min="4609" max="4609" width="12.28515625" style="4" bestFit="1" customWidth="1"/>
    <col min="4610" max="4852" width="9.140625" style="4"/>
    <col min="4853" max="4853" width="1.85546875" style="4" customWidth="1"/>
    <col min="4854" max="4854" width="11.5703125" style="4" customWidth="1"/>
    <col min="4855" max="4855" width="2.42578125" style="4" customWidth="1"/>
    <col min="4856" max="4856" width="27.140625" style="4" customWidth="1"/>
    <col min="4857" max="4857" width="30.140625" style="4" customWidth="1"/>
    <col min="4858" max="4859" width="9.140625" style="4"/>
    <col min="4860" max="4860" width="16" style="4" customWidth="1"/>
    <col min="4861" max="4861" width="9.140625" style="4"/>
    <col min="4862" max="4862" width="27.85546875" style="4" customWidth="1"/>
    <col min="4863" max="4863" width="34.7109375" style="4" customWidth="1"/>
    <col min="4864" max="4864" width="9.140625" style="4"/>
    <col min="4865" max="4865" width="12.28515625" style="4" bestFit="1" customWidth="1"/>
    <col min="4866" max="5108" width="9.140625" style="4"/>
    <col min="5109" max="5109" width="1.85546875" style="4" customWidth="1"/>
    <col min="5110" max="5110" width="11.5703125" style="4" customWidth="1"/>
    <col min="5111" max="5111" width="2.42578125" style="4" customWidth="1"/>
    <col min="5112" max="5112" width="27.140625" style="4" customWidth="1"/>
    <col min="5113" max="5113" width="30.140625" style="4" customWidth="1"/>
    <col min="5114" max="5115" width="9.140625" style="4"/>
    <col min="5116" max="5116" width="16" style="4" customWidth="1"/>
    <col min="5117" max="5117" width="9.140625" style="4"/>
    <col min="5118" max="5118" width="27.85546875" style="4" customWidth="1"/>
    <col min="5119" max="5119" width="34.7109375" style="4" customWidth="1"/>
    <col min="5120" max="5120" width="9.140625" style="4"/>
    <col min="5121" max="5121" width="12.28515625" style="4" bestFit="1" customWidth="1"/>
    <col min="5122" max="5364" width="9.140625" style="4"/>
    <col min="5365" max="5365" width="1.85546875" style="4" customWidth="1"/>
    <col min="5366" max="5366" width="11.5703125" style="4" customWidth="1"/>
    <col min="5367" max="5367" width="2.42578125" style="4" customWidth="1"/>
    <col min="5368" max="5368" width="27.140625" style="4" customWidth="1"/>
    <col min="5369" max="5369" width="30.140625" style="4" customWidth="1"/>
    <col min="5370" max="5371" width="9.140625" style="4"/>
    <col min="5372" max="5372" width="16" style="4" customWidth="1"/>
    <col min="5373" max="5373" width="9.140625" style="4"/>
    <col min="5374" max="5374" width="27.85546875" style="4" customWidth="1"/>
    <col min="5375" max="5375" width="34.7109375" style="4" customWidth="1"/>
    <col min="5376" max="5376" width="9.140625" style="4"/>
    <col min="5377" max="5377" width="12.28515625" style="4" bestFit="1" customWidth="1"/>
    <col min="5378" max="5620" width="9.140625" style="4"/>
    <col min="5621" max="5621" width="1.85546875" style="4" customWidth="1"/>
    <col min="5622" max="5622" width="11.5703125" style="4" customWidth="1"/>
    <col min="5623" max="5623" width="2.42578125" style="4" customWidth="1"/>
    <col min="5624" max="5624" width="27.140625" style="4" customWidth="1"/>
    <col min="5625" max="5625" width="30.140625" style="4" customWidth="1"/>
    <col min="5626" max="5627" width="9.140625" style="4"/>
    <col min="5628" max="5628" width="16" style="4" customWidth="1"/>
    <col min="5629" max="5629" width="9.140625" style="4"/>
    <col min="5630" max="5630" width="27.85546875" style="4" customWidth="1"/>
    <col min="5631" max="5631" width="34.7109375" style="4" customWidth="1"/>
    <col min="5632" max="5632" width="9.140625" style="4"/>
    <col min="5633" max="5633" width="12.28515625" style="4" bestFit="1" customWidth="1"/>
    <col min="5634" max="5876" width="9.140625" style="4"/>
    <col min="5877" max="5877" width="1.85546875" style="4" customWidth="1"/>
    <col min="5878" max="5878" width="11.5703125" style="4" customWidth="1"/>
    <col min="5879" max="5879" width="2.42578125" style="4" customWidth="1"/>
    <col min="5880" max="5880" width="27.140625" style="4" customWidth="1"/>
    <col min="5881" max="5881" width="30.140625" style="4" customWidth="1"/>
    <col min="5882" max="5883" width="9.140625" style="4"/>
    <col min="5884" max="5884" width="16" style="4" customWidth="1"/>
    <col min="5885" max="5885" width="9.140625" style="4"/>
    <col min="5886" max="5886" width="27.85546875" style="4" customWidth="1"/>
    <col min="5887" max="5887" width="34.7109375" style="4" customWidth="1"/>
    <col min="5888" max="5888" width="9.140625" style="4"/>
    <col min="5889" max="5889" width="12.28515625" style="4" bestFit="1" customWidth="1"/>
    <col min="5890" max="6132" width="9.140625" style="4"/>
    <col min="6133" max="6133" width="1.85546875" style="4" customWidth="1"/>
    <col min="6134" max="6134" width="11.5703125" style="4" customWidth="1"/>
    <col min="6135" max="6135" width="2.42578125" style="4" customWidth="1"/>
    <col min="6136" max="6136" width="27.140625" style="4" customWidth="1"/>
    <col min="6137" max="6137" width="30.140625" style="4" customWidth="1"/>
    <col min="6138" max="6139" width="9.140625" style="4"/>
    <col min="6140" max="6140" width="16" style="4" customWidth="1"/>
    <col min="6141" max="6141" width="9.140625" style="4"/>
    <col min="6142" max="6142" width="27.85546875" style="4" customWidth="1"/>
    <col min="6143" max="6143" width="34.7109375" style="4" customWidth="1"/>
    <col min="6144" max="6144" width="9.140625" style="4"/>
    <col min="6145" max="6145" width="12.28515625" style="4" bestFit="1" customWidth="1"/>
    <col min="6146" max="6388" width="9.140625" style="4"/>
    <col min="6389" max="6389" width="1.85546875" style="4" customWidth="1"/>
    <col min="6390" max="6390" width="11.5703125" style="4" customWidth="1"/>
    <col min="6391" max="6391" width="2.42578125" style="4" customWidth="1"/>
    <col min="6392" max="6392" width="27.140625" style="4" customWidth="1"/>
    <col min="6393" max="6393" width="30.140625" style="4" customWidth="1"/>
    <col min="6394" max="6395" width="9.140625" style="4"/>
    <col min="6396" max="6396" width="16" style="4" customWidth="1"/>
    <col min="6397" max="6397" width="9.140625" style="4"/>
    <col min="6398" max="6398" width="27.85546875" style="4" customWidth="1"/>
    <col min="6399" max="6399" width="34.7109375" style="4" customWidth="1"/>
    <col min="6400" max="6400" width="9.140625" style="4"/>
    <col min="6401" max="6401" width="12.28515625" style="4" bestFit="1" customWidth="1"/>
    <col min="6402" max="6644" width="9.140625" style="4"/>
    <col min="6645" max="6645" width="1.85546875" style="4" customWidth="1"/>
    <col min="6646" max="6646" width="11.5703125" style="4" customWidth="1"/>
    <col min="6647" max="6647" width="2.42578125" style="4" customWidth="1"/>
    <col min="6648" max="6648" width="27.140625" style="4" customWidth="1"/>
    <col min="6649" max="6649" width="30.140625" style="4" customWidth="1"/>
    <col min="6650" max="6651" width="9.140625" style="4"/>
    <col min="6652" max="6652" width="16" style="4" customWidth="1"/>
    <col min="6653" max="6653" width="9.140625" style="4"/>
    <col min="6654" max="6654" width="27.85546875" style="4" customWidth="1"/>
    <col min="6655" max="6655" width="34.7109375" style="4" customWidth="1"/>
    <col min="6656" max="6656" width="9.140625" style="4"/>
    <col min="6657" max="6657" width="12.28515625" style="4" bestFit="1" customWidth="1"/>
    <col min="6658" max="6900" width="9.140625" style="4"/>
    <col min="6901" max="6901" width="1.85546875" style="4" customWidth="1"/>
    <col min="6902" max="6902" width="11.5703125" style="4" customWidth="1"/>
    <col min="6903" max="6903" width="2.42578125" style="4" customWidth="1"/>
    <col min="6904" max="6904" width="27.140625" style="4" customWidth="1"/>
    <col min="6905" max="6905" width="30.140625" style="4" customWidth="1"/>
    <col min="6906" max="6907" width="9.140625" style="4"/>
    <col min="6908" max="6908" width="16" style="4" customWidth="1"/>
    <col min="6909" max="6909" width="9.140625" style="4"/>
    <col min="6910" max="6910" width="27.85546875" style="4" customWidth="1"/>
    <col min="6911" max="6911" width="34.7109375" style="4" customWidth="1"/>
    <col min="6912" max="6912" width="9.140625" style="4"/>
    <col min="6913" max="6913" width="12.28515625" style="4" bestFit="1" customWidth="1"/>
    <col min="6914" max="7156" width="9.140625" style="4"/>
    <col min="7157" max="7157" width="1.85546875" style="4" customWidth="1"/>
    <col min="7158" max="7158" width="11.5703125" style="4" customWidth="1"/>
    <col min="7159" max="7159" width="2.42578125" style="4" customWidth="1"/>
    <col min="7160" max="7160" width="27.140625" style="4" customWidth="1"/>
    <col min="7161" max="7161" width="30.140625" style="4" customWidth="1"/>
    <col min="7162" max="7163" width="9.140625" style="4"/>
    <col min="7164" max="7164" width="16" style="4" customWidth="1"/>
    <col min="7165" max="7165" width="9.140625" style="4"/>
    <col min="7166" max="7166" width="27.85546875" style="4" customWidth="1"/>
    <col min="7167" max="7167" width="34.7109375" style="4" customWidth="1"/>
    <col min="7168" max="7168" width="9.140625" style="4"/>
    <col min="7169" max="7169" width="12.28515625" style="4" bestFit="1" customWidth="1"/>
    <col min="7170" max="7412" width="9.140625" style="4"/>
    <col min="7413" max="7413" width="1.85546875" style="4" customWidth="1"/>
    <col min="7414" max="7414" width="11.5703125" style="4" customWidth="1"/>
    <col min="7415" max="7415" width="2.42578125" style="4" customWidth="1"/>
    <col min="7416" max="7416" width="27.140625" style="4" customWidth="1"/>
    <col min="7417" max="7417" width="30.140625" style="4" customWidth="1"/>
    <col min="7418" max="7419" width="9.140625" style="4"/>
    <col min="7420" max="7420" width="16" style="4" customWidth="1"/>
    <col min="7421" max="7421" width="9.140625" style="4"/>
    <col min="7422" max="7422" width="27.85546875" style="4" customWidth="1"/>
    <col min="7423" max="7423" width="34.7109375" style="4" customWidth="1"/>
    <col min="7424" max="7424" width="9.140625" style="4"/>
    <col min="7425" max="7425" width="12.28515625" style="4" bestFit="1" customWidth="1"/>
    <col min="7426" max="7668" width="9.140625" style="4"/>
    <col min="7669" max="7669" width="1.85546875" style="4" customWidth="1"/>
    <col min="7670" max="7670" width="11.5703125" style="4" customWidth="1"/>
    <col min="7671" max="7671" width="2.42578125" style="4" customWidth="1"/>
    <col min="7672" max="7672" width="27.140625" style="4" customWidth="1"/>
    <col min="7673" max="7673" width="30.140625" style="4" customWidth="1"/>
    <col min="7674" max="7675" width="9.140625" style="4"/>
    <col min="7676" max="7676" width="16" style="4" customWidth="1"/>
    <col min="7677" max="7677" width="9.140625" style="4"/>
    <col min="7678" max="7678" width="27.85546875" style="4" customWidth="1"/>
    <col min="7679" max="7679" width="34.7109375" style="4" customWidth="1"/>
    <col min="7680" max="7680" width="9.140625" style="4"/>
    <col min="7681" max="7681" width="12.28515625" style="4" bestFit="1" customWidth="1"/>
    <col min="7682" max="7924" width="9.140625" style="4"/>
    <col min="7925" max="7925" width="1.85546875" style="4" customWidth="1"/>
    <col min="7926" max="7926" width="11.5703125" style="4" customWidth="1"/>
    <col min="7927" max="7927" width="2.42578125" style="4" customWidth="1"/>
    <col min="7928" max="7928" width="27.140625" style="4" customWidth="1"/>
    <col min="7929" max="7929" width="30.140625" style="4" customWidth="1"/>
    <col min="7930" max="7931" width="9.140625" style="4"/>
    <col min="7932" max="7932" width="16" style="4" customWidth="1"/>
    <col min="7933" max="7933" width="9.140625" style="4"/>
    <col min="7934" max="7934" width="27.85546875" style="4" customWidth="1"/>
    <col min="7935" max="7935" width="34.7109375" style="4" customWidth="1"/>
    <col min="7936" max="7936" width="9.140625" style="4"/>
    <col min="7937" max="7937" width="12.28515625" style="4" bestFit="1" customWidth="1"/>
    <col min="7938" max="8180" width="9.140625" style="4"/>
    <col min="8181" max="8181" width="1.85546875" style="4" customWidth="1"/>
    <col min="8182" max="8182" width="11.5703125" style="4" customWidth="1"/>
    <col min="8183" max="8183" width="2.42578125" style="4" customWidth="1"/>
    <col min="8184" max="8184" width="27.140625" style="4" customWidth="1"/>
    <col min="8185" max="8185" width="30.140625" style="4" customWidth="1"/>
    <col min="8186" max="8187" width="9.140625" style="4"/>
    <col min="8188" max="8188" width="16" style="4" customWidth="1"/>
    <col min="8189" max="8189" width="9.140625" style="4"/>
    <col min="8190" max="8190" width="27.85546875" style="4" customWidth="1"/>
    <col min="8191" max="8191" width="34.7109375" style="4" customWidth="1"/>
    <col min="8192" max="8192" width="9.140625" style="4"/>
    <col min="8193" max="8193" width="12.28515625" style="4" bestFit="1" customWidth="1"/>
    <col min="8194" max="8436" width="9.140625" style="4"/>
    <col min="8437" max="8437" width="1.85546875" style="4" customWidth="1"/>
    <col min="8438" max="8438" width="11.5703125" style="4" customWidth="1"/>
    <col min="8439" max="8439" width="2.42578125" style="4" customWidth="1"/>
    <col min="8440" max="8440" width="27.140625" style="4" customWidth="1"/>
    <col min="8441" max="8441" width="30.140625" style="4" customWidth="1"/>
    <col min="8442" max="8443" width="9.140625" style="4"/>
    <col min="8444" max="8444" width="16" style="4" customWidth="1"/>
    <col min="8445" max="8445" width="9.140625" style="4"/>
    <col min="8446" max="8446" width="27.85546875" style="4" customWidth="1"/>
    <col min="8447" max="8447" width="34.7109375" style="4" customWidth="1"/>
    <col min="8448" max="8448" width="9.140625" style="4"/>
    <col min="8449" max="8449" width="12.28515625" style="4" bestFit="1" customWidth="1"/>
    <col min="8450" max="8692" width="9.140625" style="4"/>
    <col min="8693" max="8693" width="1.85546875" style="4" customWidth="1"/>
    <col min="8694" max="8694" width="11.5703125" style="4" customWidth="1"/>
    <col min="8695" max="8695" width="2.42578125" style="4" customWidth="1"/>
    <col min="8696" max="8696" width="27.140625" style="4" customWidth="1"/>
    <col min="8697" max="8697" width="30.140625" style="4" customWidth="1"/>
    <col min="8698" max="8699" width="9.140625" style="4"/>
    <col min="8700" max="8700" width="16" style="4" customWidth="1"/>
    <col min="8701" max="8701" width="9.140625" style="4"/>
    <col min="8702" max="8702" width="27.85546875" style="4" customWidth="1"/>
    <col min="8703" max="8703" width="34.7109375" style="4" customWidth="1"/>
    <col min="8704" max="8704" width="9.140625" style="4"/>
    <col min="8705" max="8705" width="12.28515625" style="4" bestFit="1" customWidth="1"/>
    <col min="8706" max="8948" width="9.140625" style="4"/>
    <col min="8949" max="8949" width="1.85546875" style="4" customWidth="1"/>
    <col min="8950" max="8950" width="11.5703125" style="4" customWidth="1"/>
    <col min="8951" max="8951" width="2.42578125" style="4" customWidth="1"/>
    <col min="8952" max="8952" width="27.140625" style="4" customWidth="1"/>
    <col min="8953" max="8953" width="30.140625" style="4" customWidth="1"/>
    <col min="8954" max="8955" width="9.140625" style="4"/>
    <col min="8956" max="8956" width="16" style="4" customWidth="1"/>
    <col min="8957" max="8957" width="9.140625" style="4"/>
    <col min="8958" max="8958" width="27.85546875" style="4" customWidth="1"/>
    <col min="8959" max="8959" width="34.7109375" style="4" customWidth="1"/>
    <col min="8960" max="8960" width="9.140625" style="4"/>
    <col min="8961" max="8961" width="12.28515625" style="4" bestFit="1" customWidth="1"/>
    <col min="8962" max="9204" width="9.140625" style="4"/>
    <col min="9205" max="9205" width="1.85546875" style="4" customWidth="1"/>
    <col min="9206" max="9206" width="11.5703125" style="4" customWidth="1"/>
    <col min="9207" max="9207" width="2.42578125" style="4" customWidth="1"/>
    <col min="9208" max="9208" width="27.140625" style="4" customWidth="1"/>
    <col min="9209" max="9209" width="30.140625" style="4" customWidth="1"/>
    <col min="9210" max="9211" width="9.140625" style="4"/>
    <col min="9212" max="9212" width="16" style="4" customWidth="1"/>
    <col min="9213" max="9213" width="9.140625" style="4"/>
    <col min="9214" max="9214" width="27.85546875" style="4" customWidth="1"/>
    <col min="9215" max="9215" width="34.7109375" style="4" customWidth="1"/>
    <col min="9216" max="9216" width="9.140625" style="4"/>
    <col min="9217" max="9217" width="12.28515625" style="4" bestFit="1" customWidth="1"/>
    <col min="9218" max="9460" width="9.140625" style="4"/>
    <col min="9461" max="9461" width="1.85546875" style="4" customWidth="1"/>
    <col min="9462" max="9462" width="11.5703125" style="4" customWidth="1"/>
    <col min="9463" max="9463" width="2.42578125" style="4" customWidth="1"/>
    <col min="9464" max="9464" width="27.140625" style="4" customWidth="1"/>
    <col min="9465" max="9465" width="30.140625" style="4" customWidth="1"/>
    <col min="9466" max="9467" width="9.140625" style="4"/>
    <col min="9468" max="9468" width="16" style="4" customWidth="1"/>
    <col min="9469" max="9469" width="9.140625" style="4"/>
    <col min="9470" max="9470" width="27.85546875" style="4" customWidth="1"/>
    <col min="9471" max="9471" width="34.7109375" style="4" customWidth="1"/>
    <col min="9472" max="9472" width="9.140625" style="4"/>
    <col min="9473" max="9473" width="12.28515625" style="4" bestFit="1" customWidth="1"/>
    <col min="9474" max="9716" width="9.140625" style="4"/>
    <col min="9717" max="9717" width="1.85546875" style="4" customWidth="1"/>
    <col min="9718" max="9718" width="11.5703125" style="4" customWidth="1"/>
    <col min="9719" max="9719" width="2.42578125" style="4" customWidth="1"/>
    <col min="9720" max="9720" width="27.140625" style="4" customWidth="1"/>
    <col min="9721" max="9721" width="30.140625" style="4" customWidth="1"/>
    <col min="9722" max="9723" width="9.140625" style="4"/>
    <col min="9724" max="9724" width="16" style="4" customWidth="1"/>
    <col min="9725" max="9725" width="9.140625" style="4"/>
    <col min="9726" max="9726" width="27.85546875" style="4" customWidth="1"/>
    <col min="9727" max="9727" width="34.7109375" style="4" customWidth="1"/>
    <col min="9728" max="9728" width="9.140625" style="4"/>
    <col min="9729" max="9729" width="12.28515625" style="4" bestFit="1" customWidth="1"/>
    <col min="9730" max="9972" width="9.140625" style="4"/>
    <col min="9973" max="9973" width="1.85546875" style="4" customWidth="1"/>
    <col min="9974" max="9974" width="11.5703125" style="4" customWidth="1"/>
    <col min="9975" max="9975" width="2.42578125" style="4" customWidth="1"/>
    <col min="9976" max="9976" width="27.140625" style="4" customWidth="1"/>
    <col min="9977" max="9977" width="30.140625" style="4" customWidth="1"/>
    <col min="9978" max="9979" width="9.140625" style="4"/>
    <col min="9980" max="9980" width="16" style="4" customWidth="1"/>
    <col min="9981" max="9981" width="9.140625" style="4"/>
    <col min="9982" max="9982" width="27.85546875" style="4" customWidth="1"/>
    <col min="9983" max="9983" width="34.7109375" style="4" customWidth="1"/>
    <col min="9984" max="9984" width="9.140625" style="4"/>
    <col min="9985" max="9985" width="12.28515625" style="4" bestFit="1" customWidth="1"/>
    <col min="9986" max="10228" width="9.140625" style="4"/>
    <col min="10229" max="10229" width="1.85546875" style="4" customWidth="1"/>
    <col min="10230" max="10230" width="11.5703125" style="4" customWidth="1"/>
    <col min="10231" max="10231" width="2.42578125" style="4" customWidth="1"/>
    <col min="10232" max="10232" width="27.140625" style="4" customWidth="1"/>
    <col min="10233" max="10233" width="30.140625" style="4" customWidth="1"/>
    <col min="10234" max="10235" width="9.140625" style="4"/>
    <col min="10236" max="10236" width="16" style="4" customWidth="1"/>
    <col min="10237" max="10237" width="9.140625" style="4"/>
    <col min="10238" max="10238" width="27.85546875" style="4" customWidth="1"/>
    <col min="10239" max="10239" width="34.7109375" style="4" customWidth="1"/>
    <col min="10240" max="10240" width="9.140625" style="4"/>
    <col min="10241" max="10241" width="12.28515625" style="4" bestFit="1" customWidth="1"/>
    <col min="10242" max="10484" width="9.140625" style="4"/>
    <col min="10485" max="10485" width="1.85546875" style="4" customWidth="1"/>
    <col min="10486" max="10486" width="11.5703125" style="4" customWidth="1"/>
    <col min="10487" max="10487" width="2.42578125" style="4" customWidth="1"/>
    <col min="10488" max="10488" width="27.140625" style="4" customWidth="1"/>
    <col min="10489" max="10489" width="30.140625" style="4" customWidth="1"/>
    <col min="10490" max="10491" width="9.140625" style="4"/>
    <col min="10492" max="10492" width="16" style="4" customWidth="1"/>
    <col min="10493" max="10493" width="9.140625" style="4"/>
    <col min="10494" max="10494" width="27.85546875" style="4" customWidth="1"/>
    <col min="10495" max="10495" width="34.7109375" style="4" customWidth="1"/>
    <col min="10496" max="10496" width="9.140625" style="4"/>
    <col min="10497" max="10497" width="12.28515625" style="4" bestFit="1" customWidth="1"/>
    <col min="10498" max="10740" width="9.140625" style="4"/>
    <col min="10741" max="10741" width="1.85546875" style="4" customWidth="1"/>
    <col min="10742" max="10742" width="11.5703125" style="4" customWidth="1"/>
    <col min="10743" max="10743" width="2.42578125" style="4" customWidth="1"/>
    <col min="10744" max="10744" width="27.140625" style="4" customWidth="1"/>
    <col min="10745" max="10745" width="30.140625" style="4" customWidth="1"/>
    <col min="10746" max="10747" width="9.140625" style="4"/>
    <col min="10748" max="10748" width="16" style="4" customWidth="1"/>
    <col min="10749" max="10749" width="9.140625" style="4"/>
    <col min="10750" max="10750" width="27.85546875" style="4" customWidth="1"/>
    <col min="10751" max="10751" width="34.7109375" style="4" customWidth="1"/>
    <col min="10752" max="10752" width="9.140625" style="4"/>
    <col min="10753" max="10753" width="12.28515625" style="4" bestFit="1" customWidth="1"/>
    <col min="10754" max="10996" width="9.140625" style="4"/>
    <col min="10997" max="10997" width="1.85546875" style="4" customWidth="1"/>
    <col min="10998" max="10998" width="11.5703125" style="4" customWidth="1"/>
    <col min="10999" max="10999" width="2.42578125" style="4" customWidth="1"/>
    <col min="11000" max="11000" width="27.140625" style="4" customWidth="1"/>
    <col min="11001" max="11001" width="30.140625" style="4" customWidth="1"/>
    <col min="11002" max="11003" width="9.140625" style="4"/>
    <col min="11004" max="11004" width="16" style="4" customWidth="1"/>
    <col min="11005" max="11005" width="9.140625" style="4"/>
    <col min="11006" max="11006" width="27.85546875" style="4" customWidth="1"/>
    <col min="11007" max="11007" width="34.7109375" style="4" customWidth="1"/>
    <col min="11008" max="11008" width="9.140625" style="4"/>
    <col min="11009" max="11009" width="12.28515625" style="4" bestFit="1" customWidth="1"/>
    <col min="11010" max="11252" width="9.140625" style="4"/>
    <col min="11253" max="11253" width="1.85546875" style="4" customWidth="1"/>
    <col min="11254" max="11254" width="11.5703125" style="4" customWidth="1"/>
    <col min="11255" max="11255" width="2.42578125" style="4" customWidth="1"/>
    <col min="11256" max="11256" width="27.140625" style="4" customWidth="1"/>
    <col min="11257" max="11257" width="30.140625" style="4" customWidth="1"/>
    <col min="11258" max="11259" width="9.140625" style="4"/>
    <col min="11260" max="11260" width="16" style="4" customWidth="1"/>
    <col min="11261" max="11261" width="9.140625" style="4"/>
    <col min="11262" max="11262" width="27.85546875" style="4" customWidth="1"/>
    <col min="11263" max="11263" width="34.7109375" style="4" customWidth="1"/>
    <col min="11264" max="11264" width="9.140625" style="4"/>
    <col min="11265" max="11265" width="12.28515625" style="4" bestFit="1" customWidth="1"/>
    <col min="11266" max="11508" width="9.140625" style="4"/>
    <col min="11509" max="11509" width="1.85546875" style="4" customWidth="1"/>
    <col min="11510" max="11510" width="11.5703125" style="4" customWidth="1"/>
    <col min="11511" max="11511" width="2.42578125" style="4" customWidth="1"/>
    <col min="11512" max="11512" width="27.140625" style="4" customWidth="1"/>
    <col min="11513" max="11513" width="30.140625" style="4" customWidth="1"/>
    <col min="11514" max="11515" width="9.140625" style="4"/>
    <col min="11516" max="11516" width="16" style="4" customWidth="1"/>
    <col min="11517" max="11517" width="9.140625" style="4"/>
    <col min="11518" max="11518" width="27.85546875" style="4" customWidth="1"/>
    <col min="11519" max="11519" width="34.7109375" style="4" customWidth="1"/>
    <col min="11520" max="11520" width="9.140625" style="4"/>
    <col min="11521" max="11521" width="12.28515625" style="4" bestFit="1" customWidth="1"/>
    <col min="11522" max="11764" width="9.140625" style="4"/>
    <col min="11765" max="11765" width="1.85546875" style="4" customWidth="1"/>
    <col min="11766" max="11766" width="11.5703125" style="4" customWidth="1"/>
    <col min="11767" max="11767" width="2.42578125" style="4" customWidth="1"/>
    <col min="11768" max="11768" width="27.140625" style="4" customWidth="1"/>
    <col min="11769" max="11769" width="30.140625" style="4" customWidth="1"/>
    <col min="11770" max="11771" width="9.140625" style="4"/>
    <col min="11772" max="11772" width="16" style="4" customWidth="1"/>
    <col min="11773" max="11773" width="9.140625" style="4"/>
    <col min="11774" max="11774" width="27.85546875" style="4" customWidth="1"/>
    <col min="11775" max="11775" width="34.7109375" style="4" customWidth="1"/>
    <col min="11776" max="11776" width="9.140625" style="4"/>
    <col min="11777" max="11777" width="12.28515625" style="4" bestFit="1" customWidth="1"/>
    <col min="11778" max="12020" width="9.140625" style="4"/>
    <col min="12021" max="12021" width="1.85546875" style="4" customWidth="1"/>
    <col min="12022" max="12022" width="11.5703125" style="4" customWidth="1"/>
    <col min="12023" max="12023" width="2.42578125" style="4" customWidth="1"/>
    <col min="12024" max="12024" width="27.140625" style="4" customWidth="1"/>
    <col min="12025" max="12025" width="30.140625" style="4" customWidth="1"/>
    <col min="12026" max="12027" width="9.140625" style="4"/>
    <col min="12028" max="12028" width="16" style="4" customWidth="1"/>
    <col min="12029" max="12029" width="9.140625" style="4"/>
    <col min="12030" max="12030" width="27.85546875" style="4" customWidth="1"/>
    <col min="12031" max="12031" width="34.7109375" style="4" customWidth="1"/>
    <col min="12032" max="12032" width="9.140625" style="4"/>
    <col min="12033" max="12033" width="12.28515625" style="4" bestFit="1" customWidth="1"/>
    <col min="12034" max="12276" width="9.140625" style="4"/>
    <col min="12277" max="12277" width="1.85546875" style="4" customWidth="1"/>
    <col min="12278" max="12278" width="11.5703125" style="4" customWidth="1"/>
    <col min="12279" max="12279" width="2.42578125" style="4" customWidth="1"/>
    <col min="12280" max="12280" width="27.140625" style="4" customWidth="1"/>
    <col min="12281" max="12281" width="30.140625" style="4" customWidth="1"/>
    <col min="12282" max="12283" width="9.140625" style="4"/>
    <col min="12284" max="12284" width="16" style="4" customWidth="1"/>
    <col min="12285" max="12285" width="9.140625" style="4"/>
    <col min="12286" max="12286" width="27.85546875" style="4" customWidth="1"/>
    <col min="12287" max="12287" width="34.7109375" style="4" customWidth="1"/>
    <col min="12288" max="12288" width="9.140625" style="4"/>
    <col min="12289" max="12289" width="12.28515625" style="4" bestFit="1" customWidth="1"/>
    <col min="12290" max="12532" width="9.140625" style="4"/>
    <col min="12533" max="12533" width="1.85546875" style="4" customWidth="1"/>
    <col min="12534" max="12534" width="11.5703125" style="4" customWidth="1"/>
    <col min="12535" max="12535" width="2.42578125" style="4" customWidth="1"/>
    <col min="12536" max="12536" width="27.140625" style="4" customWidth="1"/>
    <col min="12537" max="12537" width="30.140625" style="4" customWidth="1"/>
    <col min="12538" max="12539" width="9.140625" style="4"/>
    <col min="12540" max="12540" width="16" style="4" customWidth="1"/>
    <col min="12541" max="12541" width="9.140625" style="4"/>
    <col min="12542" max="12542" width="27.85546875" style="4" customWidth="1"/>
    <col min="12543" max="12543" width="34.7109375" style="4" customWidth="1"/>
    <col min="12544" max="12544" width="9.140625" style="4"/>
    <col min="12545" max="12545" width="12.28515625" style="4" bestFit="1" customWidth="1"/>
    <col min="12546" max="12788" width="9.140625" style="4"/>
    <col min="12789" max="12789" width="1.85546875" style="4" customWidth="1"/>
    <col min="12790" max="12790" width="11.5703125" style="4" customWidth="1"/>
    <col min="12791" max="12791" width="2.42578125" style="4" customWidth="1"/>
    <col min="12792" max="12792" width="27.140625" style="4" customWidth="1"/>
    <col min="12793" max="12793" width="30.140625" style="4" customWidth="1"/>
    <col min="12794" max="12795" width="9.140625" style="4"/>
    <col min="12796" max="12796" width="16" style="4" customWidth="1"/>
    <col min="12797" max="12797" width="9.140625" style="4"/>
    <col min="12798" max="12798" width="27.85546875" style="4" customWidth="1"/>
    <col min="12799" max="12799" width="34.7109375" style="4" customWidth="1"/>
    <col min="12800" max="12800" width="9.140625" style="4"/>
    <col min="12801" max="12801" width="12.28515625" style="4" bestFit="1" customWidth="1"/>
    <col min="12802" max="13044" width="9.140625" style="4"/>
    <col min="13045" max="13045" width="1.85546875" style="4" customWidth="1"/>
    <col min="13046" max="13046" width="11.5703125" style="4" customWidth="1"/>
    <col min="13047" max="13047" width="2.42578125" style="4" customWidth="1"/>
    <col min="13048" max="13048" width="27.140625" style="4" customWidth="1"/>
    <col min="13049" max="13049" width="30.140625" style="4" customWidth="1"/>
    <col min="13050" max="13051" width="9.140625" style="4"/>
    <col min="13052" max="13052" width="16" style="4" customWidth="1"/>
    <col min="13053" max="13053" width="9.140625" style="4"/>
    <col min="13054" max="13054" width="27.85546875" style="4" customWidth="1"/>
    <col min="13055" max="13055" width="34.7109375" style="4" customWidth="1"/>
    <col min="13056" max="13056" width="9.140625" style="4"/>
    <col min="13057" max="13057" width="12.28515625" style="4" bestFit="1" customWidth="1"/>
    <col min="13058" max="13300" width="9.140625" style="4"/>
    <col min="13301" max="13301" width="1.85546875" style="4" customWidth="1"/>
    <col min="13302" max="13302" width="11.5703125" style="4" customWidth="1"/>
    <col min="13303" max="13303" width="2.42578125" style="4" customWidth="1"/>
    <col min="13304" max="13304" width="27.140625" style="4" customWidth="1"/>
    <col min="13305" max="13305" width="30.140625" style="4" customWidth="1"/>
    <col min="13306" max="13307" width="9.140625" style="4"/>
    <col min="13308" max="13308" width="16" style="4" customWidth="1"/>
    <col min="13309" max="13309" width="9.140625" style="4"/>
    <col min="13310" max="13310" width="27.85546875" style="4" customWidth="1"/>
    <col min="13311" max="13311" width="34.7109375" style="4" customWidth="1"/>
    <col min="13312" max="13312" width="9.140625" style="4"/>
    <col min="13313" max="13313" width="12.28515625" style="4" bestFit="1" customWidth="1"/>
    <col min="13314" max="13556" width="9.140625" style="4"/>
    <col min="13557" max="13557" width="1.85546875" style="4" customWidth="1"/>
    <col min="13558" max="13558" width="11.5703125" style="4" customWidth="1"/>
    <col min="13559" max="13559" width="2.42578125" style="4" customWidth="1"/>
    <col min="13560" max="13560" width="27.140625" style="4" customWidth="1"/>
    <col min="13561" max="13561" width="30.140625" style="4" customWidth="1"/>
    <col min="13562" max="13563" width="9.140625" style="4"/>
    <col min="13564" max="13564" width="16" style="4" customWidth="1"/>
    <col min="13565" max="13565" width="9.140625" style="4"/>
    <col min="13566" max="13566" width="27.85546875" style="4" customWidth="1"/>
    <col min="13567" max="13567" width="34.7109375" style="4" customWidth="1"/>
    <col min="13568" max="13568" width="9.140625" style="4"/>
    <col min="13569" max="13569" width="12.28515625" style="4" bestFit="1" customWidth="1"/>
    <col min="13570" max="13812" width="9.140625" style="4"/>
    <col min="13813" max="13813" width="1.85546875" style="4" customWidth="1"/>
    <col min="13814" max="13814" width="11.5703125" style="4" customWidth="1"/>
    <col min="13815" max="13815" width="2.42578125" style="4" customWidth="1"/>
    <col min="13816" max="13816" width="27.140625" style="4" customWidth="1"/>
    <col min="13817" max="13817" width="30.140625" style="4" customWidth="1"/>
    <col min="13818" max="13819" width="9.140625" style="4"/>
    <col min="13820" max="13820" width="16" style="4" customWidth="1"/>
    <col min="13821" max="13821" width="9.140625" style="4"/>
    <col min="13822" max="13822" width="27.85546875" style="4" customWidth="1"/>
    <col min="13823" max="13823" width="34.7109375" style="4" customWidth="1"/>
    <col min="13824" max="13824" width="9.140625" style="4"/>
    <col min="13825" max="13825" width="12.28515625" style="4" bestFit="1" customWidth="1"/>
    <col min="13826" max="14068" width="9.140625" style="4"/>
    <col min="14069" max="14069" width="1.85546875" style="4" customWidth="1"/>
    <col min="14070" max="14070" width="11.5703125" style="4" customWidth="1"/>
    <col min="14071" max="14071" width="2.42578125" style="4" customWidth="1"/>
    <col min="14072" max="14072" width="27.140625" style="4" customWidth="1"/>
    <col min="14073" max="14073" width="30.140625" style="4" customWidth="1"/>
    <col min="14074" max="14075" width="9.140625" style="4"/>
    <col min="14076" max="14076" width="16" style="4" customWidth="1"/>
    <col min="14077" max="14077" width="9.140625" style="4"/>
    <col min="14078" max="14078" width="27.85546875" style="4" customWidth="1"/>
    <col min="14079" max="14079" width="34.7109375" style="4" customWidth="1"/>
    <col min="14080" max="14080" width="9.140625" style="4"/>
    <col min="14081" max="14081" width="12.28515625" style="4" bestFit="1" customWidth="1"/>
    <col min="14082" max="14324" width="9.140625" style="4"/>
    <col min="14325" max="14325" width="1.85546875" style="4" customWidth="1"/>
    <col min="14326" max="14326" width="11.5703125" style="4" customWidth="1"/>
    <col min="14327" max="14327" width="2.42578125" style="4" customWidth="1"/>
    <col min="14328" max="14328" width="27.140625" style="4" customWidth="1"/>
    <col min="14329" max="14329" width="30.140625" style="4" customWidth="1"/>
    <col min="14330" max="14331" width="9.140625" style="4"/>
    <col min="14332" max="14332" width="16" style="4" customWidth="1"/>
    <col min="14333" max="14333" width="9.140625" style="4"/>
    <col min="14334" max="14334" width="27.85546875" style="4" customWidth="1"/>
    <col min="14335" max="14335" width="34.7109375" style="4" customWidth="1"/>
    <col min="14336" max="14336" width="9.140625" style="4"/>
    <col min="14337" max="14337" width="12.28515625" style="4" bestFit="1" customWidth="1"/>
    <col min="14338" max="14580" width="9.140625" style="4"/>
    <col min="14581" max="14581" width="1.85546875" style="4" customWidth="1"/>
    <col min="14582" max="14582" width="11.5703125" style="4" customWidth="1"/>
    <col min="14583" max="14583" width="2.42578125" style="4" customWidth="1"/>
    <col min="14584" max="14584" width="27.140625" style="4" customWidth="1"/>
    <col min="14585" max="14585" width="30.140625" style="4" customWidth="1"/>
    <col min="14586" max="14587" width="9.140625" style="4"/>
    <col min="14588" max="14588" width="16" style="4" customWidth="1"/>
    <col min="14589" max="14589" width="9.140625" style="4"/>
    <col min="14590" max="14590" width="27.85546875" style="4" customWidth="1"/>
    <col min="14591" max="14591" width="34.7109375" style="4" customWidth="1"/>
    <col min="14592" max="14592" width="9.140625" style="4"/>
    <col min="14593" max="14593" width="12.28515625" style="4" bestFit="1" customWidth="1"/>
    <col min="14594" max="14836" width="9.140625" style="4"/>
    <col min="14837" max="14837" width="1.85546875" style="4" customWidth="1"/>
    <col min="14838" max="14838" width="11.5703125" style="4" customWidth="1"/>
    <col min="14839" max="14839" width="2.42578125" style="4" customWidth="1"/>
    <col min="14840" max="14840" width="27.140625" style="4" customWidth="1"/>
    <col min="14841" max="14841" width="30.140625" style="4" customWidth="1"/>
    <col min="14842" max="14843" width="9.140625" style="4"/>
    <col min="14844" max="14844" width="16" style="4" customWidth="1"/>
    <col min="14845" max="14845" width="9.140625" style="4"/>
    <col min="14846" max="14846" width="27.85546875" style="4" customWidth="1"/>
    <col min="14847" max="14847" width="34.7109375" style="4" customWidth="1"/>
    <col min="14848" max="14848" width="9.140625" style="4"/>
    <col min="14849" max="14849" width="12.28515625" style="4" bestFit="1" customWidth="1"/>
    <col min="14850" max="15092" width="9.140625" style="4"/>
    <col min="15093" max="15093" width="1.85546875" style="4" customWidth="1"/>
    <col min="15094" max="15094" width="11.5703125" style="4" customWidth="1"/>
    <col min="15095" max="15095" width="2.42578125" style="4" customWidth="1"/>
    <col min="15096" max="15096" width="27.140625" style="4" customWidth="1"/>
    <col min="15097" max="15097" width="30.140625" style="4" customWidth="1"/>
    <col min="15098" max="15099" width="9.140625" style="4"/>
    <col min="15100" max="15100" width="16" style="4" customWidth="1"/>
    <col min="15101" max="15101" width="9.140625" style="4"/>
    <col min="15102" max="15102" width="27.85546875" style="4" customWidth="1"/>
    <col min="15103" max="15103" width="34.7109375" style="4" customWidth="1"/>
    <col min="15104" max="15104" width="9.140625" style="4"/>
    <col min="15105" max="15105" width="12.28515625" style="4" bestFit="1" customWidth="1"/>
    <col min="15106" max="15348" width="9.140625" style="4"/>
    <col min="15349" max="15349" width="1.85546875" style="4" customWidth="1"/>
    <col min="15350" max="15350" width="11.5703125" style="4" customWidth="1"/>
    <col min="15351" max="15351" width="2.42578125" style="4" customWidth="1"/>
    <col min="15352" max="15352" width="27.140625" style="4" customWidth="1"/>
    <col min="15353" max="15353" width="30.140625" style="4" customWidth="1"/>
    <col min="15354" max="15355" width="9.140625" style="4"/>
    <col min="15356" max="15356" width="16" style="4" customWidth="1"/>
    <col min="15357" max="15357" width="9.140625" style="4"/>
    <col min="15358" max="15358" width="27.85546875" style="4" customWidth="1"/>
    <col min="15359" max="15359" width="34.7109375" style="4" customWidth="1"/>
    <col min="15360" max="15360" width="9.140625" style="4"/>
    <col min="15361" max="15361" width="12.28515625" style="4" bestFit="1" customWidth="1"/>
    <col min="15362" max="15604" width="9.140625" style="4"/>
    <col min="15605" max="15605" width="1.85546875" style="4" customWidth="1"/>
    <col min="15606" max="15606" width="11.5703125" style="4" customWidth="1"/>
    <col min="15607" max="15607" width="2.42578125" style="4" customWidth="1"/>
    <col min="15608" max="15608" width="27.140625" style="4" customWidth="1"/>
    <col min="15609" max="15609" width="30.140625" style="4" customWidth="1"/>
    <col min="15610" max="15611" width="9.140625" style="4"/>
    <col min="15612" max="15612" width="16" style="4" customWidth="1"/>
    <col min="15613" max="15613" width="9.140625" style="4"/>
    <col min="15614" max="15614" width="27.85546875" style="4" customWidth="1"/>
    <col min="15615" max="15615" width="34.7109375" style="4" customWidth="1"/>
    <col min="15616" max="15616" width="9.140625" style="4"/>
    <col min="15617" max="15617" width="12.28515625" style="4" bestFit="1" customWidth="1"/>
    <col min="15618" max="15860" width="9.140625" style="4"/>
    <col min="15861" max="15861" width="1.85546875" style="4" customWidth="1"/>
    <col min="15862" max="15862" width="11.5703125" style="4" customWidth="1"/>
    <col min="15863" max="15863" width="2.42578125" style="4" customWidth="1"/>
    <col min="15864" max="15864" width="27.140625" style="4" customWidth="1"/>
    <col min="15865" max="15865" width="30.140625" style="4" customWidth="1"/>
    <col min="15866" max="15867" width="9.140625" style="4"/>
    <col min="15868" max="15868" width="16" style="4" customWidth="1"/>
    <col min="15869" max="15869" width="9.140625" style="4"/>
    <col min="15870" max="15870" width="27.85546875" style="4" customWidth="1"/>
    <col min="15871" max="15871" width="34.7109375" style="4" customWidth="1"/>
    <col min="15872" max="15872" width="9.140625" style="4"/>
    <col min="15873" max="15873" width="12.28515625" style="4" bestFit="1" customWidth="1"/>
    <col min="15874" max="16116" width="9.140625" style="4"/>
    <col min="16117" max="16117" width="1.85546875" style="4" customWidth="1"/>
    <col min="16118" max="16118" width="11.5703125" style="4" customWidth="1"/>
    <col min="16119" max="16119" width="2.42578125" style="4" customWidth="1"/>
    <col min="16120" max="16120" width="27.140625" style="4" customWidth="1"/>
    <col min="16121" max="16121" width="30.140625" style="4" customWidth="1"/>
    <col min="16122" max="16123" width="9.140625" style="4"/>
    <col min="16124" max="16124" width="16" style="4" customWidth="1"/>
    <col min="16125" max="16125" width="9.140625" style="4"/>
    <col min="16126" max="16126" width="27.85546875" style="4" customWidth="1"/>
    <col min="16127" max="16127" width="34.7109375" style="4" customWidth="1"/>
    <col min="16128" max="16128" width="9.140625" style="4"/>
    <col min="16129" max="16129" width="12.28515625" style="4" bestFit="1" customWidth="1"/>
    <col min="16130" max="16384" width="9.140625" style="4"/>
  </cols>
  <sheetData>
    <row r="1" spans="1:13" ht="19.5" x14ac:dyDescent="0.3">
      <c r="A1" s="286" t="s">
        <v>492</v>
      </c>
      <c r="B1" s="285"/>
    </row>
    <row r="2" spans="1:13" x14ac:dyDescent="0.2">
      <c r="A2" s="26"/>
    </row>
    <row r="3" spans="1:13" x14ac:dyDescent="0.2">
      <c r="A3" s="27" t="s">
        <v>169</v>
      </c>
      <c r="B3" s="28">
        <v>44469</v>
      </c>
    </row>
    <row r="4" spans="1:13" x14ac:dyDescent="0.2">
      <c r="A4" s="27" t="s">
        <v>170</v>
      </c>
      <c r="B4" s="28">
        <v>44833</v>
      </c>
    </row>
    <row r="5" spans="1:13" x14ac:dyDescent="0.2">
      <c r="A5" s="4"/>
      <c r="B5" s="4"/>
    </row>
    <row r="6" spans="1:13" x14ac:dyDescent="0.2">
      <c r="A6" s="29"/>
    </row>
    <row r="7" spans="1:13" x14ac:dyDescent="0.2">
      <c r="A7" s="29"/>
    </row>
    <row r="8" spans="1:13" ht="18" thickBot="1" x14ac:dyDescent="0.35">
      <c r="A8" s="287" t="s">
        <v>171</v>
      </c>
      <c r="B8" s="27"/>
      <c r="C8" s="27"/>
      <c r="D8" s="72" t="s">
        <v>232</v>
      </c>
      <c r="E8" s="27"/>
      <c r="F8" s="27"/>
      <c r="G8" s="27"/>
      <c r="H8" s="27"/>
      <c r="I8" s="27"/>
      <c r="J8" s="27"/>
      <c r="K8" s="27"/>
      <c r="L8" s="27"/>
      <c r="M8" s="27"/>
    </row>
    <row r="9" spans="1:13" ht="15" thickTop="1" x14ac:dyDescent="0.2">
      <c r="A9" s="27" t="s">
        <v>491</v>
      </c>
      <c r="B9" s="30"/>
      <c r="C9" s="30"/>
      <c r="D9" s="73" t="s">
        <v>233</v>
      </c>
      <c r="E9" s="30"/>
      <c r="F9" s="30"/>
      <c r="G9" s="30"/>
      <c r="H9" s="30"/>
      <c r="I9" s="30"/>
      <c r="J9" s="30"/>
      <c r="K9" s="30"/>
      <c r="L9" s="30"/>
      <c r="M9" s="30"/>
    </row>
    <row r="10" spans="1:13" ht="14.25" x14ac:dyDescent="0.2">
      <c r="A10" s="31" t="s">
        <v>172</v>
      </c>
      <c r="D10" s="73" t="s">
        <v>234</v>
      </c>
    </row>
    <row r="11" spans="1:13" ht="15" x14ac:dyDescent="0.25">
      <c r="A11" s="31"/>
      <c r="D11" s="73" t="s">
        <v>235</v>
      </c>
    </row>
    <row r="12" spans="1:13" ht="18" thickBot="1" x14ac:dyDescent="0.35">
      <c r="A12" s="287" t="s">
        <v>173</v>
      </c>
      <c r="B12" s="32"/>
      <c r="D12" s="73" t="s">
        <v>236</v>
      </c>
    </row>
    <row r="13" spans="1:13" ht="15.75" thickTop="1" x14ac:dyDescent="0.25">
      <c r="A13" s="31"/>
      <c r="B13" s="32" t="s">
        <v>174</v>
      </c>
      <c r="D13" s="73" t="s">
        <v>237</v>
      </c>
    </row>
    <row r="14" spans="1:13" ht="15" x14ac:dyDescent="0.25">
      <c r="A14" s="31" t="s">
        <v>215</v>
      </c>
      <c r="B14" s="1" t="s">
        <v>353</v>
      </c>
      <c r="D14" s="73" t="s">
        <v>238</v>
      </c>
    </row>
    <row r="15" spans="1:13" s="33" customFormat="1" ht="15" customHeight="1" x14ac:dyDescent="0.2">
      <c r="A15" s="31" t="s">
        <v>216</v>
      </c>
      <c r="B15" s="34" t="s">
        <v>493</v>
      </c>
      <c r="C15" s="4"/>
      <c r="D15" s="73" t="s">
        <v>239</v>
      </c>
      <c r="E15" s="13"/>
    </row>
    <row r="16" spans="1:13" s="33" customFormat="1" ht="15" customHeight="1" x14ac:dyDescent="0.2">
      <c r="A16" s="31" t="s">
        <v>217</v>
      </c>
      <c r="B16" s="1" t="s">
        <v>442</v>
      </c>
      <c r="C16" s="4"/>
      <c r="D16" s="4"/>
      <c r="E16" s="13"/>
    </row>
    <row r="17" spans="1:5" s="33" customFormat="1" ht="15" customHeight="1" x14ac:dyDescent="0.2">
      <c r="A17" s="31" t="s">
        <v>218</v>
      </c>
      <c r="B17" s="1" t="s">
        <v>187</v>
      </c>
      <c r="C17" s="4"/>
      <c r="D17" s="4"/>
      <c r="E17" s="13"/>
    </row>
    <row r="18" spans="1:5" s="33" customFormat="1" ht="15" customHeight="1" x14ac:dyDescent="0.2">
      <c r="A18" s="31" t="s">
        <v>219</v>
      </c>
      <c r="B18" s="1" t="s">
        <v>494</v>
      </c>
      <c r="C18" s="4"/>
      <c r="D18" s="4"/>
      <c r="E18" s="13"/>
    </row>
    <row r="19" spans="1:5" s="33" customFormat="1" ht="15" customHeight="1" x14ac:dyDescent="0.2">
      <c r="A19" s="31" t="s">
        <v>220</v>
      </c>
      <c r="B19" s="1" t="s">
        <v>188</v>
      </c>
      <c r="C19" s="4"/>
      <c r="D19" s="4"/>
      <c r="E19" s="13"/>
    </row>
    <row r="20" spans="1:5" s="33" customFormat="1" ht="15" customHeight="1" x14ac:dyDescent="0.2">
      <c r="A20" s="31"/>
      <c r="B20" s="1"/>
      <c r="C20" s="4"/>
      <c r="D20" s="4"/>
      <c r="E20" s="13"/>
    </row>
    <row r="21" spans="1:5" s="33" customFormat="1" ht="15" customHeight="1" x14ac:dyDescent="0.2">
      <c r="A21" s="31"/>
      <c r="B21" s="32" t="s">
        <v>222</v>
      </c>
      <c r="C21" s="4"/>
      <c r="D21" s="4"/>
      <c r="E21" s="13"/>
    </row>
    <row r="22" spans="1:5" s="33" customFormat="1" ht="15" customHeight="1" x14ac:dyDescent="0.2">
      <c r="A22" s="31" t="s">
        <v>221</v>
      </c>
      <c r="B22" s="31" t="s">
        <v>190</v>
      </c>
      <c r="C22" s="4"/>
      <c r="D22" s="4"/>
      <c r="E22" s="13"/>
    </row>
    <row r="23" spans="1:5" s="33" customFormat="1" ht="15" customHeight="1" x14ac:dyDescent="0.2">
      <c r="A23" s="31" t="s">
        <v>495</v>
      </c>
      <c r="B23" s="31" t="s">
        <v>496</v>
      </c>
      <c r="C23" s="4"/>
      <c r="D23" s="4"/>
      <c r="E23" s="13"/>
    </row>
    <row r="24" spans="1:5" s="33" customFormat="1" ht="15" customHeight="1" x14ac:dyDescent="0.2">
      <c r="A24" s="31"/>
      <c r="B24" s="31"/>
      <c r="C24" s="4"/>
      <c r="D24" s="4"/>
      <c r="E24" s="13"/>
    </row>
    <row r="25" spans="1:5" s="33" customFormat="1" ht="15" customHeight="1" thickBot="1" x14ac:dyDescent="0.35">
      <c r="A25" s="287" t="s">
        <v>175</v>
      </c>
      <c r="B25" s="31"/>
      <c r="C25" s="4"/>
      <c r="D25" s="4"/>
      <c r="E25" s="13"/>
    </row>
    <row r="26" spans="1:5" s="33" customFormat="1" ht="15" customHeight="1" thickTop="1" x14ac:dyDescent="0.2">
      <c r="A26" s="27" t="s">
        <v>176</v>
      </c>
      <c r="B26" s="31"/>
      <c r="C26" s="4"/>
      <c r="D26" s="4"/>
      <c r="E26" s="13"/>
    </row>
    <row r="27" spans="1:5" s="33" customFormat="1" ht="15" customHeight="1" x14ac:dyDescent="0.2">
      <c r="A27" s="27" t="s">
        <v>177</v>
      </c>
      <c r="B27" s="31"/>
      <c r="C27" s="4"/>
      <c r="D27" s="4"/>
      <c r="E27" s="13"/>
    </row>
    <row r="28" spans="1:5" s="33" customFormat="1" ht="15" customHeight="1" x14ac:dyDescent="0.2">
      <c r="A28" s="27" t="s">
        <v>178</v>
      </c>
      <c r="B28" s="35" t="s">
        <v>179</v>
      </c>
      <c r="C28" s="4"/>
      <c r="D28" s="68"/>
      <c r="E28" s="13"/>
    </row>
    <row r="29" spans="1:5" s="33" customFormat="1" ht="15" customHeight="1" x14ac:dyDescent="0.2">
      <c r="A29" s="31"/>
      <c r="B29" s="31"/>
      <c r="C29" s="9"/>
      <c r="D29" s="9"/>
      <c r="E29" s="13"/>
    </row>
    <row r="30" spans="1:5" s="33" customFormat="1" ht="15" customHeight="1" x14ac:dyDescent="0.2">
      <c r="A30" s="31"/>
      <c r="B30" s="31"/>
      <c r="C30" s="4"/>
      <c r="D30" s="4"/>
      <c r="E30" s="13"/>
    </row>
    <row r="31" spans="1:5" s="33" customFormat="1" ht="15" customHeight="1" x14ac:dyDescent="0.2">
      <c r="A31" s="31"/>
      <c r="B31" s="31"/>
      <c r="C31" s="4"/>
      <c r="D31" s="4"/>
      <c r="E31" s="13"/>
    </row>
    <row r="32" spans="1:5" s="33" customFormat="1" ht="15" customHeight="1" thickBot="1" x14ac:dyDescent="0.35">
      <c r="A32" s="287" t="s">
        <v>180</v>
      </c>
      <c r="C32" s="4"/>
      <c r="D32" s="4"/>
      <c r="E32" s="13"/>
    </row>
    <row r="33" spans="1:5" s="33" customFormat="1" ht="15" customHeight="1" thickTop="1" x14ac:dyDescent="0.2">
      <c r="A33" s="27" t="s">
        <v>469</v>
      </c>
      <c r="B33" s="36" t="s">
        <v>181</v>
      </c>
      <c r="D33" s="4"/>
      <c r="E33" s="13"/>
    </row>
    <row r="34" spans="1:5" s="33" customFormat="1" ht="15" customHeight="1" x14ac:dyDescent="0.2">
      <c r="A34" s="37" t="s">
        <v>182</v>
      </c>
      <c r="B34" s="37" t="s">
        <v>183</v>
      </c>
      <c r="D34" s="37"/>
      <c r="E34" s="37"/>
    </row>
    <row r="35" spans="1:5" s="33" customFormat="1" ht="15" customHeight="1" x14ac:dyDescent="0.2">
      <c r="D35" s="27"/>
      <c r="E35" s="27"/>
    </row>
    <row r="36" spans="1:5" s="33" customFormat="1" ht="15" customHeight="1" x14ac:dyDescent="0.2">
      <c r="A36" s="29"/>
      <c r="B36" s="1"/>
      <c r="C36" s="4"/>
      <c r="D36" s="4"/>
      <c r="E36" s="13"/>
    </row>
    <row r="37" spans="1:5" s="33" customFormat="1" ht="15" customHeight="1" x14ac:dyDescent="0.2">
      <c r="A37" s="29"/>
      <c r="B37" s="1"/>
      <c r="C37" s="4"/>
      <c r="D37" s="4"/>
      <c r="E37" s="13"/>
    </row>
  </sheetData>
  <hyperlinks>
    <hyperlink ref="B33" r:id="rId1" xr:uid="{4040DA2A-9202-4AE0-AB5E-79DE13D51A56}"/>
    <hyperlink ref="B29:D29" r:id="rId2" display="Energy statistics revisions policy" xr:uid="{5231BE7A-1CC6-4816-8902-CF4F3FBB6E0B}"/>
  </hyperlinks>
  <pageMargins left="0.70866141732283472" right="0.70866141732283472" top="0.74803149606299213" bottom="0.74803149606299213" header="0.31496062992125984" footer="0.31496062992125984"/>
  <pageSetup paperSize="9" scale="14" orientation="landscape" verticalDpi="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9B6AF-B4E9-421B-BCD5-B497CF8F8727}">
  <sheetPr codeName="Sheet2">
    <tabColor theme="4"/>
  </sheetPr>
  <dimension ref="A1:N69"/>
  <sheetViews>
    <sheetView showGridLines="0" zoomScaleNormal="100" workbookViewId="0"/>
  </sheetViews>
  <sheetFormatPr defaultColWidth="9" defaultRowHeight="12.75" x14ac:dyDescent="0.2"/>
  <cols>
    <col min="1" max="1" width="73.28515625" style="289" customWidth="1"/>
    <col min="2" max="2" width="100.5703125" style="39" customWidth="1"/>
    <col min="3" max="3" width="9" style="289"/>
    <col min="4" max="4" width="50.85546875" style="289" customWidth="1"/>
    <col min="5" max="13" width="9" style="289"/>
    <col min="14" max="14" width="42.42578125" style="289" bestFit="1" customWidth="1"/>
    <col min="15" max="16384" width="9" style="289"/>
  </cols>
  <sheetData>
    <row r="1" spans="1:14" ht="18" thickBot="1" x14ac:dyDescent="0.35">
      <c r="A1" s="312" t="s">
        <v>192</v>
      </c>
      <c r="B1" s="289"/>
      <c r="D1" s="290" t="s">
        <v>231</v>
      </c>
      <c r="E1" s="291"/>
      <c r="F1" s="291"/>
      <c r="G1" s="291"/>
      <c r="H1" s="291"/>
      <c r="I1" s="291"/>
      <c r="J1" s="291"/>
      <c r="K1" s="292"/>
      <c r="L1" s="292"/>
      <c r="M1" s="292"/>
      <c r="N1" s="292"/>
    </row>
    <row r="2" spans="1:14" ht="26.25" thickTop="1" x14ac:dyDescent="0.2">
      <c r="B2" s="39" t="s">
        <v>200</v>
      </c>
      <c r="D2" s="291"/>
      <c r="E2" s="291"/>
      <c r="F2" s="291"/>
      <c r="G2" s="291"/>
      <c r="H2" s="291"/>
      <c r="I2" s="291"/>
      <c r="J2" s="291"/>
      <c r="K2" s="292"/>
      <c r="L2" s="292"/>
      <c r="M2" s="292"/>
      <c r="N2" s="292"/>
    </row>
    <row r="3" spans="1:14" x14ac:dyDescent="0.2">
      <c r="D3" s="293" t="s">
        <v>225</v>
      </c>
      <c r="E3" s="294">
        <v>22298.09</v>
      </c>
      <c r="F3" s="295"/>
      <c r="G3" s="295"/>
      <c r="H3" s="294">
        <v>22298.09</v>
      </c>
      <c r="I3" s="296"/>
      <c r="J3" s="296"/>
      <c r="K3" s="292"/>
      <c r="L3" s="292"/>
      <c r="M3" s="292"/>
      <c r="N3" s="292"/>
    </row>
    <row r="4" spans="1:14" x14ac:dyDescent="0.2">
      <c r="D4" s="293"/>
      <c r="E4" s="71" t="s">
        <v>216</v>
      </c>
      <c r="F4" s="70"/>
      <c r="G4" s="70"/>
      <c r="H4" s="71" t="s">
        <v>218</v>
      </c>
      <c r="I4" s="296"/>
      <c r="J4" s="296"/>
      <c r="K4" s="292"/>
      <c r="L4" s="292"/>
      <c r="M4" s="292"/>
      <c r="N4" s="292"/>
    </row>
    <row r="5" spans="1:14" ht="18" thickBot="1" x14ac:dyDescent="0.35">
      <c r="A5" s="312" t="s">
        <v>191</v>
      </c>
      <c r="B5" s="289"/>
      <c r="D5" s="293" t="s">
        <v>226</v>
      </c>
      <c r="E5" s="294"/>
      <c r="F5" s="295"/>
      <c r="G5" s="295"/>
      <c r="H5" s="294"/>
      <c r="I5" s="296"/>
      <c r="J5" s="296"/>
      <c r="K5" s="292"/>
      <c r="L5" s="292"/>
      <c r="M5" s="292"/>
      <c r="N5" s="292"/>
    </row>
    <row r="6" spans="1:14" ht="13.5" thickTop="1" x14ac:dyDescent="0.2">
      <c r="A6" s="297" t="s">
        <v>194</v>
      </c>
      <c r="B6" s="41" t="s">
        <v>193</v>
      </c>
      <c r="D6" s="293"/>
      <c r="E6" s="294"/>
      <c r="F6" s="295"/>
      <c r="G6" s="295"/>
      <c r="H6" s="294"/>
      <c r="I6" s="296"/>
      <c r="J6" s="296"/>
      <c r="K6" s="292"/>
      <c r="L6" s="292"/>
      <c r="M6" s="292"/>
      <c r="N6" s="292"/>
    </row>
    <row r="7" spans="1:14" x14ac:dyDescent="0.2">
      <c r="A7" s="298"/>
      <c r="B7" s="39" t="s">
        <v>201</v>
      </c>
      <c r="D7" s="293" t="s">
        <v>156</v>
      </c>
      <c r="E7" s="294">
        <f>H7</f>
        <v>766.80899233155105</v>
      </c>
      <c r="F7" s="295"/>
      <c r="G7" s="295"/>
      <c r="H7" s="294">
        <v>766.80899233155105</v>
      </c>
      <c r="I7" s="296"/>
      <c r="J7" s="296"/>
      <c r="K7" s="292"/>
      <c r="L7" s="292"/>
      <c r="M7" s="292"/>
      <c r="N7" s="292"/>
    </row>
    <row r="8" spans="1:14" x14ac:dyDescent="0.2">
      <c r="A8" s="298"/>
      <c r="B8" s="66" t="s">
        <v>478</v>
      </c>
      <c r="D8" s="293" t="s">
        <v>227</v>
      </c>
      <c r="E8" s="294"/>
      <c r="F8" s="295"/>
      <c r="G8" s="295"/>
      <c r="H8" s="294">
        <v>1491.3484757547774</v>
      </c>
      <c r="I8" s="296"/>
      <c r="J8" s="296"/>
      <c r="K8" s="292"/>
      <c r="L8" s="292"/>
      <c r="M8" s="292"/>
      <c r="N8" s="292"/>
    </row>
    <row r="9" spans="1:14" x14ac:dyDescent="0.2">
      <c r="B9" s="42"/>
      <c r="D9" s="293" t="s">
        <v>228</v>
      </c>
      <c r="E9" s="294">
        <f>H9</f>
        <v>217.2856617259402</v>
      </c>
      <c r="F9" s="295"/>
      <c r="G9" s="295"/>
      <c r="H9" s="294">
        <v>217.2856617259402</v>
      </c>
      <c r="I9" s="296"/>
      <c r="J9" s="296"/>
      <c r="K9" s="292"/>
      <c r="L9" s="292"/>
      <c r="M9" s="292"/>
      <c r="N9" s="292"/>
    </row>
    <row r="10" spans="1:14" x14ac:dyDescent="0.2">
      <c r="D10" s="293" t="s">
        <v>294</v>
      </c>
      <c r="E10" s="294"/>
      <c r="F10" s="295"/>
      <c r="G10" s="295"/>
      <c r="H10" s="294">
        <v>682.78259892371534</v>
      </c>
      <c r="I10" s="296"/>
      <c r="J10" s="296"/>
      <c r="K10" s="292"/>
      <c r="L10" s="292"/>
      <c r="M10" s="292"/>
      <c r="N10" s="292"/>
    </row>
    <row r="11" spans="1:14" x14ac:dyDescent="0.2">
      <c r="A11" s="297" t="s">
        <v>195</v>
      </c>
      <c r="B11" s="41" t="s">
        <v>477</v>
      </c>
      <c r="D11" s="293" t="s">
        <v>229</v>
      </c>
      <c r="E11" s="294">
        <v>1134.2373970248384</v>
      </c>
      <c r="F11" s="295"/>
      <c r="G11" s="295"/>
      <c r="H11" s="294">
        <v>1134.2373970248384</v>
      </c>
      <c r="I11" s="299" t="s">
        <v>476</v>
      </c>
      <c r="J11" s="296"/>
      <c r="K11" s="292"/>
      <c r="L11" s="292"/>
      <c r="M11" s="292"/>
      <c r="N11" s="292"/>
    </row>
    <row r="12" spans="1:14" x14ac:dyDescent="0.2">
      <c r="A12" s="297"/>
      <c r="B12" s="66" t="s">
        <v>202</v>
      </c>
      <c r="D12" s="293"/>
      <c r="E12" s="294"/>
      <c r="F12" s="295"/>
      <c r="G12" s="295"/>
      <c r="H12" s="294"/>
      <c r="I12" s="296"/>
      <c r="J12" s="296"/>
      <c r="K12" s="292"/>
      <c r="L12" s="292"/>
      <c r="M12" s="292"/>
      <c r="N12" s="292"/>
    </row>
    <row r="13" spans="1:14" x14ac:dyDescent="0.2">
      <c r="A13" s="297"/>
      <c r="B13" s="40" t="s">
        <v>479</v>
      </c>
      <c r="D13" s="293"/>
      <c r="E13" s="294"/>
      <c r="F13" s="295"/>
      <c r="G13" s="295"/>
      <c r="H13" s="294"/>
      <c r="I13" s="296"/>
      <c r="J13" s="296"/>
      <c r="K13" s="292"/>
      <c r="L13" s="292"/>
      <c r="M13" s="292"/>
      <c r="N13" s="292"/>
    </row>
    <row r="14" spans="1:14" x14ac:dyDescent="0.2">
      <c r="D14" s="293"/>
      <c r="E14" s="294"/>
      <c r="F14" s="295"/>
      <c r="G14" s="295"/>
      <c r="H14" s="294"/>
      <c r="I14" s="296"/>
      <c r="J14" s="296"/>
      <c r="K14" s="292"/>
      <c r="L14" s="292"/>
      <c r="M14" s="292"/>
      <c r="N14" s="292"/>
    </row>
    <row r="15" spans="1:14" x14ac:dyDescent="0.2">
      <c r="A15" s="297" t="s">
        <v>196</v>
      </c>
      <c r="B15" s="41" t="s">
        <v>203</v>
      </c>
      <c r="D15" s="293" t="s">
        <v>230</v>
      </c>
      <c r="E15" s="294">
        <f>E3-SUM(E6:E11)</f>
        <v>20179.757948917671</v>
      </c>
      <c r="F15" s="295"/>
      <c r="G15" s="295"/>
      <c r="H15" s="294">
        <f>H3-SUM(H6:H11)</f>
        <v>18005.626874239177</v>
      </c>
      <c r="I15" s="296"/>
      <c r="J15" s="296"/>
      <c r="K15" s="292"/>
      <c r="L15" s="292"/>
      <c r="M15" s="292"/>
      <c r="N15" s="292"/>
    </row>
    <row r="16" spans="1:14" x14ac:dyDescent="0.2">
      <c r="B16" s="40" t="s">
        <v>205</v>
      </c>
      <c r="D16" s="293"/>
      <c r="E16" s="294"/>
      <c r="F16" s="295"/>
      <c r="G16" s="295"/>
      <c r="H16" s="294"/>
      <c r="I16" s="296"/>
      <c r="J16" s="296"/>
      <c r="K16" s="292"/>
      <c r="L16" s="292"/>
      <c r="M16" s="292"/>
      <c r="N16" s="292"/>
    </row>
    <row r="17" spans="1:14" ht="25.5" x14ac:dyDescent="0.2">
      <c r="B17" s="44" t="s">
        <v>206</v>
      </c>
      <c r="D17" s="293" t="s">
        <v>195</v>
      </c>
      <c r="E17" s="294">
        <v>20178.680774546294</v>
      </c>
      <c r="F17" s="295"/>
      <c r="G17" s="295" t="s">
        <v>197</v>
      </c>
      <c r="H17" s="294">
        <v>18045.385633694223</v>
      </c>
      <c r="I17" s="296"/>
      <c r="J17" s="296"/>
      <c r="K17" s="292"/>
      <c r="L17" s="292"/>
      <c r="M17" s="292"/>
      <c r="N17" s="292"/>
    </row>
    <row r="18" spans="1:14" x14ac:dyDescent="0.2">
      <c r="B18" s="40" t="s">
        <v>480</v>
      </c>
      <c r="D18" s="292"/>
      <c r="E18" s="292"/>
      <c r="F18" s="292"/>
      <c r="G18" s="292"/>
      <c r="H18" s="292"/>
      <c r="I18" s="292"/>
      <c r="J18" s="292"/>
      <c r="K18" s="292"/>
      <c r="L18" s="292"/>
      <c r="M18" s="292"/>
      <c r="N18" s="292"/>
    </row>
    <row r="19" spans="1:14" x14ac:dyDescent="0.2">
      <c r="D19" s="292"/>
      <c r="E19" s="292"/>
      <c r="F19" s="292"/>
      <c r="G19" s="292"/>
      <c r="H19" s="292"/>
      <c r="I19" s="292"/>
      <c r="J19" s="292"/>
      <c r="K19" s="292"/>
      <c r="L19" s="292"/>
      <c r="M19" s="292"/>
      <c r="N19" s="292"/>
    </row>
    <row r="20" spans="1:14" x14ac:dyDescent="0.2">
      <c r="A20" s="297" t="s">
        <v>197</v>
      </c>
      <c r="B20" s="41" t="s">
        <v>207</v>
      </c>
      <c r="D20" s="292"/>
      <c r="E20" s="292"/>
      <c r="F20" s="292"/>
      <c r="G20" s="292"/>
      <c r="H20" s="292"/>
      <c r="I20" s="292"/>
      <c r="J20" s="292"/>
      <c r="K20" s="292"/>
      <c r="L20" s="292"/>
      <c r="M20" s="292"/>
      <c r="N20" s="292"/>
    </row>
    <row r="21" spans="1:14" x14ac:dyDescent="0.2">
      <c r="B21" s="47" t="s">
        <v>213</v>
      </c>
      <c r="D21" s="292"/>
      <c r="E21" s="292"/>
      <c r="F21" s="292"/>
      <c r="G21" s="292"/>
      <c r="H21" s="292"/>
      <c r="I21" s="292"/>
      <c r="J21" s="292"/>
      <c r="K21" s="292"/>
      <c r="L21" s="292"/>
      <c r="M21" s="292"/>
      <c r="N21" s="292"/>
    </row>
    <row r="22" spans="1:14" ht="38.25" x14ac:dyDescent="0.2">
      <c r="B22" s="66" t="s">
        <v>223</v>
      </c>
      <c r="D22" s="292"/>
      <c r="E22" s="292"/>
      <c r="F22" s="292"/>
      <c r="G22" s="292"/>
      <c r="H22" s="292"/>
      <c r="I22" s="292"/>
      <c r="J22" s="292"/>
      <c r="K22" s="292"/>
      <c r="L22" s="292"/>
      <c r="M22" s="292"/>
      <c r="N22" s="292"/>
    </row>
    <row r="23" spans="1:14" x14ac:dyDescent="0.2">
      <c r="B23" s="46" t="s">
        <v>295</v>
      </c>
      <c r="D23" s="292"/>
      <c r="E23" s="292"/>
      <c r="F23" s="292"/>
      <c r="G23" s="292"/>
      <c r="H23" s="292"/>
      <c r="I23" s="292"/>
      <c r="J23" s="292"/>
      <c r="K23" s="292"/>
      <c r="L23" s="292"/>
      <c r="M23" s="292"/>
      <c r="N23" s="292"/>
    </row>
    <row r="24" spans="1:14" ht="25.5" x14ac:dyDescent="0.2">
      <c r="B24" s="41" t="s">
        <v>224</v>
      </c>
      <c r="D24" s="292"/>
      <c r="E24" s="292"/>
      <c r="F24" s="292"/>
      <c r="G24" s="292"/>
      <c r="H24" s="292"/>
      <c r="I24" s="292"/>
      <c r="J24" s="292"/>
      <c r="K24" s="292"/>
      <c r="L24" s="292"/>
      <c r="M24" s="292"/>
      <c r="N24" s="292"/>
    </row>
    <row r="25" spans="1:14" s="301" customFormat="1" ht="30" customHeight="1" x14ac:dyDescent="0.2">
      <c r="A25" s="289"/>
      <c r="B25" s="300"/>
      <c r="D25" s="302"/>
      <c r="E25" s="302"/>
      <c r="F25" s="302"/>
      <c r="G25" s="302"/>
      <c r="H25" s="302"/>
      <c r="I25" s="302"/>
      <c r="J25" s="302"/>
      <c r="K25" s="302"/>
      <c r="L25" s="302"/>
      <c r="M25" s="302"/>
      <c r="N25" s="302"/>
    </row>
    <row r="26" spans="1:14" s="301" customFormat="1" x14ac:dyDescent="0.2">
      <c r="A26" s="297" t="s">
        <v>198</v>
      </c>
      <c r="B26" s="41" t="s">
        <v>208</v>
      </c>
      <c r="D26" s="302"/>
      <c r="E26" s="302"/>
      <c r="F26" s="302"/>
      <c r="G26" s="302"/>
      <c r="H26" s="302"/>
      <c r="I26" s="302"/>
      <c r="J26" s="302"/>
      <c r="K26" s="302"/>
      <c r="L26" s="302"/>
      <c r="M26" s="302"/>
      <c r="N26" s="302"/>
    </row>
    <row r="27" spans="1:14" s="301" customFormat="1" x14ac:dyDescent="0.2">
      <c r="A27" s="298"/>
      <c r="B27" s="40" t="s">
        <v>481</v>
      </c>
      <c r="D27" s="302"/>
      <c r="E27" s="302"/>
      <c r="F27" s="302"/>
      <c r="G27" s="302"/>
      <c r="H27" s="302"/>
      <c r="I27" s="302"/>
      <c r="J27" s="302"/>
      <c r="K27" s="302"/>
      <c r="L27" s="302"/>
      <c r="M27" s="302"/>
      <c r="N27" s="302"/>
    </row>
    <row r="28" spans="1:14" s="301" customFormat="1" ht="25.5" x14ac:dyDescent="0.2">
      <c r="A28" s="298"/>
      <c r="B28" s="40" t="s">
        <v>209</v>
      </c>
      <c r="G28" s="289"/>
    </row>
    <row r="29" spans="1:14" s="301" customFormat="1" x14ac:dyDescent="0.2"/>
    <row r="30" spans="1:14" x14ac:dyDescent="0.2">
      <c r="A30" s="297" t="s">
        <v>199</v>
      </c>
      <c r="B30" s="41" t="s">
        <v>210</v>
      </c>
    </row>
    <row r="31" spans="1:14" ht="25.5" x14ac:dyDescent="0.2">
      <c r="A31" s="297"/>
      <c r="B31" s="43" t="s">
        <v>211</v>
      </c>
    </row>
    <row r="32" spans="1:14" x14ac:dyDescent="0.2">
      <c r="B32" s="289"/>
      <c r="D32" s="303"/>
    </row>
    <row r="33" spans="1:2" ht="25.5" x14ac:dyDescent="0.2">
      <c r="A33" s="45" t="s">
        <v>204</v>
      </c>
      <c r="B33" s="39" t="s">
        <v>212</v>
      </c>
    </row>
    <row r="34" spans="1:2" x14ac:dyDescent="0.2">
      <c r="B34" s="289"/>
    </row>
    <row r="35" spans="1:2" ht="18" thickBot="1" x14ac:dyDescent="0.35">
      <c r="A35" s="312" t="s">
        <v>482</v>
      </c>
      <c r="B35" s="289"/>
    </row>
    <row r="36" spans="1:2" ht="16.5" thickTop="1" x14ac:dyDescent="0.2">
      <c r="A36" s="306" t="s">
        <v>32</v>
      </c>
      <c r="B36" s="289"/>
    </row>
    <row r="37" spans="1:2" ht="135" x14ac:dyDescent="0.2">
      <c r="A37" s="307" t="s">
        <v>483</v>
      </c>
      <c r="B37" s="289"/>
    </row>
    <row r="38" spans="1:2" x14ac:dyDescent="0.2">
      <c r="B38" s="289"/>
    </row>
    <row r="39" spans="1:2" ht="15.75" x14ac:dyDescent="0.2">
      <c r="A39" s="306" t="s">
        <v>2</v>
      </c>
      <c r="B39" s="289"/>
    </row>
    <row r="40" spans="1:2" ht="135" x14ac:dyDescent="0.2">
      <c r="A40" s="307" t="s">
        <v>484</v>
      </c>
      <c r="B40" s="289"/>
    </row>
    <row r="41" spans="1:2" x14ac:dyDescent="0.2">
      <c r="B41" s="289"/>
    </row>
    <row r="42" spans="1:2" ht="15.75" x14ac:dyDescent="0.2">
      <c r="A42" s="306" t="s">
        <v>207</v>
      </c>
      <c r="B42" s="289"/>
    </row>
    <row r="43" spans="1:2" ht="90" x14ac:dyDescent="0.2">
      <c r="A43" s="307" t="s">
        <v>485</v>
      </c>
      <c r="B43" s="289"/>
    </row>
    <row r="44" spans="1:2" ht="105" x14ac:dyDescent="0.2">
      <c r="A44" s="307" t="s">
        <v>486</v>
      </c>
      <c r="B44" s="289"/>
    </row>
    <row r="45" spans="1:2" ht="60" x14ac:dyDescent="0.2">
      <c r="A45" s="307" t="s">
        <v>487</v>
      </c>
      <c r="B45" s="289"/>
    </row>
    <row r="46" spans="1:2" ht="45" x14ac:dyDescent="0.2">
      <c r="A46" s="307" t="s">
        <v>488</v>
      </c>
      <c r="B46" s="289"/>
    </row>
    <row r="47" spans="1:2" x14ac:dyDescent="0.2">
      <c r="B47" s="289"/>
    </row>
    <row r="48" spans="1:2" ht="15.75" x14ac:dyDescent="0.2">
      <c r="A48" s="306" t="s">
        <v>208</v>
      </c>
      <c r="B48" s="289"/>
    </row>
    <row r="49" spans="1:2" ht="25.5" x14ac:dyDescent="0.2">
      <c r="A49" s="308" t="s">
        <v>489</v>
      </c>
      <c r="B49" s="289"/>
    </row>
    <row r="50" spans="1:2" x14ac:dyDescent="0.2">
      <c r="B50" s="289"/>
    </row>
    <row r="51" spans="1:2" ht="18" thickBot="1" x14ac:dyDescent="0.35">
      <c r="A51" s="312" t="s">
        <v>466</v>
      </c>
      <c r="B51" s="289"/>
    </row>
    <row r="52" spans="1:2" ht="13.5" thickTop="1" x14ac:dyDescent="0.2">
      <c r="A52" s="304" t="s">
        <v>449</v>
      </c>
    </row>
    <row r="53" spans="1:2" x14ac:dyDescent="0.2">
      <c r="A53" s="305" t="s">
        <v>450</v>
      </c>
    </row>
    <row r="54" spans="1:2" x14ac:dyDescent="0.2">
      <c r="A54" s="304" t="s">
        <v>451</v>
      </c>
    </row>
    <row r="55" spans="1:2" x14ac:dyDescent="0.2">
      <c r="A55" s="305" t="s">
        <v>452</v>
      </c>
    </row>
    <row r="56" spans="1:2" x14ac:dyDescent="0.2">
      <c r="A56" s="304" t="s">
        <v>453</v>
      </c>
    </row>
    <row r="57" spans="1:2" x14ac:dyDescent="0.2">
      <c r="A57" s="305" t="s">
        <v>454</v>
      </c>
    </row>
    <row r="58" spans="1:2" x14ac:dyDescent="0.2">
      <c r="A58" s="304" t="s">
        <v>455</v>
      </c>
    </row>
    <row r="59" spans="1:2" x14ac:dyDescent="0.2">
      <c r="A59" s="305" t="s">
        <v>456</v>
      </c>
    </row>
    <row r="60" spans="1:2" x14ac:dyDescent="0.2">
      <c r="A60" s="304" t="s">
        <v>457</v>
      </c>
    </row>
    <row r="61" spans="1:2" x14ac:dyDescent="0.2">
      <c r="A61" s="305" t="s">
        <v>458</v>
      </c>
    </row>
    <row r="62" spans="1:2" x14ac:dyDescent="0.2">
      <c r="A62" s="304" t="s">
        <v>459</v>
      </c>
    </row>
    <row r="63" spans="1:2" x14ac:dyDescent="0.2">
      <c r="A63" s="305" t="s">
        <v>460</v>
      </c>
    </row>
    <row r="64" spans="1:2" x14ac:dyDescent="0.2">
      <c r="A64" s="304" t="s">
        <v>461</v>
      </c>
    </row>
    <row r="65" spans="1:1" x14ac:dyDescent="0.2">
      <c r="A65" s="305" t="s">
        <v>462</v>
      </c>
    </row>
    <row r="66" spans="1:1" x14ac:dyDescent="0.2">
      <c r="A66" s="304" t="s">
        <v>463</v>
      </c>
    </row>
    <row r="67" spans="1:1" x14ac:dyDescent="0.2">
      <c r="A67" s="305" t="s">
        <v>464</v>
      </c>
    </row>
    <row r="68" spans="1:1" x14ac:dyDescent="0.2">
      <c r="A68" s="304" t="s">
        <v>25</v>
      </c>
    </row>
    <row r="69" spans="1:1" x14ac:dyDescent="0.2">
      <c r="A69" s="305" t="s">
        <v>465</v>
      </c>
    </row>
  </sheetData>
  <hyperlinks>
    <hyperlink ref="B13" r:id="rId1" xr:uid="{8CF6D071-A7EB-4111-AE2D-DA78173212BE}"/>
    <hyperlink ref="B16" r:id="rId2" xr:uid="{B362D8CE-1FB4-49D1-89A3-21E87493E99F}"/>
    <hyperlink ref="B17" r:id="rId3" xr:uid="{E028697F-5CA1-4DD6-B4B4-EFCEB1B62C99}"/>
    <hyperlink ref="B18" r:id="rId4" xr:uid="{397DE99C-9918-4CB8-BACE-5B690818D0F2}"/>
    <hyperlink ref="B27" r:id="rId5" xr:uid="{F047CC19-02F8-4F0E-97ED-F31AE604E8E1}"/>
    <hyperlink ref="B28" r:id="rId6" xr:uid="{D91696AD-614C-4338-8054-67534A270A6C}"/>
    <hyperlink ref="A49" r:id="rId7" display="http://projects.bre.co.uk/PDF_files/CarbonEmissionsFromNon-domesticBldgs 2000andBeyond.pdf" xr:uid="{08A7818A-315F-4040-A175-F8F7EA2F41B6}"/>
  </hyperlinks>
  <pageMargins left="0.7" right="0.7" top="0.75" bottom="0.75" header="0.3" footer="0.3"/>
  <pageSetup paperSize="9" orientation="portrait" horizontalDpi="90" verticalDpi="90"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B13D-2176-4817-9EE0-05E17167A70E}">
  <sheetPr codeName="Sheet3">
    <tabColor theme="8" tint="0.79998168889431442"/>
    <pageSetUpPr fitToPage="1"/>
  </sheetPr>
  <dimension ref="A1:G125"/>
  <sheetViews>
    <sheetView showGridLines="0" zoomScaleNormal="100" zoomScaleSheetLayoutView="100" workbookViewId="0"/>
  </sheetViews>
  <sheetFormatPr defaultColWidth="9.140625" defaultRowHeight="12.75" x14ac:dyDescent="0.2"/>
  <cols>
    <col min="1" max="1" width="18.7109375" style="183" customWidth="1"/>
    <col min="2" max="2" width="36.85546875" style="183" bestFit="1" customWidth="1"/>
    <col min="3" max="4" width="13.140625" style="183" customWidth="1"/>
    <col min="5" max="5" width="11.42578125" style="183" customWidth="1"/>
    <col min="6" max="6" width="10" style="183" bestFit="1" customWidth="1"/>
    <col min="7" max="16384" width="9.140625" style="183"/>
  </cols>
  <sheetData>
    <row r="1" spans="1:7" ht="18.75" customHeight="1" x14ac:dyDescent="0.3">
      <c r="A1" s="80" t="s">
        <v>353</v>
      </c>
      <c r="B1" s="215"/>
      <c r="C1" s="215"/>
      <c r="D1" s="215"/>
      <c r="E1" s="215"/>
      <c r="F1" s="215"/>
    </row>
    <row r="2" spans="1:7" ht="18.75" customHeight="1" x14ac:dyDescent="0.2">
      <c r="B2" s="215"/>
      <c r="C2" s="215"/>
      <c r="D2" s="215"/>
      <c r="E2" s="215"/>
      <c r="F2" s="215"/>
    </row>
    <row r="3" spans="1:7" ht="18.75" customHeight="1" x14ac:dyDescent="0.2">
      <c r="A3" s="84" t="s">
        <v>280</v>
      </c>
      <c r="B3" s="85" t="s">
        <v>1</v>
      </c>
      <c r="C3" s="215"/>
      <c r="D3" s="215"/>
      <c r="E3" s="215"/>
      <c r="F3" s="215"/>
    </row>
    <row r="4" spans="1:7" x14ac:dyDescent="0.2">
      <c r="A4" s="184"/>
      <c r="B4" s="181"/>
      <c r="C4" s="181"/>
      <c r="D4" s="181"/>
      <c r="E4" s="216"/>
      <c r="F4" s="181"/>
    </row>
    <row r="5" spans="1:7" ht="15" customHeight="1" x14ac:dyDescent="0.2">
      <c r="B5" s="217"/>
      <c r="C5" s="218"/>
      <c r="D5" s="218"/>
      <c r="E5" s="218"/>
      <c r="F5" s="218"/>
    </row>
    <row r="6" spans="1:7" ht="15" customHeight="1" x14ac:dyDescent="0.2">
      <c r="A6" s="228" t="s">
        <v>281</v>
      </c>
      <c r="B6" s="228" t="s">
        <v>13</v>
      </c>
      <c r="C6" s="228" t="s">
        <v>470</v>
      </c>
      <c r="D6" s="229" t="s">
        <v>2</v>
      </c>
      <c r="E6" s="229" t="s">
        <v>3</v>
      </c>
      <c r="F6" s="229" t="s">
        <v>184</v>
      </c>
      <c r="G6" s="229" t="s">
        <v>4</v>
      </c>
    </row>
    <row r="7" spans="1:7" ht="15" customHeight="1" x14ac:dyDescent="0.2">
      <c r="A7" s="220">
        <v>2020</v>
      </c>
      <c r="B7" s="217" t="s">
        <v>5</v>
      </c>
      <c r="C7" s="217"/>
      <c r="D7" s="221">
        <f>'Table U2'!K6</f>
        <v>23825.744107617291</v>
      </c>
      <c r="E7" s="222">
        <f>'Table U2'!K21</f>
        <v>1793.609295079006</v>
      </c>
      <c r="F7" s="222">
        <f>'Table U2'!K12</f>
        <v>9127.6011327380602</v>
      </c>
      <c r="G7" s="222">
        <f t="shared" ref="G7:G14" si="0">SUM(D7:F7)</f>
        <v>34746.954535434357</v>
      </c>
    </row>
    <row r="8" spans="1:7" ht="15" customHeight="1" x14ac:dyDescent="0.2">
      <c r="A8" s="220">
        <v>2020</v>
      </c>
      <c r="B8" s="217" t="s">
        <v>6</v>
      </c>
      <c r="C8" s="217"/>
      <c r="D8" s="221">
        <f>'Table U2'!K7</f>
        <v>6726.0555725099248</v>
      </c>
      <c r="E8" s="223">
        <v>0</v>
      </c>
      <c r="F8" s="222">
        <f>'Table U2'!K13</f>
        <v>1286.1815629737587</v>
      </c>
      <c r="G8" s="222">
        <f t="shared" si="0"/>
        <v>8012.2371354836832</v>
      </c>
    </row>
    <row r="9" spans="1:7" ht="15" customHeight="1" x14ac:dyDescent="0.2">
      <c r="A9" s="220">
        <v>2020</v>
      </c>
      <c r="B9" s="217" t="s">
        <v>7</v>
      </c>
      <c r="C9" s="217"/>
      <c r="D9" s="221">
        <f>'Table U2'!K8</f>
        <v>1131.5816177289364</v>
      </c>
      <c r="E9" s="223">
        <v>0</v>
      </c>
      <c r="F9" s="221">
        <f>'Table U2'!K14</f>
        <v>1969.4538924114001</v>
      </c>
      <c r="G9" s="222">
        <f t="shared" si="0"/>
        <v>3101.0355101403366</v>
      </c>
    </row>
    <row r="10" spans="1:7" ht="15" customHeight="1" x14ac:dyDescent="0.2">
      <c r="A10" s="220">
        <v>2020</v>
      </c>
      <c r="B10" s="217" t="s">
        <v>8</v>
      </c>
      <c r="C10" s="217"/>
      <c r="D10" s="221">
        <f>'Table U2'!K10</f>
        <v>6874.7319583462713</v>
      </c>
      <c r="E10" s="221">
        <f>'Table U2'!K29</f>
        <v>229.31581482635232</v>
      </c>
      <c r="F10" s="221">
        <f>SUM('Table U2'!K16:K18)</f>
        <v>3239.7053620851084</v>
      </c>
      <c r="G10" s="222">
        <f t="shared" si="0"/>
        <v>10343.753135257732</v>
      </c>
    </row>
    <row r="11" spans="1:7" ht="15" customHeight="1" x14ac:dyDescent="0.2">
      <c r="A11" s="220">
        <v>2020</v>
      </c>
      <c r="B11" s="217" t="s">
        <v>9</v>
      </c>
      <c r="C11" s="217"/>
      <c r="D11" s="223">
        <v>0</v>
      </c>
      <c r="E11" s="221">
        <f>SUM('Table U2'!K22:K23)</f>
        <v>9436.4994868636531</v>
      </c>
      <c r="F11" s="223">
        <v>0</v>
      </c>
      <c r="G11" s="222">
        <f t="shared" si="0"/>
        <v>9436.4994868636531</v>
      </c>
    </row>
    <row r="12" spans="1:7" ht="15" customHeight="1" x14ac:dyDescent="0.2">
      <c r="A12" s="220">
        <v>2020</v>
      </c>
      <c r="B12" s="217" t="s">
        <v>10</v>
      </c>
      <c r="C12" s="217"/>
      <c r="D12" s="223">
        <v>0</v>
      </c>
      <c r="E12" s="221">
        <f>'Table U2'!K27</f>
        <v>2683.2969582728583</v>
      </c>
      <c r="F12" s="223">
        <v>0</v>
      </c>
      <c r="G12" s="222">
        <f t="shared" si="0"/>
        <v>2683.2969582728583</v>
      </c>
    </row>
    <row r="13" spans="1:7" ht="15" customHeight="1" x14ac:dyDescent="0.2">
      <c r="A13" s="220">
        <v>2020</v>
      </c>
      <c r="B13" s="217" t="s">
        <v>11</v>
      </c>
      <c r="C13" s="217"/>
      <c r="D13" s="223">
        <v>0</v>
      </c>
      <c r="E13" s="221">
        <f>'Table U2'!K24</f>
        <v>1642.7093984271432</v>
      </c>
      <c r="F13" s="223">
        <v>0</v>
      </c>
      <c r="G13" s="222">
        <f t="shared" si="0"/>
        <v>1642.7093984271432</v>
      </c>
    </row>
    <row r="14" spans="1:7" ht="15" customHeight="1" x14ac:dyDescent="0.2">
      <c r="A14" s="220">
        <v>2020</v>
      </c>
      <c r="B14" s="288" t="s">
        <v>473</v>
      </c>
      <c r="C14" s="288" t="s">
        <v>472</v>
      </c>
      <c r="D14" s="223">
        <v>0</v>
      </c>
      <c r="E14" s="222">
        <f>SUM('Table U2'!K25,'Table U2'!K28,'Table U2'!K30:K31)</f>
        <v>5115.6852246540911</v>
      </c>
      <c r="F14" s="221">
        <f>'Table U2'!K19</f>
        <v>2838.7833882453101</v>
      </c>
      <c r="G14" s="222">
        <f t="shared" si="0"/>
        <v>7954.4686128994017</v>
      </c>
    </row>
    <row r="15" spans="1:7" ht="15" customHeight="1" x14ac:dyDescent="0.2">
      <c r="A15" s="280">
        <v>2020</v>
      </c>
      <c r="B15" s="219" t="s">
        <v>4</v>
      </c>
      <c r="C15" s="219"/>
      <c r="D15" s="231">
        <f>SUM(D7:D14)</f>
        <v>38558.113256202429</v>
      </c>
      <c r="E15" s="232">
        <f>SUM(E7:E14)</f>
        <v>20901.116178123106</v>
      </c>
      <c r="F15" s="231">
        <f>SUM(F7:F14)</f>
        <v>18461.725338453638</v>
      </c>
      <c r="G15" s="232">
        <f>SUM(G7:G14)</f>
        <v>77920.95477277918</v>
      </c>
    </row>
    <row r="16" spans="1:7" ht="15" customHeight="1" x14ac:dyDescent="0.2">
      <c r="A16" s="220">
        <v>2019</v>
      </c>
      <c r="B16" s="230" t="s">
        <v>5</v>
      </c>
      <c r="C16" s="230"/>
      <c r="D16" s="211">
        <f>'Table U2'!$K52</f>
        <v>23385.865386271893</v>
      </c>
      <c r="E16" s="212">
        <f>'Table U2'!$K67</f>
        <v>2335.4094687856132</v>
      </c>
      <c r="F16" s="212">
        <f>'Table U2'!K58</f>
        <v>9617.5938614973948</v>
      </c>
      <c r="G16" s="212">
        <f t="shared" ref="G16:G23" si="1">SUM(D16:F16)</f>
        <v>35338.868716554898</v>
      </c>
    </row>
    <row r="17" spans="1:7" ht="15" customHeight="1" x14ac:dyDescent="0.2">
      <c r="A17" s="220">
        <v>2019</v>
      </c>
      <c r="B17" s="217" t="s">
        <v>6</v>
      </c>
      <c r="C17" s="217"/>
      <c r="D17" s="221">
        <f>'Table U2'!$K53</f>
        <v>6600.0694237663038</v>
      </c>
      <c r="E17" s="223">
        <v>0</v>
      </c>
      <c r="F17" s="222">
        <f>'Table U2'!K60</f>
        <v>2153.2896012678802</v>
      </c>
      <c r="G17" s="222">
        <f t="shared" si="1"/>
        <v>8753.359025034184</v>
      </c>
    </row>
    <row r="18" spans="1:7" ht="15" customHeight="1" x14ac:dyDescent="0.2">
      <c r="A18" s="220">
        <v>2019</v>
      </c>
      <c r="B18" s="217" t="s">
        <v>7</v>
      </c>
      <c r="C18" s="217"/>
      <c r="D18" s="221">
        <f>'Table U2'!$K54</f>
        <v>1103.1855359283088</v>
      </c>
      <c r="E18" s="223">
        <v>0</v>
      </c>
      <c r="F18" s="221">
        <f>'Table U2'!K60</f>
        <v>2153.2896012678802</v>
      </c>
      <c r="G18" s="222">
        <f t="shared" si="1"/>
        <v>3256.4751371961893</v>
      </c>
    </row>
    <row r="19" spans="1:7" ht="15" customHeight="1" x14ac:dyDescent="0.2">
      <c r="A19" s="220">
        <v>2019</v>
      </c>
      <c r="B19" s="217" t="s">
        <v>8</v>
      </c>
      <c r="C19" s="217"/>
      <c r="D19" s="221">
        <f>'Table U2'!$K$56</f>
        <v>6618.345817402811</v>
      </c>
      <c r="E19" s="221">
        <f>'Table U2'!$K$75</f>
        <v>229.31581482635232</v>
      </c>
      <c r="F19" s="221">
        <f>SUM('Table U2'!K62:K64)</f>
        <v>3662.4374478295163</v>
      </c>
      <c r="G19" s="222">
        <f t="shared" si="1"/>
        <v>10510.099080058679</v>
      </c>
    </row>
    <row r="20" spans="1:7" ht="15" customHeight="1" x14ac:dyDescent="0.2">
      <c r="A20" s="220">
        <v>2019</v>
      </c>
      <c r="B20" s="217" t="s">
        <v>9</v>
      </c>
      <c r="C20" s="217"/>
      <c r="D20" s="223">
        <v>0</v>
      </c>
      <c r="E20" s="221">
        <f>SUM('Table U2'!$K$68:$K$69)</f>
        <v>9977.0192860288134</v>
      </c>
      <c r="F20" s="223">
        <v>0</v>
      </c>
      <c r="G20" s="222">
        <f t="shared" si="1"/>
        <v>9977.0192860288134</v>
      </c>
    </row>
    <row r="21" spans="1:7" ht="15" customHeight="1" x14ac:dyDescent="0.2">
      <c r="A21" s="220">
        <v>2019</v>
      </c>
      <c r="B21" s="217" t="s">
        <v>10</v>
      </c>
      <c r="C21" s="217"/>
      <c r="D21" s="223">
        <v>0</v>
      </c>
      <c r="E21" s="221">
        <f>'Table U2'!$K$73</f>
        <v>2683.2969582728583</v>
      </c>
      <c r="F21" s="223">
        <v>0</v>
      </c>
      <c r="G21" s="222">
        <f t="shared" si="1"/>
        <v>2683.2969582728583</v>
      </c>
    </row>
    <row r="22" spans="1:7" ht="15" customHeight="1" x14ac:dyDescent="0.2">
      <c r="A22" s="220">
        <v>2019</v>
      </c>
      <c r="B22" s="217" t="s">
        <v>11</v>
      </c>
      <c r="C22" s="217"/>
      <c r="D22" s="223">
        <v>0</v>
      </c>
      <c r="E22" s="221">
        <f>'Table U2'!$K$70</f>
        <v>1725.8618190022885</v>
      </c>
      <c r="F22" s="223">
        <v>0</v>
      </c>
      <c r="G22" s="222">
        <f t="shared" si="1"/>
        <v>1725.8618190022885</v>
      </c>
    </row>
    <row r="23" spans="1:7" ht="15" customHeight="1" x14ac:dyDescent="0.2">
      <c r="A23" s="220">
        <v>2019</v>
      </c>
      <c r="B23" s="288" t="s">
        <v>473</v>
      </c>
      <c r="C23" s="288" t="s">
        <v>472</v>
      </c>
      <c r="D23" s="223">
        <v>0</v>
      </c>
      <c r="E23" s="222">
        <f>SUM('Table U2'!K71,'Table U2'!K74,'Table U2'!K76:K77)</f>
        <v>5191.6124223338402</v>
      </c>
      <c r="F23" s="221">
        <f>'Table U2'!K65</f>
        <v>3399.8086666385952</v>
      </c>
      <c r="G23" s="222">
        <f t="shared" si="1"/>
        <v>8591.4210889724345</v>
      </c>
    </row>
    <row r="24" spans="1:7" ht="15" customHeight="1" x14ac:dyDescent="0.2">
      <c r="A24" s="280">
        <v>2019</v>
      </c>
      <c r="B24" s="219" t="s">
        <v>4</v>
      </c>
      <c r="C24" s="219"/>
      <c r="D24" s="231">
        <f>SUM(D16:D23)</f>
        <v>37707.466163369318</v>
      </c>
      <c r="E24" s="232">
        <f>SUM(E16:E23)</f>
        <v>22142.515769249767</v>
      </c>
      <c r="F24" s="231">
        <f>SUM(F16:F23)</f>
        <v>20986.419178501266</v>
      </c>
      <c r="G24" s="232">
        <f>SUM(G16:G23)</f>
        <v>80836.401111120344</v>
      </c>
    </row>
    <row r="25" spans="1:7" ht="15" customHeight="1" x14ac:dyDescent="0.2">
      <c r="A25" s="220">
        <v>2018</v>
      </c>
      <c r="B25" s="230" t="s">
        <v>5</v>
      </c>
      <c r="C25" s="230"/>
      <c r="D25" s="211">
        <f>'Table U2'!$K98</f>
        <v>24232.414576503972</v>
      </c>
      <c r="E25" s="212">
        <f>'Table U2'!$K113</f>
        <v>3409.0866788971948</v>
      </c>
      <c r="F25" s="212">
        <f>'Table U2'!K104</f>
        <v>9671.6862635594462</v>
      </c>
      <c r="G25" s="212">
        <f t="shared" ref="G25:G32" si="2">SUM(D25:F25)</f>
        <v>37313.187518960614</v>
      </c>
    </row>
    <row r="26" spans="1:7" ht="15" customHeight="1" x14ac:dyDescent="0.2">
      <c r="A26" s="220">
        <v>2018</v>
      </c>
      <c r="B26" s="217" t="s">
        <v>6</v>
      </c>
      <c r="C26" s="217"/>
      <c r="D26" s="221">
        <f>'Table U2'!$K99</f>
        <v>6831.7179283978894</v>
      </c>
      <c r="E26" s="223">
        <v>0</v>
      </c>
      <c r="F26" s="222">
        <f>'Table U2'!K105</f>
        <v>1369.9122836100873</v>
      </c>
      <c r="G26" s="222">
        <f t="shared" si="2"/>
        <v>8201.6302120079763</v>
      </c>
    </row>
    <row r="27" spans="1:7" ht="15" customHeight="1" x14ac:dyDescent="0.2">
      <c r="A27" s="220">
        <v>2018</v>
      </c>
      <c r="B27" s="217" t="s">
        <v>7</v>
      </c>
      <c r="C27" s="217"/>
      <c r="D27" s="221">
        <f>'Table U2'!$K100</f>
        <v>1130.4365175542621</v>
      </c>
      <c r="E27" s="223">
        <v>0</v>
      </c>
      <c r="F27" s="221">
        <f>'Table U2'!K106</f>
        <v>2172.5073934520228</v>
      </c>
      <c r="G27" s="222">
        <f t="shared" si="2"/>
        <v>3302.9439110062849</v>
      </c>
    </row>
    <row r="28" spans="1:7" ht="15" customHeight="1" x14ac:dyDescent="0.2">
      <c r="A28" s="220">
        <v>2018</v>
      </c>
      <c r="B28" s="217" t="s">
        <v>8</v>
      </c>
      <c r="C28" s="217"/>
      <c r="D28" s="221">
        <f>'Table U2'!$K$102</f>
        <v>6697.3697013289966</v>
      </c>
      <c r="E28" s="221">
        <f>'Table U2'!$K$77</f>
        <v>1634.6572889432739</v>
      </c>
      <c r="F28" s="221">
        <f>SUM('Table U2'!K108:K110)</f>
        <v>3744.6824197528849</v>
      </c>
      <c r="G28" s="222">
        <f t="shared" si="2"/>
        <v>12076.709410025156</v>
      </c>
    </row>
    <row r="29" spans="1:7" ht="15" customHeight="1" x14ac:dyDescent="0.2">
      <c r="A29" s="220">
        <v>2018</v>
      </c>
      <c r="B29" s="217" t="s">
        <v>9</v>
      </c>
      <c r="C29" s="217"/>
      <c r="D29" s="223">
        <v>0</v>
      </c>
      <c r="E29" s="221">
        <f>SUM('Table U2'!$K$114:$K$115)</f>
        <v>11895.560628408231</v>
      </c>
      <c r="F29" s="223">
        <v>0</v>
      </c>
      <c r="G29" s="222">
        <f t="shared" si="2"/>
        <v>11895.560628408231</v>
      </c>
    </row>
    <row r="30" spans="1:7" ht="15" customHeight="1" x14ac:dyDescent="0.2">
      <c r="A30" s="220">
        <v>2018</v>
      </c>
      <c r="B30" s="217" t="s">
        <v>10</v>
      </c>
      <c r="C30" s="217"/>
      <c r="D30" s="223">
        <v>0</v>
      </c>
      <c r="E30" s="221">
        <f>'Table U2'!$K$119</f>
        <v>3660.9171035323507</v>
      </c>
      <c r="F30" s="223">
        <v>0</v>
      </c>
      <c r="G30" s="222">
        <f t="shared" si="2"/>
        <v>3660.9171035323507</v>
      </c>
    </row>
    <row r="31" spans="1:7" ht="15" customHeight="1" x14ac:dyDescent="0.2">
      <c r="A31" s="220">
        <v>2018</v>
      </c>
      <c r="B31" s="217" t="s">
        <v>11</v>
      </c>
      <c r="C31" s="217"/>
      <c r="D31" s="223">
        <v>0</v>
      </c>
      <c r="E31" s="221">
        <f>'Table U2'!$K$116</f>
        <v>1966.9695770594869</v>
      </c>
      <c r="F31" s="223">
        <v>0</v>
      </c>
      <c r="G31" s="222">
        <f t="shared" si="2"/>
        <v>1966.9695770594869</v>
      </c>
    </row>
    <row r="32" spans="1:7" ht="15" customHeight="1" x14ac:dyDescent="0.2">
      <c r="A32" s="220">
        <v>2018</v>
      </c>
      <c r="B32" s="288" t="s">
        <v>473</v>
      </c>
      <c r="C32" s="288" t="s">
        <v>472</v>
      </c>
      <c r="D32" s="223">
        <v>0</v>
      </c>
      <c r="E32" s="222">
        <f>SUM('Table U2'!K117,'Table U2'!K120,'Table U2'!K122:K123)</f>
        <v>5534.8229535013852</v>
      </c>
      <c r="F32" s="221">
        <f>'Table U2'!K111</f>
        <v>3459.853339248069</v>
      </c>
      <c r="G32" s="222">
        <f t="shared" si="2"/>
        <v>8994.6762927494547</v>
      </c>
    </row>
    <row r="33" spans="1:7" ht="15" customHeight="1" x14ac:dyDescent="0.2">
      <c r="A33" s="280">
        <v>2018</v>
      </c>
      <c r="B33" s="219" t="s">
        <v>4</v>
      </c>
      <c r="C33" s="219"/>
      <c r="D33" s="231">
        <f>SUM(D25:D32)</f>
        <v>38891.938723785119</v>
      </c>
      <c r="E33" s="232">
        <f>SUM(E25:E32)</f>
        <v>28102.014230341927</v>
      </c>
      <c r="F33" s="231">
        <f>SUM(F25:F32)</f>
        <v>20418.641699622509</v>
      </c>
      <c r="G33" s="232">
        <f>SUM(G25:G32)</f>
        <v>87412.594653749562</v>
      </c>
    </row>
    <row r="34" spans="1:7" ht="15" customHeight="1" x14ac:dyDescent="0.2">
      <c r="A34" s="220">
        <v>2017</v>
      </c>
      <c r="B34" s="230" t="s">
        <v>5</v>
      </c>
      <c r="C34" s="230"/>
      <c r="D34" s="235">
        <f>'Table U2'!$K144</f>
        <v>23640.035385454892</v>
      </c>
      <c r="E34" s="212">
        <f>'Table U2'!$K159</f>
        <v>3572.6181712232546</v>
      </c>
      <c r="F34" s="212">
        <f>'Table U2'!K150</f>
        <v>9340.6284031733176</v>
      </c>
      <c r="G34" s="212">
        <f t="shared" ref="G34:G41" si="3">SUM(D34:F34)</f>
        <v>36553.281959851462</v>
      </c>
    </row>
    <row r="35" spans="1:7" ht="15" customHeight="1" x14ac:dyDescent="0.2">
      <c r="A35" s="220">
        <v>2017</v>
      </c>
      <c r="B35" s="217" t="s">
        <v>6</v>
      </c>
      <c r="C35" s="217"/>
      <c r="D35" s="236">
        <f>'Table U2'!$K145</f>
        <v>6540.1819269289263</v>
      </c>
      <c r="E35" s="223">
        <v>0</v>
      </c>
      <c r="F35" s="222">
        <f>'Table U2'!K151</f>
        <v>1325.6132810404542</v>
      </c>
      <c r="G35" s="222">
        <f t="shared" si="3"/>
        <v>7865.7952079693805</v>
      </c>
    </row>
    <row r="36" spans="1:7" ht="15" customHeight="1" x14ac:dyDescent="0.2">
      <c r="A36" s="220">
        <v>2017</v>
      </c>
      <c r="B36" s="217" t="s">
        <v>7</v>
      </c>
      <c r="C36" s="217"/>
      <c r="D36" s="236">
        <f>'Table U2'!$K146</f>
        <v>1086.2569033125403</v>
      </c>
      <c r="E36" s="223">
        <v>0</v>
      </c>
      <c r="F36" s="221">
        <f>'Table U2'!K152</f>
        <v>2126.6312244291771</v>
      </c>
      <c r="G36" s="222">
        <f t="shared" si="3"/>
        <v>3212.8881277417177</v>
      </c>
    </row>
    <row r="37" spans="1:7" ht="15" customHeight="1" x14ac:dyDescent="0.2">
      <c r="A37" s="220">
        <v>2017</v>
      </c>
      <c r="B37" s="217" t="s">
        <v>8</v>
      </c>
      <c r="C37" s="217"/>
      <c r="D37" s="236">
        <f>'Table U2'!$K$148</f>
        <v>6661.6723512098915</v>
      </c>
      <c r="E37" s="221">
        <f>'Table U2'!$K$121</f>
        <v>310.26202588576393</v>
      </c>
      <c r="F37" s="221">
        <f>SUM('Table U2'!K154:K156)</f>
        <v>3766.6091335648525</v>
      </c>
      <c r="G37" s="222">
        <f t="shared" si="3"/>
        <v>10738.543510660507</v>
      </c>
    </row>
    <row r="38" spans="1:7" ht="15" customHeight="1" x14ac:dyDescent="0.2">
      <c r="A38" s="220">
        <v>2017</v>
      </c>
      <c r="B38" s="217" t="s">
        <v>9</v>
      </c>
      <c r="C38" s="217"/>
      <c r="D38" s="226">
        <v>0</v>
      </c>
      <c r="E38" s="221">
        <f>SUM('Table U2'!$K$160:$K$161)</f>
        <v>14312.741953103374</v>
      </c>
      <c r="F38" s="223">
        <v>0</v>
      </c>
      <c r="G38" s="222">
        <f t="shared" si="3"/>
        <v>14312.741953103374</v>
      </c>
    </row>
    <row r="39" spans="1:7" ht="15" customHeight="1" x14ac:dyDescent="0.2">
      <c r="A39" s="220">
        <v>2017</v>
      </c>
      <c r="B39" s="217" t="s">
        <v>10</v>
      </c>
      <c r="C39" s="217"/>
      <c r="D39" s="226">
        <v>0</v>
      </c>
      <c r="E39" s="221">
        <f>'Table U2'!$K$165</f>
        <v>6553.9610313231478</v>
      </c>
      <c r="F39" s="223">
        <v>0</v>
      </c>
      <c r="G39" s="222">
        <f t="shared" si="3"/>
        <v>6553.9610313231478</v>
      </c>
    </row>
    <row r="40" spans="1:7" ht="15" customHeight="1" x14ac:dyDescent="0.2">
      <c r="A40" s="220">
        <v>2017</v>
      </c>
      <c r="B40" s="217" t="s">
        <v>11</v>
      </c>
      <c r="C40" s="217"/>
      <c r="D40" s="226">
        <v>0</v>
      </c>
      <c r="E40" s="221">
        <f>'Table U2'!$K$162</f>
        <v>4904.4048488562221</v>
      </c>
      <c r="F40" s="223">
        <v>0</v>
      </c>
      <c r="G40" s="222">
        <f t="shared" si="3"/>
        <v>4904.4048488562221</v>
      </c>
    </row>
    <row r="41" spans="1:7" ht="15" customHeight="1" x14ac:dyDescent="0.2">
      <c r="A41" s="220">
        <v>2017</v>
      </c>
      <c r="B41" s="288" t="s">
        <v>473</v>
      </c>
      <c r="C41" s="288" t="s">
        <v>472</v>
      </c>
      <c r="D41" s="226">
        <v>0</v>
      </c>
      <c r="E41" s="222">
        <f>SUM('Table U2'!K146,'Table U2'!K166,'Table U2'!K168:K169)</f>
        <v>6399.545377658098</v>
      </c>
      <c r="F41" s="221">
        <f>'Table U2'!K157</f>
        <v>3442.8896574147843</v>
      </c>
      <c r="G41" s="222">
        <f t="shared" si="3"/>
        <v>9842.4350350728819</v>
      </c>
    </row>
    <row r="42" spans="1:7" ht="15" customHeight="1" x14ac:dyDescent="0.2">
      <c r="A42" s="280">
        <v>2017</v>
      </c>
      <c r="B42" s="219" t="s">
        <v>4</v>
      </c>
      <c r="C42" s="219"/>
      <c r="D42" s="233">
        <f>SUM(D34:D41)</f>
        <v>37928.146566906253</v>
      </c>
      <c r="E42" s="234">
        <f>SUM(E34:E41)</f>
        <v>36053.533408049858</v>
      </c>
      <c r="F42" s="233">
        <f>SUM(F34:F41)</f>
        <v>20002.371699622585</v>
      </c>
      <c r="G42" s="232">
        <f>SUM(G34:G41)</f>
        <v>93984.051674578703</v>
      </c>
    </row>
    <row r="43" spans="1:7" ht="15" customHeight="1" x14ac:dyDescent="0.2">
      <c r="A43" s="220">
        <v>2016</v>
      </c>
      <c r="B43" s="230" t="s">
        <v>5</v>
      </c>
      <c r="C43" s="230"/>
      <c r="D43" s="238">
        <v>26133.444576444625</v>
      </c>
      <c r="E43" s="212">
        <v>1901.319958225939</v>
      </c>
      <c r="F43" s="211">
        <v>9479.6918722687697</v>
      </c>
      <c r="G43" s="212">
        <v>37514.456406939338</v>
      </c>
    </row>
    <row r="44" spans="1:7" ht="15" customHeight="1" x14ac:dyDescent="0.2">
      <c r="A44" s="220">
        <v>2016</v>
      </c>
      <c r="B44" s="217" t="s">
        <v>6</v>
      </c>
      <c r="C44" s="217"/>
      <c r="D44" s="226">
        <v>7187.9913945991329</v>
      </c>
      <c r="E44" s="222">
        <v>0</v>
      </c>
      <c r="F44" s="221">
        <v>1345.4777485075313</v>
      </c>
      <c r="G44" s="222">
        <v>8533.469143106664</v>
      </c>
    </row>
    <row r="45" spans="1:7" ht="15" customHeight="1" x14ac:dyDescent="0.2">
      <c r="A45" s="220">
        <v>2016</v>
      </c>
      <c r="B45" s="217" t="s">
        <v>7</v>
      </c>
      <c r="C45" s="217"/>
      <c r="D45" s="226">
        <v>1167.9189448889658</v>
      </c>
      <c r="E45" s="222">
        <v>0</v>
      </c>
      <c r="F45" s="221">
        <v>2175.8182756336496</v>
      </c>
      <c r="G45" s="222">
        <v>3343.7372205226156</v>
      </c>
    </row>
    <row r="46" spans="1:7" ht="15" customHeight="1" x14ac:dyDescent="0.2">
      <c r="A46" s="220">
        <v>2016</v>
      </c>
      <c r="B46" s="217" t="s">
        <v>8</v>
      </c>
      <c r="C46" s="217"/>
      <c r="D46" s="226">
        <v>6655.9277777553434</v>
      </c>
      <c r="E46" s="222">
        <v>228.98851793338417</v>
      </c>
      <c r="F46" s="221">
        <v>3804.3240669970128</v>
      </c>
      <c r="G46" s="222">
        <v>10689.240362685741</v>
      </c>
    </row>
    <row r="47" spans="1:7" ht="15" customHeight="1" x14ac:dyDescent="0.2">
      <c r="A47" s="220">
        <v>2016</v>
      </c>
      <c r="B47" s="217" t="s">
        <v>9</v>
      </c>
      <c r="C47" s="217"/>
      <c r="D47" s="226">
        <v>0</v>
      </c>
      <c r="E47" s="222">
        <v>9053.6963087202093</v>
      </c>
      <c r="F47" s="221">
        <v>0</v>
      </c>
      <c r="G47" s="222">
        <v>9053.6963087202093</v>
      </c>
    </row>
    <row r="48" spans="1:7" ht="15" customHeight="1" x14ac:dyDescent="0.2">
      <c r="A48" s="220">
        <v>2016</v>
      </c>
      <c r="B48" s="217" t="s">
        <v>10</v>
      </c>
      <c r="C48" s="217"/>
      <c r="D48" s="226">
        <v>0</v>
      </c>
      <c r="E48" s="222">
        <v>2664.0289647765912</v>
      </c>
      <c r="F48" s="221">
        <v>0</v>
      </c>
      <c r="G48" s="222">
        <v>2664.0289647765912</v>
      </c>
    </row>
    <row r="49" spans="1:7" ht="15" customHeight="1" x14ac:dyDescent="0.2">
      <c r="A49" s="220">
        <v>2016</v>
      </c>
      <c r="B49" s="217" t="s">
        <v>11</v>
      </c>
      <c r="C49" s="217"/>
      <c r="D49" s="226">
        <v>0</v>
      </c>
      <c r="E49" s="222">
        <v>1786.8520091582836</v>
      </c>
      <c r="F49" s="221">
        <v>0</v>
      </c>
      <c r="G49" s="222">
        <v>1786.8520091582836</v>
      </c>
    </row>
    <row r="50" spans="1:7" ht="15" customHeight="1" x14ac:dyDescent="0.2">
      <c r="A50" s="220">
        <v>2016</v>
      </c>
      <c r="B50" s="237" t="s">
        <v>185</v>
      </c>
      <c r="C50" s="237"/>
      <c r="D50" s="226">
        <v>0</v>
      </c>
      <c r="E50" s="222">
        <v>1863.8161570695725</v>
      </c>
      <c r="F50" s="221">
        <v>0</v>
      </c>
      <c r="G50" s="222">
        <v>1863.8161570695725</v>
      </c>
    </row>
    <row r="51" spans="1:7" ht="15" customHeight="1" x14ac:dyDescent="0.2">
      <c r="A51" s="220">
        <v>2016</v>
      </c>
      <c r="B51" s="288" t="s">
        <v>473</v>
      </c>
      <c r="C51" s="288" t="s">
        <v>472</v>
      </c>
      <c r="D51" s="226">
        <v>0</v>
      </c>
      <c r="E51" s="222">
        <v>2791.4133827165024</v>
      </c>
      <c r="F51" s="221">
        <v>3469.88973621574</v>
      </c>
      <c r="G51" s="222">
        <v>6261.3031189322428</v>
      </c>
    </row>
    <row r="52" spans="1:7" ht="15" customHeight="1" x14ac:dyDescent="0.2">
      <c r="A52" s="280">
        <v>2016</v>
      </c>
      <c r="B52" s="217" t="s">
        <v>4</v>
      </c>
      <c r="C52" s="217"/>
      <c r="D52" s="233">
        <v>41145.282693688067</v>
      </c>
      <c r="E52" s="234">
        <v>20290.115298600482</v>
      </c>
      <c r="F52" s="233">
        <v>20275.201699622707</v>
      </c>
      <c r="G52" s="232">
        <v>81710.599691911251</v>
      </c>
    </row>
    <row r="53" spans="1:7" ht="15" customHeight="1" x14ac:dyDescent="0.2">
      <c r="A53" s="220">
        <v>2015</v>
      </c>
      <c r="B53" s="230" t="s">
        <v>5</v>
      </c>
      <c r="C53" s="230"/>
      <c r="D53" s="213">
        <v>25386.240000000002</v>
      </c>
      <c r="E53" s="214">
        <v>3428.49</v>
      </c>
      <c r="F53" s="214">
        <v>8530.57</v>
      </c>
      <c r="G53" s="212">
        <v>37345.300000000003</v>
      </c>
    </row>
    <row r="54" spans="1:7" ht="15" customHeight="1" x14ac:dyDescent="0.2">
      <c r="A54" s="220">
        <v>2015</v>
      </c>
      <c r="B54" s="217" t="s">
        <v>6</v>
      </c>
      <c r="C54" s="217"/>
      <c r="D54" s="224">
        <v>7046.81</v>
      </c>
      <c r="E54" s="226">
        <v>0</v>
      </c>
      <c r="F54" s="225">
        <v>1199.08</v>
      </c>
      <c r="G54" s="222">
        <v>8245.9</v>
      </c>
    </row>
    <row r="55" spans="1:7" ht="15" customHeight="1" x14ac:dyDescent="0.2">
      <c r="A55" s="220">
        <v>2015</v>
      </c>
      <c r="B55" s="217" t="s">
        <v>7</v>
      </c>
      <c r="C55" s="217"/>
      <c r="D55" s="224">
        <v>1144.69</v>
      </c>
      <c r="E55" s="226">
        <v>0</v>
      </c>
      <c r="F55" s="224">
        <v>1775</v>
      </c>
      <c r="G55" s="222">
        <v>2919.68</v>
      </c>
    </row>
    <row r="56" spans="1:7" ht="15" customHeight="1" x14ac:dyDescent="0.2">
      <c r="A56" s="220">
        <v>2015</v>
      </c>
      <c r="B56" s="217" t="s">
        <v>8</v>
      </c>
      <c r="C56" s="217"/>
      <c r="D56" s="224">
        <v>6718.83</v>
      </c>
      <c r="E56" s="224">
        <v>228.32</v>
      </c>
      <c r="F56" s="224">
        <v>3801.6</v>
      </c>
      <c r="G56" s="222">
        <v>10748.75</v>
      </c>
    </row>
    <row r="57" spans="1:7" ht="15" customHeight="1" x14ac:dyDescent="0.2">
      <c r="A57" s="220">
        <v>2015</v>
      </c>
      <c r="B57" s="217" t="s">
        <v>9</v>
      </c>
      <c r="C57" s="217"/>
      <c r="D57" s="226">
        <v>0</v>
      </c>
      <c r="E57" s="224">
        <v>9259.43</v>
      </c>
      <c r="F57" s="226">
        <v>0</v>
      </c>
      <c r="G57" s="222">
        <v>9259.43</v>
      </c>
    </row>
    <row r="58" spans="1:7" ht="15" customHeight="1" x14ac:dyDescent="0.2">
      <c r="A58" s="220">
        <v>2015</v>
      </c>
      <c r="B58" s="217" t="s">
        <v>10</v>
      </c>
      <c r="C58" s="217"/>
      <c r="D58" s="221">
        <v>0</v>
      </c>
      <c r="E58" s="222">
        <v>2653.71</v>
      </c>
      <c r="F58" s="222">
        <v>0</v>
      </c>
      <c r="G58" s="222">
        <v>2653.71</v>
      </c>
    </row>
    <row r="59" spans="1:7" ht="15" customHeight="1" x14ac:dyDescent="0.2">
      <c r="A59" s="220">
        <v>2015</v>
      </c>
      <c r="B59" s="217" t="s">
        <v>11</v>
      </c>
      <c r="C59" s="217"/>
      <c r="D59" s="221">
        <v>0</v>
      </c>
      <c r="E59" s="223">
        <v>1690.67</v>
      </c>
      <c r="F59" s="222">
        <v>0</v>
      </c>
      <c r="G59" s="222">
        <v>1690.67</v>
      </c>
    </row>
    <row r="60" spans="1:7" ht="15" customHeight="1" x14ac:dyDescent="0.2">
      <c r="A60" s="220">
        <v>2015</v>
      </c>
      <c r="B60" s="288" t="s">
        <v>473</v>
      </c>
      <c r="C60" s="288" t="s">
        <v>472</v>
      </c>
      <c r="D60" s="221">
        <v>0</v>
      </c>
      <c r="E60" s="223">
        <v>6800.85</v>
      </c>
      <c r="F60" s="221">
        <v>3433.49</v>
      </c>
      <c r="G60" s="222">
        <v>10234.33</v>
      </c>
    </row>
    <row r="61" spans="1:7" ht="15" customHeight="1" x14ac:dyDescent="0.2">
      <c r="A61" s="280">
        <v>2015</v>
      </c>
      <c r="B61" s="217" t="s">
        <v>4</v>
      </c>
      <c r="C61" s="217"/>
      <c r="D61" s="231">
        <v>40296.57</v>
      </c>
      <c r="E61" s="231">
        <v>24061.47</v>
      </c>
      <c r="F61" s="231">
        <v>18739.73</v>
      </c>
      <c r="G61" s="232">
        <v>83097.78</v>
      </c>
    </row>
    <row r="62" spans="1:7" ht="15" customHeight="1" x14ac:dyDescent="0.2">
      <c r="A62" s="220">
        <v>2014</v>
      </c>
      <c r="B62" s="230" t="s">
        <v>5</v>
      </c>
      <c r="C62" s="230"/>
      <c r="D62" s="239">
        <v>23904.19</v>
      </c>
      <c r="E62" s="211">
        <v>3157.71</v>
      </c>
      <c r="F62" s="239">
        <v>8201.44</v>
      </c>
      <c r="G62" s="212">
        <v>35263.339999999997</v>
      </c>
    </row>
    <row r="63" spans="1:7" ht="15" customHeight="1" x14ac:dyDescent="0.2">
      <c r="A63" s="220">
        <v>2014</v>
      </c>
      <c r="B63" s="217" t="s">
        <v>6</v>
      </c>
      <c r="C63" s="217"/>
      <c r="D63" s="223">
        <v>6921.78</v>
      </c>
      <c r="E63" s="221">
        <v>0</v>
      </c>
      <c r="F63" s="223">
        <v>1558.44</v>
      </c>
      <c r="G63" s="222">
        <v>8480.2199999999993</v>
      </c>
    </row>
    <row r="64" spans="1:7" ht="15" customHeight="1" x14ac:dyDescent="0.2">
      <c r="A64" s="220">
        <v>2014</v>
      </c>
      <c r="B64" s="217" t="s">
        <v>7</v>
      </c>
      <c r="C64" s="217"/>
      <c r="D64" s="223">
        <v>1106.6400000000001</v>
      </c>
      <c r="E64" s="221">
        <v>0</v>
      </c>
      <c r="F64" s="223">
        <v>1750.22</v>
      </c>
      <c r="G64" s="222">
        <v>2856.86</v>
      </c>
    </row>
    <row r="65" spans="1:7" ht="15" customHeight="1" x14ac:dyDescent="0.2">
      <c r="A65" s="220">
        <v>2014</v>
      </c>
      <c r="B65" s="217" t="s">
        <v>8</v>
      </c>
      <c r="C65" s="217"/>
      <c r="D65" s="223">
        <v>6747.42</v>
      </c>
      <c r="E65" s="222">
        <v>0</v>
      </c>
      <c r="F65" s="221">
        <v>4497.93</v>
      </c>
      <c r="G65" s="222">
        <v>11245.35</v>
      </c>
    </row>
    <row r="66" spans="1:7" ht="15" customHeight="1" x14ac:dyDescent="0.2">
      <c r="A66" s="220">
        <v>2014</v>
      </c>
      <c r="B66" s="217" t="s">
        <v>9</v>
      </c>
      <c r="C66" s="217"/>
      <c r="D66" s="221">
        <v>0</v>
      </c>
      <c r="E66" s="222">
        <v>1733.01</v>
      </c>
      <c r="F66" s="221">
        <v>0</v>
      </c>
      <c r="G66" s="222">
        <v>1733.01</v>
      </c>
    </row>
    <row r="67" spans="1:7" ht="15" customHeight="1" x14ac:dyDescent="0.2">
      <c r="A67" s="220">
        <v>2014</v>
      </c>
      <c r="B67" s="217" t="s">
        <v>10</v>
      </c>
      <c r="C67" s="217"/>
      <c r="D67" s="226">
        <v>0</v>
      </c>
      <c r="E67" s="224">
        <v>252.17</v>
      </c>
      <c r="F67" s="226">
        <v>0</v>
      </c>
      <c r="G67" s="222">
        <v>252.17</v>
      </c>
    </row>
    <row r="68" spans="1:7" ht="15" customHeight="1" x14ac:dyDescent="0.2">
      <c r="A68" s="220">
        <v>2014</v>
      </c>
      <c r="B68" s="217" t="s">
        <v>11</v>
      </c>
      <c r="C68" s="217"/>
      <c r="D68" s="226">
        <v>0</v>
      </c>
      <c r="E68" s="224">
        <v>794.02</v>
      </c>
      <c r="F68" s="226">
        <v>0</v>
      </c>
      <c r="G68" s="222">
        <v>794.02</v>
      </c>
    </row>
    <row r="69" spans="1:7" ht="15" customHeight="1" x14ac:dyDescent="0.2">
      <c r="A69" s="220">
        <v>2014</v>
      </c>
      <c r="B69" s="288" t="s">
        <v>473</v>
      </c>
      <c r="C69" s="288" t="s">
        <v>472</v>
      </c>
      <c r="D69" s="226">
        <v>0</v>
      </c>
      <c r="E69" s="222">
        <v>6839.49</v>
      </c>
      <c r="F69" s="224">
        <v>1191.19</v>
      </c>
      <c r="G69" s="222">
        <v>8030.68</v>
      </c>
    </row>
    <row r="70" spans="1:7" ht="15" customHeight="1" x14ac:dyDescent="0.2">
      <c r="A70" s="280">
        <v>2014</v>
      </c>
      <c r="B70" s="217" t="s">
        <v>4</v>
      </c>
      <c r="C70" s="217"/>
      <c r="D70" s="233">
        <v>38680.04</v>
      </c>
      <c r="E70" s="234">
        <v>12776.4</v>
      </c>
      <c r="F70" s="233">
        <v>17199.22</v>
      </c>
      <c r="G70" s="232">
        <v>68655.66</v>
      </c>
    </row>
    <row r="71" spans="1:7" ht="15" customHeight="1" x14ac:dyDescent="0.2">
      <c r="A71" s="220">
        <v>2013</v>
      </c>
      <c r="B71" s="230" t="s">
        <v>5</v>
      </c>
      <c r="C71" s="230"/>
      <c r="D71" s="239">
        <v>28522.22</v>
      </c>
      <c r="E71" s="211">
        <v>3292.87</v>
      </c>
      <c r="F71" s="239">
        <v>9032.91</v>
      </c>
      <c r="G71" s="212">
        <v>40848</v>
      </c>
    </row>
    <row r="72" spans="1:7" ht="15" customHeight="1" x14ac:dyDescent="0.2">
      <c r="A72" s="220">
        <v>2013</v>
      </c>
      <c r="B72" s="217" t="s">
        <v>6</v>
      </c>
      <c r="C72" s="217"/>
      <c r="D72" s="223">
        <v>8137.76</v>
      </c>
      <c r="E72" s="221">
        <v>0</v>
      </c>
      <c r="F72" s="223">
        <v>1737.73</v>
      </c>
      <c r="G72" s="222">
        <v>9875.49</v>
      </c>
    </row>
    <row r="73" spans="1:7" ht="15" customHeight="1" x14ac:dyDescent="0.2">
      <c r="A73" s="220">
        <v>2013</v>
      </c>
      <c r="B73" s="217" t="s">
        <v>7</v>
      </c>
      <c r="C73" s="217"/>
      <c r="D73" s="223">
        <v>1217.3900000000001</v>
      </c>
      <c r="E73" s="221">
        <v>0</v>
      </c>
      <c r="F73" s="223">
        <v>1899.37</v>
      </c>
      <c r="G73" s="222">
        <v>3116.76</v>
      </c>
    </row>
    <row r="74" spans="1:7" ht="15" customHeight="1" x14ac:dyDescent="0.2">
      <c r="A74" s="220">
        <v>2013</v>
      </c>
      <c r="B74" s="217" t="s">
        <v>8</v>
      </c>
      <c r="C74" s="217"/>
      <c r="D74" s="223">
        <v>7013.21</v>
      </c>
      <c r="E74" s="222">
        <v>0</v>
      </c>
      <c r="F74" s="221">
        <v>4704.99</v>
      </c>
      <c r="G74" s="222">
        <v>11718.2</v>
      </c>
    </row>
    <row r="75" spans="1:7" ht="15" customHeight="1" x14ac:dyDescent="0.2">
      <c r="A75" s="220">
        <v>2013</v>
      </c>
      <c r="B75" s="217" t="s">
        <v>9</v>
      </c>
      <c r="C75" s="217"/>
      <c r="D75" s="221">
        <v>0</v>
      </c>
      <c r="E75" s="222">
        <v>1851.03</v>
      </c>
      <c r="F75" s="221">
        <v>0</v>
      </c>
      <c r="G75" s="222">
        <v>1851.03</v>
      </c>
    </row>
    <row r="76" spans="1:7" ht="15" customHeight="1" x14ac:dyDescent="0.2">
      <c r="A76" s="220">
        <v>2013</v>
      </c>
      <c r="B76" s="217" t="s">
        <v>10</v>
      </c>
      <c r="C76" s="217"/>
      <c r="D76" s="226">
        <v>0</v>
      </c>
      <c r="E76" s="224">
        <v>275.92</v>
      </c>
      <c r="F76" s="226">
        <v>0</v>
      </c>
      <c r="G76" s="222">
        <v>275.92</v>
      </c>
    </row>
    <row r="77" spans="1:7" ht="15" customHeight="1" x14ac:dyDescent="0.2">
      <c r="A77" s="220">
        <v>2013</v>
      </c>
      <c r="B77" s="217" t="s">
        <v>11</v>
      </c>
      <c r="C77" s="217"/>
      <c r="D77" s="226">
        <v>0</v>
      </c>
      <c r="E77" s="224">
        <v>848.1</v>
      </c>
      <c r="F77" s="226">
        <v>0</v>
      </c>
      <c r="G77" s="222">
        <v>848.1</v>
      </c>
    </row>
    <row r="78" spans="1:7" ht="15" customHeight="1" x14ac:dyDescent="0.2">
      <c r="A78" s="220">
        <v>2013</v>
      </c>
      <c r="B78" s="288" t="s">
        <v>473</v>
      </c>
      <c r="C78" s="288" t="s">
        <v>472</v>
      </c>
      <c r="D78" s="226">
        <v>0</v>
      </c>
      <c r="E78" s="222">
        <v>6829.02</v>
      </c>
      <c r="F78" s="224">
        <v>1258.82</v>
      </c>
      <c r="G78" s="222">
        <v>8087.84</v>
      </c>
    </row>
    <row r="79" spans="1:7" ht="15" customHeight="1" x14ac:dyDescent="0.2">
      <c r="A79" s="280">
        <v>2013</v>
      </c>
      <c r="B79" s="217" t="s">
        <v>4</v>
      </c>
      <c r="C79" s="217"/>
      <c r="D79" s="233">
        <v>44890.59</v>
      </c>
      <c r="E79" s="234">
        <v>13096.93</v>
      </c>
      <c r="F79" s="233">
        <v>18633.82</v>
      </c>
      <c r="G79" s="232">
        <v>76621.34</v>
      </c>
    </row>
    <row r="80" spans="1:7" ht="15" customHeight="1" x14ac:dyDescent="0.2">
      <c r="A80" s="220">
        <v>2012</v>
      </c>
      <c r="B80" s="230" t="s">
        <v>5</v>
      </c>
      <c r="C80" s="230"/>
      <c r="D80" s="239">
        <v>28456.15</v>
      </c>
      <c r="E80" s="211">
        <v>3151.47</v>
      </c>
      <c r="F80" s="239">
        <v>8792.07</v>
      </c>
      <c r="G80" s="212">
        <v>40399.69</v>
      </c>
    </row>
    <row r="81" spans="1:7" ht="15" customHeight="1" x14ac:dyDescent="0.2">
      <c r="A81" s="220">
        <v>2012</v>
      </c>
      <c r="B81" s="217" t="s">
        <v>6</v>
      </c>
      <c r="C81" s="217"/>
      <c r="D81" s="223">
        <v>7836.92</v>
      </c>
      <c r="E81" s="221">
        <v>0</v>
      </c>
      <c r="F81" s="223">
        <v>1689</v>
      </c>
      <c r="G81" s="222">
        <v>9525.92</v>
      </c>
    </row>
    <row r="82" spans="1:7" ht="15" customHeight="1" x14ac:dyDescent="0.2">
      <c r="A82" s="220">
        <v>2012</v>
      </c>
      <c r="B82" s="217" t="s">
        <v>7</v>
      </c>
      <c r="C82" s="217"/>
      <c r="D82" s="223">
        <v>1173.1300000000001</v>
      </c>
      <c r="E82" s="221">
        <v>0</v>
      </c>
      <c r="F82" s="223">
        <v>1866.23</v>
      </c>
      <c r="G82" s="222">
        <v>3039.36</v>
      </c>
    </row>
    <row r="83" spans="1:7" ht="15" customHeight="1" x14ac:dyDescent="0.2">
      <c r="A83" s="220">
        <v>2012</v>
      </c>
      <c r="B83" s="217" t="s">
        <v>8</v>
      </c>
      <c r="C83" s="217"/>
      <c r="D83" s="223">
        <v>6974.81</v>
      </c>
      <c r="E83" s="222">
        <v>0</v>
      </c>
      <c r="F83" s="221">
        <v>4664.74</v>
      </c>
      <c r="G83" s="222">
        <v>11639.55</v>
      </c>
    </row>
    <row r="84" spans="1:7" ht="15" customHeight="1" x14ac:dyDescent="0.2">
      <c r="A84" s="220">
        <v>2012</v>
      </c>
      <c r="B84" s="217" t="s">
        <v>9</v>
      </c>
      <c r="C84" s="217"/>
      <c r="D84" s="221">
        <v>0</v>
      </c>
      <c r="E84" s="222">
        <v>1967.43</v>
      </c>
      <c r="F84" s="221">
        <v>0</v>
      </c>
      <c r="G84" s="222">
        <v>1967.43</v>
      </c>
    </row>
    <row r="85" spans="1:7" ht="15" customHeight="1" x14ac:dyDescent="0.2">
      <c r="A85" s="220">
        <v>2012</v>
      </c>
      <c r="B85" s="217" t="s">
        <v>10</v>
      </c>
      <c r="C85" s="217"/>
      <c r="D85" s="226">
        <v>0</v>
      </c>
      <c r="E85" s="224">
        <v>266.08</v>
      </c>
      <c r="F85" s="226">
        <v>0</v>
      </c>
      <c r="G85" s="222">
        <v>266.08</v>
      </c>
    </row>
    <row r="86" spans="1:7" ht="15" customHeight="1" x14ac:dyDescent="0.2">
      <c r="A86" s="220">
        <v>2012</v>
      </c>
      <c r="B86" s="217" t="s">
        <v>11</v>
      </c>
      <c r="C86" s="217"/>
      <c r="D86" s="226">
        <v>0</v>
      </c>
      <c r="E86" s="224">
        <v>901.43</v>
      </c>
      <c r="F86" s="226">
        <v>0</v>
      </c>
      <c r="G86" s="222">
        <v>901.43</v>
      </c>
    </row>
    <row r="87" spans="1:7" ht="15" customHeight="1" x14ac:dyDescent="0.2">
      <c r="A87" s="220">
        <v>2012</v>
      </c>
      <c r="B87" s="288" t="s">
        <v>473</v>
      </c>
      <c r="C87" s="288" t="s">
        <v>472</v>
      </c>
      <c r="D87" s="226">
        <v>0</v>
      </c>
      <c r="E87" s="222">
        <v>7376.04</v>
      </c>
      <c r="F87" s="224">
        <v>1244.5899999999999</v>
      </c>
      <c r="G87" s="222">
        <v>8620.6299999999992</v>
      </c>
    </row>
    <row r="88" spans="1:7" ht="15" customHeight="1" x14ac:dyDescent="0.2">
      <c r="A88" s="280">
        <v>2012</v>
      </c>
      <c r="B88" s="217" t="s">
        <v>4</v>
      </c>
      <c r="C88" s="217"/>
      <c r="D88" s="233">
        <v>44441</v>
      </c>
      <c r="E88" s="234">
        <v>13662.45</v>
      </c>
      <c r="F88" s="233">
        <v>18256.63</v>
      </c>
      <c r="G88" s="232">
        <v>76360.08</v>
      </c>
    </row>
    <row r="89" spans="1:7" ht="15" customHeight="1" x14ac:dyDescent="0.2">
      <c r="A89" s="220">
        <v>2011</v>
      </c>
      <c r="B89" s="230" t="s">
        <v>5</v>
      </c>
      <c r="C89" s="230"/>
      <c r="D89" s="239">
        <v>25694.560000000001</v>
      </c>
      <c r="E89" s="211">
        <v>3207.56</v>
      </c>
      <c r="F89" s="239">
        <v>7949.26</v>
      </c>
      <c r="G89" s="212">
        <v>36851.379999999997</v>
      </c>
    </row>
    <row r="90" spans="1:7" ht="15" customHeight="1" x14ac:dyDescent="0.2">
      <c r="A90" s="220">
        <v>2011</v>
      </c>
      <c r="B90" s="217" t="s">
        <v>6</v>
      </c>
      <c r="C90" s="217"/>
      <c r="D90" s="223">
        <v>7446.32</v>
      </c>
      <c r="E90" s="221">
        <v>0</v>
      </c>
      <c r="F90" s="223">
        <v>1512.04</v>
      </c>
      <c r="G90" s="222">
        <v>8958.36</v>
      </c>
    </row>
    <row r="91" spans="1:7" ht="15" customHeight="1" x14ac:dyDescent="0.2">
      <c r="A91" s="220">
        <v>2011</v>
      </c>
      <c r="B91" s="217" t="s">
        <v>7</v>
      </c>
      <c r="C91" s="217"/>
      <c r="D91" s="223">
        <v>1144.8</v>
      </c>
      <c r="E91" s="221">
        <v>0</v>
      </c>
      <c r="F91" s="223">
        <v>1757.1</v>
      </c>
      <c r="G91" s="222">
        <v>2901.9</v>
      </c>
    </row>
    <row r="92" spans="1:7" ht="15" customHeight="1" x14ac:dyDescent="0.2">
      <c r="A92" s="220">
        <v>2011</v>
      </c>
      <c r="B92" s="217" t="s">
        <v>8</v>
      </c>
      <c r="C92" s="217"/>
      <c r="D92" s="223">
        <v>6596.99</v>
      </c>
      <c r="E92" s="222">
        <v>0</v>
      </c>
      <c r="F92" s="221">
        <v>4607.1899999999996</v>
      </c>
      <c r="G92" s="222">
        <v>11204.18</v>
      </c>
    </row>
    <row r="93" spans="1:7" ht="15" customHeight="1" x14ac:dyDescent="0.2">
      <c r="A93" s="220">
        <v>2011</v>
      </c>
      <c r="B93" s="217" t="s">
        <v>9</v>
      </c>
      <c r="C93" s="217"/>
      <c r="D93" s="221">
        <v>0</v>
      </c>
      <c r="E93" s="222">
        <v>1602.69</v>
      </c>
      <c r="F93" s="221">
        <v>0</v>
      </c>
      <c r="G93" s="222">
        <v>1602.69</v>
      </c>
    </row>
    <row r="94" spans="1:7" ht="15" customHeight="1" x14ac:dyDescent="0.2">
      <c r="A94" s="220">
        <v>2011</v>
      </c>
      <c r="B94" s="217" t="s">
        <v>10</v>
      </c>
      <c r="C94" s="217"/>
      <c r="D94" s="226">
        <v>0</v>
      </c>
      <c r="E94" s="224">
        <v>217.08</v>
      </c>
      <c r="F94" s="226">
        <v>0</v>
      </c>
      <c r="G94" s="222">
        <v>217.08</v>
      </c>
    </row>
    <row r="95" spans="1:7" ht="15" customHeight="1" x14ac:dyDescent="0.2">
      <c r="A95" s="220">
        <v>2011</v>
      </c>
      <c r="B95" s="217" t="s">
        <v>11</v>
      </c>
      <c r="C95" s="217"/>
      <c r="D95" s="226">
        <v>0</v>
      </c>
      <c r="E95" s="224">
        <v>734.31</v>
      </c>
      <c r="F95" s="226">
        <v>0</v>
      </c>
      <c r="G95" s="222">
        <v>734.31</v>
      </c>
    </row>
    <row r="96" spans="1:7" ht="15" customHeight="1" x14ac:dyDescent="0.2">
      <c r="A96" s="220">
        <v>2011</v>
      </c>
      <c r="B96" s="288" t="s">
        <v>473</v>
      </c>
      <c r="C96" s="288" t="s">
        <v>472</v>
      </c>
      <c r="D96" s="226">
        <v>0</v>
      </c>
      <c r="E96" s="222">
        <v>7234.4</v>
      </c>
      <c r="F96" s="224">
        <v>1214.49</v>
      </c>
      <c r="G96" s="222">
        <v>8448.89</v>
      </c>
    </row>
    <row r="97" spans="1:7" ht="15" customHeight="1" x14ac:dyDescent="0.2">
      <c r="A97" s="280">
        <v>2011</v>
      </c>
      <c r="B97" s="217" t="s">
        <v>4</v>
      </c>
      <c r="C97" s="217"/>
      <c r="D97" s="233">
        <v>40882.67</v>
      </c>
      <c r="E97" s="234">
        <v>12996.05</v>
      </c>
      <c r="F97" s="233">
        <v>17040.080000000002</v>
      </c>
      <c r="G97" s="232">
        <v>70918.8</v>
      </c>
    </row>
    <row r="98" spans="1:7" ht="15" customHeight="1" x14ac:dyDescent="0.2">
      <c r="A98" s="220">
        <v>2010</v>
      </c>
      <c r="B98" s="230" t="s">
        <v>5</v>
      </c>
      <c r="C98" s="230"/>
      <c r="D98" s="239">
        <v>34627.33</v>
      </c>
      <c r="E98" s="211">
        <v>3233.76</v>
      </c>
      <c r="F98" s="239">
        <v>8933.1</v>
      </c>
      <c r="G98" s="212">
        <v>46794.19</v>
      </c>
    </row>
    <row r="99" spans="1:7" ht="15" customHeight="1" x14ac:dyDescent="0.2">
      <c r="A99" s="220">
        <v>2010</v>
      </c>
      <c r="B99" s="217" t="s">
        <v>6</v>
      </c>
      <c r="C99" s="217"/>
      <c r="D99" s="223">
        <v>7083.5</v>
      </c>
      <c r="E99" s="221">
        <v>0</v>
      </c>
      <c r="F99" s="223">
        <v>1712.31</v>
      </c>
      <c r="G99" s="222">
        <v>8795.81</v>
      </c>
    </row>
    <row r="100" spans="1:7" ht="15" customHeight="1" x14ac:dyDescent="0.2">
      <c r="A100" s="220">
        <v>2010</v>
      </c>
      <c r="B100" s="217" t="s">
        <v>7</v>
      </c>
      <c r="C100" s="217"/>
      <c r="D100" s="223">
        <v>1091.76</v>
      </c>
      <c r="E100" s="221">
        <v>0</v>
      </c>
      <c r="F100" s="223">
        <v>1881.64</v>
      </c>
      <c r="G100" s="222">
        <v>2973.4</v>
      </c>
    </row>
    <row r="101" spans="1:7" ht="15" customHeight="1" x14ac:dyDescent="0.2">
      <c r="A101" s="220">
        <v>2010</v>
      </c>
      <c r="B101" s="217" t="s">
        <v>8</v>
      </c>
      <c r="C101" s="217"/>
      <c r="D101" s="223">
        <v>6607.76</v>
      </c>
      <c r="E101" s="222">
        <v>0</v>
      </c>
      <c r="F101" s="221">
        <v>4692.37</v>
      </c>
      <c r="G101" s="222">
        <v>11300.13</v>
      </c>
    </row>
    <row r="102" spans="1:7" ht="15" customHeight="1" x14ac:dyDescent="0.2">
      <c r="A102" s="220">
        <v>2010</v>
      </c>
      <c r="B102" s="217" t="s">
        <v>9</v>
      </c>
      <c r="C102" s="217"/>
      <c r="D102" s="221">
        <v>0</v>
      </c>
      <c r="E102" s="222">
        <v>1620.57</v>
      </c>
      <c r="F102" s="221">
        <v>0</v>
      </c>
      <c r="G102" s="222">
        <v>1620.57</v>
      </c>
    </row>
    <row r="103" spans="1:7" ht="15" customHeight="1" x14ac:dyDescent="0.2">
      <c r="A103" s="220">
        <v>2010</v>
      </c>
      <c r="B103" s="217" t="s">
        <v>10</v>
      </c>
      <c r="C103" s="217"/>
      <c r="D103" s="226">
        <v>0</v>
      </c>
      <c r="E103" s="224">
        <v>257.01</v>
      </c>
      <c r="F103" s="226">
        <v>0</v>
      </c>
      <c r="G103" s="222">
        <v>257.01</v>
      </c>
    </row>
    <row r="104" spans="1:7" ht="15" customHeight="1" x14ac:dyDescent="0.2">
      <c r="A104" s="220">
        <v>2010</v>
      </c>
      <c r="B104" s="217" t="s">
        <v>11</v>
      </c>
      <c r="C104" s="217"/>
      <c r="D104" s="226">
        <v>0</v>
      </c>
      <c r="E104" s="224">
        <v>742.5</v>
      </c>
      <c r="F104" s="226">
        <v>0</v>
      </c>
      <c r="G104" s="222">
        <v>742.5</v>
      </c>
    </row>
    <row r="105" spans="1:7" ht="15" customHeight="1" x14ac:dyDescent="0.2">
      <c r="A105" s="220">
        <v>2010</v>
      </c>
      <c r="B105" s="288" t="s">
        <v>473</v>
      </c>
      <c r="C105" s="288" t="s">
        <v>472</v>
      </c>
      <c r="D105" s="226">
        <v>0</v>
      </c>
      <c r="E105" s="222">
        <v>8183.54</v>
      </c>
      <c r="F105" s="224">
        <v>1253.81</v>
      </c>
      <c r="G105" s="222">
        <v>9437.35</v>
      </c>
    </row>
    <row r="106" spans="1:7" ht="15" customHeight="1" x14ac:dyDescent="0.2">
      <c r="A106" s="280">
        <v>2010</v>
      </c>
      <c r="B106" s="217" t="s">
        <v>4</v>
      </c>
      <c r="C106" s="217"/>
      <c r="D106" s="233">
        <v>49410.35</v>
      </c>
      <c r="E106" s="234">
        <v>14037.39</v>
      </c>
      <c r="F106" s="233">
        <v>18473.23</v>
      </c>
      <c r="G106" s="232">
        <v>81920.97</v>
      </c>
    </row>
    <row r="107" spans="1:7" ht="15" customHeight="1" x14ac:dyDescent="0.2">
      <c r="A107" s="220">
        <v>2000</v>
      </c>
      <c r="B107" s="230" t="s">
        <v>5</v>
      </c>
      <c r="C107" s="230"/>
      <c r="D107" s="239">
        <v>31094.5</v>
      </c>
      <c r="E107" s="211">
        <v>3361.41</v>
      </c>
      <c r="F107" s="239">
        <v>11190</v>
      </c>
      <c r="G107" s="212">
        <v>43243.01</v>
      </c>
    </row>
    <row r="108" spans="1:7" ht="15" customHeight="1" x14ac:dyDescent="0.2">
      <c r="A108" s="220">
        <v>2000</v>
      </c>
      <c r="B108" s="217" t="s">
        <v>6</v>
      </c>
      <c r="C108" s="217"/>
      <c r="D108" s="223">
        <v>8230.0300000000007</v>
      </c>
      <c r="E108" s="221">
        <v>0</v>
      </c>
      <c r="F108" s="223">
        <v>1913.86</v>
      </c>
      <c r="G108" s="222">
        <v>12639.91</v>
      </c>
    </row>
    <row r="109" spans="1:7" ht="15" customHeight="1" x14ac:dyDescent="0.2">
      <c r="A109" s="220">
        <v>2000</v>
      </c>
      <c r="B109" s="217" t="s">
        <v>7</v>
      </c>
      <c r="C109" s="217"/>
      <c r="D109" s="223">
        <v>1320.2</v>
      </c>
      <c r="E109" s="221">
        <v>0</v>
      </c>
      <c r="F109" s="223">
        <v>2065.77</v>
      </c>
      <c r="G109" s="222">
        <v>3383.82</v>
      </c>
    </row>
    <row r="110" spans="1:7" ht="15" customHeight="1" x14ac:dyDescent="0.2">
      <c r="A110" s="220">
        <v>2000</v>
      </c>
      <c r="B110" s="217" t="s">
        <v>8</v>
      </c>
      <c r="C110" s="217"/>
      <c r="D110" s="223">
        <v>6206.46</v>
      </c>
      <c r="E110" s="222">
        <v>341.3</v>
      </c>
      <c r="F110" s="221">
        <v>2960.78</v>
      </c>
      <c r="G110" s="222">
        <v>9417.57</v>
      </c>
    </row>
    <row r="111" spans="1:7" ht="15" customHeight="1" x14ac:dyDescent="0.2">
      <c r="A111" s="220">
        <v>2000</v>
      </c>
      <c r="B111" s="217" t="s">
        <v>9</v>
      </c>
      <c r="C111" s="217"/>
      <c r="D111" s="221">
        <v>0</v>
      </c>
      <c r="E111" s="222">
        <v>16552</v>
      </c>
      <c r="F111" s="221">
        <v>0</v>
      </c>
      <c r="G111" s="222">
        <v>16552</v>
      </c>
    </row>
    <row r="112" spans="1:7" ht="15" customHeight="1" x14ac:dyDescent="0.2">
      <c r="A112" s="220">
        <v>2000</v>
      </c>
      <c r="B112" s="217" t="s">
        <v>10</v>
      </c>
      <c r="C112" s="217"/>
      <c r="D112" s="226">
        <v>0</v>
      </c>
      <c r="E112" s="224">
        <v>2325.29</v>
      </c>
      <c r="F112" s="226">
        <v>0</v>
      </c>
      <c r="G112" s="222">
        <v>2325.29</v>
      </c>
    </row>
    <row r="113" spans="1:7" ht="15" customHeight="1" x14ac:dyDescent="0.2">
      <c r="A113" s="220">
        <v>2000</v>
      </c>
      <c r="B113" s="217" t="s">
        <v>11</v>
      </c>
      <c r="C113" s="217"/>
      <c r="D113" s="226">
        <v>0</v>
      </c>
      <c r="E113" s="224">
        <v>3289.34</v>
      </c>
      <c r="F113" s="226">
        <v>0</v>
      </c>
      <c r="G113" s="222">
        <v>3289.34</v>
      </c>
    </row>
    <row r="114" spans="1:7" ht="15" customHeight="1" x14ac:dyDescent="0.2">
      <c r="A114" s="220">
        <v>2000</v>
      </c>
      <c r="B114" s="288" t="s">
        <v>473</v>
      </c>
      <c r="C114" s="288" t="s">
        <v>472</v>
      </c>
      <c r="D114" s="226">
        <v>0</v>
      </c>
      <c r="E114" s="222">
        <v>9482.66</v>
      </c>
      <c r="F114" s="224">
        <v>2200.2600000000002</v>
      </c>
      <c r="G114" s="222">
        <v>11682.93</v>
      </c>
    </row>
    <row r="115" spans="1:7" ht="15" customHeight="1" x14ac:dyDescent="0.2">
      <c r="A115" s="280">
        <v>2000</v>
      </c>
      <c r="B115" s="217" t="s">
        <v>4</v>
      </c>
      <c r="C115" s="217"/>
      <c r="D115" s="233">
        <v>46851.18</v>
      </c>
      <c r="E115" s="234">
        <v>35352</v>
      </c>
      <c r="F115" s="233">
        <v>20330.669999999998</v>
      </c>
      <c r="G115" s="232">
        <v>102533.85</v>
      </c>
    </row>
    <row r="116" spans="1:7" ht="15" customHeight="1" x14ac:dyDescent="0.2">
      <c r="A116" s="220">
        <v>1990</v>
      </c>
      <c r="B116" s="230" t="s">
        <v>5</v>
      </c>
      <c r="C116" s="230"/>
      <c r="D116" s="239">
        <v>24617.67</v>
      </c>
      <c r="E116" s="211">
        <v>3782.79</v>
      </c>
      <c r="F116" s="239">
        <v>9838.09</v>
      </c>
      <c r="G116" s="212">
        <v>37279.18</v>
      </c>
    </row>
    <row r="117" spans="1:7" x14ac:dyDescent="0.2">
      <c r="A117" s="220">
        <v>1990</v>
      </c>
      <c r="B117" s="217" t="s">
        <v>6</v>
      </c>
      <c r="C117" s="217"/>
      <c r="D117" s="223">
        <v>9163.99</v>
      </c>
      <c r="E117" s="221">
        <v>0</v>
      </c>
      <c r="F117" s="223">
        <v>1682.64</v>
      </c>
      <c r="G117" s="222">
        <v>11800.01</v>
      </c>
    </row>
    <row r="118" spans="1:7" x14ac:dyDescent="0.2">
      <c r="A118" s="220">
        <v>1990</v>
      </c>
      <c r="B118" s="217" t="s">
        <v>7</v>
      </c>
      <c r="C118" s="217"/>
      <c r="D118" s="223">
        <v>1508.93</v>
      </c>
      <c r="E118" s="221">
        <v>0</v>
      </c>
      <c r="F118" s="223">
        <v>1816.2</v>
      </c>
      <c r="G118" s="222">
        <v>3330.56</v>
      </c>
    </row>
    <row r="119" spans="1:7" x14ac:dyDescent="0.2">
      <c r="A119" s="220">
        <v>1990</v>
      </c>
      <c r="B119" s="217" t="s">
        <v>8</v>
      </c>
      <c r="C119" s="217"/>
      <c r="D119" s="223">
        <v>5464.91</v>
      </c>
      <c r="E119" s="222">
        <v>401.69</v>
      </c>
      <c r="F119" s="221">
        <v>2603.0700000000002</v>
      </c>
      <c r="G119" s="222">
        <v>8470.2199999999993</v>
      </c>
    </row>
    <row r="120" spans="1:7" x14ac:dyDescent="0.2">
      <c r="A120" s="220">
        <v>1990</v>
      </c>
      <c r="B120" s="217" t="s">
        <v>9</v>
      </c>
      <c r="C120" s="217"/>
      <c r="D120" s="221">
        <v>0</v>
      </c>
      <c r="E120" s="222">
        <v>21749.83</v>
      </c>
      <c r="F120" s="221">
        <v>0</v>
      </c>
      <c r="G120" s="222">
        <v>21749.83</v>
      </c>
    </row>
    <row r="121" spans="1:7" x14ac:dyDescent="0.2">
      <c r="A121" s="220">
        <v>1990</v>
      </c>
      <c r="B121" s="217" t="s">
        <v>10</v>
      </c>
      <c r="C121" s="217"/>
      <c r="D121" s="226">
        <v>0</v>
      </c>
      <c r="E121" s="224">
        <v>2192.5</v>
      </c>
      <c r="F121" s="226">
        <v>0</v>
      </c>
      <c r="G121" s="222">
        <v>2192.5</v>
      </c>
    </row>
    <row r="122" spans="1:7" x14ac:dyDescent="0.2">
      <c r="A122" s="220">
        <v>1990</v>
      </c>
      <c r="B122" s="217" t="s">
        <v>11</v>
      </c>
      <c r="C122" s="217"/>
      <c r="D122" s="226">
        <v>0</v>
      </c>
      <c r="E122" s="224">
        <v>3157.57</v>
      </c>
      <c r="F122" s="226">
        <v>0</v>
      </c>
      <c r="G122" s="222">
        <v>3157.57</v>
      </c>
    </row>
    <row r="123" spans="1:7" x14ac:dyDescent="0.2">
      <c r="A123" s="220">
        <v>1990</v>
      </c>
      <c r="B123" s="288" t="s">
        <v>473</v>
      </c>
      <c r="C123" s="288" t="s">
        <v>472</v>
      </c>
      <c r="D123" s="226">
        <v>0</v>
      </c>
      <c r="E123" s="222">
        <v>7374.05</v>
      </c>
      <c r="F123" s="224">
        <v>1934.44</v>
      </c>
      <c r="G123" s="222">
        <v>9308.49</v>
      </c>
    </row>
    <row r="124" spans="1:7" x14ac:dyDescent="0.2">
      <c r="A124" s="280">
        <v>1990</v>
      </c>
      <c r="B124" s="281" t="s">
        <v>4</v>
      </c>
      <c r="C124" s="281"/>
      <c r="D124" s="282">
        <v>46851.18</v>
      </c>
      <c r="E124" s="283">
        <v>38658.43</v>
      </c>
      <c r="F124" s="282">
        <v>17874.439999999999</v>
      </c>
      <c r="G124" s="284">
        <v>97288.37</v>
      </c>
    </row>
    <row r="125" spans="1:7" x14ac:dyDescent="0.2">
      <c r="A125" s="217"/>
      <c r="B125" s="227"/>
      <c r="C125" s="227"/>
      <c r="D125" s="227"/>
      <c r="E125" s="227"/>
      <c r="F125" s="227"/>
    </row>
  </sheetData>
  <pageMargins left="0.70866141732283472" right="0.70866141732283472" top="0.74803149606299213" bottom="0.74803149606299213" header="0.31496062992125984" footer="0.31496062992125984"/>
  <pageSetup paperSize="9" scale="29"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03A01-6C86-44BB-A9FE-C56980609032}">
  <sheetPr codeName="Sheet4">
    <tabColor theme="8" tint="0.79998168889431442"/>
    <pageSetUpPr fitToPage="1"/>
  </sheetPr>
  <dimension ref="A1:M189"/>
  <sheetViews>
    <sheetView showGridLines="0" zoomScaleNormal="100" zoomScaleSheetLayoutView="100" workbookViewId="0"/>
  </sheetViews>
  <sheetFormatPr defaultColWidth="9.140625" defaultRowHeight="12.75" x14ac:dyDescent="0.2"/>
  <cols>
    <col min="1" max="1" width="9.5703125" style="270" customWidth="1"/>
    <col min="2" max="2" width="28.85546875" style="183" customWidth="1"/>
    <col min="3" max="3" width="28.7109375" style="183" bestFit="1" customWidth="1"/>
    <col min="4" max="4" width="12.85546875" style="183" customWidth="1"/>
    <col min="5" max="5" width="13" style="183" customWidth="1"/>
    <col min="6" max="7" width="12.140625" style="183" customWidth="1"/>
    <col min="8" max="8" width="21" style="183" customWidth="1"/>
    <col min="9" max="9" width="21.5703125" style="183" bestFit="1" customWidth="1"/>
    <col min="10" max="10" width="9.140625" style="182"/>
    <col min="11" max="11" width="9.140625" style="183" customWidth="1"/>
    <col min="12" max="16384" width="9.140625" style="183"/>
  </cols>
  <sheetData>
    <row r="1" spans="1:13" ht="18.75" customHeight="1" x14ac:dyDescent="0.3">
      <c r="A1" s="208" t="s">
        <v>443</v>
      </c>
      <c r="B1" s="181"/>
      <c r="C1" s="181"/>
      <c r="D1" s="181"/>
      <c r="E1" s="181"/>
      <c r="F1" s="181"/>
      <c r="G1" s="181"/>
      <c r="H1" s="181"/>
      <c r="I1" s="181"/>
    </row>
    <row r="2" spans="1:13" ht="18.75" customHeight="1" x14ac:dyDescent="0.2">
      <c r="A2" s="209"/>
      <c r="B2" s="181"/>
      <c r="C2" s="181"/>
      <c r="D2" s="181"/>
      <c r="E2" s="181"/>
      <c r="F2" s="181"/>
      <c r="G2" s="181"/>
      <c r="H2" s="181"/>
      <c r="I2" s="181"/>
    </row>
    <row r="3" spans="1:13" ht="18.75" customHeight="1" x14ac:dyDescent="0.2">
      <c r="A3" s="84" t="s">
        <v>280</v>
      </c>
      <c r="B3" s="85" t="s">
        <v>1</v>
      </c>
      <c r="C3" s="181"/>
      <c r="D3" s="181"/>
      <c r="E3" s="181"/>
      <c r="F3" s="181"/>
      <c r="G3" s="181"/>
      <c r="H3" s="181"/>
      <c r="I3" s="181"/>
    </row>
    <row r="4" spans="1:13" x14ac:dyDescent="0.2">
      <c r="A4" s="210" t="s">
        <v>0</v>
      </c>
      <c r="B4" s="185"/>
      <c r="C4" s="186"/>
      <c r="D4" s="186"/>
      <c r="E4" s="186"/>
      <c r="F4" s="186"/>
      <c r="G4" s="186"/>
      <c r="H4" s="186"/>
      <c r="I4" s="187"/>
    </row>
    <row r="5" spans="1:13" ht="15" customHeight="1" x14ac:dyDescent="0.2">
      <c r="A5" s="270" t="s">
        <v>281</v>
      </c>
      <c r="B5" s="271" t="s">
        <v>12</v>
      </c>
      <c r="C5" s="271" t="s">
        <v>470</v>
      </c>
      <c r="D5" s="272" t="s">
        <v>13</v>
      </c>
      <c r="E5" s="273" t="s">
        <v>282</v>
      </c>
      <c r="F5" s="273" t="s">
        <v>14</v>
      </c>
      <c r="G5" s="273" t="s">
        <v>15</v>
      </c>
      <c r="H5" s="273" t="s">
        <v>16</v>
      </c>
      <c r="I5" s="273" t="s">
        <v>294</v>
      </c>
      <c r="J5" s="273" t="s">
        <v>214</v>
      </c>
      <c r="K5" s="273" t="s">
        <v>4</v>
      </c>
      <c r="L5" s="182"/>
      <c r="M5" s="187"/>
    </row>
    <row r="6" spans="1:13" ht="15" customHeight="1" x14ac:dyDescent="0.2">
      <c r="A6" s="274">
        <v>2020</v>
      </c>
      <c r="B6" s="198" t="s">
        <v>2</v>
      </c>
      <c r="C6" s="198"/>
      <c r="D6" s="198" t="s">
        <v>5</v>
      </c>
      <c r="E6" s="180">
        <f>'Table U3'!$N$57</f>
        <v>19352.038427084823</v>
      </c>
      <c r="F6" s="180">
        <f>'Table U3'!$Z$57</f>
        <v>2078.5681449642825</v>
      </c>
      <c r="G6" s="180">
        <f>'Table U3'!$H$57</f>
        <v>443.35925665653224</v>
      </c>
      <c r="H6" s="180">
        <f>'Table U3'!$T$57</f>
        <v>1474.7434582254016</v>
      </c>
      <c r="I6" s="180">
        <v>269.46240736287217</v>
      </c>
      <c r="J6" s="180">
        <f>'Table U3'!$AL$57</f>
        <v>207.57241332337725</v>
      </c>
      <c r="K6" s="180">
        <f t="shared" ref="K6:K32" si="0">SUM(E6:J6)</f>
        <v>23825.744107617291</v>
      </c>
      <c r="L6" s="182"/>
      <c r="M6" s="187"/>
    </row>
    <row r="7" spans="1:13" ht="15" customHeight="1" x14ac:dyDescent="0.2">
      <c r="A7" s="270">
        <v>2020</v>
      </c>
      <c r="B7" s="189" t="s">
        <v>2</v>
      </c>
      <c r="C7" s="189"/>
      <c r="D7" s="190" t="s">
        <v>17</v>
      </c>
      <c r="E7" s="188">
        <f>'Table U3'!$O$57</f>
        <v>5770.0227295544437</v>
      </c>
      <c r="F7" s="188">
        <f>'Table U3'!$AA$57</f>
        <v>471.03437392664898</v>
      </c>
      <c r="G7" s="188">
        <f>'Table U3'!$I$57</f>
        <v>17.843398305688364</v>
      </c>
      <c r="H7" s="188">
        <f>'Table U3'!$U$57</f>
        <v>405.26507668364849</v>
      </c>
      <c r="I7" s="188"/>
      <c r="J7" s="188">
        <f>'Table U3'!$AM$57</f>
        <v>61.889994039494923</v>
      </c>
      <c r="K7" s="188">
        <f t="shared" si="0"/>
        <v>6726.0555725099248</v>
      </c>
      <c r="L7" s="182"/>
      <c r="M7" s="187"/>
    </row>
    <row r="8" spans="1:13" ht="15" customHeight="1" x14ac:dyDescent="0.2">
      <c r="A8" s="270">
        <v>2020</v>
      </c>
      <c r="B8" s="189" t="s">
        <v>2</v>
      </c>
      <c r="C8" s="189"/>
      <c r="D8" s="190" t="s">
        <v>18</v>
      </c>
      <c r="E8" s="188">
        <f>'Table U3'!$P$57</f>
        <v>613.15740648084795</v>
      </c>
      <c r="F8" s="188">
        <f>'Table U3'!$AB$57</f>
        <v>0</v>
      </c>
      <c r="G8" s="188">
        <f>'Table U3'!$J$57</f>
        <v>0</v>
      </c>
      <c r="H8" s="188">
        <f>'Table U3'!$V$57</f>
        <v>518.42421124808845</v>
      </c>
      <c r="I8" s="188"/>
      <c r="J8" s="188">
        <f>'Table U3'!$AN$57</f>
        <v>0</v>
      </c>
      <c r="K8" s="188">
        <f t="shared" si="0"/>
        <v>1131.5816177289364</v>
      </c>
      <c r="L8" s="182"/>
      <c r="M8" s="187"/>
    </row>
    <row r="9" spans="1:13" ht="15" customHeight="1" x14ac:dyDescent="0.2">
      <c r="A9" s="270">
        <v>2020</v>
      </c>
      <c r="B9" s="189" t="s">
        <v>2</v>
      </c>
      <c r="C9" s="189"/>
      <c r="D9" s="186" t="s">
        <v>19</v>
      </c>
      <c r="E9" s="191">
        <f t="shared" ref="E9:J9" si="1">SUM(E6:E8)</f>
        <v>25735.218563120114</v>
      </c>
      <c r="F9" s="191">
        <f t="shared" si="1"/>
        <v>2549.6025188909316</v>
      </c>
      <c r="G9" s="191">
        <f t="shared" si="1"/>
        <v>461.20265496222061</v>
      </c>
      <c r="H9" s="191">
        <f t="shared" si="1"/>
        <v>2398.4327461571384</v>
      </c>
      <c r="I9" s="191">
        <f t="shared" si="1"/>
        <v>269.46240736287217</v>
      </c>
      <c r="J9" s="191">
        <f t="shared" si="1"/>
        <v>269.46240736287217</v>
      </c>
      <c r="K9" s="191">
        <f t="shared" si="0"/>
        <v>31683.381297856151</v>
      </c>
      <c r="L9" s="182"/>
      <c r="M9" s="187"/>
    </row>
    <row r="10" spans="1:13" ht="15" customHeight="1" x14ac:dyDescent="0.2">
      <c r="A10" s="270">
        <v>2020</v>
      </c>
      <c r="B10" s="189" t="s">
        <v>2</v>
      </c>
      <c r="C10" s="189"/>
      <c r="D10" s="190" t="s">
        <v>20</v>
      </c>
      <c r="E10" s="188">
        <v>0</v>
      </c>
      <c r="F10" s="188">
        <v>0</v>
      </c>
      <c r="G10" s="188">
        <v>0</v>
      </c>
      <c r="H10" s="188">
        <f>SUM('Table U3'!$W$57:$X$57)</f>
        <v>6874.7319583462713</v>
      </c>
      <c r="I10" s="188">
        <v>0</v>
      </c>
      <c r="J10" s="188">
        <v>0</v>
      </c>
      <c r="K10" s="188">
        <f t="shared" si="0"/>
        <v>6874.7319583462713</v>
      </c>
      <c r="L10" s="182"/>
      <c r="M10" s="187"/>
    </row>
    <row r="11" spans="1:13" ht="15" customHeight="1" x14ac:dyDescent="0.2">
      <c r="A11" s="270">
        <v>2020</v>
      </c>
      <c r="B11" s="199" t="s">
        <v>2</v>
      </c>
      <c r="C11" s="199"/>
      <c r="D11" s="64" t="s">
        <v>21</v>
      </c>
      <c r="E11" s="179">
        <f t="shared" ref="E11:J11" si="2">SUM(E9:E10)</f>
        <v>25735.218563120114</v>
      </c>
      <c r="F11" s="179">
        <f t="shared" si="2"/>
        <v>2549.6025188909316</v>
      </c>
      <c r="G11" s="179">
        <f t="shared" si="2"/>
        <v>461.20265496222061</v>
      </c>
      <c r="H11" s="179">
        <f t="shared" si="2"/>
        <v>9273.1647045034097</v>
      </c>
      <c r="I11" s="179">
        <f t="shared" si="2"/>
        <v>269.46240736287217</v>
      </c>
      <c r="J11" s="179">
        <f t="shared" si="2"/>
        <v>269.46240736287217</v>
      </c>
      <c r="K11" s="179">
        <f t="shared" si="0"/>
        <v>38558.113256202421</v>
      </c>
      <c r="L11" s="182"/>
      <c r="M11" s="187"/>
    </row>
    <row r="12" spans="1:13" ht="15" customHeight="1" x14ac:dyDescent="0.2">
      <c r="A12" s="270">
        <v>2020</v>
      </c>
      <c r="B12" s="200" t="s">
        <v>208</v>
      </c>
      <c r="C12" s="200" t="s">
        <v>471</v>
      </c>
      <c r="D12" s="65" t="s">
        <v>5</v>
      </c>
      <c r="E12" s="201">
        <f>'Table U5'!$AF$16</f>
        <v>5719.2308562881271</v>
      </c>
      <c r="F12" s="201">
        <f>'Table U5'!$AG$16</f>
        <v>1510.9634524436001</v>
      </c>
      <c r="G12" s="201">
        <v>0</v>
      </c>
      <c r="H12" s="201">
        <f>'Table U5'!$AE$16</f>
        <v>659.56284022548959</v>
      </c>
      <c r="I12" s="201">
        <f>'Table U5'!$AI$16</f>
        <v>246.25206619682464</v>
      </c>
      <c r="J12" s="201">
        <f>'Table U5'!$AJ$16</f>
        <v>991.5919175840188</v>
      </c>
      <c r="K12" s="180">
        <f t="shared" si="0"/>
        <v>9127.6011327380602</v>
      </c>
      <c r="L12" s="182"/>
      <c r="M12" s="187"/>
    </row>
    <row r="13" spans="1:13" ht="15" customHeight="1" x14ac:dyDescent="0.2">
      <c r="A13" s="270">
        <v>2020</v>
      </c>
      <c r="B13" s="189" t="s">
        <v>208</v>
      </c>
      <c r="C13" s="189" t="s">
        <v>471</v>
      </c>
      <c r="D13" s="190" t="s">
        <v>17</v>
      </c>
      <c r="E13" s="192">
        <f>'Table U5'!$Y$16</f>
        <v>759.12374780809284</v>
      </c>
      <c r="F13" s="192">
        <f>'Table U5'!$Z$16</f>
        <v>242.42142451762228</v>
      </c>
      <c r="G13" s="192">
        <v>0</v>
      </c>
      <c r="H13" s="192">
        <f>'Table U5'!$X$16</f>
        <v>139.97289961050683</v>
      </c>
      <c r="I13" s="192">
        <f>'Table U5'!$AB$16</f>
        <v>16.271308007129043</v>
      </c>
      <c r="J13" s="192">
        <f>'Table U5'!$AC$16</f>
        <v>128.39218303040775</v>
      </c>
      <c r="K13" s="188">
        <f t="shared" si="0"/>
        <v>1286.1815629737587</v>
      </c>
      <c r="L13" s="182"/>
      <c r="M13" s="187"/>
    </row>
    <row r="14" spans="1:13" ht="15" customHeight="1" x14ac:dyDescent="0.2">
      <c r="A14" s="270">
        <v>2020</v>
      </c>
      <c r="B14" s="189" t="s">
        <v>208</v>
      </c>
      <c r="C14" s="189" t="s">
        <v>471</v>
      </c>
      <c r="D14" s="190" t="s">
        <v>18</v>
      </c>
      <c r="E14" s="192">
        <f>'Table U5'!$D$16</f>
        <v>555.18121429321911</v>
      </c>
      <c r="F14" s="192">
        <f>'Table U5'!$E$16</f>
        <v>756.79277026488683</v>
      </c>
      <c r="G14" s="192">
        <v>0</v>
      </c>
      <c r="H14" s="192">
        <f>'Table U5'!$C$16</f>
        <v>657.47990785329421</v>
      </c>
      <c r="I14" s="192">
        <f>'Table U5'!$G$16</f>
        <v>0</v>
      </c>
      <c r="J14" s="192">
        <f>'Table U5'!$H$16</f>
        <v>0</v>
      </c>
      <c r="K14" s="188">
        <f t="shared" si="0"/>
        <v>1969.4538924114001</v>
      </c>
      <c r="L14" s="182"/>
      <c r="M14" s="187"/>
    </row>
    <row r="15" spans="1:13" ht="15" customHeight="1" x14ac:dyDescent="0.2">
      <c r="A15" s="270">
        <v>2020</v>
      </c>
      <c r="B15" s="189" t="s">
        <v>208</v>
      </c>
      <c r="C15" s="189" t="s">
        <v>471</v>
      </c>
      <c r="D15" s="186" t="s">
        <v>19</v>
      </c>
      <c r="E15" s="193">
        <f t="shared" ref="E15:J15" si="3">SUM(E12:E14)</f>
        <v>7033.5358183894396</v>
      </c>
      <c r="F15" s="193">
        <f t="shared" si="3"/>
        <v>2510.177647226109</v>
      </c>
      <c r="G15" s="193">
        <f t="shared" si="3"/>
        <v>0</v>
      </c>
      <c r="H15" s="193">
        <f t="shared" si="3"/>
        <v>1457.0156476892907</v>
      </c>
      <c r="I15" s="193">
        <f t="shared" si="3"/>
        <v>262.52337420395367</v>
      </c>
      <c r="J15" s="193">
        <f t="shared" si="3"/>
        <v>1119.9841006144266</v>
      </c>
      <c r="K15" s="191">
        <f t="shared" si="0"/>
        <v>12383.23658812322</v>
      </c>
      <c r="L15" s="182"/>
      <c r="M15" s="187"/>
    </row>
    <row r="16" spans="1:13" ht="15" customHeight="1" x14ac:dyDescent="0.2">
      <c r="A16" s="270">
        <v>2020</v>
      </c>
      <c r="B16" s="189" t="s">
        <v>208</v>
      </c>
      <c r="C16" s="189" t="s">
        <v>471</v>
      </c>
      <c r="D16" s="190" t="s">
        <v>22</v>
      </c>
      <c r="E16" s="192">
        <v>0</v>
      </c>
      <c r="F16" s="192">
        <v>0</v>
      </c>
      <c r="G16" s="192">
        <v>0</v>
      </c>
      <c r="H16" s="192">
        <f>'Table U5'!$J$16</f>
        <v>712.76559011484392</v>
      </c>
      <c r="I16" s="192">
        <v>0</v>
      </c>
      <c r="J16" s="192">
        <v>0</v>
      </c>
      <c r="K16" s="188">
        <f t="shared" si="0"/>
        <v>712.76559011484392</v>
      </c>
      <c r="L16" s="182"/>
      <c r="M16" s="187"/>
    </row>
    <row r="17" spans="1:13" ht="15" customHeight="1" x14ac:dyDescent="0.2">
      <c r="A17" s="270">
        <v>2020</v>
      </c>
      <c r="B17" s="189" t="s">
        <v>208</v>
      </c>
      <c r="C17" s="189" t="s">
        <v>471</v>
      </c>
      <c r="D17" s="190" t="s">
        <v>23</v>
      </c>
      <c r="E17" s="192">
        <f>'Table U5'!$R$16</f>
        <v>2.3826428031551967</v>
      </c>
      <c r="F17" s="192">
        <f>'Table U5'!$S$16</f>
        <v>40.487197384211122</v>
      </c>
      <c r="G17" s="192">
        <f>'Table U5'!$T$16</f>
        <v>0</v>
      </c>
      <c r="H17" s="192">
        <f>'Table U5'!$Q$16</f>
        <v>918.87880497861215</v>
      </c>
      <c r="I17" s="192">
        <f>'Table U5'!$U$16</f>
        <v>4.7863625003459635E-2</v>
      </c>
      <c r="J17" s="192">
        <f>'Table U5'!$V$16</f>
        <v>0</v>
      </c>
      <c r="K17" s="188">
        <f t="shared" si="0"/>
        <v>961.79650879098199</v>
      </c>
      <c r="L17" s="182"/>
      <c r="M17" s="187"/>
    </row>
    <row r="18" spans="1:13" ht="15" customHeight="1" x14ac:dyDescent="0.2">
      <c r="A18" s="270">
        <v>2020</v>
      </c>
      <c r="B18" s="189" t="s">
        <v>208</v>
      </c>
      <c r="C18" s="189" t="s">
        <v>471</v>
      </c>
      <c r="D18" s="190" t="s">
        <v>24</v>
      </c>
      <c r="E18" s="192">
        <v>0</v>
      </c>
      <c r="F18" s="192">
        <v>0</v>
      </c>
      <c r="G18" s="192">
        <v>0</v>
      </c>
      <c r="H18" s="192">
        <f>'Table U5'!$AL$16</f>
        <v>1565.1432631792823</v>
      </c>
      <c r="I18" s="192">
        <v>0</v>
      </c>
      <c r="J18" s="192">
        <v>0</v>
      </c>
      <c r="K18" s="188">
        <f t="shared" si="0"/>
        <v>1565.1432631792823</v>
      </c>
      <c r="L18" s="182"/>
      <c r="M18" s="187"/>
    </row>
    <row r="19" spans="1:13" ht="15" customHeight="1" x14ac:dyDescent="0.2">
      <c r="A19" s="270">
        <v>2020</v>
      </c>
      <c r="B19" s="189" t="s">
        <v>208</v>
      </c>
      <c r="C19" s="189" t="s">
        <v>471</v>
      </c>
      <c r="D19" s="190" t="s">
        <v>25</v>
      </c>
      <c r="E19" s="194">
        <f>'Table U5'!$AT$16</f>
        <v>580.83153880740349</v>
      </c>
      <c r="F19" s="194">
        <f>'Table U5'!$AU$16</f>
        <v>58.795155389679834</v>
      </c>
      <c r="G19" s="194">
        <f>'Table U5'!$AV$16</f>
        <v>0</v>
      </c>
      <c r="H19" s="194">
        <f>'Table U5'!$AS$16</f>
        <v>2199.1566940482267</v>
      </c>
      <c r="I19" s="194">
        <f>'Table U5'!$AW$16</f>
        <v>0</v>
      </c>
      <c r="J19" s="194">
        <f>'Table U5'!$AX$16</f>
        <v>0</v>
      </c>
      <c r="K19" s="188">
        <f t="shared" si="0"/>
        <v>2838.7833882453101</v>
      </c>
      <c r="L19" s="182"/>
      <c r="M19" s="187"/>
    </row>
    <row r="20" spans="1:13" ht="15" customHeight="1" x14ac:dyDescent="0.2">
      <c r="A20" s="270">
        <v>2020</v>
      </c>
      <c r="B20" s="199" t="s">
        <v>208</v>
      </c>
      <c r="C20" s="199" t="s">
        <v>471</v>
      </c>
      <c r="D20" s="64" t="s">
        <v>21</v>
      </c>
      <c r="E20" s="179">
        <f t="shared" ref="E20:J20" si="4">SUM(E15:E19)</f>
        <v>7616.7499999999982</v>
      </c>
      <c r="F20" s="179">
        <f t="shared" si="4"/>
        <v>2609.4599999999996</v>
      </c>
      <c r="G20" s="179">
        <f t="shared" si="4"/>
        <v>0</v>
      </c>
      <c r="H20" s="179">
        <f t="shared" si="4"/>
        <v>6852.9600000102546</v>
      </c>
      <c r="I20" s="179">
        <f t="shared" si="4"/>
        <v>262.57123782895712</v>
      </c>
      <c r="J20" s="179">
        <f t="shared" si="4"/>
        <v>1119.9841006144266</v>
      </c>
      <c r="K20" s="179">
        <f t="shared" si="0"/>
        <v>18461.725338453634</v>
      </c>
      <c r="L20" s="182"/>
      <c r="M20" s="187"/>
    </row>
    <row r="21" spans="1:13" ht="15" customHeight="1" x14ac:dyDescent="0.2">
      <c r="A21" s="270">
        <v>2020</v>
      </c>
      <c r="B21" s="202" t="s">
        <v>207</v>
      </c>
      <c r="C21" s="202" t="s">
        <v>472</v>
      </c>
      <c r="D21" s="65" t="s">
        <v>5</v>
      </c>
      <c r="E21" s="180">
        <f>'Table U4'!$AO$43</f>
        <v>1019.3539424252655</v>
      </c>
      <c r="F21" s="180">
        <f>'Table U4'!$AN$43</f>
        <v>109.65466342207318</v>
      </c>
      <c r="G21" s="180">
        <f>'Table U4'!$AM$43</f>
        <v>44.671304892184729</v>
      </c>
      <c r="H21" s="180">
        <f>'Table U4'!$AP$43</f>
        <v>619.92938433948257</v>
      </c>
      <c r="I21" s="180">
        <v>0</v>
      </c>
      <c r="J21" s="180">
        <v>0</v>
      </c>
      <c r="K21" s="180">
        <f t="shared" si="0"/>
        <v>1793.609295079006</v>
      </c>
      <c r="L21" s="182"/>
      <c r="M21" s="187"/>
    </row>
    <row r="22" spans="1:13" ht="15" customHeight="1" x14ac:dyDescent="0.2">
      <c r="A22" s="270">
        <v>2020</v>
      </c>
      <c r="B22" s="181" t="s">
        <v>207</v>
      </c>
      <c r="C22" s="181" t="s">
        <v>472</v>
      </c>
      <c r="D22" s="195" t="s">
        <v>26</v>
      </c>
      <c r="E22" s="191">
        <f>'Table U4'!$F$87</f>
        <v>1924.2045933162558</v>
      </c>
      <c r="F22" s="191">
        <f>'Table U4'!$E$43</f>
        <v>165.79227270992925</v>
      </c>
      <c r="G22" s="191">
        <f>'Table U4'!$D$43</f>
        <v>514.93143036496804</v>
      </c>
      <c r="H22" s="191">
        <f>'Table U4'!$G$43</f>
        <v>803.40195296604509</v>
      </c>
      <c r="I22" s="191">
        <v>0</v>
      </c>
      <c r="J22" s="191">
        <v>0</v>
      </c>
      <c r="K22" s="196">
        <f t="shared" si="0"/>
        <v>3408.3302493571982</v>
      </c>
      <c r="L22" s="182"/>
      <c r="M22" s="187"/>
    </row>
    <row r="23" spans="1:13" ht="15" customHeight="1" x14ac:dyDescent="0.2">
      <c r="A23" s="270">
        <v>2020</v>
      </c>
      <c r="B23" s="181" t="s">
        <v>207</v>
      </c>
      <c r="C23" s="181" t="s">
        <v>472</v>
      </c>
      <c r="D23" s="195" t="s">
        <v>27</v>
      </c>
      <c r="E23" s="191">
        <f>'Table U4'!$K$87</f>
        <v>4335.8853451526511</v>
      </c>
      <c r="F23" s="191">
        <f>'Table U4'!$J$43</f>
        <v>187.34691117468</v>
      </c>
      <c r="G23" s="191">
        <f>'Table U4'!$I$43</f>
        <v>119.22294945136429</v>
      </c>
      <c r="H23" s="191">
        <f>'Table U4'!$L$43</f>
        <v>1385.7140317277594</v>
      </c>
      <c r="I23" s="191">
        <v>0</v>
      </c>
      <c r="J23" s="191">
        <v>0</v>
      </c>
      <c r="K23" s="196">
        <f t="shared" si="0"/>
        <v>6028.169237506454</v>
      </c>
      <c r="L23" s="182"/>
      <c r="M23" s="187"/>
    </row>
    <row r="24" spans="1:13" ht="15" customHeight="1" x14ac:dyDescent="0.2">
      <c r="A24" s="270">
        <v>2020</v>
      </c>
      <c r="B24" s="181" t="s">
        <v>207</v>
      </c>
      <c r="C24" s="181" t="s">
        <v>472</v>
      </c>
      <c r="D24" s="195" t="s">
        <v>28</v>
      </c>
      <c r="E24" s="191">
        <f>'Table U4'!$P$87</f>
        <v>1017.6404961215929</v>
      </c>
      <c r="F24" s="191">
        <f>'Table U4'!$O$43</f>
        <v>66.47966210874209</v>
      </c>
      <c r="G24" s="191">
        <f>'Table U4'!$N$43</f>
        <v>54.624857329052382</v>
      </c>
      <c r="H24" s="191">
        <f>'Table U4'!$Q$43</f>
        <v>503.96438286775589</v>
      </c>
      <c r="I24" s="191">
        <v>0</v>
      </c>
      <c r="J24" s="191">
        <v>0</v>
      </c>
      <c r="K24" s="191">
        <f t="shared" si="0"/>
        <v>1642.7093984271432</v>
      </c>
      <c r="L24" s="182"/>
      <c r="M24" s="187"/>
    </row>
    <row r="25" spans="1:13" ht="15" customHeight="1" x14ac:dyDescent="0.2">
      <c r="A25" s="270">
        <v>2020</v>
      </c>
      <c r="B25" s="181" t="s">
        <v>207</v>
      </c>
      <c r="C25" s="181" t="s">
        <v>472</v>
      </c>
      <c r="D25" s="195" t="s">
        <v>186</v>
      </c>
      <c r="E25" s="191">
        <v>0</v>
      </c>
      <c r="F25" s="191">
        <v>0</v>
      </c>
      <c r="G25" s="191">
        <v>0</v>
      </c>
      <c r="H25" s="191">
        <v>0</v>
      </c>
      <c r="I25" s="191">
        <v>681.75745357429594</v>
      </c>
      <c r="J25" s="191">
        <v>1676.2869891403539</v>
      </c>
      <c r="K25" s="191">
        <f t="shared" si="0"/>
        <v>2358.0444427146499</v>
      </c>
      <c r="L25" s="182"/>
      <c r="M25" s="187"/>
    </row>
    <row r="26" spans="1:13" ht="15" customHeight="1" x14ac:dyDescent="0.2">
      <c r="A26" s="270">
        <v>2020</v>
      </c>
      <c r="B26" s="181" t="s">
        <v>207</v>
      </c>
      <c r="C26" s="181" t="s">
        <v>472</v>
      </c>
      <c r="D26" s="186" t="s">
        <v>19</v>
      </c>
      <c r="E26" s="191">
        <f t="shared" ref="E26:J26" si="5">SUM(E21:E25)</f>
        <v>8297.0843770157644</v>
      </c>
      <c r="F26" s="191">
        <f t="shared" si="5"/>
        <v>529.27350941542454</v>
      </c>
      <c r="G26" s="191">
        <f t="shared" si="5"/>
        <v>733.45054203756933</v>
      </c>
      <c r="H26" s="191">
        <f t="shared" si="5"/>
        <v>3313.0097519010428</v>
      </c>
      <c r="I26" s="191">
        <f t="shared" si="5"/>
        <v>681.75745357429594</v>
      </c>
      <c r="J26" s="191">
        <f t="shared" si="5"/>
        <v>1676.2869891403539</v>
      </c>
      <c r="K26" s="191">
        <f t="shared" si="0"/>
        <v>15230.862623084451</v>
      </c>
      <c r="L26" s="182"/>
      <c r="M26" s="187"/>
    </row>
    <row r="27" spans="1:13" ht="15" customHeight="1" x14ac:dyDescent="0.2">
      <c r="A27" s="270">
        <v>2020</v>
      </c>
      <c r="B27" s="181" t="s">
        <v>207</v>
      </c>
      <c r="C27" s="181" t="s">
        <v>472</v>
      </c>
      <c r="D27" s="195" t="s">
        <v>29</v>
      </c>
      <c r="E27" s="191">
        <v>0</v>
      </c>
      <c r="F27" s="191">
        <v>0</v>
      </c>
      <c r="G27" s="191">
        <v>0</v>
      </c>
      <c r="H27" s="191">
        <f>'Table U4'!$V$43</f>
        <v>2683.2969582728583</v>
      </c>
      <c r="I27" s="191">
        <v>0</v>
      </c>
      <c r="J27" s="191">
        <v>0</v>
      </c>
      <c r="K27" s="191">
        <f t="shared" si="0"/>
        <v>2683.2969582728583</v>
      </c>
      <c r="L27" s="182"/>
      <c r="M27" s="187"/>
    </row>
    <row r="28" spans="1:13" ht="15" customHeight="1" x14ac:dyDescent="0.2">
      <c r="A28" s="270">
        <v>2020</v>
      </c>
      <c r="B28" s="181" t="s">
        <v>207</v>
      </c>
      <c r="C28" s="181" t="s">
        <v>472</v>
      </c>
      <c r="D28" s="195" t="s">
        <v>30</v>
      </c>
      <c r="E28" s="191">
        <v>0</v>
      </c>
      <c r="F28" s="191">
        <v>0</v>
      </c>
      <c r="G28" s="191">
        <v>0</v>
      </c>
      <c r="H28" s="191">
        <f>'Table U4'!$AA$43</f>
        <v>755.37616669314752</v>
      </c>
      <c r="I28" s="191">
        <v>0</v>
      </c>
      <c r="J28" s="191">
        <v>0</v>
      </c>
      <c r="K28" s="191">
        <f t="shared" si="0"/>
        <v>755.37616669314752</v>
      </c>
      <c r="L28" s="182"/>
      <c r="M28" s="187"/>
    </row>
    <row r="29" spans="1:13" ht="15" customHeight="1" x14ac:dyDescent="0.2">
      <c r="A29" s="270">
        <v>2020</v>
      </c>
      <c r="B29" s="181" t="s">
        <v>207</v>
      </c>
      <c r="C29" s="181" t="s">
        <v>472</v>
      </c>
      <c r="D29" s="195" t="s">
        <v>24</v>
      </c>
      <c r="E29" s="191">
        <v>0</v>
      </c>
      <c r="F29" s="191">
        <v>0</v>
      </c>
      <c r="G29" s="191">
        <v>0</v>
      </c>
      <c r="H29" s="191">
        <f>'Table U4'!$AF$43</f>
        <v>229.31581482635232</v>
      </c>
      <c r="I29" s="191">
        <v>0</v>
      </c>
      <c r="J29" s="191">
        <v>0</v>
      </c>
      <c r="K29" s="191">
        <f t="shared" si="0"/>
        <v>229.31581482635232</v>
      </c>
      <c r="L29" s="182"/>
      <c r="M29" s="187"/>
    </row>
    <row r="30" spans="1:13" ht="15" customHeight="1" x14ac:dyDescent="0.2">
      <c r="A30" s="270">
        <v>2020</v>
      </c>
      <c r="B30" s="181" t="s">
        <v>207</v>
      </c>
      <c r="C30" s="181" t="s">
        <v>472</v>
      </c>
      <c r="D30" s="195" t="s">
        <v>31</v>
      </c>
      <c r="E30" s="191">
        <v>0</v>
      </c>
      <c r="F30" s="191">
        <v>0</v>
      </c>
      <c r="G30" s="191">
        <v>0</v>
      </c>
      <c r="H30" s="191">
        <f>'Table U4'!$AK$43</f>
        <v>443.53452398276886</v>
      </c>
      <c r="I30" s="191">
        <v>0</v>
      </c>
      <c r="J30" s="191">
        <v>0</v>
      </c>
      <c r="K30" s="191">
        <f t="shared" si="0"/>
        <v>443.53452398276886</v>
      </c>
      <c r="L30" s="182"/>
      <c r="M30" s="187"/>
    </row>
    <row r="31" spans="1:13" ht="15" customHeight="1" x14ac:dyDescent="0.2">
      <c r="A31" s="270">
        <v>2020</v>
      </c>
      <c r="B31" s="181" t="s">
        <v>207</v>
      </c>
      <c r="C31" s="181" t="s">
        <v>472</v>
      </c>
      <c r="D31" s="195" t="s">
        <v>25</v>
      </c>
      <c r="E31" s="191">
        <f>'Table U4'!$AT$87</f>
        <v>1018.1001139435691</v>
      </c>
      <c r="F31" s="191">
        <f>'Table U4'!$AS$43</f>
        <v>59.235970573847439</v>
      </c>
      <c r="G31" s="191">
        <f>'Table U4'!$AR$43</f>
        <v>95.650683389842825</v>
      </c>
      <c r="H31" s="191">
        <f>'Table U4'!$AU$43</f>
        <v>385.74332335626599</v>
      </c>
      <c r="I31" s="191">
        <v>0</v>
      </c>
      <c r="J31" s="191">
        <v>0</v>
      </c>
      <c r="K31" s="191">
        <f t="shared" si="0"/>
        <v>1558.7300912635255</v>
      </c>
      <c r="L31" s="182"/>
      <c r="M31" s="187"/>
    </row>
    <row r="32" spans="1:13" ht="15" customHeight="1" x14ac:dyDescent="0.2">
      <c r="A32" s="270">
        <v>2020</v>
      </c>
      <c r="B32" s="203" t="s">
        <v>207</v>
      </c>
      <c r="C32" s="203" t="s">
        <v>472</v>
      </c>
      <c r="D32" s="204" t="s">
        <v>21</v>
      </c>
      <c r="E32" s="205">
        <f t="shared" ref="E32:J32" si="6">SUM(E26:E31)</f>
        <v>9315.1844909593328</v>
      </c>
      <c r="F32" s="205">
        <f t="shared" si="6"/>
        <v>588.50947998927199</v>
      </c>
      <c r="G32" s="205">
        <f t="shared" si="6"/>
        <v>829.10122542741215</v>
      </c>
      <c r="H32" s="205">
        <f t="shared" si="6"/>
        <v>7810.2765390324366</v>
      </c>
      <c r="I32" s="205">
        <f t="shared" si="6"/>
        <v>681.75745357429594</v>
      </c>
      <c r="J32" s="205">
        <f t="shared" si="6"/>
        <v>1676.2869891403539</v>
      </c>
      <c r="K32" s="205">
        <f t="shared" si="0"/>
        <v>20901.116178123106</v>
      </c>
      <c r="L32" s="182"/>
      <c r="M32" s="187"/>
    </row>
    <row r="33" spans="1:13" ht="15" customHeight="1" x14ac:dyDescent="0.2">
      <c r="A33" s="270">
        <v>2020</v>
      </c>
      <c r="B33" s="206" t="s">
        <v>32</v>
      </c>
      <c r="C33" s="206"/>
      <c r="D33" s="177" t="s">
        <v>33</v>
      </c>
      <c r="E33" s="178">
        <v>26.915902800706977</v>
      </c>
      <c r="F33" s="207">
        <v>38355.034030816169</v>
      </c>
      <c r="G33" s="178">
        <v>9.4748910108461182</v>
      </c>
      <c r="H33" s="178">
        <v>431.09760589210373</v>
      </c>
      <c r="I33" s="178">
        <v>0</v>
      </c>
      <c r="J33" s="178">
        <v>1638.3960948882197</v>
      </c>
      <c r="K33" s="178">
        <f>SUM(F33:J33)</f>
        <v>40434.002622607339</v>
      </c>
      <c r="L33" s="182"/>
      <c r="M33" s="187"/>
    </row>
    <row r="34" spans="1:13" ht="15" customHeight="1" x14ac:dyDescent="0.2">
      <c r="A34" s="270">
        <v>2020</v>
      </c>
      <c r="B34" s="189" t="s">
        <v>4</v>
      </c>
      <c r="C34" s="189"/>
      <c r="D34" s="190" t="s">
        <v>5</v>
      </c>
      <c r="E34" s="188">
        <f t="shared" ref="E34:J34" si="7">E6+E12+E21</f>
        <v>26090.623225798216</v>
      </c>
      <c r="F34" s="188">
        <f t="shared" si="7"/>
        <v>3699.1862608299557</v>
      </c>
      <c r="G34" s="188">
        <f t="shared" si="7"/>
        <v>488.03056154871695</v>
      </c>
      <c r="H34" s="188">
        <f t="shared" si="7"/>
        <v>2754.2356827903736</v>
      </c>
      <c r="I34" s="188">
        <f t="shared" si="7"/>
        <v>515.71447355969678</v>
      </c>
      <c r="J34" s="188">
        <f t="shared" si="7"/>
        <v>1199.1643309073961</v>
      </c>
      <c r="K34" s="188">
        <f t="shared" ref="K34:K48" si="8">SUM(E34:J34)</f>
        <v>34746.954535434357</v>
      </c>
      <c r="L34" s="182"/>
      <c r="M34" s="187"/>
    </row>
    <row r="35" spans="1:13" ht="15" customHeight="1" x14ac:dyDescent="0.2">
      <c r="A35" s="270">
        <v>2020</v>
      </c>
      <c r="B35" s="189" t="s">
        <v>4</v>
      </c>
      <c r="C35" s="189"/>
      <c r="D35" s="190" t="s">
        <v>17</v>
      </c>
      <c r="E35" s="188">
        <f t="shared" ref="E35:J36" si="9">E7+E13</f>
        <v>6529.1464773625366</v>
      </c>
      <c r="F35" s="188">
        <f t="shared" si="9"/>
        <v>713.4557984442713</v>
      </c>
      <c r="G35" s="188">
        <f t="shared" si="9"/>
        <v>17.843398305688364</v>
      </c>
      <c r="H35" s="188">
        <f t="shared" si="9"/>
        <v>545.23797629415526</v>
      </c>
      <c r="I35" s="188">
        <f t="shared" si="9"/>
        <v>16.271308007129043</v>
      </c>
      <c r="J35" s="188">
        <f t="shared" si="9"/>
        <v>190.28217706990267</v>
      </c>
      <c r="K35" s="188">
        <f t="shared" si="8"/>
        <v>8012.2371354836841</v>
      </c>
      <c r="L35" s="182"/>
      <c r="M35" s="187"/>
    </row>
    <row r="36" spans="1:13" ht="15" customHeight="1" x14ac:dyDescent="0.2">
      <c r="A36" s="270">
        <v>2020</v>
      </c>
      <c r="B36" s="189" t="s">
        <v>4</v>
      </c>
      <c r="C36" s="189"/>
      <c r="D36" s="190" t="s">
        <v>18</v>
      </c>
      <c r="E36" s="188">
        <f t="shared" si="9"/>
        <v>1168.3386207740671</v>
      </c>
      <c r="F36" s="188">
        <f t="shared" si="9"/>
        <v>756.79277026488683</v>
      </c>
      <c r="G36" s="188">
        <f t="shared" si="9"/>
        <v>0</v>
      </c>
      <c r="H36" s="188">
        <f t="shared" si="9"/>
        <v>1175.9041191013825</v>
      </c>
      <c r="I36" s="188">
        <f t="shared" si="9"/>
        <v>0</v>
      </c>
      <c r="J36" s="188">
        <f t="shared" si="9"/>
        <v>0</v>
      </c>
      <c r="K36" s="188">
        <f t="shared" si="8"/>
        <v>3101.0355101403366</v>
      </c>
      <c r="L36" s="182"/>
      <c r="M36" s="187"/>
    </row>
    <row r="37" spans="1:13" ht="15" customHeight="1" x14ac:dyDescent="0.2">
      <c r="A37" s="270">
        <v>2020</v>
      </c>
      <c r="B37" s="189" t="s">
        <v>4</v>
      </c>
      <c r="C37" s="189"/>
      <c r="D37" s="190" t="s">
        <v>9</v>
      </c>
      <c r="E37" s="188">
        <f t="shared" ref="E37:J37" si="10">E22+E23</f>
        <v>6260.0899384689073</v>
      </c>
      <c r="F37" s="188">
        <f t="shared" si="10"/>
        <v>353.13918388460922</v>
      </c>
      <c r="G37" s="188">
        <f t="shared" si="10"/>
        <v>634.15437981633227</v>
      </c>
      <c r="H37" s="188">
        <f t="shared" si="10"/>
        <v>2189.1159846938044</v>
      </c>
      <c r="I37" s="188">
        <f t="shared" si="10"/>
        <v>0</v>
      </c>
      <c r="J37" s="188">
        <f t="shared" si="10"/>
        <v>0</v>
      </c>
      <c r="K37" s="188">
        <f t="shared" si="8"/>
        <v>9436.4994868636531</v>
      </c>
      <c r="L37" s="182"/>
      <c r="M37" s="187"/>
    </row>
    <row r="38" spans="1:13" ht="15" customHeight="1" x14ac:dyDescent="0.2">
      <c r="A38" s="270">
        <v>2020</v>
      </c>
      <c r="B38" s="189" t="s">
        <v>4</v>
      </c>
      <c r="C38" s="189"/>
      <c r="D38" s="190" t="s">
        <v>28</v>
      </c>
      <c r="E38" s="188">
        <f t="shared" ref="E38:J39" si="11">E24</f>
        <v>1017.6404961215929</v>
      </c>
      <c r="F38" s="188">
        <f t="shared" si="11"/>
        <v>66.47966210874209</v>
      </c>
      <c r="G38" s="188">
        <f t="shared" si="11"/>
        <v>54.624857329052382</v>
      </c>
      <c r="H38" s="188">
        <f t="shared" si="11"/>
        <v>503.96438286775589</v>
      </c>
      <c r="I38" s="188">
        <f t="shared" si="11"/>
        <v>0</v>
      </c>
      <c r="J38" s="188">
        <f t="shared" si="11"/>
        <v>0</v>
      </c>
      <c r="K38" s="188">
        <f t="shared" si="8"/>
        <v>1642.7093984271432</v>
      </c>
      <c r="L38" s="182"/>
      <c r="M38" s="187"/>
    </row>
    <row r="39" spans="1:13" ht="15" customHeight="1" x14ac:dyDescent="0.2">
      <c r="A39" s="270">
        <v>2020</v>
      </c>
      <c r="B39" s="189" t="s">
        <v>4</v>
      </c>
      <c r="C39" s="189"/>
      <c r="D39" s="195" t="s">
        <v>186</v>
      </c>
      <c r="E39" s="188">
        <f t="shared" si="11"/>
        <v>0</v>
      </c>
      <c r="F39" s="188">
        <f t="shared" si="11"/>
        <v>0</v>
      </c>
      <c r="G39" s="188">
        <f t="shared" si="11"/>
        <v>0</v>
      </c>
      <c r="H39" s="188">
        <f t="shared" si="11"/>
        <v>0</v>
      </c>
      <c r="I39" s="188">
        <f t="shared" si="11"/>
        <v>681.75745357429594</v>
      </c>
      <c r="J39" s="188">
        <f t="shared" si="11"/>
        <v>1676.2869891403539</v>
      </c>
      <c r="K39" s="188">
        <f t="shared" si="8"/>
        <v>2358.0444427146499</v>
      </c>
      <c r="L39" s="182"/>
      <c r="M39" s="187"/>
    </row>
    <row r="40" spans="1:13" ht="15" customHeight="1" x14ac:dyDescent="0.2">
      <c r="A40" s="270">
        <v>2020</v>
      </c>
      <c r="B40" s="189" t="s">
        <v>4</v>
      </c>
      <c r="C40" s="189"/>
      <c r="D40" s="190" t="s">
        <v>19</v>
      </c>
      <c r="E40" s="188">
        <f t="shared" ref="E40:J40" si="12">SUM(E34:E39)</f>
        <v>41065.838758525329</v>
      </c>
      <c r="F40" s="188">
        <f t="shared" si="12"/>
        <v>5589.0536755324647</v>
      </c>
      <c r="G40" s="188">
        <f t="shared" si="12"/>
        <v>1194.65319699979</v>
      </c>
      <c r="H40" s="188">
        <f t="shared" si="12"/>
        <v>7168.4581457474724</v>
      </c>
      <c r="I40" s="188">
        <f t="shared" si="12"/>
        <v>1213.7432351411217</v>
      </c>
      <c r="J40" s="188">
        <f t="shared" si="12"/>
        <v>3065.7334971176524</v>
      </c>
      <c r="K40" s="188">
        <f t="shared" si="8"/>
        <v>59297.480509063826</v>
      </c>
      <c r="L40" s="182"/>
      <c r="M40" s="187"/>
    </row>
    <row r="41" spans="1:13" ht="15" customHeight="1" x14ac:dyDescent="0.2">
      <c r="A41" s="270">
        <v>2020</v>
      </c>
      <c r="B41" s="189" t="s">
        <v>4</v>
      </c>
      <c r="C41" s="189"/>
      <c r="D41" s="190" t="s">
        <v>22</v>
      </c>
      <c r="E41" s="188">
        <f t="shared" ref="E41:J42" si="13">E16</f>
        <v>0</v>
      </c>
      <c r="F41" s="188">
        <f t="shared" si="13"/>
        <v>0</v>
      </c>
      <c r="G41" s="188">
        <f t="shared" si="13"/>
        <v>0</v>
      </c>
      <c r="H41" s="188">
        <f t="shared" si="13"/>
        <v>712.76559011484392</v>
      </c>
      <c r="I41" s="188">
        <f t="shared" si="13"/>
        <v>0</v>
      </c>
      <c r="J41" s="188">
        <f t="shared" si="13"/>
        <v>0</v>
      </c>
      <c r="K41" s="188">
        <f t="shared" si="8"/>
        <v>712.76559011484392</v>
      </c>
      <c r="L41" s="182"/>
      <c r="M41" s="187"/>
    </row>
    <row r="42" spans="1:13" ht="15" customHeight="1" x14ac:dyDescent="0.2">
      <c r="A42" s="270">
        <v>2020</v>
      </c>
      <c r="B42" s="189" t="s">
        <v>4</v>
      </c>
      <c r="C42" s="189"/>
      <c r="D42" s="190" t="s">
        <v>23</v>
      </c>
      <c r="E42" s="188">
        <f t="shared" si="13"/>
        <v>2.3826428031551967</v>
      </c>
      <c r="F42" s="188">
        <f t="shared" si="13"/>
        <v>40.487197384211122</v>
      </c>
      <c r="G42" s="188">
        <f t="shared" si="13"/>
        <v>0</v>
      </c>
      <c r="H42" s="188">
        <f t="shared" si="13"/>
        <v>918.87880497861215</v>
      </c>
      <c r="I42" s="188">
        <f t="shared" si="13"/>
        <v>4.7863625003459635E-2</v>
      </c>
      <c r="J42" s="188">
        <f t="shared" si="13"/>
        <v>0</v>
      </c>
      <c r="K42" s="188">
        <f t="shared" si="8"/>
        <v>961.79650879098199</v>
      </c>
      <c r="L42" s="182"/>
      <c r="M42" s="187"/>
    </row>
    <row r="43" spans="1:13" ht="15" customHeight="1" x14ac:dyDescent="0.2">
      <c r="A43" s="270">
        <v>2020</v>
      </c>
      <c r="B43" s="189" t="s">
        <v>4</v>
      </c>
      <c r="C43" s="189"/>
      <c r="D43" s="190" t="s">
        <v>20</v>
      </c>
      <c r="E43" s="188">
        <f t="shared" ref="E43:J43" si="14">E10+E18+E29</f>
        <v>0</v>
      </c>
      <c r="F43" s="188">
        <f t="shared" si="14"/>
        <v>0</v>
      </c>
      <c r="G43" s="188">
        <f t="shared" si="14"/>
        <v>0</v>
      </c>
      <c r="H43" s="188">
        <f t="shared" si="14"/>
        <v>8669.1910363519055</v>
      </c>
      <c r="I43" s="188">
        <f t="shared" si="14"/>
        <v>0</v>
      </c>
      <c r="J43" s="188">
        <f t="shared" si="14"/>
        <v>0</v>
      </c>
      <c r="K43" s="188">
        <f t="shared" si="8"/>
        <v>8669.1910363519055</v>
      </c>
      <c r="L43" s="182"/>
      <c r="M43" s="187"/>
    </row>
    <row r="44" spans="1:13" ht="15" customHeight="1" x14ac:dyDescent="0.2">
      <c r="A44" s="270">
        <v>2020</v>
      </c>
      <c r="B44" s="189" t="s">
        <v>4</v>
      </c>
      <c r="C44" s="189"/>
      <c r="D44" s="190" t="s">
        <v>29</v>
      </c>
      <c r="E44" s="188">
        <f t="shared" ref="E44:J45" si="15">E27</f>
        <v>0</v>
      </c>
      <c r="F44" s="188">
        <f t="shared" si="15"/>
        <v>0</v>
      </c>
      <c r="G44" s="188">
        <f t="shared" si="15"/>
        <v>0</v>
      </c>
      <c r="H44" s="188">
        <f t="shared" si="15"/>
        <v>2683.2969582728583</v>
      </c>
      <c r="I44" s="188">
        <f t="shared" si="15"/>
        <v>0</v>
      </c>
      <c r="J44" s="188">
        <f t="shared" si="15"/>
        <v>0</v>
      </c>
      <c r="K44" s="188">
        <f t="shared" si="8"/>
        <v>2683.2969582728583</v>
      </c>
      <c r="L44" s="182"/>
      <c r="M44" s="187"/>
    </row>
    <row r="45" spans="1:13" ht="15" customHeight="1" x14ac:dyDescent="0.2">
      <c r="A45" s="270">
        <v>2020</v>
      </c>
      <c r="B45" s="189" t="s">
        <v>4</v>
      </c>
      <c r="C45" s="189"/>
      <c r="D45" s="190" t="s">
        <v>30</v>
      </c>
      <c r="E45" s="188">
        <f t="shared" si="15"/>
        <v>0</v>
      </c>
      <c r="F45" s="188">
        <f t="shared" si="15"/>
        <v>0</v>
      </c>
      <c r="G45" s="188">
        <f t="shared" si="15"/>
        <v>0</v>
      </c>
      <c r="H45" s="188">
        <f t="shared" si="15"/>
        <v>755.37616669314752</v>
      </c>
      <c r="I45" s="188">
        <f t="shared" si="15"/>
        <v>0</v>
      </c>
      <c r="J45" s="188">
        <f t="shared" si="15"/>
        <v>0</v>
      </c>
      <c r="K45" s="188">
        <f t="shared" si="8"/>
        <v>755.37616669314752</v>
      </c>
      <c r="L45" s="182"/>
      <c r="M45" s="187"/>
    </row>
    <row r="46" spans="1:13" ht="15" customHeight="1" x14ac:dyDescent="0.2">
      <c r="A46" s="270">
        <v>2020</v>
      </c>
      <c r="B46" s="189" t="s">
        <v>4</v>
      </c>
      <c r="C46" s="189"/>
      <c r="D46" s="190" t="s">
        <v>31</v>
      </c>
      <c r="E46" s="188">
        <f t="shared" ref="E46:J46" si="16">E30</f>
        <v>0</v>
      </c>
      <c r="F46" s="188">
        <f t="shared" si="16"/>
        <v>0</v>
      </c>
      <c r="G46" s="188">
        <f t="shared" si="16"/>
        <v>0</v>
      </c>
      <c r="H46" s="188">
        <f t="shared" si="16"/>
        <v>443.53452398276886</v>
      </c>
      <c r="I46" s="188">
        <f t="shared" si="16"/>
        <v>0</v>
      </c>
      <c r="J46" s="188">
        <f t="shared" si="16"/>
        <v>0</v>
      </c>
      <c r="K46" s="188">
        <f t="shared" si="8"/>
        <v>443.53452398276886</v>
      </c>
      <c r="L46" s="182"/>
      <c r="M46" s="187"/>
    </row>
    <row r="47" spans="1:13" ht="15" customHeight="1" x14ac:dyDescent="0.2">
      <c r="A47" s="270">
        <v>2020</v>
      </c>
      <c r="B47" s="189" t="s">
        <v>4</v>
      </c>
      <c r="C47" s="189"/>
      <c r="D47" s="190" t="s">
        <v>25</v>
      </c>
      <c r="E47" s="188">
        <f t="shared" ref="E47:J47" si="17">E19+E31</f>
        <v>1598.9316527509727</v>
      </c>
      <c r="F47" s="188">
        <f t="shared" si="17"/>
        <v>118.03112596352727</v>
      </c>
      <c r="G47" s="188">
        <f t="shared" si="17"/>
        <v>95.650683389842825</v>
      </c>
      <c r="H47" s="188">
        <f t="shared" si="17"/>
        <v>2584.9000174044927</v>
      </c>
      <c r="I47" s="188">
        <f t="shared" si="17"/>
        <v>0</v>
      </c>
      <c r="J47" s="188">
        <f t="shared" si="17"/>
        <v>0</v>
      </c>
      <c r="K47" s="188">
        <f t="shared" si="8"/>
        <v>4397.5134795088361</v>
      </c>
      <c r="L47" s="182"/>
      <c r="M47" s="187"/>
    </row>
    <row r="48" spans="1:13" ht="15" customHeight="1" x14ac:dyDescent="0.2">
      <c r="A48" s="270">
        <v>2020</v>
      </c>
      <c r="B48" s="189" t="s">
        <v>4</v>
      </c>
      <c r="C48" s="189"/>
      <c r="D48" s="190" t="s">
        <v>32</v>
      </c>
      <c r="E48" s="197">
        <f t="shared" ref="E48:J48" si="18">E33</f>
        <v>26.915902800706977</v>
      </c>
      <c r="F48" s="197">
        <f t="shared" si="18"/>
        <v>38355.034030816169</v>
      </c>
      <c r="G48" s="197">
        <f t="shared" si="18"/>
        <v>9.4748910108461182</v>
      </c>
      <c r="H48" s="197">
        <f t="shared" si="18"/>
        <v>431.09760589210373</v>
      </c>
      <c r="I48" s="197">
        <f t="shared" si="18"/>
        <v>0</v>
      </c>
      <c r="J48" s="197">
        <f t="shared" si="18"/>
        <v>1638.3960948882197</v>
      </c>
      <c r="K48" s="188">
        <f t="shared" si="8"/>
        <v>40460.918525408044</v>
      </c>
      <c r="L48" s="182"/>
      <c r="M48" s="187"/>
    </row>
    <row r="49" spans="1:13" ht="15" customHeight="1" x14ac:dyDescent="0.2">
      <c r="A49" s="270">
        <v>2020</v>
      </c>
      <c r="B49" s="189" t="s">
        <v>4</v>
      </c>
      <c r="C49" s="189"/>
      <c r="D49" s="190" t="s">
        <v>34</v>
      </c>
      <c r="E49" s="188">
        <f t="shared" ref="E49:K49" si="19">SUM(E41:E48)</f>
        <v>1628.230198354835</v>
      </c>
      <c r="F49" s="188">
        <f t="shared" si="19"/>
        <v>38513.552354163905</v>
      </c>
      <c r="G49" s="188">
        <f t="shared" si="19"/>
        <v>105.12557440068895</v>
      </c>
      <c r="H49" s="188">
        <f t="shared" si="19"/>
        <v>17199.040703690735</v>
      </c>
      <c r="I49" s="188">
        <f t="shared" si="19"/>
        <v>4.7863625003459635E-2</v>
      </c>
      <c r="J49" s="188">
        <f t="shared" si="19"/>
        <v>1638.3960948882197</v>
      </c>
      <c r="K49" s="188">
        <f t="shared" si="19"/>
        <v>59084.392789123391</v>
      </c>
      <c r="L49" s="182"/>
      <c r="M49" s="187"/>
    </row>
    <row r="50" spans="1:13" ht="15" customHeight="1" x14ac:dyDescent="0.2">
      <c r="A50" s="270">
        <v>2020</v>
      </c>
      <c r="B50" s="190" t="s">
        <v>4</v>
      </c>
      <c r="C50" s="190"/>
      <c r="D50" s="190" t="s">
        <v>21</v>
      </c>
      <c r="E50" s="188">
        <f t="shared" ref="E50:K50" si="20">E40+E49</f>
        <v>42694.068956880161</v>
      </c>
      <c r="F50" s="188">
        <f t="shared" si="20"/>
        <v>44102.60602969637</v>
      </c>
      <c r="G50" s="188">
        <f t="shared" si="20"/>
        <v>1299.7787714004789</v>
      </c>
      <c r="H50" s="188">
        <f t="shared" si="20"/>
        <v>24367.498849438205</v>
      </c>
      <c r="I50" s="188">
        <f t="shared" si="20"/>
        <v>1213.7910987661251</v>
      </c>
      <c r="J50" s="188">
        <f t="shared" si="20"/>
        <v>4704.1295920058719</v>
      </c>
      <c r="K50" s="188">
        <f t="shared" si="20"/>
        <v>118381.87329818722</v>
      </c>
      <c r="L50" s="182"/>
      <c r="M50" s="187"/>
    </row>
    <row r="51" spans="1:13" ht="15" customHeight="1" x14ac:dyDescent="0.2">
      <c r="A51" s="270">
        <v>2020</v>
      </c>
      <c r="B51" s="190" t="s">
        <v>4</v>
      </c>
      <c r="C51" s="190"/>
      <c r="D51" s="190" t="s">
        <v>35</v>
      </c>
      <c r="E51" s="188">
        <f t="shared" ref="E51:K51" si="21">E50-E48</f>
        <v>42667.153054079456</v>
      </c>
      <c r="F51" s="188">
        <f t="shared" si="21"/>
        <v>5747.5719988802011</v>
      </c>
      <c r="G51" s="188">
        <f t="shared" si="21"/>
        <v>1290.3038803896329</v>
      </c>
      <c r="H51" s="188">
        <f t="shared" si="21"/>
        <v>23936.401243546101</v>
      </c>
      <c r="I51" s="188">
        <f t="shared" si="21"/>
        <v>1213.7910987661251</v>
      </c>
      <c r="J51" s="188">
        <f t="shared" si="21"/>
        <v>3065.7334971176524</v>
      </c>
      <c r="K51" s="188">
        <f t="shared" si="21"/>
        <v>77920.954772779165</v>
      </c>
      <c r="L51" s="182"/>
      <c r="M51" s="187"/>
    </row>
    <row r="52" spans="1:13" ht="15" customHeight="1" x14ac:dyDescent="0.2">
      <c r="A52" s="274">
        <v>2019</v>
      </c>
      <c r="B52" s="198" t="s">
        <v>2</v>
      </c>
      <c r="C52" s="198"/>
      <c r="D52" s="198" t="s">
        <v>5</v>
      </c>
      <c r="E52" s="180">
        <f>'Table U3'!$N$56</f>
        <v>19066.030723194348</v>
      </c>
      <c r="F52" s="180">
        <f>'Table U3'!$Z$56</f>
        <v>1962.5514947561846</v>
      </c>
      <c r="G52" s="180">
        <f>'Table U3'!$H$56</f>
        <v>460.44553453610723</v>
      </c>
      <c r="H52" s="180">
        <f>'Table U3'!$T$56</f>
        <v>1419.7443998727358</v>
      </c>
      <c r="I52" s="180">
        <v>269.49540321116137</v>
      </c>
      <c r="J52" s="180">
        <f>'Table U3'!$AL$56</f>
        <v>207.59783070135614</v>
      </c>
      <c r="K52" s="180">
        <f t="shared" ref="K52:K78" si="22">SUM(E52:J52)</f>
        <v>23385.865386271893</v>
      </c>
      <c r="L52" s="182"/>
      <c r="M52" s="187"/>
    </row>
    <row r="53" spans="1:13" ht="15" customHeight="1" x14ac:dyDescent="0.2">
      <c r="A53" s="270">
        <v>2019</v>
      </c>
      <c r="B53" s="189" t="s">
        <v>2</v>
      </c>
      <c r="C53" s="189"/>
      <c r="D53" s="190" t="s">
        <v>17</v>
      </c>
      <c r="E53" s="188">
        <f>'Table U3'!$O$56</f>
        <v>5684.7463924650119</v>
      </c>
      <c r="F53" s="188">
        <f>'Table U3'!$AA$56</f>
        <v>444.74328006560194</v>
      </c>
      <c r="G53" s="188">
        <f>'Table U3'!$I$56</f>
        <v>18.531051167762506</v>
      </c>
      <c r="H53" s="188">
        <f>'Table U3'!$U$56</f>
        <v>390.15112755812208</v>
      </c>
      <c r="I53" s="188"/>
      <c r="J53" s="188">
        <f>'Table U3'!$AM$56</f>
        <v>61.897572509805244</v>
      </c>
      <c r="K53" s="188">
        <f t="shared" si="22"/>
        <v>6600.0694237663038</v>
      </c>
      <c r="L53" s="182"/>
      <c r="M53" s="187"/>
    </row>
    <row r="54" spans="1:13" ht="15" customHeight="1" x14ac:dyDescent="0.2">
      <c r="A54" s="270">
        <v>2019</v>
      </c>
      <c r="B54" s="189" t="s">
        <v>2</v>
      </c>
      <c r="C54" s="189"/>
      <c r="D54" s="190" t="s">
        <v>18</v>
      </c>
      <c r="E54" s="188">
        <f>'Table U3'!$P$56</f>
        <v>604.09542871495103</v>
      </c>
      <c r="F54" s="188">
        <f>'Table U3'!$AB$56</f>
        <v>0</v>
      </c>
      <c r="G54" s="188">
        <f>'Table U3'!$J$56</f>
        <v>0</v>
      </c>
      <c r="H54" s="188">
        <f>'Table U3'!$V$56</f>
        <v>499.09010721335778</v>
      </c>
      <c r="I54" s="188"/>
      <c r="J54" s="188">
        <f>'Table U3'!$AN$56</f>
        <v>0</v>
      </c>
      <c r="K54" s="188">
        <f t="shared" si="22"/>
        <v>1103.1855359283088</v>
      </c>
      <c r="L54" s="182"/>
      <c r="M54" s="187"/>
    </row>
    <row r="55" spans="1:13" ht="15" customHeight="1" x14ac:dyDescent="0.2">
      <c r="A55" s="270">
        <v>2019</v>
      </c>
      <c r="B55" s="189" t="s">
        <v>2</v>
      </c>
      <c r="C55" s="189"/>
      <c r="D55" s="186" t="s">
        <v>19</v>
      </c>
      <c r="E55" s="191">
        <f t="shared" ref="E55:J55" si="23">SUM(E52:E54)</f>
        <v>25354.87254437431</v>
      </c>
      <c r="F55" s="191">
        <f t="shared" si="23"/>
        <v>2407.2947748217866</v>
      </c>
      <c r="G55" s="191">
        <f t="shared" si="23"/>
        <v>478.97658570386972</v>
      </c>
      <c r="H55" s="191">
        <f t="shared" si="23"/>
        <v>2308.9856346442157</v>
      </c>
      <c r="I55" s="191">
        <f t="shared" si="23"/>
        <v>269.49540321116137</v>
      </c>
      <c r="J55" s="191">
        <f t="shared" si="23"/>
        <v>269.49540321116137</v>
      </c>
      <c r="K55" s="191">
        <f t="shared" si="22"/>
        <v>31089.120345966498</v>
      </c>
      <c r="L55" s="182"/>
      <c r="M55" s="187"/>
    </row>
    <row r="56" spans="1:13" ht="15" customHeight="1" x14ac:dyDescent="0.2">
      <c r="A56" s="270">
        <v>2019</v>
      </c>
      <c r="B56" s="189" t="s">
        <v>2</v>
      </c>
      <c r="C56" s="189"/>
      <c r="D56" s="190" t="s">
        <v>20</v>
      </c>
      <c r="E56" s="188">
        <v>0</v>
      </c>
      <c r="F56" s="188">
        <v>0</v>
      </c>
      <c r="G56" s="188">
        <v>0</v>
      </c>
      <c r="H56" s="188">
        <f>SUM('Table U3'!$W$56:$X$56)</f>
        <v>6618.345817402811</v>
      </c>
      <c r="I56" s="188">
        <v>0</v>
      </c>
      <c r="J56" s="188">
        <v>0</v>
      </c>
      <c r="K56" s="188">
        <f t="shared" si="22"/>
        <v>6618.345817402811</v>
      </c>
      <c r="L56" s="182"/>
      <c r="M56" s="187"/>
    </row>
    <row r="57" spans="1:13" ht="15" customHeight="1" x14ac:dyDescent="0.2">
      <c r="A57" s="270">
        <v>2019</v>
      </c>
      <c r="B57" s="199" t="s">
        <v>2</v>
      </c>
      <c r="C57" s="199"/>
      <c r="D57" s="64" t="s">
        <v>21</v>
      </c>
      <c r="E57" s="179">
        <f t="shared" ref="E57:J57" si="24">SUM(E55:E56)</f>
        <v>25354.87254437431</v>
      </c>
      <c r="F57" s="179">
        <f t="shared" si="24"/>
        <v>2407.2947748217866</v>
      </c>
      <c r="G57" s="179">
        <f t="shared" si="24"/>
        <v>478.97658570386972</v>
      </c>
      <c r="H57" s="179">
        <f t="shared" si="24"/>
        <v>8927.3314520470267</v>
      </c>
      <c r="I57" s="179">
        <f t="shared" si="24"/>
        <v>269.49540321116137</v>
      </c>
      <c r="J57" s="179">
        <f t="shared" si="24"/>
        <v>269.49540321116137</v>
      </c>
      <c r="K57" s="179">
        <f t="shared" si="22"/>
        <v>37707.466163369318</v>
      </c>
      <c r="L57" s="182"/>
      <c r="M57" s="187"/>
    </row>
    <row r="58" spans="1:13" ht="15" customHeight="1" x14ac:dyDescent="0.2">
      <c r="A58" s="270">
        <v>2019</v>
      </c>
      <c r="B58" s="200" t="s">
        <v>208</v>
      </c>
      <c r="C58" s="200" t="s">
        <v>471</v>
      </c>
      <c r="D58" s="65" t="s">
        <v>5</v>
      </c>
      <c r="E58" s="201">
        <f>'Table U5'!$AF$26</f>
        <v>6112.1564892401111</v>
      </c>
      <c r="F58" s="201">
        <f>'Table U5'!$AG$26</f>
        <v>1628.8429906041652</v>
      </c>
      <c r="G58" s="201">
        <v>0</v>
      </c>
      <c r="H58" s="201">
        <f>'Table U5'!$AE$26</f>
        <v>746.09571857562389</v>
      </c>
      <c r="I58" s="201">
        <f>'Table U5'!$AI$26</f>
        <v>245.00376491078435</v>
      </c>
      <c r="J58" s="201">
        <f>'Table U5'!$AJ$26</f>
        <v>885.49489816671201</v>
      </c>
      <c r="K58" s="180">
        <f t="shared" si="22"/>
        <v>9617.5938614973948</v>
      </c>
      <c r="L58" s="182"/>
      <c r="M58" s="187"/>
    </row>
    <row r="59" spans="1:13" ht="15" customHeight="1" x14ac:dyDescent="0.2">
      <c r="A59" s="270">
        <v>2019</v>
      </c>
      <c r="B59" s="189" t="s">
        <v>208</v>
      </c>
      <c r="C59" s="189" t="s">
        <v>471</v>
      </c>
      <c r="D59" s="190" t="s">
        <v>17</v>
      </c>
      <c r="E59" s="192">
        <f>'Table U5'!$Y$26</f>
        <v>811.27747032629247</v>
      </c>
      <c r="F59" s="192">
        <f>'Table U5'!$Z$26</f>
        <v>261.33420861981108</v>
      </c>
      <c r="G59" s="192">
        <v>0</v>
      </c>
      <c r="H59" s="192">
        <f>'Table U5'!$X$26</f>
        <v>158.33696919661426</v>
      </c>
      <c r="I59" s="192">
        <f>'Table U5'!$AB$26</f>
        <v>16.188825471958673</v>
      </c>
      <c r="J59" s="192">
        <f>'Table U5'!$AC$26</f>
        <v>114.65464877418145</v>
      </c>
      <c r="K59" s="188">
        <f t="shared" si="22"/>
        <v>1361.7921223888577</v>
      </c>
      <c r="L59" s="182"/>
      <c r="M59" s="187"/>
    </row>
    <row r="60" spans="1:13" ht="15" customHeight="1" x14ac:dyDescent="0.2">
      <c r="A60" s="270">
        <v>2019</v>
      </c>
      <c r="B60" s="189" t="s">
        <v>208</v>
      </c>
      <c r="C60" s="189" t="s">
        <v>471</v>
      </c>
      <c r="D60" s="190" t="s">
        <v>18</v>
      </c>
      <c r="E60" s="192">
        <f>'Table U5'!$D$26</f>
        <v>593.32356866056739</v>
      </c>
      <c r="F60" s="192">
        <f>'Table U5'!$E$26</f>
        <v>815.83482194244675</v>
      </c>
      <c r="G60" s="192">
        <v>0</v>
      </c>
      <c r="H60" s="192">
        <f>'Table U5'!$C$26</f>
        <v>743.73951105422043</v>
      </c>
      <c r="I60" s="192">
        <f>'Table U5'!$G$26</f>
        <v>0.39169961064548392</v>
      </c>
      <c r="J60" s="192">
        <f>'Table U5'!$H$26</f>
        <v>0</v>
      </c>
      <c r="K60" s="188">
        <f t="shared" si="22"/>
        <v>2153.2896012678802</v>
      </c>
      <c r="L60" s="182"/>
      <c r="M60" s="187"/>
    </row>
    <row r="61" spans="1:13" ht="15" customHeight="1" x14ac:dyDescent="0.2">
      <c r="A61" s="270">
        <v>2019</v>
      </c>
      <c r="B61" s="189" t="s">
        <v>208</v>
      </c>
      <c r="C61" s="189" t="s">
        <v>471</v>
      </c>
      <c r="D61" s="186" t="s">
        <v>19</v>
      </c>
      <c r="E61" s="193">
        <f t="shared" ref="E61:J61" si="25">SUM(E58:E60)</f>
        <v>7516.7575282269709</v>
      </c>
      <c r="F61" s="193">
        <f t="shared" si="25"/>
        <v>2706.012021166423</v>
      </c>
      <c r="G61" s="193">
        <f t="shared" si="25"/>
        <v>0</v>
      </c>
      <c r="H61" s="193">
        <f t="shared" si="25"/>
        <v>1648.1721988264585</v>
      </c>
      <c r="I61" s="193">
        <f t="shared" si="25"/>
        <v>261.58428999338855</v>
      </c>
      <c r="J61" s="193">
        <f t="shared" si="25"/>
        <v>1000.1495469408935</v>
      </c>
      <c r="K61" s="191">
        <f t="shared" si="22"/>
        <v>13132.675585154133</v>
      </c>
      <c r="L61" s="182"/>
      <c r="M61" s="187"/>
    </row>
    <row r="62" spans="1:13" ht="15" customHeight="1" x14ac:dyDescent="0.2">
      <c r="A62" s="270">
        <v>2019</v>
      </c>
      <c r="B62" s="189" t="s">
        <v>208</v>
      </c>
      <c r="C62" s="189" t="s">
        <v>471</v>
      </c>
      <c r="D62" s="190" t="s">
        <v>22</v>
      </c>
      <c r="E62" s="192">
        <v>0</v>
      </c>
      <c r="F62" s="192">
        <v>0</v>
      </c>
      <c r="G62" s="192">
        <v>0</v>
      </c>
      <c r="H62" s="192">
        <f>'Table U5'!$J$26</f>
        <v>806.27852677525868</v>
      </c>
      <c r="I62" s="192">
        <v>0</v>
      </c>
      <c r="J62" s="192">
        <v>0</v>
      </c>
      <c r="K62" s="188">
        <f t="shared" si="22"/>
        <v>806.27852677525868</v>
      </c>
      <c r="L62" s="182"/>
      <c r="M62" s="187"/>
    </row>
    <row r="63" spans="1:13" ht="15" customHeight="1" x14ac:dyDescent="0.2">
      <c r="A63" s="270">
        <v>2019</v>
      </c>
      <c r="B63" s="189" t="s">
        <v>208</v>
      </c>
      <c r="C63" s="189" t="s">
        <v>471</v>
      </c>
      <c r="D63" s="190" t="s">
        <v>23</v>
      </c>
      <c r="E63" s="192">
        <f>'Table U5'!$R$26</f>
        <v>2.5463363932642435</v>
      </c>
      <c r="F63" s="192">
        <f>'Table U5'!$S$26</f>
        <v>43.645852294988714</v>
      </c>
      <c r="G63" s="192">
        <f>'Table U5'!$T$26</f>
        <v>0</v>
      </c>
      <c r="H63" s="192">
        <f>'Table U5'!$Q$26</f>
        <v>1039.4332434647877</v>
      </c>
      <c r="I63" s="192">
        <f>'Table U5'!$U$26</f>
        <v>4.7620994654934509E-2</v>
      </c>
      <c r="J63" s="192">
        <f>'Table U5'!$V$26</f>
        <v>0</v>
      </c>
      <c r="K63" s="188">
        <f t="shared" si="22"/>
        <v>1085.6730531476956</v>
      </c>
      <c r="L63" s="182"/>
      <c r="M63" s="187"/>
    </row>
    <row r="64" spans="1:13" ht="15" customHeight="1" x14ac:dyDescent="0.2">
      <c r="A64" s="270">
        <v>2019</v>
      </c>
      <c r="B64" s="189" t="s">
        <v>208</v>
      </c>
      <c r="C64" s="189" t="s">
        <v>471</v>
      </c>
      <c r="D64" s="190" t="s">
        <v>24</v>
      </c>
      <c r="E64" s="192">
        <v>0</v>
      </c>
      <c r="F64" s="192">
        <v>0</v>
      </c>
      <c r="G64" s="192">
        <v>0</v>
      </c>
      <c r="H64" s="192">
        <f>'Table U5'!$AL$26</f>
        <v>1770.4858679065619</v>
      </c>
      <c r="I64" s="192">
        <v>0</v>
      </c>
      <c r="J64" s="192">
        <v>0</v>
      </c>
      <c r="K64" s="188">
        <f t="shared" si="22"/>
        <v>1770.4858679065619</v>
      </c>
      <c r="L64" s="182"/>
      <c r="M64" s="187"/>
    </row>
    <row r="65" spans="1:13" ht="15" customHeight="1" x14ac:dyDescent="0.2">
      <c r="A65" s="270">
        <v>2019</v>
      </c>
      <c r="B65" s="189" t="s">
        <v>208</v>
      </c>
      <c r="C65" s="189" t="s">
        <v>471</v>
      </c>
      <c r="D65" s="190" t="s">
        <v>25</v>
      </c>
      <c r="E65" s="194">
        <f>'Table U5'!$AT$26</f>
        <v>620.73613537976405</v>
      </c>
      <c r="F65" s="194">
        <f>'Table U5'!$AU$26</f>
        <v>63.382126538588437</v>
      </c>
      <c r="G65" s="194">
        <f>'Table U5'!$AV$26</f>
        <v>0</v>
      </c>
      <c r="H65" s="194">
        <f>'Table U5'!$AS$26</f>
        <v>2487.6801630385344</v>
      </c>
      <c r="I65" s="194">
        <f>'Table U5'!$AW$26</f>
        <v>37.089788622602015</v>
      </c>
      <c r="J65" s="194">
        <f>'Table U5'!$AX$26</f>
        <v>190.92045305910648</v>
      </c>
      <c r="K65" s="188">
        <f t="shared" si="22"/>
        <v>3399.8086666385952</v>
      </c>
      <c r="L65" s="182"/>
      <c r="M65" s="187"/>
    </row>
    <row r="66" spans="1:13" ht="15" customHeight="1" x14ac:dyDescent="0.2">
      <c r="A66" s="270">
        <v>2019</v>
      </c>
      <c r="B66" s="199" t="s">
        <v>208</v>
      </c>
      <c r="C66" s="199" t="s">
        <v>471</v>
      </c>
      <c r="D66" s="64" t="s">
        <v>21</v>
      </c>
      <c r="E66" s="179">
        <f t="shared" ref="E66:J66" si="26">SUM(E61:E65)</f>
        <v>8140.0399999999991</v>
      </c>
      <c r="F66" s="179">
        <f t="shared" si="26"/>
        <v>2813.0400000000004</v>
      </c>
      <c r="G66" s="179">
        <f t="shared" si="26"/>
        <v>0</v>
      </c>
      <c r="H66" s="179">
        <f t="shared" si="26"/>
        <v>7752.0500000116008</v>
      </c>
      <c r="I66" s="179">
        <f t="shared" si="26"/>
        <v>298.72169961064549</v>
      </c>
      <c r="J66" s="179">
        <f t="shared" si="26"/>
        <v>1191.07</v>
      </c>
      <c r="K66" s="179">
        <f t="shared" si="22"/>
        <v>20194.921699622249</v>
      </c>
      <c r="L66" s="182"/>
      <c r="M66" s="187"/>
    </row>
    <row r="67" spans="1:13" ht="15" customHeight="1" x14ac:dyDescent="0.2">
      <c r="A67" s="270">
        <v>2019</v>
      </c>
      <c r="B67" s="202" t="s">
        <v>207</v>
      </c>
      <c r="C67" s="202" t="s">
        <v>472</v>
      </c>
      <c r="D67" s="65" t="s">
        <v>5</v>
      </c>
      <c r="E67" s="180">
        <f>'Table U4'!$AO$87</f>
        <v>1483.1863175572059</v>
      </c>
      <c r="F67" s="180">
        <f>'Table U4'!$AN$87</f>
        <v>130.11461826672235</v>
      </c>
      <c r="G67" s="180">
        <f>'Table U4'!$AM$87</f>
        <v>102.17914862220263</v>
      </c>
      <c r="H67" s="180">
        <f>'Table U4'!$AP$87</f>
        <v>619.92938433948257</v>
      </c>
      <c r="I67" s="180">
        <v>0</v>
      </c>
      <c r="J67" s="180">
        <v>0</v>
      </c>
      <c r="K67" s="180">
        <f t="shared" si="22"/>
        <v>2335.4094687856132</v>
      </c>
      <c r="L67" s="182"/>
      <c r="M67" s="187"/>
    </row>
    <row r="68" spans="1:13" ht="15" customHeight="1" x14ac:dyDescent="0.2">
      <c r="A68" s="270">
        <v>2019</v>
      </c>
      <c r="B68" s="181" t="s">
        <v>207</v>
      </c>
      <c r="C68" s="181" t="s">
        <v>472</v>
      </c>
      <c r="D68" s="195" t="s">
        <v>26</v>
      </c>
      <c r="E68" s="191">
        <f>'Table U4'!$F$87</f>
        <v>1924.2045933162558</v>
      </c>
      <c r="F68" s="191">
        <f>'Table U4'!$E$87</f>
        <v>179.14406985585501</v>
      </c>
      <c r="G68" s="191">
        <f>'Table U4'!$D$87</f>
        <v>831.25460645972578</v>
      </c>
      <c r="H68" s="191">
        <f>'Table U4'!$G$87</f>
        <v>803.40195296604509</v>
      </c>
      <c r="I68" s="191">
        <v>0</v>
      </c>
      <c r="J68" s="191">
        <v>0</v>
      </c>
      <c r="K68" s="196">
        <f t="shared" si="22"/>
        <v>3738.0052225978816</v>
      </c>
      <c r="L68" s="182"/>
      <c r="M68" s="187"/>
    </row>
    <row r="69" spans="1:13" ht="15" customHeight="1" x14ac:dyDescent="0.2">
      <c r="A69" s="270">
        <v>2019</v>
      </c>
      <c r="B69" s="181" t="s">
        <v>207</v>
      </c>
      <c r="C69" s="181" t="s">
        <v>472</v>
      </c>
      <c r="D69" s="195" t="s">
        <v>27</v>
      </c>
      <c r="E69" s="191">
        <f>'Table U4'!$K$87</f>
        <v>4335.8853451526511</v>
      </c>
      <c r="F69" s="191">
        <f>'Table U4'!$J$87</f>
        <v>259.83307553708397</v>
      </c>
      <c r="G69" s="191">
        <f>'Table U4'!$I$87</f>
        <v>257.58161101343705</v>
      </c>
      <c r="H69" s="191">
        <f>'Table U4'!$L$87</f>
        <v>1385.7140317277594</v>
      </c>
      <c r="I69" s="191">
        <v>0</v>
      </c>
      <c r="J69" s="191">
        <v>0</v>
      </c>
      <c r="K69" s="196">
        <f t="shared" si="22"/>
        <v>6239.0140634309319</v>
      </c>
      <c r="L69" s="182"/>
      <c r="M69" s="187"/>
    </row>
    <row r="70" spans="1:13" ht="15" customHeight="1" x14ac:dyDescent="0.2">
      <c r="A70" s="270">
        <v>2019</v>
      </c>
      <c r="B70" s="181" t="s">
        <v>207</v>
      </c>
      <c r="C70" s="181" t="s">
        <v>472</v>
      </c>
      <c r="D70" s="195" t="s">
        <v>28</v>
      </c>
      <c r="E70" s="191">
        <f>'Table U4'!$P$87</f>
        <v>1017.6404961215929</v>
      </c>
      <c r="F70" s="191">
        <f>'Table U4'!$O$87</f>
        <v>76.58494752168447</v>
      </c>
      <c r="G70" s="191">
        <f>'Table U4'!$N$87</f>
        <v>127.67199249125531</v>
      </c>
      <c r="H70" s="191">
        <f>'Table U4'!$Q$87</f>
        <v>503.96438286775589</v>
      </c>
      <c r="I70" s="191">
        <v>0</v>
      </c>
      <c r="J70" s="191">
        <v>0</v>
      </c>
      <c r="K70" s="191">
        <f t="shared" si="22"/>
        <v>1725.8618190022885</v>
      </c>
      <c r="L70" s="182"/>
      <c r="M70" s="187"/>
    </row>
    <row r="71" spans="1:13" ht="15" customHeight="1" x14ac:dyDescent="0.2">
      <c r="A71" s="270">
        <v>2019</v>
      </c>
      <c r="B71" s="181" t="s">
        <v>207</v>
      </c>
      <c r="C71" s="181" t="s">
        <v>472</v>
      </c>
      <c r="D71" s="195" t="s">
        <v>186</v>
      </c>
      <c r="E71" s="191">
        <v>0</v>
      </c>
      <c r="F71" s="191">
        <v>0</v>
      </c>
      <c r="G71" s="191">
        <v>0</v>
      </c>
      <c r="H71" s="191">
        <v>0</v>
      </c>
      <c r="I71" s="191">
        <v>681.75745357429594</v>
      </c>
      <c r="J71" s="191">
        <v>1676.2869891403539</v>
      </c>
      <c r="K71" s="191">
        <f t="shared" si="22"/>
        <v>2358.0444427146499</v>
      </c>
      <c r="L71" s="182"/>
      <c r="M71" s="187"/>
    </row>
    <row r="72" spans="1:13" ht="15" customHeight="1" x14ac:dyDescent="0.2">
      <c r="A72" s="270">
        <v>2019</v>
      </c>
      <c r="B72" s="181" t="s">
        <v>207</v>
      </c>
      <c r="C72" s="181" t="s">
        <v>472</v>
      </c>
      <c r="D72" s="186" t="s">
        <v>19</v>
      </c>
      <c r="E72" s="191">
        <f t="shared" ref="E72:J72" si="27">SUM(E67:E71)</f>
        <v>8760.9167521477048</v>
      </c>
      <c r="F72" s="191">
        <f t="shared" si="27"/>
        <v>645.67671118134592</v>
      </c>
      <c r="G72" s="191">
        <f t="shared" si="27"/>
        <v>1318.687358586621</v>
      </c>
      <c r="H72" s="191">
        <f t="shared" si="27"/>
        <v>3313.0097519010428</v>
      </c>
      <c r="I72" s="191">
        <f t="shared" si="27"/>
        <v>681.75745357429594</v>
      </c>
      <c r="J72" s="191">
        <f t="shared" si="27"/>
        <v>1676.2869891403539</v>
      </c>
      <c r="K72" s="191">
        <f t="shared" si="22"/>
        <v>16396.335016531364</v>
      </c>
      <c r="L72" s="182"/>
      <c r="M72" s="187"/>
    </row>
    <row r="73" spans="1:13" ht="15" customHeight="1" x14ac:dyDescent="0.2">
      <c r="A73" s="270">
        <v>2019</v>
      </c>
      <c r="B73" s="181" t="s">
        <v>207</v>
      </c>
      <c r="C73" s="181" t="s">
        <v>472</v>
      </c>
      <c r="D73" s="195" t="s">
        <v>29</v>
      </c>
      <c r="E73" s="191">
        <v>0</v>
      </c>
      <c r="F73" s="191">
        <v>0</v>
      </c>
      <c r="G73" s="191">
        <v>0</v>
      </c>
      <c r="H73" s="191">
        <f>'Table U4'!$V$87</f>
        <v>2683.2969582728583</v>
      </c>
      <c r="I73" s="191">
        <v>0</v>
      </c>
      <c r="J73" s="191">
        <v>0</v>
      </c>
      <c r="K73" s="191">
        <f t="shared" si="22"/>
        <v>2683.2969582728583</v>
      </c>
      <c r="L73" s="182"/>
      <c r="M73" s="187"/>
    </row>
    <row r="74" spans="1:13" ht="15" customHeight="1" x14ac:dyDescent="0.2">
      <c r="A74" s="270">
        <v>2019</v>
      </c>
      <c r="B74" s="181" t="s">
        <v>207</v>
      </c>
      <c r="C74" s="181" t="s">
        <v>472</v>
      </c>
      <c r="D74" s="195" t="s">
        <v>30</v>
      </c>
      <c r="E74" s="191">
        <v>0</v>
      </c>
      <c r="F74" s="191">
        <v>0</v>
      </c>
      <c r="G74" s="191">
        <v>0</v>
      </c>
      <c r="H74" s="191">
        <f>'Table U4'!$AA$87</f>
        <v>755.37616669314752</v>
      </c>
      <c r="I74" s="191">
        <v>0</v>
      </c>
      <c r="J74" s="191">
        <v>0</v>
      </c>
      <c r="K74" s="191">
        <f t="shared" si="22"/>
        <v>755.37616669314752</v>
      </c>
      <c r="L74" s="182"/>
      <c r="M74" s="187"/>
    </row>
    <row r="75" spans="1:13" ht="15" customHeight="1" x14ac:dyDescent="0.2">
      <c r="A75" s="270">
        <v>2019</v>
      </c>
      <c r="B75" s="181" t="s">
        <v>207</v>
      </c>
      <c r="C75" s="181" t="s">
        <v>472</v>
      </c>
      <c r="D75" s="195" t="s">
        <v>24</v>
      </c>
      <c r="E75" s="191">
        <v>0</v>
      </c>
      <c r="F75" s="191">
        <v>0</v>
      </c>
      <c r="G75" s="191">
        <v>0</v>
      </c>
      <c r="H75" s="191">
        <f>'Table U4'!$AF$87</f>
        <v>229.31581482635232</v>
      </c>
      <c r="I75" s="191">
        <v>0</v>
      </c>
      <c r="J75" s="191">
        <v>0</v>
      </c>
      <c r="K75" s="191">
        <f t="shared" si="22"/>
        <v>229.31581482635232</v>
      </c>
      <c r="L75" s="182"/>
      <c r="M75" s="187"/>
    </row>
    <row r="76" spans="1:13" ht="15" customHeight="1" x14ac:dyDescent="0.2">
      <c r="A76" s="270">
        <v>2019</v>
      </c>
      <c r="B76" s="181" t="s">
        <v>207</v>
      </c>
      <c r="C76" s="181" t="s">
        <v>472</v>
      </c>
      <c r="D76" s="195" t="s">
        <v>31</v>
      </c>
      <c r="E76" s="191">
        <v>0</v>
      </c>
      <c r="F76" s="191">
        <v>0</v>
      </c>
      <c r="G76" s="191">
        <v>0</v>
      </c>
      <c r="H76" s="191">
        <f>'Table U4'!$AK$87</f>
        <v>443.53452398276886</v>
      </c>
      <c r="I76" s="191">
        <v>0</v>
      </c>
      <c r="J76" s="191">
        <v>0</v>
      </c>
      <c r="K76" s="191">
        <f t="shared" si="22"/>
        <v>443.53452398276886</v>
      </c>
      <c r="L76" s="182"/>
      <c r="M76" s="187"/>
    </row>
    <row r="77" spans="1:13" ht="15" customHeight="1" x14ac:dyDescent="0.2">
      <c r="A77" s="270">
        <v>2019</v>
      </c>
      <c r="B77" s="181" t="s">
        <v>207</v>
      </c>
      <c r="C77" s="181" t="s">
        <v>472</v>
      </c>
      <c r="D77" s="195" t="s">
        <v>25</v>
      </c>
      <c r="E77" s="191">
        <f>'Table U4'!$AT$87</f>
        <v>1018.1001139435691</v>
      </c>
      <c r="F77" s="191">
        <f>'Table U4'!$AS$87</f>
        <v>75.76534631025001</v>
      </c>
      <c r="G77" s="191">
        <f>'Table U4'!$AR$87</f>
        <v>155.04850533318876</v>
      </c>
      <c r="H77" s="191">
        <f>'Table U4'!$AU$87</f>
        <v>385.74332335626599</v>
      </c>
      <c r="I77" s="191">
        <v>0</v>
      </c>
      <c r="J77" s="191">
        <v>0</v>
      </c>
      <c r="K77" s="191">
        <f t="shared" si="22"/>
        <v>1634.6572889432739</v>
      </c>
      <c r="L77" s="182"/>
      <c r="M77" s="187"/>
    </row>
    <row r="78" spans="1:13" ht="15" customHeight="1" x14ac:dyDescent="0.2">
      <c r="A78" s="270">
        <v>2019</v>
      </c>
      <c r="B78" s="203" t="s">
        <v>207</v>
      </c>
      <c r="C78" s="203" t="s">
        <v>472</v>
      </c>
      <c r="D78" s="204" t="s">
        <v>21</v>
      </c>
      <c r="E78" s="205">
        <f t="shared" ref="E78:J78" si="28">SUM(E72:E77)</f>
        <v>9779.0168660912732</v>
      </c>
      <c r="F78" s="205">
        <f t="shared" si="28"/>
        <v>721.44205749159596</v>
      </c>
      <c r="G78" s="205">
        <f t="shared" si="28"/>
        <v>1473.7358639198098</v>
      </c>
      <c r="H78" s="205">
        <f t="shared" si="28"/>
        <v>7810.2765390324366</v>
      </c>
      <c r="I78" s="205">
        <f t="shared" si="28"/>
        <v>681.75745357429594</v>
      </c>
      <c r="J78" s="205">
        <f t="shared" si="28"/>
        <v>1676.2869891403539</v>
      </c>
      <c r="K78" s="205">
        <f t="shared" si="22"/>
        <v>22142.515769249767</v>
      </c>
      <c r="L78" s="182"/>
      <c r="M78" s="187"/>
    </row>
    <row r="79" spans="1:13" ht="15" customHeight="1" x14ac:dyDescent="0.2">
      <c r="A79" s="270">
        <v>2019</v>
      </c>
      <c r="B79" s="206" t="s">
        <v>32</v>
      </c>
      <c r="C79" s="206"/>
      <c r="D79" s="177" t="s">
        <v>33</v>
      </c>
      <c r="E79" s="178">
        <v>15.127202974109105</v>
      </c>
      <c r="F79" s="207">
        <v>54396.445318983206</v>
      </c>
      <c r="G79" s="178">
        <v>10.766921603234223</v>
      </c>
      <c r="H79" s="178">
        <v>486.21336564027706</v>
      </c>
      <c r="I79" s="178">
        <v>0</v>
      </c>
      <c r="J79" s="178">
        <v>1736.0530068009914</v>
      </c>
      <c r="K79" s="178">
        <f>SUM(F79:J79)</f>
        <v>56629.478613027713</v>
      </c>
      <c r="L79" s="182"/>
      <c r="M79" s="187"/>
    </row>
    <row r="80" spans="1:13" ht="15" customHeight="1" x14ac:dyDescent="0.2">
      <c r="A80" s="270">
        <v>2019</v>
      </c>
      <c r="B80" s="189" t="s">
        <v>4</v>
      </c>
      <c r="C80" s="189"/>
      <c r="D80" s="190" t="s">
        <v>5</v>
      </c>
      <c r="E80" s="188">
        <f t="shared" ref="E80:J80" si="29">E52+E58+E67</f>
        <v>26661.373529991666</v>
      </c>
      <c r="F80" s="188">
        <f t="shared" si="29"/>
        <v>3721.5091036270724</v>
      </c>
      <c r="G80" s="188">
        <f t="shared" si="29"/>
        <v>562.62468315830984</v>
      </c>
      <c r="H80" s="188">
        <f t="shared" si="29"/>
        <v>2785.7695027878422</v>
      </c>
      <c r="I80" s="188">
        <f t="shared" si="29"/>
        <v>514.49916812194579</v>
      </c>
      <c r="J80" s="188">
        <f t="shared" si="29"/>
        <v>1093.0927288680682</v>
      </c>
      <c r="K80" s="188">
        <f t="shared" ref="K80:K94" si="30">SUM(E80:J80)</f>
        <v>35338.868716554905</v>
      </c>
      <c r="L80" s="182"/>
      <c r="M80" s="187"/>
    </row>
    <row r="81" spans="1:13" ht="15" customHeight="1" x14ac:dyDescent="0.2">
      <c r="A81" s="270">
        <v>2019</v>
      </c>
      <c r="B81" s="189" t="s">
        <v>4</v>
      </c>
      <c r="C81" s="189"/>
      <c r="D81" s="190" t="s">
        <v>17</v>
      </c>
      <c r="E81" s="188">
        <f t="shared" ref="E81:J82" si="31">E53+E59</f>
        <v>6496.0238627913041</v>
      </c>
      <c r="F81" s="188">
        <f t="shared" si="31"/>
        <v>706.07748868541307</v>
      </c>
      <c r="G81" s="188">
        <f t="shared" si="31"/>
        <v>18.531051167762506</v>
      </c>
      <c r="H81" s="188">
        <f t="shared" si="31"/>
        <v>548.48809675473638</v>
      </c>
      <c r="I81" s="188">
        <f t="shared" si="31"/>
        <v>16.188825471958673</v>
      </c>
      <c r="J81" s="188">
        <f t="shared" si="31"/>
        <v>176.55222128398668</v>
      </c>
      <c r="K81" s="188">
        <f t="shared" si="30"/>
        <v>7961.8615461551617</v>
      </c>
      <c r="L81" s="182"/>
      <c r="M81" s="187"/>
    </row>
    <row r="82" spans="1:13" ht="15" customHeight="1" x14ac:dyDescent="0.2">
      <c r="A82" s="270">
        <v>2019</v>
      </c>
      <c r="B82" s="189" t="s">
        <v>4</v>
      </c>
      <c r="C82" s="189"/>
      <c r="D82" s="190" t="s">
        <v>18</v>
      </c>
      <c r="E82" s="188">
        <f t="shared" si="31"/>
        <v>1197.4189973755183</v>
      </c>
      <c r="F82" s="188">
        <f t="shared" si="31"/>
        <v>815.83482194244675</v>
      </c>
      <c r="G82" s="188">
        <f t="shared" si="31"/>
        <v>0</v>
      </c>
      <c r="H82" s="188">
        <f t="shared" si="31"/>
        <v>1242.8296182675781</v>
      </c>
      <c r="I82" s="188">
        <f t="shared" si="31"/>
        <v>0.39169961064548392</v>
      </c>
      <c r="J82" s="188">
        <f t="shared" si="31"/>
        <v>0</v>
      </c>
      <c r="K82" s="188">
        <f t="shared" si="30"/>
        <v>3256.4751371961884</v>
      </c>
      <c r="L82" s="182"/>
      <c r="M82" s="187"/>
    </row>
    <row r="83" spans="1:13" ht="15" customHeight="1" x14ac:dyDescent="0.2">
      <c r="A83" s="270">
        <v>2019</v>
      </c>
      <c r="B83" s="189" t="s">
        <v>4</v>
      </c>
      <c r="C83" s="189"/>
      <c r="D83" s="190" t="s">
        <v>9</v>
      </c>
      <c r="E83" s="188">
        <f t="shared" ref="E83:J83" si="32">E68+E69</f>
        <v>6260.0899384689073</v>
      </c>
      <c r="F83" s="188">
        <f t="shared" si="32"/>
        <v>438.97714539293895</v>
      </c>
      <c r="G83" s="188">
        <f t="shared" si="32"/>
        <v>1088.8362174731628</v>
      </c>
      <c r="H83" s="188">
        <f t="shared" si="32"/>
        <v>2189.1159846938044</v>
      </c>
      <c r="I83" s="188">
        <f t="shared" si="32"/>
        <v>0</v>
      </c>
      <c r="J83" s="188">
        <f t="shared" si="32"/>
        <v>0</v>
      </c>
      <c r="K83" s="188">
        <f t="shared" si="30"/>
        <v>9977.0192860288134</v>
      </c>
      <c r="L83" s="182"/>
      <c r="M83" s="187"/>
    </row>
    <row r="84" spans="1:13" ht="15" customHeight="1" x14ac:dyDescent="0.2">
      <c r="A84" s="270">
        <v>2019</v>
      </c>
      <c r="B84" s="189" t="s">
        <v>4</v>
      </c>
      <c r="C84" s="189"/>
      <c r="D84" s="190" t="s">
        <v>28</v>
      </c>
      <c r="E84" s="188">
        <f t="shared" ref="E84:J85" si="33">E70</f>
        <v>1017.6404961215929</v>
      </c>
      <c r="F84" s="188">
        <f t="shared" si="33"/>
        <v>76.58494752168447</v>
      </c>
      <c r="G84" s="188">
        <f t="shared" si="33"/>
        <v>127.67199249125531</v>
      </c>
      <c r="H84" s="188">
        <f t="shared" si="33"/>
        <v>503.96438286775589</v>
      </c>
      <c r="I84" s="188">
        <f t="shared" si="33"/>
        <v>0</v>
      </c>
      <c r="J84" s="188">
        <f t="shared" si="33"/>
        <v>0</v>
      </c>
      <c r="K84" s="188">
        <f t="shared" si="30"/>
        <v>1725.8618190022885</v>
      </c>
      <c r="L84" s="182"/>
      <c r="M84" s="187"/>
    </row>
    <row r="85" spans="1:13" ht="15" customHeight="1" x14ac:dyDescent="0.2">
      <c r="A85" s="270">
        <v>2019</v>
      </c>
      <c r="B85" s="189" t="s">
        <v>4</v>
      </c>
      <c r="C85" s="189"/>
      <c r="D85" s="195" t="s">
        <v>186</v>
      </c>
      <c r="E85" s="188">
        <f t="shared" si="33"/>
        <v>0</v>
      </c>
      <c r="F85" s="188">
        <f t="shared" si="33"/>
        <v>0</v>
      </c>
      <c r="G85" s="188">
        <f t="shared" si="33"/>
        <v>0</v>
      </c>
      <c r="H85" s="188">
        <f t="shared" si="33"/>
        <v>0</v>
      </c>
      <c r="I85" s="188">
        <f t="shared" si="33"/>
        <v>681.75745357429594</v>
      </c>
      <c r="J85" s="188">
        <f t="shared" si="33"/>
        <v>1676.2869891403539</v>
      </c>
      <c r="K85" s="188">
        <f t="shared" si="30"/>
        <v>2358.0444427146499</v>
      </c>
      <c r="L85" s="182"/>
      <c r="M85" s="187"/>
    </row>
    <row r="86" spans="1:13" ht="15" customHeight="1" x14ac:dyDescent="0.2">
      <c r="A86" s="270">
        <v>2019</v>
      </c>
      <c r="B86" s="189" t="s">
        <v>4</v>
      </c>
      <c r="C86" s="189"/>
      <c r="D86" s="190" t="s">
        <v>19</v>
      </c>
      <c r="E86" s="188">
        <f t="shared" ref="E86:J86" si="34">SUM(E80:E85)</f>
        <v>41632.546824748999</v>
      </c>
      <c r="F86" s="188">
        <f t="shared" si="34"/>
        <v>5758.9835071695561</v>
      </c>
      <c r="G86" s="188">
        <f t="shared" si="34"/>
        <v>1797.6639442904907</v>
      </c>
      <c r="H86" s="188">
        <f t="shared" si="34"/>
        <v>7270.167585371717</v>
      </c>
      <c r="I86" s="188">
        <f t="shared" si="34"/>
        <v>1212.8371467788459</v>
      </c>
      <c r="J86" s="188">
        <f t="shared" si="34"/>
        <v>2945.931939292409</v>
      </c>
      <c r="K86" s="188">
        <f t="shared" si="30"/>
        <v>60618.130947652018</v>
      </c>
      <c r="L86" s="182"/>
      <c r="M86" s="187"/>
    </row>
    <row r="87" spans="1:13" ht="15" customHeight="1" x14ac:dyDescent="0.2">
      <c r="A87" s="270">
        <v>2019</v>
      </c>
      <c r="B87" s="189" t="s">
        <v>4</v>
      </c>
      <c r="C87" s="189"/>
      <c r="D87" s="190" t="s">
        <v>22</v>
      </c>
      <c r="E87" s="188">
        <f t="shared" ref="E87:J88" si="35">E62</f>
        <v>0</v>
      </c>
      <c r="F87" s="188">
        <f t="shared" si="35"/>
        <v>0</v>
      </c>
      <c r="G87" s="188">
        <f t="shared" si="35"/>
        <v>0</v>
      </c>
      <c r="H87" s="188">
        <f t="shared" si="35"/>
        <v>806.27852677525868</v>
      </c>
      <c r="I87" s="188">
        <f t="shared" si="35"/>
        <v>0</v>
      </c>
      <c r="J87" s="188">
        <f t="shared" si="35"/>
        <v>0</v>
      </c>
      <c r="K87" s="188">
        <f t="shared" si="30"/>
        <v>806.27852677525868</v>
      </c>
      <c r="L87" s="182"/>
      <c r="M87" s="187"/>
    </row>
    <row r="88" spans="1:13" ht="15" customHeight="1" x14ac:dyDescent="0.2">
      <c r="A88" s="270">
        <v>2019</v>
      </c>
      <c r="B88" s="189" t="s">
        <v>4</v>
      </c>
      <c r="C88" s="189"/>
      <c r="D88" s="190" t="s">
        <v>23</v>
      </c>
      <c r="E88" s="188">
        <f t="shared" si="35"/>
        <v>2.5463363932642435</v>
      </c>
      <c r="F88" s="188">
        <f t="shared" si="35"/>
        <v>43.645852294988714</v>
      </c>
      <c r="G88" s="188">
        <f t="shared" si="35"/>
        <v>0</v>
      </c>
      <c r="H88" s="188">
        <f t="shared" si="35"/>
        <v>1039.4332434647877</v>
      </c>
      <c r="I88" s="188">
        <f t="shared" si="35"/>
        <v>4.7620994654934509E-2</v>
      </c>
      <c r="J88" s="188">
        <f t="shared" si="35"/>
        <v>0</v>
      </c>
      <c r="K88" s="188">
        <f t="shared" si="30"/>
        <v>1085.6730531476956</v>
      </c>
      <c r="L88" s="182"/>
      <c r="M88" s="187"/>
    </row>
    <row r="89" spans="1:13" ht="15" customHeight="1" x14ac:dyDescent="0.2">
      <c r="A89" s="270">
        <v>2019</v>
      </c>
      <c r="B89" s="189" t="s">
        <v>4</v>
      </c>
      <c r="C89" s="189"/>
      <c r="D89" s="190" t="s">
        <v>20</v>
      </c>
      <c r="E89" s="188">
        <f t="shared" ref="E89:J89" si="36">E56+E64+E75</f>
        <v>0</v>
      </c>
      <c r="F89" s="188">
        <f t="shared" si="36"/>
        <v>0</v>
      </c>
      <c r="G89" s="188">
        <f t="shared" si="36"/>
        <v>0</v>
      </c>
      <c r="H89" s="188">
        <f t="shared" si="36"/>
        <v>8618.1475001357248</v>
      </c>
      <c r="I89" s="188">
        <f t="shared" si="36"/>
        <v>0</v>
      </c>
      <c r="J89" s="188">
        <f t="shared" si="36"/>
        <v>0</v>
      </c>
      <c r="K89" s="188">
        <f t="shared" si="30"/>
        <v>8618.1475001357248</v>
      </c>
      <c r="L89" s="182"/>
      <c r="M89" s="187"/>
    </row>
    <row r="90" spans="1:13" ht="15" customHeight="1" x14ac:dyDescent="0.2">
      <c r="A90" s="270">
        <v>2019</v>
      </c>
      <c r="B90" s="189" t="s">
        <v>4</v>
      </c>
      <c r="C90" s="189"/>
      <c r="D90" s="190" t="s">
        <v>29</v>
      </c>
      <c r="E90" s="188">
        <f t="shared" ref="E90:J91" si="37">E73</f>
        <v>0</v>
      </c>
      <c r="F90" s="188">
        <f t="shared" si="37"/>
        <v>0</v>
      </c>
      <c r="G90" s="188">
        <f t="shared" si="37"/>
        <v>0</v>
      </c>
      <c r="H90" s="188">
        <f t="shared" si="37"/>
        <v>2683.2969582728583</v>
      </c>
      <c r="I90" s="188">
        <f t="shared" si="37"/>
        <v>0</v>
      </c>
      <c r="J90" s="188">
        <f t="shared" si="37"/>
        <v>0</v>
      </c>
      <c r="K90" s="188">
        <f t="shared" si="30"/>
        <v>2683.2969582728583</v>
      </c>
      <c r="L90" s="182"/>
      <c r="M90" s="187"/>
    </row>
    <row r="91" spans="1:13" ht="15" customHeight="1" x14ac:dyDescent="0.2">
      <c r="A91" s="270">
        <v>2019</v>
      </c>
      <c r="B91" s="189" t="s">
        <v>4</v>
      </c>
      <c r="C91" s="189"/>
      <c r="D91" s="190" t="s">
        <v>30</v>
      </c>
      <c r="E91" s="188">
        <f t="shared" si="37"/>
        <v>0</v>
      </c>
      <c r="F91" s="188">
        <f t="shared" si="37"/>
        <v>0</v>
      </c>
      <c r="G91" s="188">
        <f t="shared" si="37"/>
        <v>0</v>
      </c>
      <c r="H91" s="188">
        <f t="shared" si="37"/>
        <v>755.37616669314752</v>
      </c>
      <c r="I91" s="188">
        <f t="shared" si="37"/>
        <v>0</v>
      </c>
      <c r="J91" s="188">
        <f t="shared" si="37"/>
        <v>0</v>
      </c>
      <c r="K91" s="188">
        <f t="shared" si="30"/>
        <v>755.37616669314752</v>
      </c>
      <c r="L91" s="182"/>
      <c r="M91" s="187"/>
    </row>
    <row r="92" spans="1:13" ht="15" customHeight="1" x14ac:dyDescent="0.2">
      <c r="A92" s="270">
        <v>2019</v>
      </c>
      <c r="B92" s="189" t="s">
        <v>4</v>
      </c>
      <c r="C92" s="189"/>
      <c r="D92" s="190" t="s">
        <v>31</v>
      </c>
      <c r="E92" s="188">
        <f t="shared" ref="E92:J92" si="38">E76</f>
        <v>0</v>
      </c>
      <c r="F92" s="188">
        <f t="shared" si="38"/>
        <v>0</v>
      </c>
      <c r="G92" s="188">
        <f t="shared" si="38"/>
        <v>0</v>
      </c>
      <c r="H92" s="188">
        <f t="shared" si="38"/>
        <v>443.53452398276886</v>
      </c>
      <c r="I92" s="188">
        <f t="shared" si="38"/>
        <v>0</v>
      </c>
      <c r="J92" s="188">
        <f t="shared" si="38"/>
        <v>0</v>
      </c>
      <c r="K92" s="188">
        <f t="shared" si="30"/>
        <v>443.53452398276886</v>
      </c>
      <c r="L92" s="182"/>
      <c r="M92" s="187"/>
    </row>
    <row r="93" spans="1:13" ht="15" customHeight="1" x14ac:dyDescent="0.2">
      <c r="A93" s="270">
        <v>2019</v>
      </c>
      <c r="B93" s="189" t="s">
        <v>4</v>
      </c>
      <c r="C93" s="189"/>
      <c r="D93" s="190" t="s">
        <v>25</v>
      </c>
      <c r="E93" s="188">
        <f t="shared" ref="E93:J93" si="39">E65+E77</f>
        <v>1638.836249323333</v>
      </c>
      <c r="F93" s="188">
        <f t="shared" si="39"/>
        <v>139.14747284883845</v>
      </c>
      <c r="G93" s="188">
        <f t="shared" si="39"/>
        <v>155.04850533318876</v>
      </c>
      <c r="H93" s="188">
        <f t="shared" si="39"/>
        <v>2873.4234863948004</v>
      </c>
      <c r="I93" s="188">
        <f t="shared" si="39"/>
        <v>37.089788622602015</v>
      </c>
      <c r="J93" s="188">
        <f t="shared" si="39"/>
        <v>190.92045305910648</v>
      </c>
      <c r="K93" s="188">
        <f t="shared" si="30"/>
        <v>5034.4659555818698</v>
      </c>
      <c r="L93" s="182"/>
      <c r="M93" s="187"/>
    </row>
    <row r="94" spans="1:13" ht="15" customHeight="1" x14ac:dyDescent="0.2">
      <c r="A94" s="270">
        <v>2019</v>
      </c>
      <c r="B94" s="189" t="s">
        <v>4</v>
      </c>
      <c r="C94" s="189"/>
      <c r="D94" s="190" t="s">
        <v>32</v>
      </c>
      <c r="E94" s="197">
        <f t="shared" ref="E94:J94" si="40">E79</f>
        <v>15.127202974109105</v>
      </c>
      <c r="F94" s="197">
        <f t="shared" si="40"/>
        <v>54396.445318983206</v>
      </c>
      <c r="G94" s="197">
        <f t="shared" si="40"/>
        <v>10.766921603234223</v>
      </c>
      <c r="H94" s="197">
        <f t="shared" si="40"/>
        <v>486.21336564027706</v>
      </c>
      <c r="I94" s="197">
        <f t="shared" si="40"/>
        <v>0</v>
      </c>
      <c r="J94" s="197">
        <f t="shared" si="40"/>
        <v>1736.0530068009914</v>
      </c>
      <c r="K94" s="188">
        <f t="shared" si="30"/>
        <v>56644.605816001822</v>
      </c>
      <c r="L94" s="182"/>
      <c r="M94" s="187"/>
    </row>
    <row r="95" spans="1:13" ht="15" customHeight="1" x14ac:dyDescent="0.2">
      <c r="A95" s="270">
        <v>2019</v>
      </c>
      <c r="B95" s="189" t="s">
        <v>4</v>
      </c>
      <c r="C95" s="189"/>
      <c r="D95" s="190" t="s">
        <v>34</v>
      </c>
      <c r="E95" s="188">
        <f t="shared" ref="E95:K95" si="41">SUM(E87:E94)</f>
        <v>1656.5097886907065</v>
      </c>
      <c r="F95" s="188">
        <f t="shared" si="41"/>
        <v>54579.238644127036</v>
      </c>
      <c r="G95" s="188">
        <f t="shared" si="41"/>
        <v>165.81542693642297</v>
      </c>
      <c r="H95" s="188">
        <f t="shared" si="41"/>
        <v>17705.703771359626</v>
      </c>
      <c r="I95" s="188">
        <f t="shared" si="41"/>
        <v>37.137409617256949</v>
      </c>
      <c r="J95" s="188">
        <f t="shared" si="41"/>
        <v>1926.9734598600978</v>
      </c>
      <c r="K95" s="188">
        <f t="shared" si="41"/>
        <v>76071.378500591149</v>
      </c>
      <c r="L95" s="182"/>
      <c r="M95" s="187"/>
    </row>
    <row r="96" spans="1:13" ht="15" customHeight="1" x14ac:dyDescent="0.2">
      <c r="A96" s="270">
        <v>2019</v>
      </c>
      <c r="B96" s="190" t="s">
        <v>4</v>
      </c>
      <c r="C96" s="190"/>
      <c r="D96" s="190" t="s">
        <v>21</v>
      </c>
      <c r="E96" s="188">
        <f t="shared" ref="E96:K96" si="42">E86+E95</f>
        <v>43289.056613439709</v>
      </c>
      <c r="F96" s="188">
        <f t="shared" si="42"/>
        <v>60338.222151296592</v>
      </c>
      <c r="G96" s="188">
        <f t="shared" si="42"/>
        <v>1963.4793712269136</v>
      </c>
      <c r="H96" s="188">
        <f t="shared" si="42"/>
        <v>24975.871356731343</v>
      </c>
      <c r="I96" s="188">
        <f t="shared" si="42"/>
        <v>1249.9745563961028</v>
      </c>
      <c r="J96" s="188">
        <f t="shared" si="42"/>
        <v>4872.905399152507</v>
      </c>
      <c r="K96" s="188">
        <f t="shared" si="42"/>
        <v>136689.50944824316</v>
      </c>
      <c r="L96" s="182"/>
      <c r="M96" s="187"/>
    </row>
    <row r="97" spans="1:13" ht="15" customHeight="1" x14ac:dyDescent="0.2">
      <c r="A97" s="270">
        <v>2019</v>
      </c>
      <c r="B97" s="190" t="s">
        <v>4</v>
      </c>
      <c r="C97" s="190"/>
      <c r="D97" s="190" t="s">
        <v>35</v>
      </c>
      <c r="E97" s="188">
        <f t="shared" ref="E97:K97" si="43">E96-E94</f>
        <v>43273.9294104656</v>
      </c>
      <c r="F97" s="188">
        <f t="shared" si="43"/>
        <v>5941.776832313386</v>
      </c>
      <c r="G97" s="188">
        <f t="shared" si="43"/>
        <v>1952.7124496236793</v>
      </c>
      <c r="H97" s="188">
        <f t="shared" si="43"/>
        <v>24489.657991091066</v>
      </c>
      <c r="I97" s="188">
        <f t="shared" si="43"/>
        <v>1249.9745563961028</v>
      </c>
      <c r="J97" s="188">
        <f t="shared" si="43"/>
        <v>3136.8523923515158</v>
      </c>
      <c r="K97" s="188">
        <f t="shared" si="43"/>
        <v>80044.90363224133</v>
      </c>
      <c r="L97" s="182"/>
      <c r="M97" s="187"/>
    </row>
    <row r="98" spans="1:13" ht="15" customHeight="1" x14ac:dyDescent="0.2">
      <c r="A98" s="274">
        <v>2018</v>
      </c>
      <c r="B98" s="198" t="s">
        <v>2</v>
      </c>
      <c r="C98" s="198"/>
      <c r="D98" s="198" t="s">
        <v>5</v>
      </c>
      <c r="E98" s="180">
        <f>'Table U3'!$N$55</f>
        <v>19738.026844171593</v>
      </c>
      <c r="F98" s="180">
        <f>'Table U3'!$Z$55</f>
        <v>2071.081019294526</v>
      </c>
      <c r="G98" s="180">
        <f>'Table U3'!$H$55</f>
        <v>508.87244021058763</v>
      </c>
      <c r="H98" s="180">
        <f>'Table U3'!$T$55</f>
        <v>1436.6963270998358</v>
      </c>
      <c r="I98" s="180">
        <v>269.85958123374684</v>
      </c>
      <c r="J98" s="180">
        <f>'Table U3'!$AL$55</f>
        <v>207.87836449368436</v>
      </c>
      <c r="K98" s="180">
        <f t="shared" ref="K98:K124" si="44">SUM(E98:J98)</f>
        <v>24232.414576503972</v>
      </c>
      <c r="L98" s="182"/>
      <c r="M98" s="187"/>
    </row>
    <row r="99" spans="1:13" ht="15" customHeight="1" x14ac:dyDescent="0.2">
      <c r="A99" s="270">
        <v>2018</v>
      </c>
      <c r="B99" s="189" t="s">
        <v>2</v>
      </c>
      <c r="C99" s="189"/>
      <c r="D99" s="190" t="s">
        <v>17</v>
      </c>
      <c r="E99" s="188">
        <f>'Table U3'!$O$55</f>
        <v>5885.1094140051264</v>
      </c>
      <c r="F99" s="188">
        <f>'Table U3'!$AA$55</f>
        <v>469.33768019019004</v>
      </c>
      <c r="G99" s="188">
        <f>'Table U3'!$I$55</f>
        <v>20.480036226015542</v>
      </c>
      <c r="H99" s="188">
        <f>'Table U3'!$U$55</f>
        <v>394.80958123649486</v>
      </c>
      <c r="I99" s="188"/>
      <c r="J99" s="188">
        <f>'Table U3'!$AM$55</f>
        <v>61.981216740062479</v>
      </c>
      <c r="K99" s="188">
        <f t="shared" si="44"/>
        <v>6831.7179283978894</v>
      </c>
      <c r="L99" s="182"/>
      <c r="M99" s="187"/>
    </row>
    <row r="100" spans="1:13" x14ac:dyDescent="0.2">
      <c r="A100" s="270">
        <v>2018</v>
      </c>
      <c r="B100" s="189" t="s">
        <v>2</v>
      </c>
      <c r="C100" s="189"/>
      <c r="D100" s="190" t="s">
        <v>18</v>
      </c>
      <c r="E100" s="188">
        <f>'Table U3'!$P$55</f>
        <v>625.38721150342008</v>
      </c>
      <c r="F100" s="188">
        <f>'Table U3'!$AB$55</f>
        <v>0</v>
      </c>
      <c r="G100" s="188">
        <f>'Table U3'!$J$55</f>
        <v>0</v>
      </c>
      <c r="H100" s="188">
        <f>'Table U3'!$V$55</f>
        <v>505.04930605084201</v>
      </c>
      <c r="I100" s="188"/>
      <c r="J100" s="188">
        <f>'Table U3'!$AN$55</f>
        <v>0</v>
      </c>
      <c r="K100" s="188">
        <f t="shared" si="44"/>
        <v>1130.4365175542621</v>
      </c>
    </row>
    <row r="101" spans="1:13" x14ac:dyDescent="0.2">
      <c r="A101" s="270">
        <v>2018</v>
      </c>
      <c r="B101" s="189" t="s">
        <v>2</v>
      </c>
      <c r="C101" s="189"/>
      <c r="D101" s="186" t="s">
        <v>19</v>
      </c>
      <c r="E101" s="191">
        <f t="shared" ref="E101:J101" si="45">SUM(E98:E100)</f>
        <v>26248.523469680138</v>
      </c>
      <c r="F101" s="191">
        <f t="shared" si="45"/>
        <v>2540.4186994847159</v>
      </c>
      <c r="G101" s="191">
        <f t="shared" si="45"/>
        <v>529.35247643660318</v>
      </c>
      <c r="H101" s="191">
        <f t="shared" si="45"/>
        <v>2336.5552143871728</v>
      </c>
      <c r="I101" s="191">
        <f t="shared" si="45"/>
        <v>269.85958123374684</v>
      </c>
      <c r="J101" s="191">
        <f t="shared" si="45"/>
        <v>269.85958123374684</v>
      </c>
      <c r="K101" s="191">
        <f t="shared" si="44"/>
        <v>32194.569022456126</v>
      </c>
    </row>
    <row r="102" spans="1:13" x14ac:dyDescent="0.2">
      <c r="A102" s="270">
        <v>2018</v>
      </c>
      <c r="B102" s="189" t="s">
        <v>2</v>
      </c>
      <c r="C102" s="189"/>
      <c r="D102" s="190" t="s">
        <v>20</v>
      </c>
      <c r="E102" s="188">
        <v>0</v>
      </c>
      <c r="F102" s="188">
        <v>0</v>
      </c>
      <c r="G102" s="188">
        <v>0</v>
      </c>
      <c r="H102" s="188">
        <f>SUM('Table U3'!$W$55:$X$55)</f>
        <v>6697.3697013289966</v>
      </c>
      <c r="I102" s="188">
        <v>0</v>
      </c>
      <c r="J102" s="188">
        <v>0</v>
      </c>
      <c r="K102" s="188">
        <f t="shared" si="44"/>
        <v>6697.3697013289966</v>
      </c>
    </row>
    <row r="103" spans="1:13" x14ac:dyDescent="0.2">
      <c r="A103" s="270">
        <v>2018</v>
      </c>
      <c r="B103" s="199" t="s">
        <v>2</v>
      </c>
      <c r="C103" s="199"/>
      <c r="D103" s="64" t="s">
        <v>21</v>
      </c>
      <c r="E103" s="179">
        <f t="shared" ref="E103:J103" si="46">SUM(E101:E102)</f>
        <v>26248.523469680138</v>
      </c>
      <c r="F103" s="179">
        <f t="shared" si="46"/>
        <v>2540.4186994847159</v>
      </c>
      <c r="G103" s="179">
        <f t="shared" si="46"/>
        <v>529.35247643660318</v>
      </c>
      <c r="H103" s="179">
        <f t="shared" si="46"/>
        <v>9033.9249157161685</v>
      </c>
      <c r="I103" s="179">
        <f t="shared" si="46"/>
        <v>269.85958123374684</v>
      </c>
      <c r="J103" s="179">
        <f t="shared" si="46"/>
        <v>269.85958123374684</v>
      </c>
      <c r="K103" s="179">
        <f t="shared" si="44"/>
        <v>38891.938723785119</v>
      </c>
    </row>
    <row r="104" spans="1:13" x14ac:dyDescent="0.2">
      <c r="A104" s="270">
        <v>2018</v>
      </c>
      <c r="B104" s="200" t="s">
        <v>208</v>
      </c>
      <c r="C104" s="200" t="s">
        <v>471</v>
      </c>
      <c r="D104" s="65" t="s">
        <v>5</v>
      </c>
      <c r="E104" s="201">
        <f>'Table U5'!$AF$36</f>
        <v>6155.6547061311448</v>
      </c>
      <c r="F104" s="201">
        <f>'Table U5'!$AG$36</f>
        <v>1624.9750501634903</v>
      </c>
      <c r="G104" s="201">
        <v>0</v>
      </c>
      <c r="H104" s="201">
        <f>'Table U5'!$AE$36</f>
        <v>763.08199102889898</v>
      </c>
      <c r="I104" s="201">
        <f>'Table U5'!$AI$36</f>
        <v>249.90663246187665</v>
      </c>
      <c r="J104" s="201">
        <f>'Table U5'!$AJ$36</f>
        <v>878.06788377403552</v>
      </c>
      <c r="K104" s="180">
        <f t="shared" si="44"/>
        <v>9671.6862635594462</v>
      </c>
    </row>
    <row r="105" spans="1:13" x14ac:dyDescent="0.2">
      <c r="A105" s="270">
        <v>2018</v>
      </c>
      <c r="B105" s="189" t="s">
        <v>208</v>
      </c>
      <c r="C105" s="189" t="s">
        <v>471</v>
      </c>
      <c r="D105" s="190" t="s">
        <v>17</v>
      </c>
      <c r="E105" s="192">
        <f>'Table U5'!$Y$36</f>
        <v>817.05106650714686</v>
      </c>
      <c r="F105" s="192">
        <f>'Table U5'!$Z$36</f>
        <v>260.71362998830193</v>
      </c>
      <c r="G105" s="192">
        <v>0</v>
      </c>
      <c r="H105" s="192">
        <f>'Table U5'!$X$36</f>
        <v>161.94180813515442</v>
      </c>
      <c r="I105" s="192">
        <f>'Table U5'!$AB$36</f>
        <v>16.512786481805463</v>
      </c>
      <c r="J105" s="192">
        <f>'Table U5'!$AC$36</f>
        <v>113.69299249767879</v>
      </c>
      <c r="K105" s="188">
        <f t="shared" si="44"/>
        <v>1369.9122836100873</v>
      </c>
    </row>
    <row r="106" spans="1:13" x14ac:dyDescent="0.2">
      <c r="A106" s="270">
        <v>2018</v>
      </c>
      <c r="B106" s="189" t="s">
        <v>208</v>
      </c>
      <c r="C106" s="189" t="s">
        <v>471</v>
      </c>
      <c r="D106" s="190" t="s">
        <v>18</v>
      </c>
      <c r="E106" s="192">
        <f>'Table U5'!$D$36</f>
        <v>597.54605827149146</v>
      </c>
      <c r="F106" s="192">
        <f>'Table U5'!$E$36</f>
        <v>813.89749555868548</v>
      </c>
      <c r="G106" s="192">
        <v>0</v>
      </c>
      <c r="H106" s="192">
        <f>'Table U5'!$C$36</f>
        <v>760.67214001120055</v>
      </c>
      <c r="I106" s="192">
        <f>'Table U5'!$G$36</f>
        <v>0.39169961064548392</v>
      </c>
      <c r="J106" s="192">
        <f>'Table U5'!$H$36</f>
        <v>0</v>
      </c>
      <c r="K106" s="188">
        <f t="shared" si="44"/>
        <v>2172.5073934520228</v>
      </c>
    </row>
    <row r="107" spans="1:13" x14ac:dyDescent="0.2">
      <c r="A107" s="270">
        <v>2018</v>
      </c>
      <c r="B107" s="189" t="s">
        <v>208</v>
      </c>
      <c r="C107" s="189" t="s">
        <v>471</v>
      </c>
      <c r="D107" s="186" t="s">
        <v>19</v>
      </c>
      <c r="E107" s="193">
        <f t="shared" ref="E107:J107" si="47">SUM(E104:E106)</f>
        <v>7570.2518309097832</v>
      </c>
      <c r="F107" s="193">
        <f t="shared" si="47"/>
        <v>2699.5861757104776</v>
      </c>
      <c r="G107" s="193">
        <f t="shared" si="47"/>
        <v>0</v>
      </c>
      <c r="H107" s="193">
        <f t="shared" si="47"/>
        <v>1685.6959391752539</v>
      </c>
      <c r="I107" s="193">
        <f t="shared" si="47"/>
        <v>266.81111855432761</v>
      </c>
      <c r="J107" s="193">
        <f t="shared" si="47"/>
        <v>991.76087627171432</v>
      </c>
      <c r="K107" s="191">
        <f t="shared" si="44"/>
        <v>13214.105940621555</v>
      </c>
    </row>
    <row r="108" spans="1:13" x14ac:dyDescent="0.2">
      <c r="A108" s="270">
        <v>2018</v>
      </c>
      <c r="B108" s="189" t="s">
        <v>208</v>
      </c>
      <c r="C108" s="189" t="s">
        <v>471</v>
      </c>
      <c r="D108" s="190" t="s">
        <v>22</v>
      </c>
      <c r="E108" s="192">
        <v>0</v>
      </c>
      <c r="F108" s="192">
        <v>0</v>
      </c>
      <c r="G108" s="192">
        <v>0</v>
      </c>
      <c r="H108" s="192">
        <f>'Table U5'!$J$36</f>
        <v>824.63497406217834</v>
      </c>
      <c r="I108" s="192">
        <v>0</v>
      </c>
      <c r="J108" s="192">
        <v>0</v>
      </c>
      <c r="K108" s="188">
        <f t="shared" si="44"/>
        <v>824.63497406217834</v>
      </c>
    </row>
    <row r="109" spans="1:13" x14ac:dyDescent="0.2">
      <c r="A109" s="270">
        <v>2018</v>
      </c>
      <c r="B109" s="189" t="s">
        <v>208</v>
      </c>
      <c r="C109" s="189" t="s">
        <v>471</v>
      </c>
      <c r="D109" s="190" t="s">
        <v>23</v>
      </c>
      <c r="E109" s="192">
        <f>'Table U5'!$R$36</f>
        <v>2.5644578358200296</v>
      </c>
      <c r="F109" s="192">
        <f>'Table U5'!$S$36</f>
        <v>43.542208445867999</v>
      </c>
      <c r="G109" s="192">
        <f>'Table U5'!$T$36</f>
        <v>0</v>
      </c>
      <c r="H109" s="192">
        <f>'Table U5'!$Q$36</f>
        <v>1063.0978964454957</v>
      </c>
      <c r="I109" s="192">
        <f>'Table U5'!$U$36</f>
        <v>4.8573957273812779E-2</v>
      </c>
      <c r="J109" s="192">
        <f>'Table U5'!$V$36</f>
        <v>0</v>
      </c>
      <c r="K109" s="188">
        <f t="shared" si="44"/>
        <v>1109.2531366844576</v>
      </c>
    </row>
    <row r="110" spans="1:13" x14ac:dyDescent="0.2">
      <c r="A110" s="270">
        <v>2018</v>
      </c>
      <c r="B110" s="189" t="s">
        <v>208</v>
      </c>
      <c r="C110" s="189" t="s">
        <v>471</v>
      </c>
      <c r="D110" s="190" t="s">
        <v>24</v>
      </c>
      <c r="E110" s="192">
        <v>0</v>
      </c>
      <c r="F110" s="192">
        <v>0</v>
      </c>
      <c r="G110" s="192">
        <v>0</v>
      </c>
      <c r="H110" s="192">
        <f>'Table U5'!$AL$36</f>
        <v>1810.7943090062493</v>
      </c>
      <c r="I110" s="192">
        <v>0</v>
      </c>
      <c r="J110" s="192">
        <v>0</v>
      </c>
      <c r="K110" s="188">
        <f t="shared" si="44"/>
        <v>1810.7943090062493</v>
      </c>
    </row>
    <row r="111" spans="1:13" x14ac:dyDescent="0.2">
      <c r="A111" s="270">
        <v>2018</v>
      </c>
      <c r="B111" s="189" t="s">
        <v>208</v>
      </c>
      <c r="C111" s="189" t="s">
        <v>471</v>
      </c>
      <c r="D111" s="190" t="s">
        <v>25</v>
      </c>
      <c r="E111" s="194">
        <f>'Table U5'!$AT$36</f>
        <v>625.15371125439731</v>
      </c>
      <c r="F111" s="194">
        <f>'Table U5'!$AU$36</f>
        <v>63.231615843654197</v>
      </c>
      <c r="G111" s="194">
        <f>'Table U5'!$AV$36</f>
        <v>0</v>
      </c>
      <c r="H111" s="194">
        <f>'Table U5'!$AS$36</f>
        <v>2544.3168813226875</v>
      </c>
      <c r="I111" s="194">
        <f>'Table U5'!$AW$36</f>
        <v>37.832007099043977</v>
      </c>
      <c r="J111" s="194">
        <f>'Table U5'!$AX$36</f>
        <v>189.31912372828594</v>
      </c>
      <c r="K111" s="188">
        <f t="shared" si="44"/>
        <v>3459.853339248069</v>
      </c>
    </row>
    <row r="112" spans="1:13" x14ac:dyDescent="0.2">
      <c r="A112" s="270">
        <v>2018</v>
      </c>
      <c r="B112" s="199" t="s">
        <v>208</v>
      </c>
      <c r="C112" s="199" t="s">
        <v>471</v>
      </c>
      <c r="D112" s="64" t="s">
        <v>21</v>
      </c>
      <c r="E112" s="179">
        <f t="shared" ref="E112:J112" si="48">SUM(E107:E111)</f>
        <v>8197.9699999999993</v>
      </c>
      <c r="F112" s="179">
        <f t="shared" si="48"/>
        <v>2806.3599999999997</v>
      </c>
      <c r="G112" s="179">
        <f t="shared" si="48"/>
        <v>0</v>
      </c>
      <c r="H112" s="179">
        <f t="shared" si="48"/>
        <v>7928.5400000118652</v>
      </c>
      <c r="I112" s="179">
        <f t="shared" si="48"/>
        <v>304.6916996106454</v>
      </c>
      <c r="J112" s="179">
        <f t="shared" si="48"/>
        <v>1181.0800000000004</v>
      </c>
      <c r="K112" s="179">
        <f t="shared" si="44"/>
        <v>20418.641699622509</v>
      </c>
    </row>
    <row r="113" spans="1:11" x14ac:dyDescent="0.2">
      <c r="A113" s="270">
        <v>2018</v>
      </c>
      <c r="B113" s="202" t="s">
        <v>207</v>
      </c>
      <c r="C113" s="202" t="s">
        <v>472</v>
      </c>
      <c r="D113" s="65" t="s">
        <v>5</v>
      </c>
      <c r="E113" s="180">
        <f>'Table U4'!$AO$131</f>
        <v>2070.9380330818008</v>
      </c>
      <c r="F113" s="180">
        <f>'Table U4'!$AN$131</f>
        <v>218.07977789546064</v>
      </c>
      <c r="G113" s="180">
        <f>'Table U4'!$AM$131</f>
        <v>90.138887814827797</v>
      </c>
      <c r="H113" s="180">
        <f>'Table U4'!$AP$131</f>
        <v>1029.9299801051056</v>
      </c>
      <c r="I113" s="180">
        <v>0</v>
      </c>
      <c r="J113" s="180">
        <v>0</v>
      </c>
      <c r="K113" s="180">
        <f t="shared" si="44"/>
        <v>3409.0866788971948</v>
      </c>
    </row>
    <row r="114" spans="1:11" x14ac:dyDescent="0.2">
      <c r="A114" s="270">
        <v>2018</v>
      </c>
      <c r="B114" s="181" t="s">
        <v>207</v>
      </c>
      <c r="C114" s="181" t="s">
        <v>472</v>
      </c>
      <c r="D114" s="195" t="s">
        <v>26</v>
      </c>
      <c r="E114" s="191">
        <f>'Table U4'!$F$131</f>
        <v>3045.6649084822525</v>
      </c>
      <c r="F114" s="191">
        <f>'Table U4'!$E$131</f>
        <v>274.322409245382</v>
      </c>
      <c r="G114" s="191">
        <f>'Table U4'!$D$131</f>
        <v>393.15066044202609</v>
      </c>
      <c r="H114" s="191">
        <f>'Table U4'!$G$131</f>
        <v>1156.5223229081626</v>
      </c>
      <c r="I114" s="191">
        <v>0</v>
      </c>
      <c r="J114" s="191">
        <v>0</v>
      </c>
      <c r="K114" s="196">
        <f t="shared" si="44"/>
        <v>4869.6603010778235</v>
      </c>
    </row>
    <row r="115" spans="1:11" x14ac:dyDescent="0.2">
      <c r="A115" s="270">
        <v>2018</v>
      </c>
      <c r="B115" s="181" t="s">
        <v>207</v>
      </c>
      <c r="C115" s="181" t="s">
        <v>472</v>
      </c>
      <c r="D115" s="195" t="s">
        <v>27</v>
      </c>
      <c r="E115" s="191">
        <f>'Table U4'!$K$131</f>
        <v>4579.79448838386</v>
      </c>
      <c r="F115" s="191">
        <f>'Table U4'!$J$131</f>
        <v>396.06876433419075</v>
      </c>
      <c r="G115" s="191">
        <f>'Table U4'!$I$131</f>
        <v>146.02641093640045</v>
      </c>
      <c r="H115" s="191">
        <f>'Table U4'!$L$131</f>
        <v>1904.0106636759574</v>
      </c>
      <c r="I115" s="191">
        <v>0</v>
      </c>
      <c r="J115" s="191">
        <v>0</v>
      </c>
      <c r="K115" s="196">
        <f t="shared" si="44"/>
        <v>7025.9003273304088</v>
      </c>
    </row>
    <row r="116" spans="1:11" x14ac:dyDescent="0.2">
      <c r="A116" s="270">
        <v>2018</v>
      </c>
      <c r="B116" s="181" t="s">
        <v>207</v>
      </c>
      <c r="C116" s="181" t="s">
        <v>472</v>
      </c>
      <c r="D116" s="195" t="s">
        <v>28</v>
      </c>
      <c r="E116" s="191">
        <f>'Table U4'!$P$131</f>
        <v>1150.5000310915602</v>
      </c>
      <c r="F116" s="191">
        <f>'Table U4'!$O$131</f>
        <v>103.3493136925527</v>
      </c>
      <c r="G116" s="191">
        <f>'Table U4'!$N$131</f>
        <v>15.502081429199396</v>
      </c>
      <c r="H116" s="191">
        <f>'Table U4'!$Q$131</f>
        <v>697.61815084617456</v>
      </c>
      <c r="I116" s="191">
        <v>0</v>
      </c>
      <c r="J116" s="191">
        <v>0</v>
      </c>
      <c r="K116" s="191">
        <f t="shared" si="44"/>
        <v>1966.9695770594869</v>
      </c>
    </row>
    <row r="117" spans="1:11" x14ac:dyDescent="0.2">
      <c r="A117" s="270">
        <v>2018</v>
      </c>
      <c r="B117" s="181" t="s">
        <v>207</v>
      </c>
      <c r="C117" s="181" t="s">
        <v>472</v>
      </c>
      <c r="D117" s="195" t="s">
        <v>186</v>
      </c>
      <c r="E117" s="191">
        <v>0</v>
      </c>
      <c r="F117" s="191">
        <v>0</v>
      </c>
      <c r="G117" s="191">
        <v>0</v>
      </c>
      <c r="H117" s="191">
        <v>0</v>
      </c>
      <c r="I117" s="191">
        <v>681.75745357429594</v>
      </c>
      <c r="J117" s="191">
        <v>1676.2869891403539</v>
      </c>
      <c r="K117" s="191">
        <f t="shared" si="44"/>
        <v>2358.0444427146499</v>
      </c>
    </row>
    <row r="118" spans="1:11" x14ac:dyDescent="0.2">
      <c r="A118" s="270">
        <v>2018</v>
      </c>
      <c r="B118" s="181" t="s">
        <v>207</v>
      </c>
      <c r="C118" s="181" t="s">
        <v>472</v>
      </c>
      <c r="D118" s="186" t="s">
        <v>19</v>
      </c>
      <c r="E118" s="191">
        <f t="shared" ref="E118:J118" si="49">SUM(E113:E117)</f>
        <v>10846.897461039473</v>
      </c>
      <c r="F118" s="191">
        <f t="shared" si="49"/>
        <v>991.82026516758606</v>
      </c>
      <c r="G118" s="191">
        <f t="shared" si="49"/>
        <v>644.81804062245374</v>
      </c>
      <c r="H118" s="191">
        <f t="shared" si="49"/>
        <v>4788.0811175354002</v>
      </c>
      <c r="I118" s="191">
        <f t="shared" si="49"/>
        <v>681.75745357429594</v>
      </c>
      <c r="J118" s="191">
        <f t="shared" si="49"/>
        <v>1676.2869891403539</v>
      </c>
      <c r="K118" s="191">
        <f t="shared" si="44"/>
        <v>19629.661327079561</v>
      </c>
    </row>
    <row r="119" spans="1:11" x14ac:dyDescent="0.2">
      <c r="A119" s="270">
        <v>2018</v>
      </c>
      <c r="B119" s="181" t="s">
        <v>207</v>
      </c>
      <c r="C119" s="181" t="s">
        <v>472</v>
      </c>
      <c r="D119" s="195" t="s">
        <v>29</v>
      </c>
      <c r="E119" s="191">
        <v>0</v>
      </c>
      <c r="F119" s="191">
        <v>0</v>
      </c>
      <c r="G119" s="191">
        <v>0</v>
      </c>
      <c r="H119" s="191">
        <f>'Table U4'!$V$131</f>
        <v>3660.9171035323507</v>
      </c>
      <c r="I119" s="191">
        <v>0</v>
      </c>
      <c r="J119" s="191">
        <v>0</v>
      </c>
      <c r="K119" s="191">
        <f t="shared" si="44"/>
        <v>3660.9171035323507</v>
      </c>
    </row>
    <row r="120" spans="1:11" x14ac:dyDescent="0.2">
      <c r="A120" s="270">
        <v>2018</v>
      </c>
      <c r="B120" s="181" t="s">
        <v>207</v>
      </c>
      <c r="C120" s="181" t="s">
        <v>472</v>
      </c>
      <c r="D120" s="195" t="s">
        <v>30</v>
      </c>
      <c r="E120" s="191">
        <v>0</v>
      </c>
      <c r="F120" s="191">
        <v>0</v>
      </c>
      <c r="G120" s="191">
        <v>0</v>
      </c>
      <c r="H120" s="191">
        <f>'Table U4'!$AA$131</f>
        <v>882.34478757696581</v>
      </c>
      <c r="I120" s="191">
        <v>0</v>
      </c>
      <c r="J120" s="191">
        <v>0</v>
      </c>
      <c r="K120" s="191">
        <f t="shared" si="44"/>
        <v>882.34478757696581</v>
      </c>
    </row>
    <row r="121" spans="1:11" x14ac:dyDescent="0.2">
      <c r="A121" s="270">
        <v>2018</v>
      </c>
      <c r="B121" s="181" t="s">
        <v>207</v>
      </c>
      <c r="C121" s="181" t="s">
        <v>472</v>
      </c>
      <c r="D121" s="195" t="s">
        <v>24</v>
      </c>
      <c r="E121" s="191">
        <v>0</v>
      </c>
      <c r="F121" s="191">
        <v>0</v>
      </c>
      <c r="G121" s="191">
        <v>0</v>
      </c>
      <c r="H121" s="191">
        <f>'Table U4'!$AF$131</f>
        <v>310.26202588576393</v>
      </c>
      <c r="I121" s="191">
        <v>0</v>
      </c>
      <c r="J121" s="191">
        <v>0</v>
      </c>
      <c r="K121" s="191">
        <f t="shared" si="44"/>
        <v>310.26202588576393</v>
      </c>
    </row>
    <row r="122" spans="1:11" x14ac:dyDescent="0.2">
      <c r="A122" s="270">
        <v>2018</v>
      </c>
      <c r="B122" s="181" t="s">
        <v>207</v>
      </c>
      <c r="C122" s="181" t="s">
        <v>472</v>
      </c>
      <c r="D122" s="195" t="s">
        <v>31</v>
      </c>
      <c r="E122" s="191">
        <v>0</v>
      </c>
      <c r="F122" s="191">
        <v>0</v>
      </c>
      <c r="G122" s="191">
        <v>0</v>
      </c>
      <c r="H122" s="191">
        <f>'Table U4'!$AK$131</f>
        <v>386.47729224308364</v>
      </c>
      <c r="I122" s="191">
        <v>0</v>
      </c>
      <c r="J122" s="191">
        <v>0</v>
      </c>
      <c r="K122" s="191">
        <f t="shared" si="44"/>
        <v>386.47729224308364</v>
      </c>
    </row>
    <row r="123" spans="1:11" x14ac:dyDescent="0.2">
      <c r="A123" s="270">
        <v>2018</v>
      </c>
      <c r="B123" s="181" t="s">
        <v>207</v>
      </c>
      <c r="C123" s="181" t="s">
        <v>472</v>
      </c>
      <c r="D123" s="195" t="s">
        <v>25</v>
      </c>
      <c r="E123" s="191">
        <f>'Table U4'!$AT$131</f>
        <v>1236.674599098978</v>
      </c>
      <c r="F123" s="191">
        <f>'Table U4'!$AS$131</f>
        <v>114.64839095288752</v>
      </c>
      <c r="G123" s="191">
        <f>'Table U4'!$AR$131</f>
        <v>66.892940820773987</v>
      </c>
      <c r="H123" s="191">
        <f>'Table U4'!$AU$131</f>
        <v>489.74050009404607</v>
      </c>
      <c r="I123" s="191">
        <v>0</v>
      </c>
      <c r="J123" s="191">
        <v>0</v>
      </c>
      <c r="K123" s="191">
        <f t="shared" si="44"/>
        <v>1907.9564309666853</v>
      </c>
    </row>
    <row r="124" spans="1:11" x14ac:dyDescent="0.2">
      <c r="A124" s="270">
        <v>2018</v>
      </c>
      <c r="B124" s="203" t="s">
        <v>207</v>
      </c>
      <c r="C124" s="203" t="s">
        <v>472</v>
      </c>
      <c r="D124" s="204" t="s">
        <v>21</v>
      </c>
      <c r="E124" s="205">
        <f t="shared" ref="E124:J124" si="50">SUM(E118:E123)</f>
        <v>12083.572060138451</v>
      </c>
      <c r="F124" s="205">
        <f t="shared" si="50"/>
        <v>1106.4686561204735</v>
      </c>
      <c r="G124" s="205">
        <f t="shared" si="50"/>
        <v>711.71098144322775</v>
      </c>
      <c r="H124" s="205">
        <f t="shared" si="50"/>
        <v>10517.82282686761</v>
      </c>
      <c r="I124" s="205">
        <f t="shared" si="50"/>
        <v>681.75745357429594</v>
      </c>
      <c r="J124" s="205">
        <f t="shared" si="50"/>
        <v>1676.2869891403539</v>
      </c>
      <c r="K124" s="205">
        <f t="shared" si="44"/>
        <v>26777.618967284412</v>
      </c>
    </row>
    <row r="125" spans="1:11" x14ac:dyDescent="0.2">
      <c r="A125" s="270">
        <v>2018</v>
      </c>
      <c r="B125" s="206" t="s">
        <v>32</v>
      </c>
      <c r="C125" s="206"/>
      <c r="D125" s="177" t="s">
        <v>33</v>
      </c>
      <c r="E125" s="178">
        <v>9.7217835793446064</v>
      </c>
      <c r="F125" s="207">
        <v>55087.804115779967</v>
      </c>
      <c r="G125" s="178">
        <v>10.766921603234223</v>
      </c>
      <c r="H125" s="178">
        <v>428.5079279972739</v>
      </c>
      <c r="I125" s="178">
        <v>0</v>
      </c>
      <c r="J125" s="178">
        <v>1364.7941148371069</v>
      </c>
      <c r="K125" s="178">
        <f>SUM(F125:J125)</f>
        <v>56891.873080217585</v>
      </c>
    </row>
    <row r="126" spans="1:11" x14ac:dyDescent="0.2">
      <c r="A126" s="270">
        <v>2018</v>
      </c>
      <c r="B126" s="189" t="s">
        <v>4</v>
      </c>
      <c r="C126" s="189"/>
      <c r="D126" s="190" t="s">
        <v>5</v>
      </c>
      <c r="E126" s="188">
        <f t="shared" ref="E126:J126" si="51">E98+E104+E113</f>
        <v>27964.619583384541</v>
      </c>
      <c r="F126" s="188">
        <f t="shared" si="51"/>
        <v>3914.1358473534769</v>
      </c>
      <c r="G126" s="188">
        <f t="shared" si="51"/>
        <v>599.01132802541542</v>
      </c>
      <c r="H126" s="188">
        <f t="shared" si="51"/>
        <v>3229.7082982338407</v>
      </c>
      <c r="I126" s="188">
        <f t="shared" si="51"/>
        <v>519.76621369562349</v>
      </c>
      <c r="J126" s="188">
        <f t="shared" si="51"/>
        <v>1085.94624826772</v>
      </c>
      <c r="K126" s="188">
        <f t="shared" ref="K126:K140" si="52">SUM(E126:J126)</f>
        <v>37313.187518960614</v>
      </c>
    </row>
    <row r="127" spans="1:11" x14ac:dyDescent="0.2">
      <c r="A127" s="270">
        <v>2018</v>
      </c>
      <c r="B127" s="189" t="s">
        <v>4</v>
      </c>
      <c r="C127" s="189"/>
      <c r="D127" s="190" t="s">
        <v>17</v>
      </c>
      <c r="E127" s="188">
        <f t="shared" ref="E127:J128" si="53">E99+E105</f>
        <v>6702.1604805122734</v>
      </c>
      <c r="F127" s="188">
        <f t="shared" si="53"/>
        <v>730.05131017849203</v>
      </c>
      <c r="G127" s="188">
        <f t="shared" si="53"/>
        <v>20.480036226015542</v>
      </c>
      <c r="H127" s="188">
        <f t="shared" si="53"/>
        <v>556.75138937164934</v>
      </c>
      <c r="I127" s="188">
        <f t="shared" si="53"/>
        <v>16.512786481805463</v>
      </c>
      <c r="J127" s="188">
        <f t="shared" si="53"/>
        <v>175.67420923774125</v>
      </c>
      <c r="K127" s="188">
        <f t="shared" si="52"/>
        <v>8201.6302120079763</v>
      </c>
    </row>
    <row r="128" spans="1:11" x14ac:dyDescent="0.2">
      <c r="A128" s="270">
        <v>2018</v>
      </c>
      <c r="B128" s="189" t="s">
        <v>4</v>
      </c>
      <c r="C128" s="189"/>
      <c r="D128" s="190" t="s">
        <v>18</v>
      </c>
      <c r="E128" s="188">
        <f t="shared" si="53"/>
        <v>1222.9332697749114</v>
      </c>
      <c r="F128" s="188">
        <f t="shared" si="53"/>
        <v>813.89749555868548</v>
      </c>
      <c r="G128" s="188">
        <f t="shared" si="53"/>
        <v>0</v>
      </c>
      <c r="H128" s="188">
        <f t="shared" si="53"/>
        <v>1265.7214460620426</v>
      </c>
      <c r="I128" s="188">
        <f t="shared" si="53"/>
        <v>0.39169961064548392</v>
      </c>
      <c r="J128" s="188">
        <f t="shared" si="53"/>
        <v>0</v>
      </c>
      <c r="K128" s="188">
        <f t="shared" si="52"/>
        <v>3302.9439110062849</v>
      </c>
    </row>
    <row r="129" spans="1:11" x14ac:dyDescent="0.2">
      <c r="A129" s="270">
        <v>2018</v>
      </c>
      <c r="B129" s="189" t="s">
        <v>4</v>
      </c>
      <c r="C129" s="189"/>
      <c r="D129" s="190" t="s">
        <v>9</v>
      </c>
      <c r="E129" s="188">
        <f t="shared" ref="E129:J129" si="54">E114+E115</f>
        <v>7625.459396866112</v>
      </c>
      <c r="F129" s="188">
        <f t="shared" si="54"/>
        <v>670.39117357957275</v>
      </c>
      <c r="G129" s="188">
        <f t="shared" si="54"/>
        <v>539.17707137842649</v>
      </c>
      <c r="H129" s="188">
        <f t="shared" si="54"/>
        <v>3060.53298658412</v>
      </c>
      <c r="I129" s="188">
        <f t="shared" si="54"/>
        <v>0</v>
      </c>
      <c r="J129" s="188">
        <f t="shared" si="54"/>
        <v>0</v>
      </c>
      <c r="K129" s="188">
        <f t="shared" si="52"/>
        <v>11895.56062840823</v>
      </c>
    </row>
    <row r="130" spans="1:11" x14ac:dyDescent="0.2">
      <c r="A130" s="270">
        <v>2018</v>
      </c>
      <c r="B130" s="189" t="s">
        <v>4</v>
      </c>
      <c r="C130" s="189"/>
      <c r="D130" s="190" t="s">
        <v>28</v>
      </c>
      <c r="E130" s="188">
        <f t="shared" ref="E130:J131" si="55">E116</f>
        <v>1150.5000310915602</v>
      </c>
      <c r="F130" s="188">
        <f t="shared" si="55"/>
        <v>103.3493136925527</v>
      </c>
      <c r="G130" s="188">
        <f t="shared" si="55"/>
        <v>15.502081429199396</v>
      </c>
      <c r="H130" s="188">
        <f t="shared" si="55"/>
        <v>697.61815084617456</v>
      </c>
      <c r="I130" s="188">
        <f t="shared" si="55"/>
        <v>0</v>
      </c>
      <c r="J130" s="188">
        <f t="shared" si="55"/>
        <v>0</v>
      </c>
      <c r="K130" s="188">
        <f t="shared" si="52"/>
        <v>1966.9695770594869</v>
      </c>
    </row>
    <row r="131" spans="1:11" x14ac:dyDescent="0.2">
      <c r="A131" s="270">
        <v>2018</v>
      </c>
      <c r="B131" s="189" t="s">
        <v>4</v>
      </c>
      <c r="C131" s="189"/>
      <c r="D131" s="195" t="s">
        <v>186</v>
      </c>
      <c r="E131" s="188">
        <f t="shared" si="55"/>
        <v>0</v>
      </c>
      <c r="F131" s="188">
        <f t="shared" si="55"/>
        <v>0</v>
      </c>
      <c r="G131" s="188">
        <f t="shared" si="55"/>
        <v>0</v>
      </c>
      <c r="H131" s="188">
        <f t="shared" si="55"/>
        <v>0</v>
      </c>
      <c r="I131" s="188">
        <f t="shared" si="55"/>
        <v>681.75745357429594</v>
      </c>
      <c r="J131" s="188">
        <f t="shared" si="55"/>
        <v>1676.2869891403539</v>
      </c>
      <c r="K131" s="188">
        <f t="shared" si="52"/>
        <v>2358.0444427146499</v>
      </c>
    </row>
    <row r="132" spans="1:11" x14ac:dyDescent="0.2">
      <c r="A132" s="270">
        <v>2018</v>
      </c>
      <c r="B132" s="189" t="s">
        <v>4</v>
      </c>
      <c r="C132" s="189"/>
      <c r="D132" s="190" t="s">
        <v>19</v>
      </c>
      <c r="E132" s="188">
        <f t="shared" ref="E132:J132" si="56">SUM(E126:E131)</f>
        <v>44665.672761629408</v>
      </c>
      <c r="F132" s="188">
        <f t="shared" si="56"/>
        <v>6231.8251403627801</v>
      </c>
      <c r="G132" s="188">
        <f t="shared" si="56"/>
        <v>1174.1705170590569</v>
      </c>
      <c r="H132" s="188">
        <f t="shared" si="56"/>
        <v>8810.3322710978264</v>
      </c>
      <c r="I132" s="188">
        <f t="shared" si="56"/>
        <v>1218.4281533623703</v>
      </c>
      <c r="J132" s="188">
        <f t="shared" si="56"/>
        <v>2937.9074466458151</v>
      </c>
      <c r="K132" s="188">
        <f t="shared" si="52"/>
        <v>65038.336290157255</v>
      </c>
    </row>
    <row r="133" spans="1:11" x14ac:dyDescent="0.2">
      <c r="A133" s="270">
        <v>2018</v>
      </c>
      <c r="B133" s="189" t="s">
        <v>4</v>
      </c>
      <c r="C133" s="189"/>
      <c r="D133" s="190" t="s">
        <v>22</v>
      </c>
      <c r="E133" s="188">
        <f t="shared" ref="E133:J134" si="57">E108</f>
        <v>0</v>
      </c>
      <c r="F133" s="188">
        <f t="shared" si="57"/>
        <v>0</v>
      </c>
      <c r="G133" s="188">
        <f t="shared" si="57"/>
        <v>0</v>
      </c>
      <c r="H133" s="188">
        <f t="shared" si="57"/>
        <v>824.63497406217834</v>
      </c>
      <c r="I133" s="188">
        <f t="shared" si="57"/>
        <v>0</v>
      </c>
      <c r="J133" s="188">
        <f t="shared" si="57"/>
        <v>0</v>
      </c>
      <c r="K133" s="188">
        <f t="shared" si="52"/>
        <v>824.63497406217834</v>
      </c>
    </row>
    <row r="134" spans="1:11" x14ac:dyDescent="0.2">
      <c r="A134" s="270">
        <v>2018</v>
      </c>
      <c r="B134" s="189" t="s">
        <v>4</v>
      </c>
      <c r="C134" s="189"/>
      <c r="D134" s="190" t="s">
        <v>23</v>
      </c>
      <c r="E134" s="188">
        <f t="shared" si="57"/>
        <v>2.5644578358200296</v>
      </c>
      <c r="F134" s="188">
        <f t="shared" si="57"/>
        <v>43.542208445867999</v>
      </c>
      <c r="G134" s="188">
        <f t="shared" si="57"/>
        <v>0</v>
      </c>
      <c r="H134" s="188">
        <f t="shared" si="57"/>
        <v>1063.0978964454957</v>
      </c>
      <c r="I134" s="188">
        <f t="shared" si="57"/>
        <v>4.8573957273812779E-2</v>
      </c>
      <c r="J134" s="188">
        <f t="shared" si="57"/>
        <v>0</v>
      </c>
      <c r="K134" s="188">
        <f t="shared" si="52"/>
        <v>1109.2531366844576</v>
      </c>
    </row>
    <row r="135" spans="1:11" x14ac:dyDescent="0.2">
      <c r="A135" s="270">
        <v>2018</v>
      </c>
      <c r="B135" s="189" t="s">
        <v>4</v>
      </c>
      <c r="C135" s="189"/>
      <c r="D135" s="190" t="s">
        <v>20</v>
      </c>
      <c r="E135" s="188">
        <f t="shared" ref="E135:J135" si="58">E102+E110+E121</f>
        <v>0</v>
      </c>
      <c r="F135" s="188">
        <f t="shared" si="58"/>
        <v>0</v>
      </c>
      <c r="G135" s="188">
        <f t="shared" si="58"/>
        <v>0</v>
      </c>
      <c r="H135" s="188">
        <f t="shared" si="58"/>
        <v>8818.4260362210098</v>
      </c>
      <c r="I135" s="188">
        <f t="shared" si="58"/>
        <v>0</v>
      </c>
      <c r="J135" s="188">
        <f t="shared" si="58"/>
        <v>0</v>
      </c>
      <c r="K135" s="188">
        <f t="shared" si="52"/>
        <v>8818.4260362210098</v>
      </c>
    </row>
    <row r="136" spans="1:11" x14ac:dyDescent="0.2">
      <c r="A136" s="270">
        <v>2018</v>
      </c>
      <c r="B136" s="189" t="s">
        <v>4</v>
      </c>
      <c r="C136" s="189"/>
      <c r="D136" s="190" t="s">
        <v>29</v>
      </c>
      <c r="E136" s="188">
        <f t="shared" ref="E136:J137" si="59">E119</f>
        <v>0</v>
      </c>
      <c r="F136" s="188">
        <f t="shared" si="59"/>
        <v>0</v>
      </c>
      <c r="G136" s="188">
        <f t="shared" si="59"/>
        <v>0</v>
      </c>
      <c r="H136" s="188">
        <f t="shared" si="59"/>
        <v>3660.9171035323507</v>
      </c>
      <c r="I136" s="188">
        <f t="shared" si="59"/>
        <v>0</v>
      </c>
      <c r="J136" s="188">
        <f t="shared" si="59"/>
        <v>0</v>
      </c>
      <c r="K136" s="188">
        <f t="shared" si="52"/>
        <v>3660.9171035323507</v>
      </c>
    </row>
    <row r="137" spans="1:11" x14ac:dyDescent="0.2">
      <c r="A137" s="270">
        <v>2018</v>
      </c>
      <c r="B137" s="189" t="s">
        <v>4</v>
      </c>
      <c r="C137" s="189"/>
      <c r="D137" s="190" t="s">
        <v>30</v>
      </c>
      <c r="E137" s="188">
        <f t="shared" si="59"/>
        <v>0</v>
      </c>
      <c r="F137" s="188">
        <f t="shared" si="59"/>
        <v>0</v>
      </c>
      <c r="G137" s="188">
        <f t="shared" si="59"/>
        <v>0</v>
      </c>
      <c r="H137" s="188">
        <f t="shared" si="59"/>
        <v>882.34478757696581</v>
      </c>
      <c r="I137" s="188">
        <f t="shared" si="59"/>
        <v>0</v>
      </c>
      <c r="J137" s="188">
        <f t="shared" si="59"/>
        <v>0</v>
      </c>
      <c r="K137" s="188">
        <f t="shared" si="52"/>
        <v>882.34478757696581</v>
      </c>
    </row>
    <row r="138" spans="1:11" x14ac:dyDescent="0.2">
      <c r="A138" s="270">
        <v>2018</v>
      </c>
      <c r="B138" s="189" t="s">
        <v>4</v>
      </c>
      <c r="C138" s="189"/>
      <c r="D138" s="190" t="s">
        <v>31</v>
      </c>
      <c r="E138" s="188">
        <f t="shared" ref="E138:J138" si="60">E122</f>
        <v>0</v>
      </c>
      <c r="F138" s="188">
        <f t="shared" si="60"/>
        <v>0</v>
      </c>
      <c r="G138" s="188">
        <f t="shared" si="60"/>
        <v>0</v>
      </c>
      <c r="H138" s="188">
        <f t="shared" si="60"/>
        <v>386.47729224308364</v>
      </c>
      <c r="I138" s="188">
        <f t="shared" si="60"/>
        <v>0</v>
      </c>
      <c r="J138" s="188">
        <f t="shared" si="60"/>
        <v>0</v>
      </c>
      <c r="K138" s="188">
        <f t="shared" si="52"/>
        <v>386.47729224308364</v>
      </c>
    </row>
    <row r="139" spans="1:11" x14ac:dyDescent="0.2">
      <c r="A139" s="270">
        <v>2018</v>
      </c>
      <c r="B139" s="189" t="s">
        <v>4</v>
      </c>
      <c r="C139" s="189"/>
      <c r="D139" s="190" t="s">
        <v>25</v>
      </c>
      <c r="E139" s="188">
        <f t="shared" ref="E139:J139" si="61">E111+E123</f>
        <v>1861.8283103533754</v>
      </c>
      <c r="F139" s="188">
        <f t="shared" si="61"/>
        <v>177.88000679654172</v>
      </c>
      <c r="G139" s="188">
        <f t="shared" si="61"/>
        <v>66.892940820773987</v>
      </c>
      <c r="H139" s="188">
        <f t="shared" si="61"/>
        <v>3034.0573814167337</v>
      </c>
      <c r="I139" s="188">
        <f t="shared" si="61"/>
        <v>37.832007099043977</v>
      </c>
      <c r="J139" s="188">
        <f t="shared" si="61"/>
        <v>189.31912372828594</v>
      </c>
      <c r="K139" s="188">
        <f t="shared" si="52"/>
        <v>5367.8097702147552</v>
      </c>
    </row>
    <row r="140" spans="1:11" x14ac:dyDescent="0.2">
      <c r="A140" s="270">
        <v>2018</v>
      </c>
      <c r="B140" s="189" t="s">
        <v>4</v>
      </c>
      <c r="C140" s="189"/>
      <c r="D140" s="190" t="s">
        <v>32</v>
      </c>
      <c r="E140" s="197">
        <f t="shared" ref="E140:J140" si="62">E125</f>
        <v>9.7217835793446064</v>
      </c>
      <c r="F140" s="197">
        <f t="shared" si="62"/>
        <v>55087.804115779967</v>
      </c>
      <c r="G140" s="197">
        <f t="shared" si="62"/>
        <v>10.766921603234223</v>
      </c>
      <c r="H140" s="197">
        <f t="shared" si="62"/>
        <v>428.5079279972739</v>
      </c>
      <c r="I140" s="197">
        <f t="shared" si="62"/>
        <v>0</v>
      </c>
      <c r="J140" s="197">
        <f t="shared" si="62"/>
        <v>1364.7941148371069</v>
      </c>
      <c r="K140" s="188">
        <f t="shared" si="52"/>
        <v>56901.594863796927</v>
      </c>
    </row>
    <row r="141" spans="1:11" x14ac:dyDescent="0.2">
      <c r="A141" s="270">
        <v>2018</v>
      </c>
      <c r="B141" s="189" t="s">
        <v>4</v>
      </c>
      <c r="C141" s="189"/>
      <c r="D141" s="190" t="s">
        <v>34</v>
      </c>
      <c r="E141" s="188">
        <f t="shared" ref="E141:K141" si="63">SUM(E133:E140)</f>
        <v>1874.1145517685402</v>
      </c>
      <c r="F141" s="188">
        <f t="shared" si="63"/>
        <v>55309.226331022379</v>
      </c>
      <c r="G141" s="188">
        <f t="shared" si="63"/>
        <v>77.65986242400821</v>
      </c>
      <c r="H141" s="188">
        <f t="shared" si="63"/>
        <v>19098.463399495093</v>
      </c>
      <c r="I141" s="188">
        <f t="shared" si="63"/>
        <v>37.880581056317787</v>
      </c>
      <c r="J141" s="188">
        <f t="shared" si="63"/>
        <v>1554.1132385653927</v>
      </c>
      <c r="K141" s="188">
        <f t="shared" si="63"/>
        <v>77951.457964331727</v>
      </c>
    </row>
    <row r="142" spans="1:11" x14ac:dyDescent="0.2">
      <c r="A142" s="270">
        <v>2018</v>
      </c>
      <c r="B142" s="190" t="s">
        <v>4</v>
      </c>
      <c r="C142" s="190"/>
      <c r="D142" s="190" t="s">
        <v>21</v>
      </c>
      <c r="E142" s="188">
        <f t="shared" ref="E142:K142" si="64">E132+E141</f>
        <v>46539.787313397952</v>
      </c>
      <c r="F142" s="188">
        <f t="shared" si="64"/>
        <v>61541.051471385159</v>
      </c>
      <c r="G142" s="188">
        <f t="shared" si="64"/>
        <v>1251.8303794830651</v>
      </c>
      <c r="H142" s="188">
        <f t="shared" si="64"/>
        <v>27908.795670592917</v>
      </c>
      <c r="I142" s="188">
        <f t="shared" si="64"/>
        <v>1256.3087344186881</v>
      </c>
      <c r="J142" s="188">
        <f t="shared" si="64"/>
        <v>4492.0206852112078</v>
      </c>
      <c r="K142" s="188">
        <f t="shared" si="64"/>
        <v>142989.79425448898</v>
      </c>
    </row>
    <row r="143" spans="1:11" x14ac:dyDescent="0.2">
      <c r="A143" s="270">
        <v>2018</v>
      </c>
      <c r="B143" s="190" t="s">
        <v>4</v>
      </c>
      <c r="C143" s="190"/>
      <c r="D143" s="190" t="s">
        <v>35</v>
      </c>
      <c r="E143" s="188">
        <f t="shared" ref="E143:K143" si="65">E142-E140</f>
        <v>46530.06552981861</v>
      </c>
      <c r="F143" s="188">
        <f t="shared" si="65"/>
        <v>6453.2473556051918</v>
      </c>
      <c r="G143" s="188">
        <f t="shared" si="65"/>
        <v>1241.0634578798308</v>
      </c>
      <c r="H143" s="188">
        <f t="shared" si="65"/>
        <v>27480.287742595643</v>
      </c>
      <c r="I143" s="188">
        <f t="shared" si="65"/>
        <v>1256.3087344186881</v>
      </c>
      <c r="J143" s="188">
        <f t="shared" si="65"/>
        <v>3127.2265703741009</v>
      </c>
      <c r="K143" s="188">
        <f t="shared" si="65"/>
        <v>86088.199390692054</v>
      </c>
    </row>
    <row r="144" spans="1:11" x14ac:dyDescent="0.2">
      <c r="A144" s="274">
        <v>2017</v>
      </c>
      <c r="B144" s="198" t="s">
        <v>2</v>
      </c>
      <c r="C144" s="198"/>
      <c r="D144" s="198" t="s">
        <v>5</v>
      </c>
      <c r="E144" s="180">
        <f>'Table U3'!$N$54</f>
        <v>19176.131734190545</v>
      </c>
      <c r="F144" s="180">
        <f>'Table U3'!$Z$54</f>
        <v>1955.3511170085167</v>
      </c>
      <c r="G144" s="180">
        <f>'Table U3'!$H$54</f>
        <v>521.15988729770243</v>
      </c>
      <c r="H144" s="180">
        <f>'Table U3'!$T$54</f>
        <v>1511.0235672905433</v>
      </c>
      <c r="I144" s="180">
        <v>268.56426398935565</v>
      </c>
      <c r="J144" s="180">
        <f>'Table U3'!$AL$54</f>
        <v>207.80481567822636</v>
      </c>
      <c r="K144" s="180">
        <f t="shared" ref="K144:K170" si="66">SUM(E144:J144)</f>
        <v>23640.035385454892</v>
      </c>
    </row>
    <row r="145" spans="1:11" x14ac:dyDescent="0.2">
      <c r="A145" s="270">
        <v>2017</v>
      </c>
      <c r="B145" s="189" t="s">
        <v>2</v>
      </c>
      <c r="C145" s="189"/>
      <c r="D145" s="190" t="s">
        <v>17</v>
      </c>
      <c r="E145" s="188">
        <f>'Table U3'!$O$54</f>
        <v>5606.8536290087413</v>
      </c>
      <c r="F145" s="188">
        <f>'Table U3'!$AA$54</f>
        <v>460.70855371648793</v>
      </c>
      <c r="G145" s="188">
        <f>'Table U3'!$I$54</f>
        <v>21.775799864107032</v>
      </c>
      <c r="H145" s="188">
        <f>'Table U3'!$U$54</f>
        <v>390.08449602846093</v>
      </c>
      <c r="I145" s="188"/>
      <c r="J145" s="188">
        <f>'Table U3'!$AM$54</f>
        <v>60.759448311129269</v>
      </c>
      <c r="K145" s="188">
        <f t="shared" si="66"/>
        <v>6540.1819269289263</v>
      </c>
    </row>
    <row r="146" spans="1:11" x14ac:dyDescent="0.2">
      <c r="A146" s="270">
        <v>2017</v>
      </c>
      <c r="B146" s="189" t="s">
        <v>2</v>
      </c>
      <c r="C146" s="189"/>
      <c r="D146" s="190" t="s">
        <v>18</v>
      </c>
      <c r="E146" s="188">
        <f>'Table U3'!$P$54</f>
        <v>589.02865580710716</v>
      </c>
      <c r="F146" s="188">
        <f>'Table U3'!$AB$54</f>
        <v>0</v>
      </c>
      <c r="G146" s="188">
        <f>'Table U3'!$J$54</f>
        <v>0</v>
      </c>
      <c r="H146" s="188">
        <f>'Table U3'!$V$54</f>
        <v>497.22824750543316</v>
      </c>
      <c r="I146" s="188"/>
      <c r="J146" s="188">
        <f>'Table U3'!$AN$54</f>
        <v>0</v>
      </c>
      <c r="K146" s="188">
        <f t="shared" si="66"/>
        <v>1086.2569033125403</v>
      </c>
    </row>
    <row r="147" spans="1:11" x14ac:dyDescent="0.2">
      <c r="A147" s="270">
        <v>2017</v>
      </c>
      <c r="B147" s="189" t="s">
        <v>2</v>
      </c>
      <c r="C147" s="189"/>
      <c r="D147" s="186" t="s">
        <v>19</v>
      </c>
      <c r="E147" s="191">
        <f t="shared" ref="E147:J147" si="67">SUM(E144:E146)</f>
        <v>25372.014019006394</v>
      </c>
      <c r="F147" s="191">
        <f t="shared" si="67"/>
        <v>2416.0596707250047</v>
      </c>
      <c r="G147" s="191">
        <f t="shared" si="67"/>
        <v>542.93568716180948</v>
      </c>
      <c r="H147" s="191">
        <f t="shared" si="67"/>
        <v>2398.3363108244375</v>
      </c>
      <c r="I147" s="191">
        <f t="shared" si="67"/>
        <v>268.56426398935565</v>
      </c>
      <c r="J147" s="191">
        <f t="shared" si="67"/>
        <v>268.56426398935565</v>
      </c>
      <c r="K147" s="191">
        <f t="shared" si="66"/>
        <v>31266.474215696358</v>
      </c>
    </row>
    <row r="148" spans="1:11" x14ac:dyDescent="0.2">
      <c r="A148" s="270">
        <v>2017</v>
      </c>
      <c r="B148" s="189" t="s">
        <v>2</v>
      </c>
      <c r="C148" s="189"/>
      <c r="D148" s="190" t="s">
        <v>20</v>
      </c>
      <c r="E148" s="188">
        <v>0</v>
      </c>
      <c r="F148" s="188">
        <v>0</v>
      </c>
      <c r="G148" s="188">
        <v>0</v>
      </c>
      <c r="H148" s="188">
        <f>SUM('Table U3'!$W$54:$X$54)</f>
        <v>6661.6723512098915</v>
      </c>
      <c r="I148" s="188">
        <v>0</v>
      </c>
      <c r="J148" s="188">
        <v>0</v>
      </c>
      <c r="K148" s="188">
        <f t="shared" si="66"/>
        <v>6661.6723512098915</v>
      </c>
    </row>
    <row r="149" spans="1:11" x14ac:dyDescent="0.2">
      <c r="A149" s="270">
        <v>2017</v>
      </c>
      <c r="B149" s="199" t="s">
        <v>2</v>
      </c>
      <c r="C149" s="199"/>
      <c r="D149" s="64" t="s">
        <v>21</v>
      </c>
      <c r="E149" s="179">
        <f t="shared" ref="E149:J149" si="68">SUM(E147:E148)</f>
        <v>25372.014019006394</v>
      </c>
      <c r="F149" s="179">
        <f t="shared" si="68"/>
        <v>2416.0596707250047</v>
      </c>
      <c r="G149" s="179">
        <f t="shared" si="68"/>
        <v>542.93568716180948</v>
      </c>
      <c r="H149" s="179">
        <f t="shared" si="68"/>
        <v>9060.0086620343282</v>
      </c>
      <c r="I149" s="179">
        <f t="shared" si="68"/>
        <v>268.56426398935565</v>
      </c>
      <c r="J149" s="179">
        <f t="shared" si="68"/>
        <v>268.56426398935565</v>
      </c>
      <c r="K149" s="179">
        <f t="shared" si="66"/>
        <v>37928.146566906245</v>
      </c>
    </row>
    <row r="150" spans="1:11" x14ac:dyDescent="0.2">
      <c r="A150" s="270">
        <v>2017</v>
      </c>
      <c r="B150" s="200" t="s">
        <v>208</v>
      </c>
      <c r="C150" s="200" t="s">
        <v>471</v>
      </c>
      <c r="D150" s="65" t="s">
        <v>5</v>
      </c>
      <c r="E150" s="201">
        <f>'Table U5'!$AF$46</f>
        <v>5893.8169154860234</v>
      </c>
      <c r="F150" s="201">
        <f>'Table U5'!$AG$46</f>
        <v>1574.5239048646886</v>
      </c>
      <c r="G150" s="201">
        <v>0</v>
      </c>
      <c r="H150" s="201">
        <f>'Table U5'!$AE$46</f>
        <v>767.90771317070414</v>
      </c>
      <c r="I150" s="201">
        <f>'Table U5'!$AI$46</f>
        <v>240.74968552809449</v>
      </c>
      <c r="J150" s="201">
        <f>'Table U5'!$AJ$46</f>
        <v>863.63018412380688</v>
      </c>
      <c r="K150" s="180">
        <f t="shared" si="66"/>
        <v>9340.6284031733176</v>
      </c>
    </row>
    <row r="151" spans="1:11" x14ac:dyDescent="0.2">
      <c r="A151" s="270">
        <v>2017</v>
      </c>
      <c r="B151" s="189" t="s">
        <v>208</v>
      </c>
      <c r="C151" s="189" t="s">
        <v>471</v>
      </c>
      <c r="D151" s="190" t="s">
        <v>17</v>
      </c>
      <c r="E151" s="192">
        <f>'Table U5'!$Y$46</f>
        <v>782.29686791875167</v>
      </c>
      <c r="F151" s="192">
        <f>'Table U5'!$Z$46</f>
        <v>252.61916649078893</v>
      </c>
      <c r="G151" s="192">
        <v>0</v>
      </c>
      <c r="H151" s="192">
        <f>'Table U5'!$X$46</f>
        <v>162.96592635362799</v>
      </c>
      <c r="I151" s="192">
        <f>'Table U5'!$AB$46</f>
        <v>15.907733674470165</v>
      </c>
      <c r="J151" s="192">
        <f>'Table U5'!$AC$46</f>
        <v>111.82358660281564</v>
      </c>
      <c r="K151" s="188">
        <f t="shared" si="66"/>
        <v>1325.6132810404542</v>
      </c>
    </row>
    <row r="152" spans="1:11" x14ac:dyDescent="0.2">
      <c r="A152" s="270">
        <v>2017</v>
      </c>
      <c r="B152" s="189" t="s">
        <v>208</v>
      </c>
      <c r="C152" s="189" t="s">
        <v>471</v>
      </c>
      <c r="D152" s="190" t="s">
        <v>18</v>
      </c>
      <c r="E152" s="192">
        <f>'Table U5'!$D$46</f>
        <v>572.12875545386066</v>
      </c>
      <c r="F152" s="192">
        <f>'Table U5'!$E$46</f>
        <v>788.62814708307008</v>
      </c>
      <c r="G152" s="192">
        <v>0</v>
      </c>
      <c r="H152" s="192">
        <f>'Table U5'!$C$46</f>
        <v>765.48262228160104</v>
      </c>
      <c r="I152" s="192">
        <f>'Table U5'!$G$46</f>
        <v>0.39169961064548392</v>
      </c>
      <c r="J152" s="192">
        <f>'Table U5'!$H$46</f>
        <v>0</v>
      </c>
      <c r="K152" s="188">
        <f t="shared" si="66"/>
        <v>2126.6312244291771</v>
      </c>
    </row>
    <row r="153" spans="1:11" x14ac:dyDescent="0.2">
      <c r="A153" s="270">
        <v>2017</v>
      </c>
      <c r="B153" s="189" t="s">
        <v>208</v>
      </c>
      <c r="C153" s="189" t="s">
        <v>471</v>
      </c>
      <c r="D153" s="186" t="s">
        <v>19</v>
      </c>
      <c r="E153" s="193">
        <f t="shared" ref="E153:J153" si="69">SUM(E150:E152)</f>
        <v>7248.2425388586353</v>
      </c>
      <c r="F153" s="193">
        <f t="shared" si="69"/>
        <v>2615.7712184385477</v>
      </c>
      <c r="G153" s="193">
        <f t="shared" si="69"/>
        <v>0</v>
      </c>
      <c r="H153" s="193">
        <f t="shared" si="69"/>
        <v>1696.3562618059332</v>
      </c>
      <c r="I153" s="193">
        <f t="shared" si="69"/>
        <v>257.04911881321016</v>
      </c>
      <c r="J153" s="193">
        <f t="shared" si="69"/>
        <v>975.45377072662257</v>
      </c>
      <c r="K153" s="191">
        <f t="shared" si="66"/>
        <v>12792.87290864295</v>
      </c>
    </row>
    <row r="154" spans="1:11" x14ac:dyDescent="0.2">
      <c r="A154" s="270">
        <v>2017</v>
      </c>
      <c r="B154" s="189" t="s">
        <v>208</v>
      </c>
      <c r="C154" s="189" t="s">
        <v>471</v>
      </c>
      <c r="D154" s="190" t="s">
        <v>22</v>
      </c>
      <c r="E154" s="192">
        <v>0</v>
      </c>
      <c r="F154" s="192">
        <v>0</v>
      </c>
      <c r="G154" s="192">
        <v>0</v>
      </c>
      <c r="H154" s="192">
        <f>'Table U5'!$J$46</f>
        <v>829.84995659357457</v>
      </c>
      <c r="I154" s="192">
        <v>0</v>
      </c>
      <c r="J154" s="192">
        <v>0</v>
      </c>
      <c r="K154" s="188">
        <f t="shared" si="66"/>
        <v>829.84995659357457</v>
      </c>
    </row>
    <row r="155" spans="1:11" x14ac:dyDescent="0.2">
      <c r="A155" s="270">
        <v>2017</v>
      </c>
      <c r="B155" s="189" t="s">
        <v>208</v>
      </c>
      <c r="C155" s="189" t="s">
        <v>471</v>
      </c>
      <c r="D155" s="190" t="s">
        <v>23</v>
      </c>
      <c r="E155" s="192">
        <f>'Table U5'!$R$46</f>
        <v>2.4553756981775643</v>
      </c>
      <c r="F155" s="192">
        <f>'Table U5'!$S$46</f>
        <v>42.190338898878856</v>
      </c>
      <c r="G155" s="192">
        <f>'Table U5'!$T$46</f>
        <v>0</v>
      </c>
      <c r="H155" s="192">
        <f>'Table U5'!$Q$46</f>
        <v>1069.8209158825898</v>
      </c>
      <c r="I155" s="192">
        <f>'Table U5'!$U$46</f>
        <v>4.6794135967197566E-2</v>
      </c>
      <c r="J155" s="192">
        <f>'Table U5'!$V$46</f>
        <v>0</v>
      </c>
      <c r="K155" s="188">
        <f t="shared" si="66"/>
        <v>1114.5134246156135</v>
      </c>
    </row>
    <row r="156" spans="1:11" x14ac:dyDescent="0.2">
      <c r="A156" s="270">
        <v>2017</v>
      </c>
      <c r="B156" s="189" t="s">
        <v>208</v>
      </c>
      <c r="C156" s="189" t="s">
        <v>471</v>
      </c>
      <c r="D156" s="190" t="s">
        <v>24</v>
      </c>
      <c r="E156" s="192">
        <v>0</v>
      </c>
      <c r="F156" s="192">
        <v>0</v>
      </c>
      <c r="G156" s="192">
        <v>0</v>
      </c>
      <c r="H156" s="192">
        <f>'Table U5'!$AL$46</f>
        <v>1822.2457523556643</v>
      </c>
      <c r="I156" s="192">
        <v>0</v>
      </c>
      <c r="J156" s="192">
        <v>0</v>
      </c>
      <c r="K156" s="188">
        <f t="shared" si="66"/>
        <v>1822.2457523556643</v>
      </c>
    </row>
    <row r="157" spans="1:11" x14ac:dyDescent="0.2">
      <c r="A157" s="270">
        <v>2017</v>
      </c>
      <c r="B157" s="189" t="s">
        <v>208</v>
      </c>
      <c r="C157" s="189" t="s">
        <v>471</v>
      </c>
      <c r="D157" s="190" t="s">
        <v>25</v>
      </c>
      <c r="E157" s="194">
        <f>'Table U5'!$AT$46</f>
        <v>598.56208544318793</v>
      </c>
      <c r="F157" s="194">
        <f>'Table U5'!$AU$46</f>
        <v>61.26844266257352</v>
      </c>
      <c r="G157" s="194">
        <f>'Table U5'!$AV$46</f>
        <v>0</v>
      </c>
      <c r="H157" s="194">
        <f>'Table U5'!$AS$46</f>
        <v>2560.4071133741772</v>
      </c>
      <c r="I157" s="194">
        <f>'Table U5'!$AW$46</f>
        <v>36.445786661468105</v>
      </c>
      <c r="J157" s="194">
        <f>'Table U5'!$AX$46</f>
        <v>186.20622927337743</v>
      </c>
      <c r="K157" s="188">
        <f t="shared" si="66"/>
        <v>3442.8896574147843</v>
      </c>
    </row>
    <row r="158" spans="1:11" x14ac:dyDescent="0.2">
      <c r="A158" s="270">
        <v>2017</v>
      </c>
      <c r="B158" s="199" t="s">
        <v>208</v>
      </c>
      <c r="C158" s="199" t="s">
        <v>471</v>
      </c>
      <c r="D158" s="64" t="s">
        <v>21</v>
      </c>
      <c r="E158" s="179">
        <f t="shared" ref="E158:J158" si="70">SUM(E153:E157)</f>
        <v>7849.2600000000011</v>
      </c>
      <c r="F158" s="179">
        <f t="shared" si="70"/>
        <v>2719.23</v>
      </c>
      <c r="G158" s="179">
        <f t="shared" si="70"/>
        <v>0</v>
      </c>
      <c r="H158" s="179">
        <f t="shared" si="70"/>
        <v>7978.6800000119392</v>
      </c>
      <c r="I158" s="179">
        <f t="shared" si="70"/>
        <v>293.54169961064548</v>
      </c>
      <c r="J158" s="179">
        <f t="shared" si="70"/>
        <v>1161.6600000000001</v>
      </c>
      <c r="K158" s="179">
        <f t="shared" si="66"/>
        <v>20002.371699622588</v>
      </c>
    </row>
    <row r="159" spans="1:11" x14ac:dyDescent="0.2">
      <c r="A159" s="270">
        <v>2017</v>
      </c>
      <c r="B159" s="202" t="s">
        <v>207</v>
      </c>
      <c r="C159" s="202" t="s">
        <v>472</v>
      </c>
      <c r="D159" s="65" t="s">
        <v>5</v>
      </c>
      <c r="E159" s="180">
        <f>'Table U4'!$AO$180</f>
        <v>2129.4259439197258</v>
      </c>
      <c r="F159" s="180">
        <f>'Table U4'!$AN$180</f>
        <v>578.36213929835765</v>
      </c>
      <c r="G159" s="180">
        <f>'Table U4'!$AM$180</f>
        <v>58.302326421384024</v>
      </c>
      <c r="H159" s="180">
        <f>'Table U4'!$AP$180</f>
        <v>806.52776158378731</v>
      </c>
      <c r="I159" s="180">
        <v>0</v>
      </c>
      <c r="J159" s="180">
        <v>0</v>
      </c>
      <c r="K159" s="180">
        <f t="shared" si="66"/>
        <v>3572.6181712232546</v>
      </c>
    </row>
    <row r="160" spans="1:11" x14ac:dyDescent="0.2">
      <c r="A160" s="270">
        <v>2017</v>
      </c>
      <c r="B160" s="181" t="s">
        <v>207</v>
      </c>
      <c r="C160" s="181" t="s">
        <v>472</v>
      </c>
      <c r="D160" s="195" t="s">
        <v>26</v>
      </c>
      <c r="E160" s="191">
        <f>'Table U4'!$F$180</f>
        <v>1869.1767171291006</v>
      </c>
      <c r="F160" s="191">
        <f>'Table U4'!$E$180</f>
        <v>170.89561887748025</v>
      </c>
      <c r="G160" s="191">
        <f>'Table U4'!$D$180</f>
        <v>364.58946156365568</v>
      </c>
      <c r="H160" s="191">
        <f>'Table U4'!$G$180</f>
        <v>610.0133474453653</v>
      </c>
      <c r="I160" s="191">
        <v>0</v>
      </c>
      <c r="J160" s="191">
        <v>0</v>
      </c>
      <c r="K160" s="196">
        <f t="shared" si="66"/>
        <v>3014.6751450156016</v>
      </c>
    </row>
    <row r="161" spans="1:11" x14ac:dyDescent="0.2">
      <c r="A161" s="270">
        <v>2017</v>
      </c>
      <c r="B161" s="181" t="s">
        <v>207</v>
      </c>
      <c r="C161" s="181" t="s">
        <v>472</v>
      </c>
      <c r="D161" s="195" t="s">
        <v>27</v>
      </c>
      <c r="E161" s="191">
        <f>'Table U4'!$K$180</f>
        <v>7584.5676568233284</v>
      </c>
      <c r="F161" s="191">
        <f>'Table U4'!$J$180</f>
        <v>1509.4259813473236</v>
      </c>
      <c r="G161" s="191">
        <f>'Table U4'!$I$180</f>
        <v>143.35656248546471</v>
      </c>
      <c r="H161" s="191">
        <f>'Table U4'!$L$180</f>
        <v>2060.7166074316547</v>
      </c>
      <c r="I161" s="191">
        <v>0</v>
      </c>
      <c r="J161" s="191">
        <v>0</v>
      </c>
      <c r="K161" s="196">
        <f t="shared" si="66"/>
        <v>11298.066808087773</v>
      </c>
    </row>
    <row r="162" spans="1:11" x14ac:dyDescent="0.2">
      <c r="A162" s="270">
        <v>2017</v>
      </c>
      <c r="B162" s="181" t="s">
        <v>207</v>
      </c>
      <c r="C162" s="181" t="s">
        <v>472</v>
      </c>
      <c r="D162" s="195" t="s">
        <v>28</v>
      </c>
      <c r="E162" s="191">
        <f>'Table U4'!$P$180</f>
        <v>3282.9804834812107</v>
      </c>
      <c r="F162" s="191">
        <f>'Table U4'!$O$180</f>
        <v>662.24064475745763</v>
      </c>
      <c r="G162" s="191">
        <f>'Table U4'!$N$180</f>
        <v>74.819500311709504</v>
      </c>
      <c r="H162" s="191">
        <f>'Table U4'!$Q$180</f>
        <v>884.36422030584458</v>
      </c>
      <c r="I162" s="191">
        <v>0</v>
      </c>
      <c r="J162" s="191">
        <v>0</v>
      </c>
      <c r="K162" s="191">
        <f t="shared" si="66"/>
        <v>4904.4048488562221</v>
      </c>
    </row>
    <row r="163" spans="1:11" x14ac:dyDescent="0.2">
      <c r="A163" s="270">
        <v>2017</v>
      </c>
      <c r="B163" s="181" t="s">
        <v>207</v>
      </c>
      <c r="C163" s="181" t="s">
        <v>472</v>
      </c>
      <c r="D163" s="195" t="s">
        <v>186</v>
      </c>
      <c r="E163" s="191">
        <v>0</v>
      </c>
      <c r="F163" s="191">
        <v>0</v>
      </c>
      <c r="G163" s="191">
        <v>0</v>
      </c>
      <c r="H163" s="191">
        <v>0</v>
      </c>
      <c r="I163" s="191">
        <v>681.75745357429594</v>
      </c>
      <c r="J163" s="191">
        <v>1676.2869891403539</v>
      </c>
      <c r="K163" s="191">
        <f t="shared" si="66"/>
        <v>2358.0444427146499</v>
      </c>
    </row>
    <row r="164" spans="1:11" x14ac:dyDescent="0.2">
      <c r="A164" s="270">
        <v>2017</v>
      </c>
      <c r="B164" s="181" t="s">
        <v>207</v>
      </c>
      <c r="C164" s="181" t="s">
        <v>472</v>
      </c>
      <c r="D164" s="186" t="s">
        <v>19</v>
      </c>
      <c r="E164" s="191">
        <f t="shared" ref="E164:J164" si="71">SUM(E159:E163)</f>
        <v>14866.150801353366</v>
      </c>
      <c r="F164" s="191">
        <f t="shared" si="71"/>
        <v>2920.9243842806191</v>
      </c>
      <c r="G164" s="191">
        <f t="shared" si="71"/>
        <v>641.0678507822139</v>
      </c>
      <c r="H164" s="191">
        <f t="shared" si="71"/>
        <v>4361.6219367666517</v>
      </c>
      <c r="I164" s="191">
        <f t="shared" si="71"/>
        <v>681.75745357429594</v>
      </c>
      <c r="J164" s="191">
        <f t="shared" si="71"/>
        <v>1676.2869891403539</v>
      </c>
      <c r="K164" s="191">
        <f t="shared" si="66"/>
        <v>25147.8094158975</v>
      </c>
    </row>
    <row r="165" spans="1:11" x14ac:dyDescent="0.2">
      <c r="A165" s="270">
        <v>2017</v>
      </c>
      <c r="B165" s="181" t="s">
        <v>207</v>
      </c>
      <c r="C165" s="181" t="s">
        <v>472</v>
      </c>
      <c r="D165" s="195" t="s">
        <v>29</v>
      </c>
      <c r="E165" s="191">
        <v>0</v>
      </c>
      <c r="F165" s="191">
        <v>0</v>
      </c>
      <c r="G165" s="191">
        <v>0</v>
      </c>
      <c r="H165" s="191">
        <f>'Table U4'!$V$180</f>
        <v>6553.9610313231478</v>
      </c>
      <c r="I165" s="191">
        <v>0</v>
      </c>
      <c r="J165" s="191">
        <v>0</v>
      </c>
      <c r="K165" s="191">
        <f t="shared" si="66"/>
        <v>6553.9610313231478</v>
      </c>
    </row>
    <row r="166" spans="1:11" x14ac:dyDescent="0.2">
      <c r="A166" s="270">
        <v>2017</v>
      </c>
      <c r="B166" s="181" t="s">
        <v>207</v>
      </c>
      <c r="C166" s="181" t="s">
        <v>472</v>
      </c>
      <c r="D166" s="195" t="s">
        <v>30</v>
      </c>
      <c r="E166" s="191">
        <v>0</v>
      </c>
      <c r="F166" s="191">
        <v>0</v>
      </c>
      <c r="G166" s="191">
        <v>0</v>
      </c>
      <c r="H166" s="191">
        <f>'Table U4'!$AA$180</f>
        <v>1666.4115023605048</v>
      </c>
      <c r="I166" s="191">
        <v>0</v>
      </c>
      <c r="J166" s="191">
        <v>0</v>
      </c>
      <c r="K166" s="191">
        <f t="shared" si="66"/>
        <v>1666.4115023605048</v>
      </c>
    </row>
    <row r="167" spans="1:11" x14ac:dyDescent="0.2">
      <c r="A167" s="270">
        <v>2017</v>
      </c>
      <c r="B167" s="181" t="s">
        <v>207</v>
      </c>
      <c r="C167" s="181" t="s">
        <v>472</v>
      </c>
      <c r="D167" s="195" t="s">
        <v>24</v>
      </c>
      <c r="E167" s="191">
        <v>0</v>
      </c>
      <c r="F167" s="191">
        <v>0</v>
      </c>
      <c r="G167" s="191">
        <v>0</v>
      </c>
      <c r="H167" s="191">
        <f>'Table U4'!$AF$180</f>
        <v>228.98851793338417</v>
      </c>
      <c r="I167" s="191">
        <v>0</v>
      </c>
      <c r="J167" s="191">
        <v>0</v>
      </c>
      <c r="K167" s="191">
        <f t="shared" si="66"/>
        <v>228.98851793338417</v>
      </c>
    </row>
    <row r="168" spans="1:11" x14ac:dyDescent="0.2">
      <c r="A168" s="270">
        <v>2017</v>
      </c>
      <c r="B168" s="181" t="s">
        <v>207</v>
      </c>
      <c r="C168" s="181" t="s">
        <v>472</v>
      </c>
      <c r="D168" s="195" t="s">
        <v>31</v>
      </c>
      <c r="E168" s="191">
        <v>0</v>
      </c>
      <c r="F168" s="191">
        <v>0</v>
      </c>
      <c r="G168" s="191">
        <v>0</v>
      </c>
      <c r="H168" s="191">
        <f>'Table U4'!$AK$180</f>
        <v>436.84971191735895</v>
      </c>
      <c r="I168" s="191">
        <v>0</v>
      </c>
      <c r="J168" s="191">
        <v>0</v>
      </c>
      <c r="K168" s="191">
        <f t="shared" si="66"/>
        <v>436.84971191735895</v>
      </c>
    </row>
    <row r="169" spans="1:11" x14ac:dyDescent="0.2">
      <c r="A169" s="270">
        <v>2017</v>
      </c>
      <c r="B169" s="181" t="s">
        <v>207</v>
      </c>
      <c r="C169" s="181" t="s">
        <v>472</v>
      </c>
      <c r="D169" s="195" t="s">
        <v>25</v>
      </c>
      <c r="E169" s="191">
        <f>'Table U4'!$AT$180</f>
        <v>2166.3505042412835</v>
      </c>
      <c r="F169" s="191">
        <f>'Table U4'!$AS$180</f>
        <v>419.65861581282013</v>
      </c>
      <c r="G169" s="191">
        <f>'Table U4'!$AR$180</f>
        <v>64.174510993073838</v>
      </c>
      <c r="H169" s="191">
        <f>'Table U4'!$AU$180</f>
        <v>559.84362902051612</v>
      </c>
      <c r="I169" s="191">
        <v>0</v>
      </c>
      <c r="J169" s="191">
        <v>0</v>
      </c>
      <c r="K169" s="191">
        <f t="shared" si="66"/>
        <v>3210.0272600676935</v>
      </c>
    </row>
    <row r="170" spans="1:11" x14ac:dyDescent="0.2">
      <c r="A170" s="270">
        <v>2017</v>
      </c>
      <c r="B170" s="203" t="s">
        <v>207</v>
      </c>
      <c r="C170" s="203" t="s">
        <v>472</v>
      </c>
      <c r="D170" s="204" t="s">
        <v>21</v>
      </c>
      <c r="E170" s="205">
        <f t="shared" ref="E170:J170" si="72">SUM(E164:E169)</f>
        <v>17032.501305594647</v>
      </c>
      <c r="F170" s="205">
        <f t="shared" si="72"/>
        <v>3340.5830000934393</v>
      </c>
      <c r="G170" s="205">
        <f t="shared" si="72"/>
        <v>705.24236177528769</v>
      </c>
      <c r="H170" s="205">
        <f t="shared" si="72"/>
        <v>13807.676329321561</v>
      </c>
      <c r="I170" s="205">
        <f t="shared" si="72"/>
        <v>681.75745357429594</v>
      </c>
      <c r="J170" s="205">
        <f t="shared" si="72"/>
        <v>1676.2869891403539</v>
      </c>
      <c r="K170" s="205">
        <f t="shared" si="66"/>
        <v>37244.047439499584</v>
      </c>
    </row>
    <row r="171" spans="1:11" x14ac:dyDescent="0.2">
      <c r="A171" s="270">
        <v>2017</v>
      </c>
      <c r="B171" s="206" t="s">
        <v>32</v>
      </c>
      <c r="C171" s="206"/>
      <c r="D171" s="177" t="s">
        <v>33</v>
      </c>
      <c r="E171" s="178">
        <v>0</v>
      </c>
      <c r="F171" s="207">
        <v>55579.103335881577</v>
      </c>
      <c r="G171" s="178">
        <v>10.766921603234223</v>
      </c>
      <c r="H171" s="178">
        <v>415.58635903946816</v>
      </c>
      <c r="I171" s="178">
        <v>0</v>
      </c>
      <c r="J171" s="178">
        <v>997.12429540460482</v>
      </c>
      <c r="K171" s="178">
        <f>SUM(F171:J171)</f>
        <v>57002.580911928882</v>
      </c>
    </row>
    <row r="172" spans="1:11" x14ac:dyDescent="0.2">
      <c r="A172" s="270">
        <v>2017</v>
      </c>
      <c r="B172" s="189" t="s">
        <v>4</v>
      </c>
      <c r="C172" s="189"/>
      <c r="D172" s="190" t="s">
        <v>5</v>
      </c>
      <c r="E172" s="188">
        <f t="shared" ref="E172:J172" si="73">E144+E150+E159</f>
        <v>27199.374593596294</v>
      </c>
      <c r="F172" s="188">
        <f t="shared" si="73"/>
        <v>4108.2371611715625</v>
      </c>
      <c r="G172" s="188">
        <f t="shared" si="73"/>
        <v>579.46221371908644</v>
      </c>
      <c r="H172" s="188">
        <f t="shared" si="73"/>
        <v>3085.4590420450345</v>
      </c>
      <c r="I172" s="188">
        <f t="shared" si="73"/>
        <v>509.31394951745017</v>
      </c>
      <c r="J172" s="188">
        <f t="shared" si="73"/>
        <v>1071.4349998020332</v>
      </c>
      <c r="K172" s="188">
        <f t="shared" ref="K172:K186" si="74">SUM(E172:J172)</f>
        <v>36553.281959851462</v>
      </c>
    </row>
    <row r="173" spans="1:11" x14ac:dyDescent="0.2">
      <c r="A173" s="270">
        <v>2017</v>
      </c>
      <c r="B173" s="189" t="s">
        <v>4</v>
      </c>
      <c r="C173" s="189"/>
      <c r="D173" s="190" t="s">
        <v>17</v>
      </c>
      <c r="E173" s="188">
        <f t="shared" ref="E173:J174" si="75">E145+E151</f>
        <v>6389.1504969274929</v>
      </c>
      <c r="F173" s="188">
        <f t="shared" si="75"/>
        <v>713.3277202072768</v>
      </c>
      <c r="G173" s="188">
        <f t="shared" si="75"/>
        <v>21.775799864107032</v>
      </c>
      <c r="H173" s="188">
        <f t="shared" si="75"/>
        <v>553.05042238208898</v>
      </c>
      <c r="I173" s="188">
        <f t="shared" si="75"/>
        <v>15.907733674470165</v>
      </c>
      <c r="J173" s="188">
        <f t="shared" si="75"/>
        <v>172.58303491394491</v>
      </c>
      <c r="K173" s="188">
        <f t="shared" si="74"/>
        <v>7865.7952079693814</v>
      </c>
    </row>
    <row r="174" spans="1:11" x14ac:dyDescent="0.2">
      <c r="A174" s="270">
        <v>2017</v>
      </c>
      <c r="B174" s="189" t="s">
        <v>4</v>
      </c>
      <c r="C174" s="189"/>
      <c r="D174" s="190" t="s">
        <v>18</v>
      </c>
      <c r="E174" s="188">
        <f t="shared" si="75"/>
        <v>1161.1574112609678</v>
      </c>
      <c r="F174" s="188">
        <f t="shared" si="75"/>
        <v>788.62814708307008</v>
      </c>
      <c r="G174" s="188">
        <f t="shared" si="75"/>
        <v>0</v>
      </c>
      <c r="H174" s="188">
        <f t="shared" si="75"/>
        <v>1262.7108697870342</v>
      </c>
      <c r="I174" s="188">
        <f t="shared" si="75"/>
        <v>0.39169961064548392</v>
      </c>
      <c r="J174" s="188">
        <f t="shared" si="75"/>
        <v>0</v>
      </c>
      <c r="K174" s="188">
        <f t="shared" si="74"/>
        <v>3212.8881277417177</v>
      </c>
    </row>
    <row r="175" spans="1:11" x14ac:dyDescent="0.2">
      <c r="A175" s="270">
        <v>2017</v>
      </c>
      <c r="B175" s="189" t="s">
        <v>4</v>
      </c>
      <c r="C175" s="189"/>
      <c r="D175" s="190" t="s">
        <v>9</v>
      </c>
      <c r="E175" s="188">
        <f t="shared" ref="E175:J175" si="76">E160+E161</f>
        <v>9453.7443739524297</v>
      </c>
      <c r="F175" s="188">
        <f t="shared" si="76"/>
        <v>1680.3216002248039</v>
      </c>
      <c r="G175" s="188">
        <f t="shared" si="76"/>
        <v>507.94602404912041</v>
      </c>
      <c r="H175" s="188">
        <f t="shared" si="76"/>
        <v>2670.7299548770197</v>
      </c>
      <c r="I175" s="188">
        <f t="shared" si="76"/>
        <v>0</v>
      </c>
      <c r="J175" s="188">
        <f t="shared" si="76"/>
        <v>0</v>
      </c>
      <c r="K175" s="188">
        <f t="shared" si="74"/>
        <v>14312.741953103374</v>
      </c>
    </row>
    <row r="176" spans="1:11" x14ac:dyDescent="0.2">
      <c r="A176" s="270">
        <v>2017</v>
      </c>
      <c r="B176" s="189" t="s">
        <v>4</v>
      </c>
      <c r="C176" s="189"/>
      <c r="D176" s="190" t="s">
        <v>28</v>
      </c>
      <c r="E176" s="188">
        <f t="shared" ref="E176:J177" si="77">E162</f>
        <v>3282.9804834812107</v>
      </c>
      <c r="F176" s="188">
        <f t="shared" si="77"/>
        <v>662.24064475745763</v>
      </c>
      <c r="G176" s="188">
        <f t="shared" si="77"/>
        <v>74.819500311709504</v>
      </c>
      <c r="H176" s="188">
        <f t="shared" si="77"/>
        <v>884.36422030584458</v>
      </c>
      <c r="I176" s="188">
        <f t="shared" si="77"/>
        <v>0</v>
      </c>
      <c r="J176" s="188">
        <f t="shared" si="77"/>
        <v>0</v>
      </c>
      <c r="K176" s="188">
        <f t="shared" si="74"/>
        <v>4904.4048488562221</v>
      </c>
    </row>
    <row r="177" spans="1:11" x14ac:dyDescent="0.2">
      <c r="A177" s="270">
        <v>2017</v>
      </c>
      <c r="B177" s="189" t="s">
        <v>4</v>
      </c>
      <c r="C177" s="189"/>
      <c r="D177" s="195" t="s">
        <v>186</v>
      </c>
      <c r="E177" s="188">
        <f t="shared" si="77"/>
        <v>0</v>
      </c>
      <c r="F177" s="188">
        <f t="shared" si="77"/>
        <v>0</v>
      </c>
      <c r="G177" s="188">
        <f t="shared" si="77"/>
        <v>0</v>
      </c>
      <c r="H177" s="188">
        <f t="shared" si="77"/>
        <v>0</v>
      </c>
      <c r="I177" s="188">
        <f t="shared" si="77"/>
        <v>681.75745357429594</v>
      </c>
      <c r="J177" s="188">
        <f t="shared" si="77"/>
        <v>1676.2869891403539</v>
      </c>
      <c r="K177" s="188">
        <f t="shared" si="74"/>
        <v>2358.0444427146499</v>
      </c>
    </row>
    <row r="178" spans="1:11" x14ac:dyDescent="0.2">
      <c r="A178" s="270">
        <v>2017</v>
      </c>
      <c r="B178" s="189" t="s">
        <v>4</v>
      </c>
      <c r="C178" s="189"/>
      <c r="D178" s="190" t="s">
        <v>19</v>
      </c>
      <c r="E178" s="188">
        <f t="shared" ref="E178:J178" si="78">SUM(E172:E177)</f>
        <v>47486.407359218392</v>
      </c>
      <c r="F178" s="188">
        <f t="shared" si="78"/>
        <v>7952.7552734441706</v>
      </c>
      <c r="G178" s="188">
        <f t="shared" si="78"/>
        <v>1184.0035379440235</v>
      </c>
      <c r="H178" s="188">
        <f t="shared" si="78"/>
        <v>8456.3145093970215</v>
      </c>
      <c r="I178" s="188">
        <f t="shared" si="78"/>
        <v>1207.3708363768617</v>
      </c>
      <c r="J178" s="188">
        <f t="shared" si="78"/>
        <v>2920.3050238563319</v>
      </c>
      <c r="K178" s="188">
        <f t="shared" si="74"/>
        <v>69207.1565402368</v>
      </c>
    </row>
    <row r="179" spans="1:11" x14ac:dyDescent="0.2">
      <c r="A179" s="270">
        <v>2017</v>
      </c>
      <c r="B179" s="189" t="s">
        <v>4</v>
      </c>
      <c r="C179" s="189"/>
      <c r="D179" s="190" t="s">
        <v>22</v>
      </c>
      <c r="E179" s="188">
        <f t="shared" ref="E179:J180" si="79">E154</f>
        <v>0</v>
      </c>
      <c r="F179" s="188">
        <f t="shared" si="79"/>
        <v>0</v>
      </c>
      <c r="G179" s="188">
        <f t="shared" si="79"/>
        <v>0</v>
      </c>
      <c r="H179" s="188">
        <f t="shared" si="79"/>
        <v>829.84995659357457</v>
      </c>
      <c r="I179" s="188">
        <f t="shared" si="79"/>
        <v>0</v>
      </c>
      <c r="J179" s="188">
        <f t="shared" si="79"/>
        <v>0</v>
      </c>
      <c r="K179" s="188">
        <f t="shared" si="74"/>
        <v>829.84995659357457</v>
      </c>
    </row>
    <row r="180" spans="1:11" x14ac:dyDescent="0.2">
      <c r="A180" s="270">
        <v>2017</v>
      </c>
      <c r="B180" s="189" t="s">
        <v>4</v>
      </c>
      <c r="C180" s="189"/>
      <c r="D180" s="190" t="s">
        <v>23</v>
      </c>
      <c r="E180" s="188">
        <f t="shared" si="79"/>
        <v>2.4553756981775643</v>
      </c>
      <c r="F180" s="188">
        <f t="shared" si="79"/>
        <v>42.190338898878856</v>
      </c>
      <c r="G180" s="188">
        <f t="shared" si="79"/>
        <v>0</v>
      </c>
      <c r="H180" s="188">
        <f t="shared" si="79"/>
        <v>1069.8209158825898</v>
      </c>
      <c r="I180" s="188">
        <f t="shared" si="79"/>
        <v>4.6794135967197566E-2</v>
      </c>
      <c r="J180" s="188">
        <f t="shared" si="79"/>
        <v>0</v>
      </c>
      <c r="K180" s="188">
        <f t="shared" si="74"/>
        <v>1114.5134246156135</v>
      </c>
    </row>
    <row r="181" spans="1:11" x14ac:dyDescent="0.2">
      <c r="A181" s="270">
        <v>2017</v>
      </c>
      <c r="B181" s="189" t="s">
        <v>4</v>
      </c>
      <c r="C181" s="189"/>
      <c r="D181" s="190" t="s">
        <v>20</v>
      </c>
      <c r="E181" s="188">
        <f t="shared" ref="E181:J181" si="80">E148+E156+E167</f>
        <v>0</v>
      </c>
      <c r="F181" s="188">
        <f t="shared" si="80"/>
        <v>0</v>
      </c>
      <c r="G181" s="188">
        <f t="shared" si="80"/>
        <v>0</v>
      </c>
      <c r="H181" s="188">
        <f t="shared" si="80"/>
        <v>8712.9066214989398</v>
      </c>
      <c r="I181" s="188">
        <f t="shared" si="80"/>
        <v>0</v>
      </c>
      <c r="J181" s="188">
        <f t="shared" si="80"/>
        <v>0</v>
      </c>
      <c r="K181" s="188">
        <f t="shared" si="74"/>
        <v>8712.9066214989398</v>
      </c>
    </row>
    <row r="182" spans="1:11" x14ac:dyDescent="0.2">
      <c r="A182" s="270">
        <v>2017</v>
      </c>
      <c r="B182" s="189" t="s">
        <v>4</v>
      </c>
      <c r="C182" s="189"/>
      <c r="D182" s="190" t="s">
        <v>29</v>
      </c>
      <c r="E182" s="188">
        <f t="shared" ref="E182:J183" si="81">E165</f>
        <v>0</v>
      </c>
      <c r="F182" s="188">
        <f t="shared" si="81"/>
        <v>0</v>
      </c>
      <c r="G182" s="188">
        <f t="shared" si="81"/>
        <v>0</v>
      </c>
      <c r="H182" s="188">
        <f t="shared" si="81"/>
        <v>6553.9610313231478</v>
      </c>
      <c r="I182" s="188">
        <f t="shared" si="81"/>
        <v>0</v>
      </c>
      <c r="J182" s="188">
        <f t="shared" si="81"/>
        <v>0</v>
      </c>
      <c r="K182" s="188">
        <f t="shared" si="74"/>
        <v>6553.9610313231478</v>
      </c>
    </row>
    <row r="183" spans="1:11" x14ac:dyDescent="0.2">
      <c r="A183" s="270">
        <v>2017</v>
      </c>
      <c r="B183" s="189" t="s">
        <v>4</v>
      </c>
      <c r="C183" s="189"/>
      <c r="D183" s="190" t="s">
        <v>30</v>
      </c>
      <c r="E183" s="188">
        <f t="shared" si="81"/>
        <v>0</v>
      </c>
      <c r="F183" s="188">
        <f t="shared" si="81"/>
        <v>0</v>
      </c>
      <c r="G183" s="188">
        <f t="shared" si="81"/>
        <v>0</v>
      </c>
      <c r="H183" s="188">
        <f t="shared" si="81"/>
        <v>1666.4115023605048</v>
      </c>
      <c r="I183" s="188">
        <f t="shared" si="81"/>
        <v>0</v>
      </c>
      <c r="J183" s="188">
        <f t="shared" si="81"/>
        <v>0</v>
      </c>
      <c r="K183" s="188">
        <f t="shared" si="74"/>
        <v>1666.4115023605048</v>
      </c>
    </row>
    <row r="184" spans="1:11" x14ac:dyDescent="0.2">
      <c r="A184" s="270">
        <v>2017</v>
      </c>
      <c r="B184" s="189" t="s">
        <v>4</v>
      </c>
      <c r="C184" s="189"/>
      <c r="D184" s="190" t="s">
        <v>31</v>
      </c>
      <c r="E184" s="188">
        <f t="shared" ref="E184:J184" si="82">E168</f>
        <v>0</v>
      </c>
      <c r="F184" s="188">
        <f t="shared" si="82"/>
        <v>0</v>
      </c>
      <c r="G184" s="188">
        <f t="shared" si="82"/>
        <v>0</v>
      </c>
      <c r="H184" s="188">
        <f t="shared" si="82"/>
        <v>436.84971191735895</v>
      </c>
      <c r="I184" s="188">
        <f t="shared" si="82"/>
        <v>0</v>
      </c>
      <c r="J184" s="188">
        <f t="shared" si="82"/>
        <v>0</v>
      </c>
      <c r="K184" s="188">
        <f t="shared" si="74"/>
        <v>436.84971191735895</v>
      </c>
    </row>
    <row r="185" spans="1:11" x14ac:dyDescent="0.2">
      <c r="A185" s="270">
        <v>2017</v>
      </c>
      <c r="B185" s="189" t="s">
        <v>4</v>
      </c>
      <c r="C185" s="189"/>
      <c r="D185" s="190" t="s">
        <v>25</v>
      </c>
      <c r="E185" s="188">
        <f t="shared" ref="E185:J185" si="83">E157+E169</f>
        <v>2764.9125896844716</v>
      </c>
      <c r="F185" s="188">
        <f t="shared" si="83"/>
        <v>480.92705847539366</v>
      </c>
      <c r="G185" s="188">
        <f t="shared" si="83"/>
        <v>64.174510993073838</v>
      </c>
      <c r="H185" s="188">
        <f t="shared" si="83"/>
        <v>3120.2507423946936</v>
      </c>
      <c r="I185" s="188">
        <f t="shared" si="83"/>
        <v>36.445786661468105</v>
      </c>
      <c r="J185" s="188">
        <f t="shared" si="83"/>
        <v>186.20622927337743</v>
      </c>
      <c r="K185" s="188">
        <f t="shared" si="74"/>
        <v>6652.9169174824783</v>
      </c>
    </row>
    <row r="186" spans="1:11" x14ac:dyDescent="0.2">
      <c r="A186" s="270">
        <v>2017</v>
      </c>
      <c r="B186" s="189" t="s">
        <v>4</v>
      </c>
      <c r="C186" s="189"/>
      <c r="D186" s="190" t="s">
        <v>32</v>
      </c>
      <c r="E186" s="197">
        <f t="shared" ref="E186:J186" si="84">E171</f>
        <v>0</v>
      </c>
      <c r="F186" s="197">
        <f t="shared" si="84"/>
        <v>55579.103335881577</v>
      </c>
      <c r="G186" s="197">
        <f t="shared" si="84"/>
        <v>10.766921603234223</v>
      </c>
      <c r="H186" s="197">
        <f t="shared" si="84"/>
        <v>415.58635903946816</v>
      </c>
      <c r="I186" s="197">
        <f t="shared" si="84"/>
        <v>0</v>
      </c>
      <c r="J186" s="197">
        <f t="shared" si="84"/>
        <v>997.12429540460482</v>
      </c>
      <c r="K186" s="188">
        <f t="shared" si="74"/>
        <v>57002.580911928882</v>
      </c>
    </row>
    <row r="187" spans="1:11" x14ac:dyDescent="0.2">
      <c r="A187" s="270">
        <v>2017</v>
      </c>
      <c r="B187" s="189" t="s">
        <v>4</v>
      </c>
      <c r="C187" s="189"/>
      <c r="D187" s="190" t="s">
        <v>34</v>
      </c>
      <c r="E187" s="188">
        <f t="shared" ref="E187:K187" si="85">SUM(E179:E186)</f>
        <v>2767.3679653826493</v>
      </c>
      <c r="F187" s="188">
        <f t="shared" si="85"/>
        <v>56102.220733255846</v>
      </c>
      <c r="G187" s="188">
        <f t="shared" si="85"/>
        <v>74.941432596308061</v>
      </c>
      <c r="H187" s="188">
        <f t="shared" si="85"/>
        <v>22805.636841010277</v>
      </c>
      <c r="I187" s="188">
        <f t="shared" si="85"/>
        <v>36.492580797435302</v>
      </c>
      <c r="J187" s="188">
        <f t="shared" si="85"/>
        <v>1183.3305246779823</v>
      </c>
      <c r="K187" s="188">
        <f t="shared" si="85"/>
        <v>82969.990077720504</v>
      </c>
    </row>
    <row r="188" spans="1:11" x14ac:dyDescent="0.2">
      <c r="A188" s="270">
        <v>2017</v>
      </c>
      <c r="B188" s="190" t="s">
        <v>4</v>
      </c>
      <c r="C188" s="190"/>
      <c r="D188" s="190" t="s">
        <v>21</v>
      </c>
      <c r="E188" s="188">
        <f t="shared" ref="E188:K188" si="86">E178+E187</f>
        <v>50253.77532460104</v>
      </c>
      <c r="F188" s="188">
        <f t="shared" si="86"/>
        <v>64054.976006700017</v>
      </c>
      <c r="G188" s="188">
        <f t="shared" si="86"/>
        <v>1258.9449705403315</v>
      </c>
      <c r="H188" s="188">
        <f t="shared" si="86"/>
        <v>31261.951350407297</v>
      </c>
      <c r="I188" s="188">
        <f t="shared" si="86"/>
        <v>1243.863417174297</v>
      </c>
      <c r="J188" s="188">
        <f t="shared" si="86"/>
        <v>4103.6355485343138</v>
      </c>
      <c r="K188" s="188">
        <f t="shared" si="86"/>
        <v>152177.1466179573</v>
      </c>
    </row>
    <row r="189" spans="1:11" x14ac:dyDescent="0.2">
      <c r="A189" s="270">
        <v>2017</v>
      </c>
      <c r="B189" s="190" t="s">
        <v>4</v>
      </c>
      <c r="C189" s="190"/>
      <c r="D189" s="190" t="s">
        <v>35</v>
      </c>
      <c r="E189" s="188">
        <f t="shared" ref="E189:K189" si="87">E188-E186</f>
        <v>50253.77532460104</v>
      </c>
      <c r="F189" s="188">
        <f t="shared" si="87"/>
        <v>8475.8726708184404</v>
      </c>
      <c r="G189" s="188">
        <f t="shared" si="87"/>
        <v>1248.1780489370972</v>
      </c>
      <c r="H189" s="188">
        <f t="shared" si="87"/>
        <v>30846.364991367827</v>
      </c>
      <c r="I189" s="188">
        <f t="shared" si="87"/>
        <v>1243.863417174297</v>
      </c>
      <c r="J189" s="188">
        <f t="shared" si="87"/>
        <v>3106.5112531297091</v>
      </c>
      <c r="K189" s="188">
        <f t="shared" si="87"/>
        <v>95174.565706028428</v>
      </c>
    </row>
  </sheetData>
  <hyperlinks>
    <hyperlink ref="A4" location="Title!A1" display="Return to Title page" xr:uid="{F1706B99-DD66-4970-9CA0-7702498C22F9}"/>
  </hyperlinks>
  <pageMargins left="0.70866141732283472" right="0.70866141732283472" top="0.74803149606299213" bottom="0.74803149606299213" header="0.31496062992125984" footer="0.31496062992125984"/>
  <pageSetup paperSize="9" scale="1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58282-0DD3-4EF2-A636-B57414AC101A}">
  <sheetPr codeName="Sheet5">
    <tabColor theme="8" tint="0.79998168889431442"/>
  </sheetPr>
  <dimension ref="A1:AQ301"/>
  <sheetViews>
    <sheetView showGridLines="0" tabSelected="1" topLeftCell="AE1" zoomScaleNormal="100" workbookViewId="0">
      <selection activeCell="Q67" sqref="Q67"/>
    </sheetView>
  </sheetViews>
  <sheetFormatPr defaultColWidth="9.140625" defaultRowHeight="12.75" x14ac:dyDescent="0.2"/>
  <cols>
    <col min="1" max="1" width="9.140625" style="67"/>
    <col min="2" max="2" width="17.85546875" style="67" customWidth="1"/>
    <col min="3" max="3" width="17.140625" style="67" customWidth="1"/>
    <col min="4" max="5" width="19.5703125" style="67" customWidth="1"/>
    <col min="6" max="6" width="22.85546875" style="67" customWidth="1"/>
    <col min="7" max="7" width="20.5703125" style="67" customWidth="1"/>
    <col min="8" max="8" width="20.42578125" style="148" customWidth="1"/>
    <col min="9" max="9" width="19.5703125" style="148" customWidth="1"/>
    <col min="10" max="10" width="21.7109375" style="148" customWidth="1"/>
    <col min="11" max="11" width="21.5703125" style="149" customWidth="1"/>
    <col min="12" max="12" width="24.42578125" style="149" customWidth="1"/>
    <col min="13" max="13" width="18.85546875" style="148" customWidth="1"/>
    <col min="14" max="14" width="20.7109375" style="148" customWidth="1"/>
    <col min="15" max="15" width="20" style="148" customWidth="1"/>
    <col min="16" max="16" width="22.140625" style="148" customWidth="1"/>
    <col min="17" max="17" width="21.85546875" style="148" customWidth="1"/>
    <col min="18" max="18" width="24.7109375" style="148" customWidth="1"/>
    <col min="19" max="20" width="19.28515625" style="148" customWidth="1"/>
    <col min="21" max="21" width="18.42578125" style="148" customWidth="1"/>
    <col min="22" max="22" width="20.5703125" style="148" customWidth="1"/>
    <col min="23" max="23" width="20.42578125" style="148" customWidth="1"/>
    <col min="24" max="24" width="23.28515625" style="148" customWidth="1"/>
    <col min="25" max="25" width="21.7109375" style="148" customWidth="1"/>
    <col min="26" max="26" width="13.140625" style="148" customWidth="1"/>
    <col min="27" max="27" width="12.42578125" style="148" customWidth="1"/>
    <col min="28" max="28" width="14.42578125" style="148" customWidth="1"/>
    <col min="29" max="29" width="14.28515625" style="148" customWidth="1"/>
    <col min="30" max="30" width="17.140625" style="148" customWidth="1"/>
    <col min="31" max="31" width="11.5703125" style="148" customWidth="1"/>
    <col min="32" max="32" width="15" style="148" customWidth="1"/>
    <col min="33" max="33" width="14.28515625" style="148" customWidth="1"/>
    <col min="34" max="34" width="16.42578125" style="148" customWidth="1"/>
    <col min="35" max="35" width="16.140625" style="148" customWidth="1"/>
    <col min="36" max="36" width="19" style="148" customWidth="1"/>
    <col min="37" max="37" width="13.5703125" style="148" customWidth="1"/>
    <col min="38" max="38" width="27" style="148" customWidth="1"/>
    <col min="39" max="39" width="26.28515625" style="148" customWidth="1"/>
    <col min="40" max="40" width="28.42578125" style="148" customWidth="1"/>
    <col min="41" max="41" width="28.140625" style="148" customWidth="1"/>
    <col min="42" max="42" width="31" style="148" customWidth="1"/>
    <col min="43" max="43" width="25.5703125" style="148" customWidth="1"/>
    <col min="44" max="16384" width="9.140625" style="148"/>
  </cols>
  <sheetData>
    <row r="1" spans="1:43" ht="19.5" x14ac:dyDescent="0.3">
      <c r="A1" s="80" t="s">
        <v>442</v>
      </c>
    </row>
    <row r="3" spans="1:43" ht="15.75" x14ac:dyDescent="0.2">
      <c r="A3" s="84" t="s">
        <v>280</v>
      </c>
      <c r="B3" s="85" t="s">
        <v>1</v>
      </c>
    </row>
    <row r="4" spans="1:43" ht="15" x14ac:dyDescent="0.2">
      <c r="A4" s="275" t="s">
        <v>468</v>
      </c>
      <c r="B4" s="85"/>
    </row>
    <row r="5" spans="1:43" ht="15" customHeight="1" x14ac:dyDescent="0.2">
      <c r="B5" s="150"/>
      <c r="C5" s="150"/>
      <c r="D5" s="150"/>
      <c r="E5" s="150"/>
      <c r="F5" s="150"/>
      <c r="G5" s="150"/>
      <c r="H5" s="151"/>
      <c r="I5" s="152"/>
      <c r="J5" s="152"/>
      <c r="K5" s="152"/>
      <c r="L5" s="152"/>
      <c r="M5" s="152"/>
      <c r="N5" s="151"/>
      <c r="O5" s="152"/>
      <c r="P5" s="152"/>
      <c r="Q5" s="152"/>
      <c r="R5" s="152"/>
      <c r="S5" s="152"/>
      <c r="T5" s="151"/>
      <c r="U5" s="152"/>
      <c r="V5" s="152"/>
      <c r="W5" s="152"/>
      <c r="X5" s="152"/>
      <c r="Y5" s="152"/>
      <c r="Z5" s="151"/>
      <c r="AA5" s="152"/>
      <c r="AB5" s="152"/>
      <c r="AC5" s="152"/>
      <c r="AD5" s="152"/>
      <c r="AE5" s="152"/>
      <c r="AF5" s="151"/>
      <c r="AG5" s="152"/>
      <c r="AH5" s="152"/>
      <c r="AI5" s="152"/>
      <c r="AJ5" s="152"/>
      <c r="AK5" s="152"/>
      <c r="AL5" s="151"/>
      <c r="AM5" s="152"/>
      <c r="AN5" s="152"/>
      <c r="AO5" s="152"/>
      <c r="AP5" s="152"/>
      <c r="AQ5" s="152"/>
    </row>
    <row r="6" spans="1:43" s="153" customFormat="1" ht="66" customHeight="1" x14ac:dyDescent="0.2">
      <c r="A6" s="276" t="s">
        <v>281</v>
      </c>
      <c r="B6" s="277" t="s">
        <v>401</v>
      </c>
      <c r="C6" s="277" t="s">
        <v>402</v>
      </c>
      <c r="D6" s="277" t="s">
        <v>403</v>
      </c>
      <c r="E6" s="277" t="s">
        <v>404</v>
      </c>
      <c r="F6" s="277" t="s">
        <v>405</v>
      </c>
      <c r="G6" s="277" t="s">
        <v>474</v>
      </c>
      <c r="H6" s="278" t="s">
        <v>406</v>
      </c>
      <c r="I6" s="278" t="s">
        <v>407</v>
      </c>
      <c r="J6" s="278" t="s">
        <v>408</v>
      </c>
      <c r="K6" s="279" t="s">
        <v>409</v>
      </c>
      <c r="L6" s="279" t="s">
        <v>410</v>
      </c>
      <c r="M6" s="279" t="s">
        <v>411</v>
      </c>
      <c r="N6" s="278" t="s">
        <v>412</v>
      </c>
      <c r="O6" s="278" t="s">
        <v>413</v>
      </c>
      <c r="P6" s="278" t="s">
        <v>414</v>
      </c>
      <c r="Q6" s="279" t="s">
        <v>415</v>
      </c>
      <c r="R6" s="279" t="s">
        <v>416</v>
      </c>
      <c r="S6" s="279" t="s">
        <v>417</v>
      </c>
      <c r="T6" s="278" t="s">
        <v>418</v>
      </c>
      <c r="U6" s="278" t="s">
        <v>419</v>
      </c>
      <c r="V6" s="278" t="s">
        <v>420</v>
      </c>
      <c r="W6" s="279" t="s">
        <v>421</v>
      </c>
      <c r="X6" s="279" t="s">
        <v>422</v>
      </c>
      <c r="Y6" s="279" t="s">
        <v>423</v>
      </c>
      <c r="Z6" s="278" t="s">
        <v>424</v>
      </c>
      <c r="AA6" s="278" t="s">
        <v>425</v>
      </c>
      <c r="AB6" s="278" t="s">
        <v>426</v>
      </c>
      <c r="AC6" s="279" t="s">
        <v>427</v>
      </c>
      <c r="AD6" s="279" t="s">
        <v>428</v>
      </c>
      <c r="AE6" s="279" t="s">
        <v>429</v>
      </c>
      <c r="AF6" s="278" t="s">
        <v>430</v>
      </c>
      <c r="AG6" s="278" t="s">
        <v>431</v>
      </c>
      <c r="AH6" s="278" t="s">
        <v>432</v>
      </c>
      <c r="AI6" s="279" t="s">
        <v>433</v>
      </c>
      <c r="AJ6" s="279" t="s">
        <v>434</v>
      </c>
      <c r="AK6" s="279" t="s">
        <v>435</v>
      </c>
      <c r="AL6" s="278" t="s">
        <v>436</v>
      </c>
      <c r="AM6" s="278" t="s">
        <v>437</v>
      </c>
      <c r="AN6" s="278" t="s">
        <v>438</v>
      </c>
      <c r="AO6" s="279" t="s">
        <v>439</v>
      </c>
      <c r="AP6" s="279" t="s">
        <v>440</v>
      </c>
      <c r="AQ6" s="279" t="s">
        <v>441</v>
      </c>
    </row>
    <row r="7" spans="1:43" s="153" customFormat="1" x14ac:dyDescent="0.2">
      <c r="A7" s="154">
        <v>1970</v>
      </c>
      <c r="B7" s="155">
        <v>21302.106343146159</v>
      </c>
      <c r="C7" s="155">
        <v>10720.439955237733</v>
      </c>
      <c r="D7" s="155">
        <v>2198.6904087228399</v>
      </c>
      <c r="E7" s="155">
        <v>2662.7632928932703</v>
      </c>
      <c r="F7" s="156" t="s">
        <v>467</v>
      </c>
      <c r="G7" s="157">
        <v>36884</v>
      </c>
      <c r="H7" s="155" t="s">
        <v>467</v>
      </c>
      <c r="I7" s="155" t="s">
        <v>467</v>
      </c>
      <c r="J7" s="155" t="s">
        <v>467</v>
      </c>
      <c r="K7" s="155" t="s">
        <v>467</v>
      </c>
      <c r="L7" s="155" t="s">
        <v>467</v>
      </c>
      <c r="M7" s="155" t="s">
        <v>467</v>
      </c>
      <c r="N7" s="155" t="s">
        <v>467</v>
      </c>
      <c r="O7" s="155" t="s">
        <v>467</v>
      </c>
      <c r="P7" s="155" t="s">
        <v>467</v>
      </c>
      <c r="Q7" s="155" t="s">
        <v>467</v>
      </c>
      <c r="R7" s="155" t="s">
        <v>467</v>
      </c>
      <c r="S7" s="155" t="s">
        <v>467</v>
      </c>
      <c r="T7" s="155" t="s">
        <v>467</v>
      </c>
      <c r="U7" s="155" t="s">
        <v>467</v>
      </c>
      <c r="V7" s="155" t="s">
        <v>467</v>
      </c>
      <c r="W7" s="155" t="s">
        <v>467</v>
      </c>
      <c r="X7" s="155" t="s">
        <v>467</v>
      </c>
      <c r="Y7" s="155" t="s">
        <v>467</v>
      </c>
      <c r="Z7" s="155" t="s">
        <v>467</v>
      </c>
      <c r="AA7" s="155" t="s">
        <v>467</v>
      </c>
      <c r="AB7" s="155" t="s">
        <v>467</v>
      </c>
      <c r="AC7" s="155" t="s">
        <v>467</v>
      </c>
      <c r="AD7" s="155" t="s">
        <v>467</v>
      </c>
      <c r="AE7" s="155" t="s">
        <v>467</v>
      </c>
      <c r="AF7" s="155" t="s">
        <v>467</v>
      </c>
      <c r="AG7" s="155" t="s">
        <v>467</v>
      </c>
      <c r="AH7" s="155" t="s">
        <v>467</v>
      </c>
      <c r="AI7" s="155" t="s">
        <v>467</v>
      </c>
      <c r="AJ7" s="155" t="s">
        <v>467</v>
      </c>
      <c r="AK7" s="155" t="s">
        <v>467</v>
      </c>
      <c r="AL7" s="155" t="s">
        <v>467</v>
      </c>
      <c r="AM7" s="155" t="s">
        <v>467</v>
      </c>
      <c r="AN7" s="155" t="s">
        <v>467</v>
      </c>
      <c r="AO7" s="155" t="s">
        <v>467</v>
      </c>
      <c r="AP7" s="155" t="s">
        <v>467</v>
      </c>
      <c r="AQ7" s="155" t="s">
        <v>467</v>
      </c>
    </row>
    <row r="8" spans="1:43" s="153" customFormat="1" x14ac:dyDescent="0.2">
      <c r="A8" s="154">
        <v>1971</v>
      </c>
      <c r="B8" s="155">
        <v>19781.876150727683</v>
      </c>
      <c r="C8" s="155">
        <v>10842.511659210824</v>
      </c>
      <c r="D8" s="155">
        <v>2183.41412970187</v>
      </c>
      <c r="E8" s="155">
        <v>2813.1980603596289</v>
      </c>
      <c r="F8" s="156" t="s">
        <v>467</v>
      </c>
      <c r="G8" s="157">
        <v>35621.000000000007</v>
      </c>
      <c r="H8" s="155" t="s">
        <v>467</v>
      </c>
      <c r="I8" s="155" t="s">
        <v>467</v>
      </c>
      <c r="J8" s="155" t="s">
        <v>467</v>
      </c>
      <c r="K8" s="155" t="s">
        <v>467</v>
      </c>
      <c r="L8" s="155" t="s">
        <v>467</v>
      </c>
      <c r="M8" s="155" t="s">
        <v>467</v>
      </c>
      <c r="N8" s="155" t="s">
        <v>467</v>
      </c>
      <c r="O8" s="155" t="s">
        <v>467</v>
      </c>
      <c r="P8" s="155" t="s">
        <v>467</v>
      </c>
      <c r="Q8" s="155" t="s">
        <v>467</v>
      </c>
      <c r="R8" s="155" t="s">
        <v>467</v>
      </c>
      <c r="S8" s="155" t="s">
        <v>467</v>
      </c>
      <c r="T8" s="155" t="s">
        <v>467</v>
      </c>
      <c r="U8" s="155" t="s">
        <v>467</v>
      </c>
      <c r="V8" s="155" t="s">
        <v>467</v>
      </c>
      <c r="W8" s="155" t="s">
        <v>467</v>
      </c>
      <c r="X8" s="155" t="s">
        <v>467</v>
      </c>
      <c r="Y8" s="155" t="s">
        <v>467</v>
      </c>
      <c r="Z8" s="155" t="s">
        <v>467</v>
      </c>
      <c r="AA8" s="155" t="s">
        <v>467</v>
      </c>
      <c r="AB8" s="155" t="s">
        <v>467</v>
      </c>
      <c r="AC8" s="155" t="s">
        <v>467</v>
      </c>
      <c r="AD8" s="155" t="s">
        <v>467</v>
      </c>
      <c r="AE8" s="155" t="s">
        <v>467</v>
      </c>
      <c r="AF8" s="155" t="s">
        <v>467</v>
      </c>
      <c r="AG8" s="155" t="s">
        <v>467</v>
      </c>
      <c r="AH8" s="155" t="s">
        <v>467</v>
      </c>
      <c r="AI8" s="155" t="s">
        <v>467</v>
      </c>
      <c r="AJ8" s="155" t="s">
        <v>467</v>
      </c>
      <c r="AK8" s="155" t="s">
        <v>467</v>
      </c>
      <c r="AL8" s="155" t="s">
        <v>467</v>
      </c>
      <c r="AM8" s="155" t="s">
        <v>467</v>
      </c>
      <c r="AN8" s="155" t="s">
        <v>467</v>
      </c>
      <c r="AO8" s="155" t="s">
        <v>467</v>
      </c>
      <c r="AP8" s="155" t="s">
        <v>467</v>
      </c>
      <c r="AQ8" s="155" t="s">
        <v>467</v>
      </c>
    </row>
    <row r="9" spans="1:43" ht="12.75" customHeight="1" x14ac:dyDescent="0.2">
      <c r="A9" s="154">
        <v>1972</v>
      </c>
      <c r="B9" s="155">
        <v>20411.033148615588</v>
      </c>
      <c r="C9" s="155">
        <v>10710.734207180272</v>
      </c>
      <c r="D9" s="155">
        <v>2162.9760706214515</v>
      </c>
      <c r="E9" s="155">
        <v>2976.2565735826925</v>
      </c>
      <c r="F9" s="156" t="s">
        <v>467</v>
      </c>
      <c r="G9" s="157">
        <v>36261.000000000007</v>
      </c>
      <c r="H9" s="155" t="s">
        <v>467</v>
      </c>
      <c r="I9" s="155" t="s">
        <v>467</v>
      </c>
      <c r="J9" s="155" t="s">
        <v>467</v>
      </c>
      <c r="K9" s="155" t="s">
        <v>467</v>
      </c>
      <c r="L9" s="155" t="s">
        <v>467</v>
      </c>
      <c r="M9" s="155" t="s">
        <v>467</v>
      </c>
      <c r="N9" s="155" t="s">
        <v>467</v>
      </c>
      <c r="O9" s="155" t="s">
        <v>467</v>
      </c>
      <c r="P9" s="155" t="s">
        <v>467</v>
      </c>
      <c r="Q9" s="155" t="s">
        <v>467</v>
      </c>
      <c r="R9" s="155" t="s">
        <v>467</v>
      </c>
      <c r="S9" s="155" t="s">
        <v>467</v>
      </c>
      <c r="T9" s="155" t="s">
        <v>467</v>
      </c>
      <c r="U9" s="155" t="s">
        <v>467</v>
      </c>
      <c r="V9" s="155" t="s">
        <v>467</v>
      </c>
      <c r="W9" s="155" t="s">
        <v>467</v>
      </c>
      <c r="X9" s="155" t="s">
        <v>467</v>
      </c>
      <c r="Y9" s="155" t="s">
        <v>467</v>
      </c>
      <c r="Z9" s="155" t="s">
        <v>467</v>
      </c>
      <c r="AA9" s="155" t="s">
        <v>467</v>
      </c>
      <c r="AB9" s="155" t="s">
        <v>467</v>
      </c>
      <c r="AC9" s="155" t="s">
        <v>467</v>
      </c>
      <c r="AD9" s="155" t="s">
        <v>467</v>
      </c>
      <c r="AE9" s="155" t="s">
        <v>467</v>
      </c>
      <c r="AF9" s="155" t="s">
        <v>467</v>
      </c>
      <c r="AG9" s="155" t="s">
        <v>467</v>
      </c>
      <c r="AH9" s="155" t="s">
        <v>467</v>
      </c>
      <c r="AI9" s="155" t="s">
        <v>467</v>
      </c>
      <c r="AJ9" s="155" t="s">
        <v>467</v>
      </c>
      <c r="AK9" s="155" t="s">
        <v>467</v>
      </c>
      <c r="AL9" s="155" t="s">
        <v>467</v>
      </c>
      <c r="AM9" s="155" t="s">
        <v>467</v>
      </c>
      <c r="AN9" s="155" t="s">
        <v>467</v>
      </c>
      <c r="AO9" s="155" t="s">
        <v>467</v>
      </c>
      <c r="AP9" s="155" t="s">
        <v>467</v>
      </c>
      <c r="AQ9" s="155" t="s">
        <v>467</v>
      </c>
    </row>
    <row r="10" spans="1:43" ht="12.75" customHeight="1" x14ac:dyDescent="0.2">
      <c r="A10" s="154">
        <v>1973</v>
      </c>
      <c r="B10" s="155">
        <v>21570.783311278141</v>
      </c>
      <c r="C10" s="149" t="s">
        <v>467</v>
      </c>
      <c r="D10" s="155">
        <v>2154.2591826215858</v>
      </c>
      <c r="E10" s="155">
        <v>3173.8459215361763</v>
      </c>
      <c r="F10" s="156" t="s">
        <v>467</v>
      </c>
      <c r="G10" s="157">
        <v>37576</v>
      </c>
      <c r="H10" s="155" t="s">
        <v>467</v>
      </c>
      <c r="I10" s="155" t="s">
        <v>467</v>
      </c>
      <c r="J10" s="155" t="s">
        <v>467</v>
      </c>
      <c r="K10" s="155" t="s">
        <v>467</v>
      </c>
      <c r="L10" s="155" t="s">
        <v>467</v>
      </c>
      <c r="M10" s="155" t="s">
        <v>467</v>
      </c>
      <c r="N10" s="155" t="s">
        <v>467</v>
      </c>
      <c r="O10" s="155" t="s">
        <v>467</v>
      </c>
      <c r="P10" s="155" t="s">
        <v>467</v>
      </c>
      <c r="Q10" s="155" t="s">
        <v>467</v>
      </c>
      <c r="R10" s="155" t="s">
        <v>467</v>
      </c>
      <c r="S10" s="155" t="s">
        <v>467</v>
      </c>
      <c r="T10" s="155" t="s">
        <v>467</v>
      </c>
      <c r="U10" s="155" t="s">
        <v>467</v>
      </c>
      <c r="V10" s="155" t="s">
        <v>467</v>
      </c>
      <c r="W10" s="155" t="s">
        <v>467</v>
      </c>
      <c r="X10" s="155" t="s">
        <v>467</v>
      </c>
      <c r="Y10" s="155" t="s">
        <v>467</v>
      </c>
      <c r="Z10" s="155" t="s">
        <v>467</v>
      </c>
      <c r="AA10" s="155" t="s">
        <v>467</v>
      </c>
      <c r="AB10" s="155" t="s">
        <v>467</v>
      </c>
      <c r="AC10" s="155" t="s">
        <v>467</v>
      </c>
      <c r="AD10" s="155" t="s">
        <v>467</v>
      </c>
      <c r="AE10" s="155" t="s">
        <v>467</v>
      </c>
      <c r="AF10" s="155" t="s">
        <v>467</v>
      </c>
      <c r="AG10" s="155" t="s">
        <v>467</v>
      </c>
      <c r="AH10" s="155" t="s">
        <v>467</v>
      </c>
      <c r="AI10" s="155" t="s">
        <v>467</v>
      </c>
      <c r="AJ10" s="155" t="s">
        <v>467</v>
      </c>
      <c r="AK10" s="155" t="s">
        <v>467</v>
      </c>
      <c r="AL10" s="155" t="s">
        <v>467</v>
      </c>
      <c r="AM10" s="155" t="s">
        <v>467</v>
      </c>
      <c r="AN10" s="155" t="s">
        <v>467</v>
      </c>
      <c r="AO10" s="155" t="s">
        <v>467</v>
      </c>
      <c r="AP10" s="155" t="s">
        <v>467</v>
      </c>
      <c r="AQ10" s="155" t="s">
        <v>467</v>
      </c>
    </row>
    <row r="11" spans="1:43" ht="12.75" customHeight="1" x14ac:dyDescent="0.2">
      <c r="A11" s="154">
        <v>1974</v>
      </c>
      <c r="B11" s="155">
        <v>21863.573829185047</v>
      </c>
      <c r="C11" s="155">
        <v>10628.429577917028</v>
      </c>
      <c r="D11" s="155">
        <v>2141.9312400646209</v>
      </c>
      <c r="E11" s="155">
        <v>3368.0653528333082</v>
      </c>
      <c r="F11" s="156" t="s">
        <v>467</v>
      </c>
      <c r="G11" s="157">
        <v>38002</v>
      </c>
      <c r="H11" s="155" t="s">
        <v>467</v>
      </c>
      <c r="I11" s="155" t="s">
        <v>467</v>
      </c>
      <c r="J11" s="155" t="s">
        <v>467</v>
      </c>
      <c r="K11" s="155" t="s">
        <v>467</v>
      </c>
      <c r="L11" s="155" t="s">
        <v>467</v>
      </c>
      <c r="M11" s="155" t="s">
        <v>467</v>
      </c>
      <c r="N11" s="155" t="s">
        <v>467</v>
      </c>
      <c r="O11" s="155" t="s">
        <v>467</v>
      </c>
      <c r="P11" s="155" t="s">
        <v>467</v>
      </c>
      <c r="Q11" s="155" t="s">
        <v>467</v>
      </c>
      <c r="R11" s="155" t="s">
        <v>467</v>
      </c>
      <c r="S11" s="155" t="s">
        <v>467</v>
      </c>
      <c r="T11" s="155" t="s">
        <v>467</v>
      </c>
      <c r="U11" s="155" t="s">
        <v>467</v>
      </c>
      <c r="V11" s="155" t="s">
        <v>467</v>
      </c>
      <c r="W11" s="155" t="s">
        <v>467</v>
      </c>
      <c r="X11" s="155" t="s">
        <v>467</v>
      </c>
      <c r="Y11" s="155" t="s">
        <v>467</v>
      </c>
      <c r="Z11" s="155" t="s">
        <v>467</v>
      </c>
      <c r="AA11" s="155" t="s">
        <v>467</v>
      </c>
      <c r="AB11" s="155" t="s">
        <v>467</v>
      </c>
      <c r="AC11" s="155" t="s">
        <v>467</v>
      </c>
      <c r="AD11" s="155" t="s">
        <v>467</v>
      </c>
      <c r="AE11" s="155" t="s">
        <v>467</v>
      </c>
      <c r="AF11" s="155" t="s">
        <v>467</v>
      </c>
      <c r="AG11" s="155" t="s">
        <v>467</v>
      </c>
      <c r="AH11" s="155" t="s">
        <v>467</v>
      </c>
      <c r="AI11" s="155" t="s">
        <v>467</v>
      </c>
      <c r="AJ11" s="155" t="s">
        <v>467</v>
      </c>
      <c r="AK11" s="155" t="s">
        <v>467</v>
      </c>
      <c r="AL11" s="155" t="s">
        <v>467</v>
      </c>
      <c r="AM11" s="155" t="s">
        <v>467</v>
      </c>
      <c r="AN11" s="155" t="s">
        <v>467</v>
      </c>
      <c r="AO11" s="155" t="s">
        <v>467</v>
      </c>
      <c r="AP11" s="155" t="s">
        <v>467</v>
      </c>
      <c r="AQ11" s="155" t="s">
        <v>467</v>
      </c>
    </row>
    <row r="12" spans="1:43" ht="12.75" customHeight="1" x14ac:dyDescent="0.2">
      <c r="A12" s="154">
        <v>1975</v>
      </c>
      <c r="B12" s="155">
        <v>20889.776973981225</v>
      </c>
      <c r="C12" s="155">
        <v>10514.21464360135</v>
      </c>
      <c r="D12" s="155">
        <v>2125.3679321000945</v>
      </c>
      <c r="E12" s="155">
        <v>3532.6404503173317</v>
      </c>
      <c r="F12" s="156" t="s">
        <v>467</v>
      </c>
      <c r="G12" s="157">
        <v>37062</v>
      </c>
      <c r="H12" s="155" t="s">
        <v>467</v>
      </c>
      <c r="I12" s="155" t="s">
        <v>467</v>
      </c>
      <c r="J12" s="155" t="s">
        <v>467</v>
      </c>
      <c r="K12" s="155" t="s">
        <v>467</v>
      </c>
      <c r="L12" s="155" t="s">
        <v>467</v>
      </c>
      <c r="M12" s="155" t="s">
        <v>467</v>
      </c>
      <c r="N12" s="155" t="s">
        <v>467</v>
      </c>
      <c r="O12" s="155" t="s">
        <v>467</v>
      </c>
      <c r="P12" s="155" t="s">
        <v>467</v>
      </c>
      <c r="Q12" s="155" t="s">
        <v>467</v>
      </c>
      <c r="R12" s="155" t="s">
        <v>467</v>
      </c>
      <c r="S12" s="155" t="s">
        <v>467</v>
      </c>
      <c r="T12" s="155" t="s">
        <v>467</v>
      </c>
      <c r="U12" s="155" t="s">
        <v>467</v>
      </c>
      <c r="V12" s="155" t="s">
        <v>467</v>
      </c>
      <c r="W12" s="155" t="s">
        <v>467</v>
      </c>
      <c r="X12" s="155" t="s">
        <v>467</v>
      </c>
      <c r="Y12" s="155" t="s">
        <v>467</v>
      </c>
      <c r="Z12" s="155" t="s">
        <v>467</v>
      </c>
      <c r="AA12" s="155" t="s">
        <v>467</v>
      </c>
      <c r="AB12" s="155" t="s">
        <v>467</v>
      </c>
      <c r="AC12" s="155" t="s">
        <v>467</v>
      </c>
      <c r="AD12" s="155" t="s">
        <v>467</v>
      </c>
      <c r="AE12" s="155" t="s">
        <v>467</v>
      </c>
      <c r="AF12" s="155" t="s">
        <v>467</v>
      </c>
      <c r="AG12" s="155" t="s">
        <v>467</v>
      </c>
      <c r="AH12" s="155" t="s">
        <v>467</v>
      </c>
      <c r="AI12" s="155" t="s">
        <v>467</v>
      </c>
      <c r="AJ12" s="155" t="s">
        <v>467</v>
      </c>
      <c r="AK12" s="155" t="s">
        <v>467</v>
      </c>
      <c r="AL12" s="155" t="s">
        <v>467</v>
      </c>
      <c r="AM12" s="155" t="s">
        <v>467</v>
      </c>
      <c r="AN12" s="155" t="s">
        <v>467</v>
      </c>
      <c r="AO12" s="155" t="s">
        <v>467</v>
      </c>
      <c r="AP12" s="155" t="s">
        <v>467</v>
      </c>
      <c r="AQ12" s="155" t="s">
        <v>467</v>
      </c>
    </row>
    <row r="13" spans="1:43" ht="12.75" customHeight="1" x14ac:dyDescent="0.2">
      <c r="A13" s="154">
        <v>1976</v>
      </c>
      <c r="B13" s="155">
        <v>20259.655630788926</v>
      </c>
      <c r="C13" s="155">
        <v>10606.647673382331</v>
      </c>
      <c r="D13" s="155">
        <v>2100.596149299382</v>
      </c>
      <c r="E13" s="155">
        <v>3667.1005465293565</v>
      </c>
      <c r="F13" s="156" t="s">
        <v>467</v>
      </c>
      <c r="G13" s="157">
        <v>36634</v>
      </c>
      <c r="H13" s="155" t="s">
        <v>467</v>
      </c>
      <c r="I13" s="155" t="s">
        <v>467</v>
      </c>
      <c r="J13" s="155" t="s">
        <v>467</v>
      </c>
      <c r="K13" s="155" t="s">
        <v>467</v>
      </c>
      <c r="L13" s="155" t="s">
        <v>467</v>
      </c>
      <c r="M13" s="155" t="s">
        <v>467</v>
      </c>
      <c r="N13" s="155" t="s">
        <v>467</v>
      </c>
      <c r="O13" s="155" t="s">
        <v>467</v>
      </c>
      <c r="P13" s="155" t="s">
        <v>467</v>
      </c>
      <c r="Q13" s="155" t="s">
        <v>467</v>
      </c>
      <c r="R13" s="155" t="s">
        <v>467</v>
      </c>
      <c r="S13" s="155" t="s">
        <v>467</v>
      </c>
      <c r="T13" s="155" t="s">
        <v>467</v>
      </c>
      <c r="U13" s="155" t="s">
        <v>467</v>
      </c>
      <c r="V13" s="155" t="s">
        <v>467</v>
      </c>
      <c r="W13" s="155" t="s">
        <v>467</v>
      </c>
      <c r="X13" s="155" t="s">
        <v>467</v>
      </c>
      <c r="Y13" s="155" t="s">
        <v>467</v>
      </c>
      <c r="Z13" s="155" t="s">
        <v>467</v>
      </c>
      <c r="AA13" s="155" t="s">
        <v>467</v>
      </c>
      <c r="AB13" s="155" t="s">
        <v>467</v>
      </c>
      <c r="AC13" s="155" t="s">
        <v>467</v>
      </c>
      <c r="AD13" s="155" t="s">
        <v>467</v>
      </c>
      <c r="AE13" s="155" t="s">
        <v>467</v>
      </c>
      <c r="AF13" s="155" t="s">
        <v>467</v>
      </c>
      <c r="AG13" s="155" t="s">
        <v>467</v>
      </c>
      <c r="AH13" s="155" t="s">
        <v>467</v>
      </c>
      <c r="AI13" s="155" t="s">
        <v>467</v>
      </c>
      <c r="AJ13" s="155" t="s">
        <v>467</v>
      </c>
      <c r="AK13" s="155" t="s">
        <v>467</v>
      </c>
      <c r="AL13" s="155" t="s">
        <v>467</v>
      </c>
      <c r="AM13" s="155" t="s">
        <v>467</v>
      </c>
      <c r="AN13" s="155" t="s">
        <v>467</v>
      </c>
      <c r="AO13" s="155" t="s">
        <v>467</v>
      </c>
      <c r="AP13" s="155" t="s">
        <v>467</v>
      </c>
      <c r="AQ13" s="155" t="s">
        <v>467</v>
      </c>
    </row>
    <row r="14" spans="1:43" ht="12.75" customHeight="1" x14ac:dyDescent="0.2">
      <c r="A14" s="154">
        <v>1977</v>
      </c>
      <c r="B14" s="155">
        <v>21442.911131060682</v>
      </c>
      <c r="C14" s="155">
        <v>10585.277268830863</v>
      </c>
      <c r="D14" s="155">
        <v>2078.450090767853</v>
      </c>
      <c r="E14" s="155">
        <v>3791.361509340612</v>
      </c>
      <c r="F14" s="156" t="s">
        <v>467</v>
      </c>
      <c r="G14" s="157">
        <v>37898.000000000007</v>
      </c>
      <c r="H14" s="155" t="s">
        <v>467</v>
      </c>
      <c r="I14" s="155" t="s">
        <v>467</v>
      </c>
      <c r="J14" s="155" t="s">
        <v>467</v>
      </c>
      <c r="K14" s="155" t="s">
        <v>467</v>
      </c>
      <c r="L14" s="155" t="s">
        <v>467</v>
      </c>
      <c r="M14" s="155" t="s">
        <v>467</v>
      </c>
      <c r="N14" s="155" t="s">
        <v>467</v>
      </c>
      <c r="O14" s="155" t="s">
        <v>467</v>
      </c>
      <c r="P14" s="155" t="s">
        <v>467</v>
      </c>
      <c r="Q14" s="155" t="s">
        <v>467</v>
      </c>
      <c r="R14" s="155" t="s">
        <v>467</v>
      </c>
      <c r="S14" s="155" t="s">
        <v>467</v>
      </c>
      <c r="T14" s="155" t="s">
        <v>467</v>
      </c>
      <c r="U14" s="155" t="s">
        <v>467</v>
      </c>
      <c r="V14" s="155" t="s">
        <v>467</v>
      </c>
      <c r="W14" s="155" t="s">
        <v>467</v>
      </c>
      <c r="X14" s="155" t="s">
        <v>467</v>
      </c>
      <c r="Y14" s="155" t="s">
        <v>467</v>
      </c>
      <c r="Z14" s="155" t="s">
        <v>467</v>
      </c>
      <c r="AA14" s="155" t="s">
        <v>467</v>
      </c>
      <c r="AB14" s="155" t="s">
        <v>467</v>
      </c>
      <c r="AC14" s="155" t="s">
        <v>467</v>
      </c>
      <c r="AD14" s="155" t="s">
        <v>467</v>
      </c>
      <c r="AE14" s="155" t="s">
        <v>467</v>
      </c>
      <c r="AF14" s="155" t="s">
        <v>467</v>
      </c>
      <c r="AG14" s="155" t="s">
        <v>467</v>
      </c>
      <c r="AH14" s="155" t="s">
        <v>467</v>
      </c>
      <c r="AI14" s="155" t="s">
        <v>467</v>
      </c>
      <c r="AJ14" s="155" t="s">
        <v>467</v>
      </c>
      <c r="AK14" s="155" t="s">
        <v>467</v>
      </c>
      <c r="AL14" s="155" t="s">
        <v>467</v>
      </c>
      <c r="AM14" s="155" t="s">
        <v>467</v>
      </c>
      <c r="AN14" s="155" t="s">
        <v>467</v>
      </c>
      <c r="AO14" s="155" t="s">
        <v>467</v>
      </c>
      <c r="AP14" s="155" t="s">
        <v>467</v>
      </c>
      <c r="AQ14" s="155" t="s">
        <v>467</v>
      </c>
    </row>
    <row r="15" spans="1:43" ht="12.75" customHeight="1" x14ac:dyDescent="0.2">
      <c r="A15" s="154">
        <v>1978</v>
      </c>
      <c r="B15" s="155">
        <v>22359.519850198594</v>
      </c>
      <c r="C15" s="155">
        <v>10373.824135417341</v>
      </c>
      <c r="D15" s="155">
        <v>2051.3753667819547</v>
      </c>
      <c r="E15" s="155">
        <v>3904.2806476021115</v>
      </c>
      <c r="F15" s="156" t="s">
        <v>467</v>
      </c>
      <c r="G15" s="157">
        <v>38689</v>
      </c>
      <c r="H15" s="155" t="s">
        <v>467</v>
      </c>
      <c r="I15" s="155" t="s">
        <v>467</v>
      </c>
      <c r="J15" s="155" t="s">
        <v>467</v>
      </c>
      <c r="K15" s="155" t="s">
        <v>467</v>
      </c>
      <c r="L15" s="155" t="s">
        <v>467</v>
      </c>
      <c r="M15" s="155" t="s">
        <v>467</v>
      </c>
      <c r="N15" s="155" t="s">
        <v>467</v>
      </c>
      <c r="O15" s="155" t="s">
        <v>467</v>
      </c>
      <c r="P15" s="155" t="s">
        <v>467</v>
      </c>
      <c r="Q15" s="155" t="s">
        <v>467</v>
      </c>
      <c r="R15" s="155" t="s">
        <v>467</v>
      </c>
      <c r="S15" s="155" t="s">
        <v>467</v>
      </c>
      <c r="T15" s="155" t="s">
        <v>467</v>
      </c>
      <c r="U15" s="155" t="s">
        <v>467</v>
      </c>
      <c r="V15" s="155" t="s">
        <v>467</v>
      </c>
      <c r="W15" s="155" t="s">
        <v>467</v>
      </c>
      <c r="X15" s="155" t="s">
        <v>467</v>
      </c>
      <c r="Y15" s="155" t="s">
        <v>467</v>
      </c>
      <c r="Z15" s="155" t="s">
        <v>467</v>
      </c>
      <c r="AA15" s="155" t="s">
        <v>467</v>
      </c>
      <c r="AB15" s="155" t="s">
        <v>467</v>
      </c>
      <c r="AC15" s="155" t="s">
        <v>467</v>
      </c>
      <c r="AD15" s="155" t="s">
        <v>467</v>
      </c>
      <c r="AE15" s="155" t="s">
        <v>467</v>
      </c>
      <c r="AF15" s="155" t="s">
        <v>467</v>
      </c>
      <c r="AG15" s="155" t="s">
        <v>467</v>
      </c>
      <c r="AH15" s="155" t="s">
        <v>467</v>
      </c>
      <c r="AI15" s="155" t="s">
        <v>467</v>
      </c>
      <c r="AJ15" s="155" t="s">
        <v>467</v>
      </c>
      <c r="AK15" s="155" t="s">
        <v>467</v>
      </c>
      <c r="AL15" s="155" t="s">
        <v>467</v>
      </c>
      <c r="AM15" s="155" t="s">
        <v>467</v>
      </c>
      <c r="AN15" s="155" t="s">
        <v>467</v>
      </c>
      <c r="AO15" s="155" t="s">
        <v>467</v>
      </c>
      <c r="AP15" s="155" t="s">
        <v>467</v>
      </c>
      <c r="AQ15" s="155" t="s">
        <v>467</v>
      </c>
    </row>
    <row r="16" spans="1:43" ht="12.75" customHeight="1" x14ac:dyDescent="0.2">
      <c r="A16" s="154">
        <v>1979</v>
      </c>
      <c r="B16" s="155">
        <v>25202.583014607466</v>
      </c>
      <c r="C16" s="155">
        <v>10313.47336779026</v>
      </c>
      <c r="D16" s="155">
        <v>2026.7526151380473</v>
      </c>
      <c r="E16" s="155">
        <v>4023.1910024642216</v>
      </c>
      <c r="F16" s="156" t="s">
        <v>467</v>
      </c>
      <c r="G16" s="157">
        <v>41565.999999999993</v>
      </c>
      <c r="H16" s="155" t="s">
        <v>467</v>
      </c>
      <c r="I16" s="155" t="s">
        <v>467</v>
      </c>
      <c r="J16" s="155" t="s">
        <v>467</v>
      </c>
      <c r="K16" s="155" t="s">
        <v>467</v>
      </c>
      <c r="L16" s="155" t="s">
        <v>467</v>
      </c>
      <c r="M16" s="155" t="s">
        <v>467</v>
      </c>
      <c r="N16" s="155" t="s">
        <v>467</v>
      </c>
      <c r="O16" s="155" t="s">
        <v>467</v>
      </c>
      <c r="P16" s="155" t="s">
        <v>467</v>
      </c>
      <c r="Q16" s="155" t="s">
        <v>467</v>
      </c>
      <c r="R16" s="155" t="s">
        <v>467</v>
      </c>
      <c r="S16" s="155" t="s">
        <v>467</v>
      </c>
      <c r="T16" s="155" t="s">
        <v>467</v>
      </c>
      <c r="U16" s="155" t="s">
        <v>467</v>
      </c>
      <c r="V16" s="155" t="s">
        <v>467</v>
      </c>
      <c r="W16" s="155" t="s">
        <v>467</v>
      </c>
      <c r="X16" s="155" t="s">
        <v>467</v>
      </c>
      <c r="Y16" s="155" t="s">
        <v>467</v>
      </c>
      <c r="Z16" s="155" t="s">
        <v>467</v>
      </c>
      <c r="AA16" s="155" t="s">
        <v>467</v>
      </c>
      <c r="AB16" s="155" t="s">
        <v>467</v>
      </c>
      <c r="AC16" s="155" t="s">
        <v>467</v>
      </c>
      <c r="AD16" s="155" t="s">
        <v>467</v>
      </c>
      <c r="AE16" s="155" t="s">
        <v>467</v>
      </c>
      <c r="AF16" s="155" t="s">
        <v>467</v>
      </c>
      <c r="AG16" s="155" t="s">
        <v>467</v>
      </c>
      <c r="AH16" s="155" t="s">
        <v>467</v>
      </c>
      <c r="AI16" s="155" t="s">
        <v>467</v>
      </c>
      <c r="AJ16" s="155" t="s">
        <v>467</v>
      </c>
      <c r="AK16" s="155" t="s">
        <v>467</v>
      </c>
      <c r="AL16" s="155" t="s">
        <v>467</v>
      </c>
      <c r="AM16" s="155" t="s">
        <v>467</v>
      </c>
      <c r="AN16" s="155" t="s">
        <v>467</v>
      </c>
      <c r="AO16" s="155" t="s">
        <v>467</v>
      </c>
      <c r="AP16" s="155" t="s">
        <v>467</v>
      </c>
      <c r="AQ16" s="155" t="s">
        <v>467</v>
      </c>
    </row>
    <row r="17" spans="1:43" s="153" customFormat="1" x14ac:dyDescent="0.2">
      <c r="A17" s="154">
        <v>1980</v>
      </c>
      <c r="B17" s="155">
        <v>23606.586928396304</v>
      </c>
      <c r="C17" s="155">
        <v>10111.905634209317</v>
      </c>
      <c r="D17" s="155">
        <v>1991.7215422098955</v>
      </c>
      <c r="E17" s="155">
        <v>4130.7858951844801</v>
      </c>
      <c r="F17" s="156" t="s">
        <v>467</v>
      </c>
      <c r="G17" s="157">
        <v>39840.999999999993</v>
      </c>
      <c r="H17" s="155" t="s">
        <v>467</v>
      </c>
      <c r="I17" s="155" t="s">
        <v>467</v>
      </c>
      <c r="J17" s="155" t="s">
        <v>467</v>
      </c>
      <c r="K17" s="155" t="s">
        <v>467</v>
      </c>
      <c r="L17" s="155" t="s">
        <v>467</v>
      </c>
      <c r="M17" s="155" t="s">
        <v>467</v>
      </c>
      <c r="N17" s="155" t="s">
        <v>467</v>
      </c>
      <c r="O17" s="155" t="s">
        <v>467</v>
      </c>
      <c r="P17" s="155" t="s">
        <v>467</v>
      </c>
      <c r="Q17" s="155" t="s">
        <v>467</v>
      </c>
      <c r="R17" s="155" t="s">
        <v>467</v>
      </c>
      <c r="S17" s="155" t="s">
        <v>467</v>
      </c>
      <c r="T17" s="155" t="s">
        <v>467</v>
      </c>
      <c r="U17" s="155" t="s">
        <v>467</v>
      </c>
      <c r="V17" s="155" t="s">
        <v>467</v>
      </c>
      <c r="W17" s="155" t="s">
        <v>467</v>
      </c>
      <c r="X17" s="155" t="s">
        <v>467</v>
      </c>
      <c r="Y17" s="155" t="s">
        <v>467</v>
      </c>
      <c r="Z17" s="155" t="s">
        <v>467</v>
      </c>
      <c r="AA17" s="155" t="s">
        <v>467</v>
      </c>
      <c r="AB17" s="155" t="s">
        <v>467</v>
      </c>
      <c r="AC17" s="155" t="s">
        <v>467</v>
      </c>
      <c r="AD17" s="155" t="s">
        <v>467</v>
      </c>
      <c r="AE17" s="155" t="s">
        <v>467</v>
      </c>
      <c r="AF17" s="155" t="s">
        <v>467</v>
      </c>
      <c r="AG17" s="155" t="s">
        <v>467</v>
      </c>
      <c r="AH17" s="155" t="s">
        <v>467</v>
      </c>
      <c r="AI17" s="155" t="s">
        <v>467</v>
      </c>
      <c r="AJ17" s="155" t="s">
        <v>467</v>
      </c>
      <c r="AK17" s="155" t="s">
        <v>467</v>
      </c>
      <c r="AL17" s="155" t="s">
        <v>467</v>
      </c>
      <c r="AM17" s="155" t="s">
        <v>467</v>
      </c>
      <c r="AN17" s="155" t="s">
        <v>467</v>
      </c>
      <c r="AO17" s="155" t="s">
        <v>467</v>
      </c>
      <c r="AP17" s="155" t="s">
        <v>467</v>
      </c>
      <c r="AQ17" s="155" t="s">
        <v>467</v>
      </c>
    </row>
    <row r="18" spans="1:43" ht="12.75" customHeight="1" x14ac:dyDescent="0.2">
      <c r="A18" s="154">
        <v>1981</v>
      </c>
      <c r="B18" s="155">
        <v>23408.188846823294</v>
      </c>
      <c r="C18" s="155">
        <v>10062.174948091708</v>
      </c>
      <c r="D18" s="155">
        <v>1957.241381685734</v>
      </c>
      <c r="E18" s="155">
        <v>4246.3948233992642</v>
      </c>
      <c r="F18" s="156" t="s">
        <v>467</v>
      </c>
      <c r="G18" s="157">
        <v>39674</v>
      </c>
      <c r="H18" s="155" t="s">
        <v>467</v>
      </c>
      <c r="I18" s="155" t="s">
        <v>467</v>
      </c>
      <c r="J18" s="155" t="s">
        <v>467</v>
      </c>
      <c r="K18" s="155" t="s">
        <v>467</v>
      </c>
      <c r="L18" s="155" t="s">
        <v>467</v>
      </c>
      <c r="M18" s="155" t="s">
        <v>467</v>
      </c>
      <c r="N18" s="155" t="s">
        <v>467</v>
      </c>
      <c r="O18" s="155" t="s">
        <v>467</v>
      </c>
      <c r="P18" s="155" t="s">
        <v>467</v>
      </c>
      <c r="Q18" s="155" t="s">
        <v>467</v>
      </c>
      <c r="R18" s="155" t="s">
        <v>467</v>
      </c>
      <c r="S18" s="155" t="s">
        <v>467</v>
      </c>
      <c r="T18" s="155" t="s">
        <v>467</v>
      </c>
      <c r="U18" s="155" t="s">
        <v>467</v>
      </c>
      <c r="V18" s="155" t="s">
        <v>467</v>
      </c>
      <c r="W18" s="155" t="s">
        <v>467</v>
      </c>
      <c r="X18" s="155" t="s">
        <v>467</v>
      </c>
      <c r="Y18" s="155" t="s">
        <v>467</v>
      </c>
      <c r="Z18" s="155" t="s">
        <v>467</v>
      </c>
      <c r="AA18" s="155" t="s">
        <v>467</v>
      </c>
      <c r="AB18" s="155" t="s">
        <v>467</v>
      </c>
      <c r="AC18" s="155" t="s">
        <v>467</v>
      </c>
      <c r="AD18" s="155" t="s">
        <v>467</v>
      </c>
      <c r="AE18" s="155" t="s">
        <v>467</v>
      </c>
      <c r="AF18" s="155" t="s">
        <v>467</v>
      </c>
      <c r="AG18" s="155" t="s">
        <v>467</v>
      </c>
      <c r="AH18" s="155" t="s">
        <v>467</v>
      </c>
      <c r="AI18" s="155" t="s">
        <v>467</v>
      </c>
      <c r="AJ18" s="155" t="s">
        <v>467</v>
      </c>
      <c r="AK18" s="155" t="s">
        <v>467</v>
      </c>
      <c r="AL18" s="155" t="s">
        <v>467</v>
      </c>
      <c r="AM18" s="155" t="s">
        <v>467</v>
      </c>
      <c r="AN18" s="155" t="s">
        <v>467</v>
      </c>
      <c r="AO18" s="155" t="s">
        <v>467</v>
      </c>
      <c r="AP18" s="155" t="s">
        <v>467</v>
      </c>
      <c r="AQ18" s="155" t="s">
        <v>467</v>
      </c>
    </row>
    <row r="19" spans="1:43" ht="12.75" customHeight="1" x14ac:dyDescent="0.2">
      <c r="A19" s="154">
        <v>1982</v>
      </c>
      <c r="B19" s="155">
        <v>22967.486072823122</v>
      </c>
      <c r="C19" s="155">
        <v>9956.5753739804022</v>
      </c>
      <c r="D19" s="155">
        <v>1924.5661880571045</v>
      </c>
      <c r="E19" s="155">
        <v>4369.3723651393775</v>
      </c>
      <c r="F19" s="156" t="s">
        <v>467</v>
      </c>
      <c r="G19" s="157">
        <v>39218</v>
      </c>
      <c r="H19" s="155" t="s">
        <v>467</v>
      </c>
      <c r="I19" s="155" t="s">
        <v>467</v>
      </c>
      <c r="J19" s="155" t="s">
        <v>467</v>
      </c>
      <c r="K19" s="155" t="s">
        <v>467</v>
      </c>
      <c r="L19" s="155" t="s">
        <v>467</v>
      </c>
      <c r="M19" s="155" t="s">
        <v>467</v>
      </c>
      <c r="N19" s="155" t="s">
        <v>467</v>
      </c>
      <c r="O19" s="155" t="s">
        <v>467</v>
      </c>
      <c r="P19" s="155" t="s">
        <v>467</v>
      </c>
      <c r="Q19" s="155" t="s">
        <v>467</v>
      </c>
      <c r="R19" s="155" t="s">
        <v>467</v>
      </c>
      <c r="S19" s="155" t="s">
        <v>467</v>
      </c>
      <c r="T19" s="155" t="s">
        <v>467</v>
      </c>
      <c r="U19" s="155" t="s">
        <v>467</v>
      </c>
      <c r="V19" s="155" t="s">
        <v>467</v>
      </c>
      <c r="W19" s="155" t="s">
        <v>467</v>
      </c>
      <c r="X19" s="155" t="s">
        <v>467</v>
      </c>
      <c r="Y19" s="155" t="s">
        <v>467</v>
      </c>
      <c r="Z19" s="155" t="s">
        <v>467</v>
      </c>
      <c r="AA19" s="155" t="s">
        <v>467</v>
      </c>
      <c r="AB19" s="155" t="s">
        <v>467</v>
      </c>
      <c r="AC19" s="155" t="s">
        <v>467</v>
      </c>
      <c r="AD19" s="155" t="s">
        <v>467</v>
      </c>
      <c r="AE19" s="155" t="s">
        <v>467</v>
      </c>
      <c r="AF19" s="155" t="s">
        <v>467</v>
      </c>
      <c r="AG19" s="155" t="s">
        <v>467</v>
      </c>
      <c r="AH19" s="155" t="s">
        <v>467</v>
      </c>
      <c r="AI19" s="155" t="s">
        <v>467</v>
      </c>
      <c r="AJ19" s="155" t="s">
        <v>467</v>
      </c>
      <c r="AK19" s="155" t="s">
        <v>467</v>
      </c>
      <c r="AL19" s="155" t="s">
        <v>467</v>
      </c>
      <c r="AM19" s="155" t="s">
        <v>467</v>
      </c>
      <c r="AN19" s="155" t="s">
        <v>467</v>
      </c>
      <c r="AO19" s="155" t="s">
        <v>467</v>
      </c>
      <c r="AP19" s="155" t="s">
        <v>467</v>
      </c>
      <c r="AQ19" s="155" t="s">
        <v>467</v>
      </c>
    </row>
    <row r="20" spans="1:43" ht="12.75" customHeight="1" x14ac:dyDescent="0.2">
      <c r="A20" s="154">
        <v>1983</v>
      </c>
      <c r="B20" s="155">
        <v>22818.663701327867</v>
      </c>
      <c r="C20" s="155">
        <v>9811.1980743712029</v>
      </c>
      <c r="D20" s="155">
        <v>1882.1324720079579</v>
      </c>
      <c r="E20" s="155">
        <v>4502.0057522929728</v>
      </c>
      <c r="F20" s="156" t="s">
        <v>467</v>
      </c>
      <c r="G20" s="157">
        <v>39014</v>
      </c>
      <c r="H20" s="155" t="s">
        <v>467</v>
      </c>
      <c r="I20" s="155" t="s">
        <v>467</v>
      </c>
      <c r="J20" s="155" t="s">
        <v>467</v>
      </c>
      <c r="K20" s="155" t="s">
        <v>467</v>
      </c>
      <c r="L20" s="155" t="s">
        <v>467</v>
      </c>
      <c r="M20" s="155" t="s">
        <v>467</v>
      </c>
      <c r="N20" s="155" t="s">
        <v>467</v>
      </c>
      <c r="O20" s="155" t="s">
        <v>467</v>
      </c>
      <c r="P20" s="155" t="s">
        <v>467</v>
      </c>
      <c r="Q20" s="155" t="s">
        <v>467</v>
      </c>
      <c r="R20" s="155" t="s">
        <v>467</v>
      </c>
      <c r="S20" s="155" t="s">
        <v>467</v>
      </c>
      <c r="T20" s="155" t="s">
        <v>467</v>
      </c>
      <c r="U20" s="155" t="s">
        <v>467</v>
      </c>
      <c r="V20" s="155" t="s">
        <v>467</v>
      </c>
      <c r="W20" s="155" t="s">
        <v>467</v>
      </c>
      <c r="X20" s="155" t="s">
        <v>467</v>
      </c>
      <c r="Y20" s="155" t="s">
        <v>467</v>
      </c>
      <c r="Z20" s="155" t="s">
        <v>467</v>
      </c>
      <c r="AA20" s="155" t="s">
        <v>467</v>
      </c>
      <c r="AB20" s="155" t="s">
        <v>467</v>
      </c>
      <c r="AC20" s="155" t="s">
        <v>467</v>
      </c>
      <c r="AD20" s="155" t="s">
        <v>467</v>
      </c>
      <c r="AE20" s="155" t="s">
        <v>467</v>
      </c>
      <c r="AF20" s="155" t="s">
        <v>467</v>
      </c>
      <c r="AG20" s="155" t="s">
        <v>467</v>
      </c>
      <c r="AH20" s="155" t="s">
        <v>467</v>
      </c>
      <c r="AI20" s="155" t="s">
        <v>467</v>
      </c>
      <c r="AJ20" s="155" t="s">
        <v>467</v>
      </c>
      <c r="AK20" s="155" t="s">
        <v>467</v>
      </c>
      <c r="AL20" s="155" t="s">
        <v>467</v>
      </c>
      <c r="AM20" s="155" t="s">
        <v>467</v>
      </c>
      <c r="AN20" s="155" t="s">
        <v>467</v>
      </c>
      <c r="AO20" s="155" t="s">
        <v>467</v>
      </c>
      <c r="AP20" s="155" t="s">
        <v>467</v>
      </c>
      <c r="AQ20" s="155" t="s">
        <v>467</v>
      </c>
    </row>
    <row r="21" spans="1:43" ht="12.75" customHeight="1" x14ac:dyDescent="0.2">
      <c r="A21" s="154">
        <v>1984</v>
      </c>
      <c r="B21" s="155">
        <v>21777.914721422538</v>
      </c>
      <c r="C21" s="155">
        <v>9634.6328669831692</v>
      </c>
      <c r="D21" s="155">
        <v>1833.0715709647181</v>
      </c>
      <c r="E21" s="155">
        <v>4650.3808406295711</v>
      </c>
      <c r="F21" s="156" t="s">
        <v>467</v>
      </c>
      <c r="G21" s="157">
        <v>37896</v>
      </c>
      <c r="H21" s="155" t="s">
        <v>467</v>
      </c>
      <c r="I21" s="155" t="s">
        <v>467</v>
      </c>
      <c r="J21" s="155" t="s">
        <v>467</v>
      </c>
      <c r="K21" s="155" t="s">
        <v>467</v>
      </c>
      <c r="L21" s="155" t="s">
        <v>467</v>
      </c>
      <c r="M21" s="155" t="s">
        <v>467</v>
      </c>
      <c r="N21" s="155" t="s">
        <v>467</v>
      </c>
      <c r="O21" s="155" t="s">
        <v>467</v>
      </c>
      <c r="P21" s="155" t="s">
        <v>467</v>
      </c>
      <c r="Q21" s="155" t="s">
        <v>467</v>
      </c>
      <c r="R21" s="155" t="s">
        <v>467</v>
      </c>
      <c r="S21" s="155" t="s">
        <v>467</v>
      </c>
      <c r="T21" s="155" t="s">
        <v>467</v>
      </c>
      <c r="U21" s="155" t="s">
        <v>467</v>
      </c>
      <c r="V21" s="155" t="s">
        <v>467</v>
      </c>
      <c r="W21" s="155" t="s">
        <v>467</v>
      </c>
      <c r="X21" s="155" t="s">
        <v>467</v>
      </c>
      <c r="Y21" s="155" t="s">
        <v>467</v>
      </c>
      <c r="Z21" s="155" t="s">
        <v>467</v>
      </c>
      <c r="AA21" s="155" t="s">
        <v>467</v>
      </c>
      <c r="AB21" s="155" t="s">
        <v>467</v>
      </c>
      <c r="AC21" s="155" t="s">
        <v>467</v>
      </c>
      <c r="AD21" s="155" t="s">
        <v>467</v>
      </c>
      <c r="AE21" s="155" t="s">
        <v>467</v>
      </c>
      <c r="AF21" s="155" t="s">
        <v>467</v>
      </c>
      <c r="AG21" s="155" t="s">
        <v>467</v>
      </c>
      <c r="AH21" s="155" t="s">
        <v>467</v>
      </c>
      <c r="AI21" s="155" t="s">
        <v>467</v>
      </c>
      <c r="AJ21" s="155" t="s">
        <v>467</v>
      </c>
      <c r="AK21" s="155" t="s">
        <v>467</v>
      </c>
      <c r="AL21" s="155" t="s">
        <v>467</v>
      </c>
      <c r="AM21" s="155" t="s">
        <v>467</v>
      </c>
      <c r="AN21" s="155" t="s">
        <v>467</v>
      </c>
      <c r="AO21" s="155" t="s">
        <v>467</v>
      </c>
      <c r="AP21" s="155" t="s">
        <v>467</v>
      </c>
      <c r="AQ21" s="155" t="s">
        <v>467</v>
      </c>
    </row>
    <row r="22" spans="1:43" ht="12.75" customHeight="1" x14ac:dyDescent="0.2">
      <c r="A22" s="154">
        <v>1985</v>
      </c>
      <c r="B22" s="155">
        <v>25735.350297865887</v>
      </c>
      <c r="C22" s="155">
        <v>9670.2852467391986</v>
      </c>
      <c r="D22" s="155">
        <v>1799.2172768676992</v>
      </c>
      <c r="E22" s="155">
        <v>4857.1471785272106</v>
      </c>
      <c r="F22" s="156" t="s">
        <v>467</v>
      </c>
      <c r="G22" s="157">
        <v>42062</v>
      </c>
      <c r="H22" s="155" t="s">
        <v>467</v>
      </c>
      <c r="I22" s="155" t="s">
        <v>467</v>
      </c>
      <c r="J22" s="155" t="s">
        <v>467</v>
      </c>
      <c r="K22" s="155" t="s">
        <v>467</v>
      </c>
      <c r="L22" s="155" t="s">
        <v>467</v>
      </c>
      <c r="M22" s="155" t="s">
        <v>467</v>
      </c>
      <c r="N22" s="155" t="s">
        <v>467</v>
      </c>
      <c r="O22" s="155" t="s">
        <v>467</v>
      </c>
      <c r="P22" s="155" t="s">
        <v>467</v>
      </c>
      <c r="Q22" s="155" t="s">
        <v>467</v>
      </c>
      <c r="R22" s="155" t="s">
        <v>467</v>
      </c>
      <c r="S22" s="155" t="s">
        <v>467</v>
      </c>
      <c r="T22" s="155" t="s">
        <v>467</v>
      </c>
      <c r="U22" s="155" t="s">
        <v>467</v>
      </c>
      <c r="V22" s="155" t="s">
        <v>467</v>
      </c>
      <c r="W22" s="155" t="s">
        <v>467</v>
      </c>
      <c r="X22" s="155" t="s">
        <v>467</v>
      </c>
      <c r="Y22" s="155" t="s">
        <v>467</v>
      </c>
      <c r="Z22" s="155" t="s">
        <v>467</v>
      </c>
      <c r="AA22" s="155" t="s">
        <v>467</v>
      </c>
      <c r="AB22" s="155" t="s">
        <v>467</v>
      </c>
      <c r="AC22" s="155" t="s">
        <v>467</v>
      </c>
      <c r="AD22" s="155" t="s">
        <v>467</v>
      </c>
      <c r="AE22" s="155" t="s">
        <v>467</v>
      </c>
      <c r="AF22" s="155" t="s">
        <v>467</v>
      </c>
      <c r="AG22" s="155" t="s">
        <v>467</v>
      </c>
      <c r="AH22" s="155" t="s">
        <v>467</v>
      </c>
      <c r="AI22" s="155" t="s">
        <v>467</v>
      </c>
      <c r="AJ22" s="155" t="s">
        <v>467</v>
      </c>
      <c r="AK22" s="155" t="s">
        <v>467</v>
      </c>
      <c r="AL22" s="155" t="s">
        <v>467</v>
      </c>
      <c r="AM22" s="155" t="s">
        <v>467</v>
      </c>
      <c r="AN22" s="155" t="s">
        <v>467</v>
      </c>
      <c r="AO22" s="155" t="s">
        <v>467</v>
      </c>
      <c r="AP22" s="155" t="s">
        <v>467</v>
      </c>
      <c r="AQ22" s="155" t="s">
        <v>467</v>
      </c>
    </row>
    <row r="23" spans="1:43" ht="12.75" customHeight="1" x14ac:dyDescent="0.2">
      <c r="A23" s="154">
        <v>1986</v>
      </c>
      <c r="B23" s="155">
        <v>27226.057510423652</v>
      </c>
      <c r="C23" s="155">
        <v>9712.9052826904081</v>
      </c>
      <c r="D23" s="155">
        <v>1743.6669809853781</v>
      </c>
      <c r="E23" s="155">
        <v>5017.3702259005649</v>
      </c>
      <c r="F23" s="156" t="s">
        <v>467</v>
      </c>
      <c r="G23" s="157">
        <v>43700</v>
      </c>
      <c r="H23" s="155" t="s">
        <v>467</v>
      </c>
      <c r="I23" s="155" t="s">
        <v>467</v>
      </c>
      <c r="J23" s="155" t="s">
        <v>467</v>
      </c>
      <c r="K23" s="155" t="s">
        <v>467</v>
      </c>
      <c r="L23" s="155" t="s">
        <v>467</v>
      </c>
      <c r="M23" s="155" t="s">
        <v>467</v>
      </c>
      <c r="N23" s="155" t="s">
        <v>467</v>
      </c>
      <c r="O23" s="155" t="s">
        <v>467</v>
      </c>
      <c r="P23" s="155" t="s">
        <v>467</v>
      </c>
      <c r="Q23" s="155" t="s">
        <v>467</v>
      </c>
      <c r="R23" s="155" t="s">
        <v>467</v>
      </c>
      <c r="S23" s="155" t="s">
        <v>467</v>
      </c>
      <c r="T23" s="155" t="s">
        <v>467</v>
      </c>
      <c r="U23" s="155" t="s">
        <v>467</v>
      </c>
      <c r="V23" s="155" t="s">
        <v>467</v>
      </c>
      <c r="W23" s="155" t="s">
        <v>467</v>
      </c>
      <c r="X23" s="155" t="s">
        <v>467</v>
      </c>
      <c r="Y23" s="155" t="s">
        <v>467</v>
      </c>
      <c r="Z23" s="155" t="s">
        <v>467</v>
      </c>
      <c r="AA23" s="155" t="s">
        <v>467</v>
      </c>
      <c r="AB23" s="155" t="s">
        <v>467</v>
      </c>
      <c r="AC23" s="155" t="s">
        <v>467</v>
      </c>
      <c r="AD23" s="155" t="s">
        <v>467</v>
      </c>
      <c r="AE23" s="155" t="s">
        <v>467</v>
      </c>
      <c r="AF23" s="155" t="s">
        <v>467</v>
      </c>
      <c r="AG23" s="155" t="s">
        <v>467</v>
      </c>
      <c r="AH23" s="155" t="s">
        <v>467</v>
      </c>
      <c r="AI23" s="155" t="s">
        <v>467</v>
      </c>
      <c r="AJ23" s="155" t="s">
        <v>467</v>
      </c>
      <c r="AK23" s="155" t="s">
        <v>467</v>
      </c>
      <c r="AL23" s="155" t="s">
        <v>467</v>
      </c>
      <c r="AM23" s="155" t="s">
        <v>467</v>
      </c>
      <c r="AN23" s="155" t="s">
        <v>467</v>
      </c>
      <c r="AO23" s="155" t="s">
        <v>467</v>
      </c>
      <c r="AP23" s="155" t="s">
        <v>467</v>
      </c>
      <c r="AQ23" s="155" t="s">
        <v>467</v>
      </c>
    </row>
    <row r="24" spans="1:43" ht="12.75" customHeight="1" x14ac:dyDescent="0.2">
      <c r="A24" s="154">
        <v>1987</v>
      </c>
      <c r="B24" s="155">
        <v>27159.881164337334</v>
      </c>
      <c r="C24" s="155">
        <v>9435.7039746001683</v>
      </c>
      <c r="D24" s="155">
        <v>1689.8275421940223</v>
      </c>
      <c r="E24" s="155">
        <v>5174.5873188684782</v>
      </c>
      <c r="F24" s="156" t="s">
        <v>467</v>
      </c>
      <c r="G24" s="157">
        <v>43460</v>
      </c>
      <c r="H24" s="155" t="s">
        <v>467</v>
      </c>
      <c r="I24" s="155" t="s">
        <v>467</v>
      </c>
      <c r="J24" s="155" t="s">
        <v>467</v>
      </c>
      <c r="K24" s="155" t="s">
        <v>467</v>
      </c>
      <c r="L24" s="155" t="s">
        <v>467</v>
      </c>
      <c r="M24" s="155" t="s">
        <v>467</v>
      </c>
      <c r="N24" s="155" t="s">
        <v>467</v>
      </c>
      <c r="O24" s="155" t="s">
        <v>467</v>
      </c>
      <c r="P24" s="155" t="s">
        <v>467</v>
      </c>
      <c r="Q24" s="155" t="s">
        <v>467</v>
      </c>
      <c r="R24" s="155" t="s">
        <v>467</v>
      </c>
      <c r="S24" s="155" t="s">
        <v>467</v>
      </c>
      <c r="T24" s="155" t="s">
        <v>467</v>
      </c>
      <c r="U24" s="155" t="s">
        <v>467</v>
      </c>
      <c r="V24" s="155" t="s">
        <v>467</v>
      </c>
      <c r="W24" s="155" t="s">
        <v>467</v>
      </c>
      <c r="X24" s="155" t="s">
        <v>467</v>
      </c>
      <c r="Y24" s="155" t="s">
        <v>467</v>
      </c>
      <c r="Z24" s="155" t="s">
        <v>467</v>
      </c>
      <c r="AA24" s="155" t="s">
        <v>467</v>
      </c>
      <c r="AB24" s="155" t="s">
        <v>467</v>
      </c>
      <c r="AC24" s="155" t="s">
        <v>467</v>
      </c>
      <c r="AD24" s="155" t="s">
        <v>467</v>
      </c>
      <c r="AE24" s="155" t="s">
        <v>467</v>
      </c>
      <c r="AF24" s="155" t="s">
        <v>467</v>
      </c>
      <c r="AG24" s="155" t="s">
        <v>467</v>
      </c>
      <c r="AH24" s="155" t="s">
        <v>467</v>
      </c>
      <c r="AI24" s="155" t="s">
        <v>467</v>
      </c>
      <c r="AJ24" s="155" t="s">
        <v>467</v>
      </c>
      <c r="AK24" s="155" t="s">
        <v>467</v>
      </c>
      <c r="AL24" s="155" t="s">
        <v>467</v>
      </c>
      <c r="AM24" s="155" t="s">
        <v>467</v>
      </c>
      <c r="AN24" s="155" t="s">
        <v>467</v>
      </c>
      <c r="AO24" s="155" t="s">
        <v>467</v>
      </c>
      <c r="AP24" s="155" t="s">
        <v>467</v>
      </c>
      <c r="AQ24" s="155" t="s">
        <v>467</v>
      </c>
    </row>
    <row r="25" spans="1:43" ht="12.75" customHeight="1" x14ac:dyDescent="0.2">
      <c r="A25" s="154">
        <v>1988</v>
      </c>
      <c r="B25" s="155">
        <v>26072.825696768796</v>
      </c>
      <c r="C25" s="155">
        <v>9361.6097962207878</v>
      </c>
      <c r="D25" s="155">
        <v>1637.5556450939685</v>
      </c>
      <c r="E25" s="155">
        <v>5295.0088619164471</v>
      </c>
      <c r="F25" s="156" t="s">
        <v>467</v>
      </c>
      <c r="G25" s="157">
        <v>42367.000000000007</v>
      </c>
      <c r="H25" s="155" t="s">
        <v>467</v>
      </c>
      <c r="I25" s="155" t="s">
        <v>467</v>
      </c>
      <c r="J25" s="155" t="s">
        <v>467</v>
      </c>
      <c r="K25" s="155" t="s">
        <v>467</v>
      </c>
      <c r="L25" s="155" t="s">
        <v>467</v>
      </c>
      <c r="M25" s="155" t="s">
        <v>467</v>
      </c>
      <c r="N25" s="155" t="s">
        <v>467</v>
      </c>
      <c r="O25" s="155" t="s">
        <v>467</v>
      </c>
      <c r="P25" s="155" t="s">
        <v>467</v>
      </c>
      <c r="Q25" s="155" t="s">
        <v>467</v>
      </c>
      <c r="R25" s="155" t="s">
        <v>467</v>
      </c>
      <c r="S25" s="155" t="s">
        <v>467</v>
      </c>
      <c r="T25" s="155" t="s">
        <v>467</v>
      </c>
      <c r="U25" s="155" t="s">
        <v>467</v>
      </c>
      <c r="V25" s="155" t="s">
        <v>467</v>
      </c>
      <c r="W25" s="155" t="s">
        <v>467</v>
      </c>
      <c r="X25" s="155" t="s">
        <v>467</v>
      </c>
      <c r="Y25" s="155" t="s">
        <v>467</v>
      </c>
      <c r="Z25" s="155" t="s">
        <v>467</v>
      </c>
      <c r="AA25" s="155" t="s">
        <v>467</v>
      </c>
      <c r="AB25" s="155" t="s">
        <v>467</v>
      </c>
      <c r="AC25" s="155" t="s">
        <v>467</v>
      </c>
      <c r="AD25" s="155" t="s">
        <v>467</v>
      </c>
      <c r="AE25" s="155" t="s">
        <v>467</v>
      </c>
      <c r="AF25" s="155" t="s">
        <v>467</v>
      </c>
      <c r="AG25" s="155" t="s">
        <v>467</v>
      </c>
      <c r="AH25" s="155" t="s">
        <v>467</v>
      </c>
      <c r="AI25" s="155" t="s">
        <v>467</v>
      </c>
      <c r="AJ25" s="155" t="s">
        <v>467</v>
      </c>
      <c r="AK25" s="155" t="s">
        <v>467</v>
      </c>
      <c r="AL25" s="155" t="s">
        <v>467</v>
      </c>
      <c r="AM25" s="155" t="s">
        <v>467</v>
      </c>
      <c r="AN25" s="155" t="s">
        <v>467</v>
      </c>
      <c r="AO25" s="155" t="s">
        <v>467</v>
      </c>
      <c r="AP25" s="155" t="s">
        <v>467</v>
      </c>
      <c r="AQ25" s="155" t="s">
        <v>467</v>
      </c>
    </row>
    <row r="26" spans="1:43" s="153" customFormat="1" x14ac:dyDescent="0.2">
      <c r="A26" s="154">
        <v>1989</v>
      </c>
      <c r="B26" s="155">
        <v>24006.413421884787</v>
      </c>
      <c r="C26" s="155">
        <v>9262.251290730248</v>
      </c>
      <c r="D26" s="155">
        <v>1585.3326274667522</v>
      </c>
      <c r="E26" s="155">
        <v>5404.0026599182202</v>
      </c>
      <c r="F26" s="156" t="s">
        <v>467</v>
      </c>
      <c r="G26" s="157">
        <v>40258.000000000007</v>
      </c>
      <c r="H26" s="155" t="s">
        <v>467</v>
      </c>
      <c r="I26" s="155" t="s">
        <v>467</v>
      </c>
      <c r="J26" s="155" t="s">
        <v>467</v>
      </c>
      <c r="K26" s="155" t="s">
        <v>467</v>
      </c>
      <c r="L26" s="155" t="s">
        <v>467</v>
      </c>
      <c r="M26" s="155" t="s">
        <v>467</v>
      </c>
      <c r="N26" s="155" t="s">
        <v>467</v>
      </c>
      <c r="O26" s="155" t="s">
        <v>467</v>
      </c>
      <c r="P26" s="155" t="s">
        <v>467</v>
      </c>
      <c r="Q26" s="155" t="s">
        <v>467</v>
      </c>
      <c r="R26" s="155" t="s">
        <v>467</v>
      </c>
      <c r="S26" s="155" t="s">
        <v>467</v>
      </c>
      <c r="T26" s="155" t="s">
        <v>467</v>
      </c>
      <c r="U26" s="155" t="s">
        <v>467</v>
      </c>
      <c r="V26" s="155" t="s">
        <v>467</v>
      </c>
      <c r="W26" s="155" t="s">
        <v>467</v>
      </c>
      <c r="X26" s="155" t="s">
        <v>467</v>
      </c>
      <c r="Y26" s="155" t="s">
        <v>467</v>
      </c>
      <c r="Z26" s="155" t="s">
        <v>467</v>
      </c>
      <c r="AA26" s="155" t="s">
        <v>467</v>
      </c>
      <c r="AB26" s="155" t="s">
        <v>467</v>
      </c>
      <c r="AC26" s="155" t="s">
        <v>467</v>
      </c>
      <c r="AD26" s="155" t="s">
        <v>467</v>
      </c>
      <c r="AE26" s="155" t="s">
        <v>467</v>
      </c>
      <c r="AF26" s="155" t="s">
        <v>467</v>
      </c>
      <c r="AG26" s="155" t="s">
        <v>467</v>
      </c>
      <c r="AH26" s="155" t="s">
        <v>467</v>
      </c>
      <c r="AI26" s="155" t="s">
        <v>467</v>
      </c>
      <c r="AJ26" s="155" t="s">
        <v>467</v>
      </c>
      <c r="AK26" s="155" t="s">
        <v>467</v>
      </c>
      <c r="AL26" s="155" t="s">
        <v>467</v>
      </c>
      <c r="AM26" s="155" t="s">
        <v>467</v>
      </c>
      <c r="AN26" s="155" t="s">
        <v>467</v>
      </c>
      <c r="AO26" s="155" t="s">
        <v>467</v>
      </c>
      <c r="AP26" s="155" t="s">
        <v>467</v>
      </c>
      <c r="AQ26" s="155" t="s">
        <v>467</v>
      </c>
    </row>
    <row r="27" spans="1:43" ht="12.75" customHeight="1" x14ac:dyDescent="0.2">
      <c r="A27" s="67">
        <v>1990</v>
      </c>
      <c r="B27" s="155">
        <v>24617.671001291019</v>
      </c>
      <c r="C27" s="155">
        <v>9163.9888197346299</v>
      </c>
      <c r="D27" s="155">
        <v>1508.9264598439593</v>
      </c>
      <c r="E27" s="155">
        <v>5464.9137191303907</v>
      </c>
      <c r="F27" s="156" t="s">
        <v>467</v>
      </c>
      <c r="G27" s="157">
        <v>40755.5</v>
      </c>
      <c r="H27" s="156">
        <v>2764.2495548563302</v>
      </c>
      <c r="I27" s="156">
        <v>1390.4173365262793</v>
      </c>
      <c r="J27" s="156">
        <v>14.333108617389966</v>
      </c>
      <c r="K27" s="156">
        <v>0</v>
      </c>
      <c r="L27" s="156">
        <v>0</v>
      </c>
      <c r="M27" s="156">
        <v>4169</v>
      </c>
      <c r="N27" s="156">
        <v>18484.063946263243</v>
      </c>
      <c r="O27" s="156">
        <v>6548.6738760517419</v>
      </c>
      <c r="P27" s="156">
        <v>800.7660531652532</v>
      </c>
      <c r="Q27" s="156">
        <v>1.4961245197629081</v>
      </c>
      <c r="R27" s="156">
        <v>0</v>
      </c>
      <c r="S27" s="156">
        <v>25835</v>
      </c>
      <c r="T27" s="156">
        <v>1100.8426321685722</v>
      </c>
      <c r="U27" s="156">
        <v>818.91855082355164</v>
      </c>
      <c r="V27" s="156">
        <v>682.82122239724822</v>
      </c>
      <c r="W27" s="156">
        <v>5463.4175946106279</v>
      </c>
      <c r="X27" s="155" t="s">
        <v>467</v>
      </c>
      <c r="Y27" s="156">
        <v>8066</v>
      </c>
      <c r="Z27" s="156">
        <v>2063.0148680028738</v>
      </c>
      <c r="AA27" s="156">
        <v>405.97905633305794</v>
      </c>
      <c r="AB27" s="156">
        <v>11.006075664068126</v>
      </c>
      <c r="AC27" s="156">
        <v>0</v>
      </c>
      <c r="AD27" s="156">
        <v>0</v>
      </c>
      <c r="AE27" s="156">
        <v>2480</v>
      </c>
      <c r="AF27" s="159" t="s">
        <v>36</v>
      </c>
      <c r="AG27" s="156" t="s">
        <v>36</v>
      </c>
      <c r="AH27" s="156" t="s">
        <v>36</v>
      </c>
      <c r="AI27" s="156" t="s">
        <v>36</v>
      </c>
      <c r="AJ27" s="156" t="s">
        <v>36</v>
      </c>
      <c r="AK27" s="159" t="s">
        <v>36</v>
      </c>
      <c r="AL27" s="156">
        <v>205.5</v>
      </c>
      <c r="AM27" s="156">
        <v>0</v>
      </c>
      <c r="AN27" s="156">
        <v>0</v>
      </c>
      <c r="AO27" s="156">
        <v>0</v>
      </c>
      <c r="AP27" s="156">
        <v>0</v>
      </c>
      <c r="AQ27" s="156">
        <v>205.5</v>
      </c>
    </row>
    <row r="28" spans="1:43" ht="12.75" customHeight="1" x14ac:dyDescent="0.2">
      <c r="A28" s="67">
        <v>1991</v>
      </c>
      <c r="B28" s="155">
        <v>28690.490104067099</v>
      </c>
      <c r="C28" s="155">
        <v>9064.3222118528411</v>
      </c>
      <c r="D28" s="155">
        <v>1470.8875210649928</v>
      </c>
      <c r="E28" s="155">
        <v>5542.0001630150664</v>
      </c>
      <c r="F28" s="156" t="s">
        <v>467</v>
      </c>
      <c r="G28" s="157">
        <v>44767.7</v>
      </c>
      <c r="H28" s="156">
        <v>3438.9487241890834</v>
      </c>
      <c r="I28" s="156">
        <v>1125.0243034839261</v>
      </c>
      <c r="J28" s="156">
        <v>13.026972326990153</v>
      </c>
      <c r="K28" s="156">
        <v>0</v>
      </c>
      <c r="L28" s="156">
        <v>0</v>
      </c>
      <c r="M28" s="156">
        <v>4577</v>
      </c>
      <c r="N28" s="156">
        <v>21239.112245357996</v>
      </c>
      <c r="O28" s="156">
        <v>6703.3941195148882</v>
      </c>
      <c r="P28" s="156">
        <v>776.82600178067116</v>
      </c>
      <c r="Q28" s="156">
        <v>1.6676333464443251</v>
      </c>
      <c r="R28" s="156">
        <v>0</v>
      </c>
      <c r="S28" s="156">
        <v>28721</v>
      </c>
      <c r="T28" s="156">
        <v>1429.5545942535557</v>
      </c>
      <c r="U28" s="156">
        <v>795.12241882609521</v>
      </c>
      <c r="V28" s="156">
        <v>670.99045725172812</v>
      </c>
      <c r="W28" s="156">
        <v>5540.3325296686216</v>
      </c>
      <c r="X28" s="155" t="s">
        <v>467</v>
      </c>
      <c r="Y28" s="156">
        <v>8436</v>
      </c>
      <c r="Z28" s="156">
        <v>2374.1745402664656</v>
      </c>
      <c r="AA28" s="156">
        <v>440.78137002793096</v>
      </c>
      <c r="AB28" s="156">
        <v>10.044089705603376</v>
      </c>
      <c r="AC28" s="156">
        <v>0</v>
      </c>
      <c r="AD28" s="156">
        <v>0</v>
      </c>
      <c r="AE28" s="156">
        <v>2825</v>
      </c>
      <c r="AF28" s="159" t="s">
        <v>36</v>
      </c>
      <c r="AG28" s="156" t="s">
        <v>36</v>
      </c>
      <c r="AH28" s="156" t="s">
        <v>36</v>
      </c>
      <c r="AI28" s="156" t="s">
        <v>36</v>
      </c>
      <c r="AJ28" s="156" t="s">
        <v>36</v>
      </c>
      <c r="AK28" s="159" t="s">
        <v>36</v>
      </c>
      <c r="AL28" s="156">
        <v>208.7</v>
      </c>
      <c r="AM28" s="156">
        <v>0</v>
      </c>
      <c r="AN28" s="156">
        <v>0</v>
      </c>
      <c r="AO28" s="156">
        <v>0</v>
      </c>
      <c r="AP28" s="156">
        <v>0</v>
      </c>
      <c r="AQ28" s="156">
        <v>208.7</v>
      </c>
    </row>
    <row r="29" spans="1:43" ht="12.75" customHeight="1" x14ac:dyDescent="0.2">
      <c r="A29" s="67">
        <v>1992</v>
      </c>
      <c r="B29" s="155">
        <v>28074.117493135214</v>
      </c>
      <c r="C29" s="155">
        <v>8932.4928393737973</v>
      </c>
      <c r="D29" s="155">
        <v>1438.2709481321644</v>
      </c>
      <c r="E29" s="155">
        <v>5621.4187193588214</v>
      </c>
      <c r="F29" s="156" t="s">
        <v>467</v>
      </c>
      <c r="G29" s="157">
        <v>44066.3</v>
      </c>
      <c r="H29" s="156">
        <v>2991.0647431057419</v>
      </c>
      <c r="I29" s="156">
        <v>987.19310016399299</v>
      </c>
      <c r="J29" s="156">
        <v>11.742156730264981</v>
      </c>
      <c r="K29" s="156">
        <v>0</v>
      </c>
      <c r="L29" s="156">
        <v>0</v>
      </c>
      <c r="M29" s="156">
        <v>3990</v>
      </c>
      <c r="N29" s="156">
        <v>20956.277530231215</v>
      </c>
      <c r="O29" s="156">
        <v>6672.869458584968</v>
      </c>
      <c r="P29" s="156">
        <v>758.08738150484169</v>
      </c>
      <c r="Q29" s="156">
        <v>1.7656296789749208</v>
      </c>
      <c r="R29" s="156">
        <v>0</v>
      </c>
      <c r="S29" s="156">
        <v>28389</v>
      </c>
      <c r="T29" s="156">
        <v>1457.9442612525165</v>
      </c>
      <c r="U29" s="156">
        <v>818.11483430601186</v>
      </c>
      <c r="V29" s="156">
        <v>659.28781476162544</v>
      </c>
      <c r="W29" s="156">
        <v>5619.6530896798467</v>
      </c>
      <c r="X29" s="155" t="s">
        <v>467</v>
      </c>
      <c r="Y29" s="156">
        <v>8555</v>
      </c>
      <c r="Z29" s="156">
        <v>2425.5309585457439</v>
      </c>
      <c r="AA29" s="156">
        <v>454.3154463188236</v>
      </c>
      <c r="AB29" s="156">
        <v>9.153595135432429</v>
      </c>
      <c r="AC29" s="156">
        <v>0</v>
      </c>
      <c r="AD29" s="156">
        <v>0</v>
      </c>
      <c r="AE29" s="156">
        <v>2889</v>
      </c>
      <c r="AF29" s="159" t="s">
        <v>36</v>
      </c>
      <c r="AG29" s="156" t="s">
        <v>36</v>
      </c>
      <c r="AH29" s="156" t="s">
        <v>36</v>
      </c>
      <c r="AI29" s="156" t="s">
        <v>36</v>
      </c>
      <c r="AJ29" s="156" t="s">
        <v>36</v>
      </c>
      <c r="AK29" s="159" t="s">
        <v>36</v>
      </c>
      <c r="AL29" s="156">
        <v>243.3</v>
      </c>
      <c r="AM29" s="156">
        <v>0</v>
      </c>
      <c r="AN29" s="156">
        <v>0</v>
      </c>
      <c r="AO29" s="156">
        <v>0</v>
      </c>
      <c r="AP29" s="156">
        <v>0</v>
      </c>
      <c r="AQ29" s="156">
        <v>243.3</v>
      </c>
    </row>
    <row r="30" spans="1:43" ht="12.75" customHeight="1" x14ac:dyDescent="0.2">
      <c r="A30" s="67">
        <v>1993</v>
      </c>
      <c r="B30" s="155">
        <v>29555.544531777101</v>
      </c>
      <c r="C30" s="155">
        <v>8851.614631688788</v>
      </c>
      <c r="D30" s="155">
        <v>1414.3430897083588</v>
      </c>
      <c r="E30" s="155">
        <v>5727.0977468257506</v>
      </c>
      <c r="F30" s="156" t="s">
        <v>467</v>
      </c>
      <c r="G30" s="157">
        <v>45548.6</v>
      </c>
      <c r="H30" s="156">
        <v>3649.8661492744382</v>
      </c>
      <c r="I30" s="156">
        <v>735.50311474109515</v>
      </c>
      <c r="J30" s="156">
        <v>10.630735984466302</v>
      </c>
      <c r="K30" s="156">
        <v>0</v>
      </c>
      <c r="L30" s="156">
        <v>0</v>
      </c>
      <c r="M30" s="156">
        <v>4396</v>
      </c>
      <c r="N30" s="156">
        <v>21989.491261587285</v>
      </c>
      <c r="O30" s="156">
        <v>6519.5120959076758</v>
      </c>
      <c r="P30" s="156">
        <v>743.13078540953973</v>
      </c>
      <c r="Q30" s="156">
        <v>1.8658570954970031</v>
      </c>
      <c r="R30" s="156">
        <v>0</v>
      </c>
      <c r="S30" s="156">
        <v>29254</v>
      </c>
      <c r="T30" s="156">
        <v>1255.897288921163</v>
      </c>
      <c r="U30" s="156">
        <v>1005.7418191701188</v>
      </c>
      <c r="V30" s="156">
        <v>652.12900217846538</v>
      </c>
      <c r="W30" s="156">
        <v>5725.2318897302539</v>
      </c>
      <c r="X30" s="155" t="s">
        <v>467</v>
      </c>
      <c r="Y30" s="156">
        <v>8639</v>
      </c>
      <c r="Z30" s="156">
        <v>2419.6898319942147</v>
      </c>
      <c r="AA30" s="156">
        <v>590.85760186989796</v>
      </c>
      <c r="AB30" s="156">
        <v>8.4525661358874196</v>
      </c>
      <c r="AC30" s="156">
        <v>0</v>
      </c>
      <c r="AD30" s="156">
        <v>0</v>
      </c>
      <c r="AE30" s="156">
        <v>3019</v>
      </c>
      <c r="AF30" s="159" t="s">
        <v>36</v>
      </c>
      <c r="AG30" s="156" t="s">
        <v>36</v>
      </c>
      <c r="AH30" s="156" t="s">
        <v>36</v>
      </c>
      <c r="AI30" s="156" t="s">
        <v>36</v>
      </c>
      <c r="AJ30" s="156" t="s">
        <v>36</v>
      </c>
      <c r="AK30" s="159" t="s">
        <v>36</v>
      </c>
      <c r="AL30" s="156">
        <v>240.6</v>
      </c>
      <c r="AM30" s="156">
        <v>0</v>
      </c>
      <c r="AN30" s="156">
        <v>0</v>
      </c>
      <c r="AO30" s="156">
        <v>0</v>
      </c>
      <c r="AP30" s="156">
        <v>0</v>
      </c>
      <c r="AQ30" s="156">
        <v>240.6</v>
      </c>
    </row>
    <row r="31" spans="1:43" ht="12.75" customHeight="1" x14ac:dyDescent="0.2">
      <c r="A31" s="67">
        <v>1994</v>
      </c>
      <c r="B31" s="155">
        <v>28034.663624277538</v>
      </c>
      <c r="C31" s="155">
        <v>8723.1165997575426</v>
      </c>
      <c r="D31" s="155">
        <v>1391.055473831537</v>
      </c>
      <c r="E31" s="155">
        <v>5797.7643021333761</v>
      </c>
      <c r="F31" s="156" t="s">
        <v>467</v>
      </c>
      <c r="G31" s="157">
        <v>43946.6</v>
      </c>
      <c r="H31" s="156">
        <v>2993.4771780459128</v>
      </c>
      <c r="I31" s="156">
        <v>621.90844130525159</v>
      </c>
      <c r="J31" s="156">
        <v>9.6143806488356294</v>
      </c>
      <c r="K31" s="156">
        <v>0</v>
      </c>
      <c r="L31" s="156">
        <v>0</v>
      </c>
      <c r="M31" s="156">
        <v>3625</v>
      </c>
      <c r="N31" s="156">
        <v>21155.894580206583</v>
      </c>
      <c r="O31" s="156">
        <v>6466.5736717351901</v>
      </c>
      <c r="P31" s="156">
        <v>730.5654437150157</v>
      </c>
      <c r="Q31" s="156">
        <v>1.9663043432104603</v>
      </c>
      <c r="R31" s="156">
        <v>0</v>
      </c>
      <c r="S31" s="156">
        <v>28355</v>
      </c>
      <c r="T31" s="156">
        <v>1250.0243182646013</v>
      </c>
      <c r="U31" s="156">
        <v>1032.0334399996766</v>
      </c>
      <c r="V31" s="156">
        <v>643.14424394555556</v>
      </c>
      <c r="W31" s="156">
        <v>5795.7979977901659</v>
      </c>
      <c r="X31" s="155" t="s">
        <v>467</v>
      </c>
      <c r="Y31" s="156">
        <v>8721</v>
      </c>
      <c r="Z31" s="156">
        <v>2393.6675477604449</v>
      </c>
      <c r="AA31" s="156">
        <v>602.60104671742499</v>
      </c>
      <c r="AB31" s="156">
        <v>7.7314055221301059</v>
      </c>
      <c r="AC31" s="156">
        <v>0</v>
      </c>
      <c r="AD31" s="156">
        <v>0</v>
      </c>
      <c r="AE31" s="156">
        <v>3004</v>
      </c>
      <c r="AF31" s="159" t="s">
        <v>36</v>
      </c>
      <c r="AG31" s="156" t="s">
        <v>36</v>
      </c>
      <c r="AH31" s="156" t="s">
        <v>36</v>
      </c>
      <c r="AI31" s="156" t="s">
        <v>36</v>
      </c>
      <c r="AJ31" s="156" t="s">
        <v>36</v>
      </c>
      <c r="AK31" s="159" t="s">
        <v>36</v>
      </c>
      <c r="AL31" s="156">
        <v>241.6</v>
      </c>
      <c r="AM31" s="156">
        <v>0</v>
      </c>
      <c r="AN31" s="156">
        <v>0</v>
      </c>
      <c r="AO31" s="156">
        <v>0</v>
      </c>
      <c r="AP31" s="156">
        <v>0</v>
      </c>
      <c r="AQ31" s="156">
        <v>241.6</v>
      </c>
    </row>
    <row r="32" spans="1:43" ht="12.75" customHeight="1" x14ac:dyDescent="0.2">
      <c r="A32" s="67">
        <v>1995</v>
      </c>
      <c r="B32" s="155">
        <v>26836.886268943636</v>
      </c>
      <c r="C32" s="155">
        <v>8619.8132277916411</v>
      </c>
      <c r="D32" s="155">
        <v>1372.1601153634463</v>
      </c>
      <c r="E32" s="155">
        <v>5861.8403879012749</v>
      </c>
      <c r="F32" s="156" t="s">
        <v>467</v>
      </c>
      <c r="G32" s="157">
        <v>42690.7</v>
      </c>
      <c r="H32" s="156">
        <v>2158.2820867960231</v>
      </c>
      <c r="I32" s="156">
        <v>458.13012933326684</v>
      </c>
      <c r="J32" s="156">
        <v>8.5877838707100551</v>
      </c>
      <c r="K32" s="156">
        <v>0</v>
      </c>
      <c r="L32" s="156">
        <v>0</v>
      </c>
      <c r="M32" s="156">
        <v>2625</v>
      </c>
      <c r="N32" s="156">
        <v>20814.375495661297</v>
      </c>
      <c r="O32" s="156">
        <v>6500.3444250599723</v>
      </c>
      <c r="P32" s="156">
        <v>720.2176071988539</v>
      </c>
      <c r="Q32" s="156">
        <v>2.0624720798737313</v>
      </c>
      <c r="R32" s="156">
        <v>0</v>
      </c>
      <c r="S32" s="156">
        <v>28037</v>
      </c>
      <c r="T32" s="156">
        <v>1244.310978808081</v>
      </c>
      <c r="U32" s="156">
        <v>1049.6255378062178</v>
      </c>
      <c r="V32" s="156">
        <v>636.28556756430089</v>
      </c>
      <c r="W32" s="156">
        <v>5859.7779158214007</v>
      </c>
      <c r="X32" s="155" t="s">
        <v>467</v>
      </c>
      <c r="Y32" s="156">
        <v>8790</v>
      </c>
      <c r="Z32" s="156">
        <v>2378.2177076782345</v>
      </c>
      <c r="AA32" s="156">
        <v>611.71313559218368</v>
      </c>
      <c r="AB32" s="156">
        <v>7.0691567295815103</v>
      </c>
      <c r="AC32" s="156">
        <v>0</v>
      </c>
      <c r="AD32" s="156">
        <v>0</v>
      </c>
      <c r="AE32" s="156">
        <v>2997</v>
      </c>
      <c r="AF32" s="159" t="s">
        <v>36</v>
      </c>
      <c r="AG32" s="156" t="s">
        <v>36</v>
      </c>
      <c r="AH32" s="156" t="s">
        <v>36</v>
      </c>
      <c r="AI32" s="156" t="s">
        <v>36</v>
      </c>
      <c r="AJ32" s="156" t="s">
        <v>36</v>
      </c>
      <c r="AK32" s="159" t="s">
        <v>36</v>
      </c>
      <c r="AL32" s="156">
        <v>241.7</v>
      </c>
      <c r="AM32" s="156">
        <v>0</v>
      </c>
      <c r="AN32" s="156">
        <v>0</v>
      </c>
      <c r="AO32" s="156">
        <v>0</v>
      </c>
      <c r="AP32" s="156">
        <v>0</v>
      </c>
      <c r="AQ32" s="156">
        <v>241.7</v>
      </c>
    </row>
    <row r="33" spans="1:43" ht="12.75" customHeight="1" x14ac:dyDescent="0.2">
      <c r="A33" s="67">
        <v>1996</v>
      </c>
      <c r="B33" s="155">
        <v>32295.853288850369</v>
      </c>
      <c r="C33" s="155">
        <v>8540.8051233019687</v>
      </c>
      <c r="D33" s="155">
        <v>1358.2572962967379</v>
      </c>
      <c r="E33" s="155">
        <v>5924.9691137609334</v>
      </c>
      <c r="F33" s="156" t="s">
        <v>467</v>
      </c>
      <c r="G33" s="157">
        <v>48119.884822210006</v>
      </c>
      <c r="H33" s="156">
        <v>2380.5584360264925</v>
      </c>
      <c r="I33" s="156">
        <v>412.62907522060391</v>
      </c>
      <c r="J33" s="156">
        <v>7.9143256950814944</v>
      </c>
      <c r="K33" s="156">
        <v>0</v>
      </c>
      <c r="L33" s="156">
        <v>0</v>
      </c>
      <c r="M33" s="156">
        <v>2801.1018369421781</v>
      </c>
      <c r="N33" s="156">
        <v>25179.959271213243</v>
      </c>
      <c r="O33" s="156">
        <v>6421.379518731299</v>
      </c>
      <c r="P33" s="156">
        <v>713.04889917829803</v>
      </c>
      <c r="Q33" s="156">
        <v>2.1557330611686916</v>
      </c>
      <c r="R33" s="156">
        <v>0</v>
      </c>
      <c r="S33" s="156">
        <v>32316.543422184008</v>
      </c>
      <c r="T33" s="156">
        <v>1593.0257241467036</v>
      </c>
      <c r="U33" s="156">
        <v>1097.3080776029442</v>
      </c>
      <c r="V33" s="156">
        <v>630.82055755058764</v>
      </c>
      <c r="W33" s="156">
        <v>5922.8133806997648</v>
      </c>
      <c r="X33" s="155" t="s">
        <v>467</v>
      </c>
      <c r="Y33" s="156">
        <v>9243.96774</v>
      </c>
      <c r="Z33" s="156">
        <v>2901.8098574639303</v>
      </c>
      <c r="AA33" s="156">
        <v>609.48845174712267</v>
      </c>
      <c r="AB33" s="156">
        <v>6.4735138727705497</v>
      </c>
      <c r="AC33" s="156">
        <v>0</v>
      </c>
      <c r="AD33" s="156">
        <v>0</v>
      </c>
      <c r="AE33" s="156">
        <v>3517.7718230838232</v>
      </c>
      <c r="AF33" s="159" t="s">
        <v>36</v>
      </c>
      <c r="AG33" s="156" t="s">
        <v>36</v>
      </c>
      <c r="AH33" s="156" t="s">
        <v>36</v>
      </c>
      <c r="AI33" s="156" t="s">
        <v>36</v>
      </c>
      <c r="AJ33" s="156" t="s">
        <v>36</v>
      </c>
      <c r="AK33" s="159" t="s">
        <v>36</v>
      </c>
      <c r="AL33" s="156">
        <v>240.5</v>
      </c>
      <c r="AM33" s="156">
        <v>0</v>
      </c>
      <c r="AN33" s="156">
        <v>0</v>
      </c>
      <c r="AO33" s="156">
        <v>0</v>
      </c>
      <c r="AP33" s="156">
        <v>0</v>
      </c>
      <c r="AQ33" s="156">
        <v>240.5</v>
      </c>
    </row>
    <row r="34" spans="1:43" ht="12.75" customHeight="1" x14ac:dyDescent="0.2">
      <c r="A34" s="67">
        <v>1997</v>
      </c>
      <c r="B34" s="155">
        <v>28976.684299274933</v>
      </c>
      <c r="C34" s="155">
        <v>8460.2842940565461</v>
      </c>
      <c r="D34" s="155">
        <v>1347.4295026263526</v>
      </c>
      <c r="E34" s="155">
        <v>5990.991078449566</v>
      </c>
      <c r="F34" s="156" t="s">
        <v>467</v>
      </c>
      <c r="G34" s="157">
        <v>44775.389174407392</v>
      </c>
      <c r="H34" s="156">
        <v>2065.3569531659805</v>
      </c>
      <c r="I34" s="156">
        <v>397.36949707530965</v>
      </c>
      <c r="J34" s="156">
        <v>7.1863988989337919</v>
      </c>
      <c r="K34" s="156">
        <v>0</v>
      </c>
      <c r="L34" s="156">
        <v>0</v>
      </c>
      <c r="M34" s="156">
        <v>2469.9128491402239</v>
      </c>
      <c r="N34" s="156">
        <v>22602.112625322079</v>
      </c>
      <c r="O34" s="156">
        <v>6397.9490252951364</v>
      </c>
      <c r="P34" s="156">
        <v>708.09304618142062</v>
      </c>
      <c r="Q34" s="156">
        <v>2.2494304584587965</v>
      </c>
      <c r="R34" s="156">
        <v>0</v>
      </c>
      <c r="S34" s="156">
        <v>29710.404127257094</v>
      </c>
      <c r="T34" s="156">
        <v>1341.1291403416317</v>
      </c>
      <c r="U34" s="156">
        <v>1025.4035392742942</v>
      </c>
      <c r="V34" s="156">
        <v>626.2389999939976</v>
      </c>
      <c r="W34" s="156">
        <v>5988.7416479911071</v>
      </c>
      <c r="X34" s="155" t="s">
        <v>467</v>
      </c>
      <c r="Y34" s="156">
        <v>8981.5133276010311</v>
      </c>
      <c r="Z34" s="156">
        <v>2743.2655804452415</v>
      </c>
      <c r="AA34" s="156">
        <v>639.56223241180555</v>
      </c>
      <c r="AB34" s="156">
        <v>5.9110575520004724</v>
      </c>
      <c r="AC34" s="156">
        <v>0</v>
      </c>
      <c r="AD34" s="156">
        <v>0</v>
      </c>
      <c r="AE34" s="156">
        <v>3388.7388704090476</v>
      </c>
      <c r="AF34" s="159" t="s">
        <v>36</v>
      </c>
      <c r="AG34" s="156" t="s">
        <v>36</v>
      </c>
      <c r="AH34" s="156" t="s">
        <v>36</v>
      </c>
      <c r="AI34" s="156" t="s">
        <v>36</v>
      </c>
      <c r="AJ34" s="156" t="s">
        <v>36</v>
      </c>
      <c r="AK34" s="159" t="s">
        <v>36</v>
      </c>
      <c r="AL34" s="156">
        <v>224.82</v>
      </c>
      <c r="AM34" s="156">
        <v>0</v>
      </c>
      <c r="AN34" s="156">
        <v>0</v>
      </c>
      <c r="AO34" s="156">
        <v>0</v>
      </c>
      <c r="AP34" s="156">
        <v>0</v>
      </c>
      <c r="AQ34" s="156">
        <v>224.82</v>
      </c>
    </row>
    <row r="35" spans="1:43" s="153" customFormat="1" x14ac:dyDescent="0.2">
      <c r="A35" s="67">
        <v>1998</v>
      </c>
      <c r="B35" s="155">
        <v>30298.254020254371</v>
      </c>
      <c r="C35" s="155">
        <v>8426.2628052472046</v>
      </c>
      <c r="D35" s="155">
        <v>1337.4751061343875</v>
      </c>
      <c r="E35" s="155">
        <v>6063.9013575021454</v>
      </c>
      <c r="F35" s="156" t="s">
        <v>467</v>
      </c>
      <c r="G35" s="157">
        <v>46125.893289138112</v>
      </c>
      <c r="H35" s="156">
        <v>1978.7762729900178</v>
      </c>
      <c r="I35" s="156">
        <v>358.44572071304992</v>
      </c>
      <c r="J35" s="156">
        <v>6.5160485833203134</v>
      </c>
      <c r="K35" s="156">
        <v>0</v>
      </c>
      <c r="L35" s="156">
        <v>0</v>
      </c>
      <c r="M35" s="156">
        <v>2343.7380422863876</v>
      </c>
      <c r="N35" s="156">
        <v>23604.828052993307</v>
      </c>
      <c r="O35" s="156">
        <v>6291.0028546652065</v>
      </c>
      <c r="P35" s="156">
        <v>703.28874629957545</v>
      </c>
      <c r="Q35" s="156">
        <v>2.3420829292721974</v>
      </c>
      <c r="R35" s="156">
        <v>0</v>
      </c>
      <c r="S35" s="156">
        <v>30601.461736887359</v>
      </c>
      <c r="T35" s="156">
        <v>1583.6860962907563</v>
      </c>
      <c r="U35" s="156">
        <v>1140.0413850582167</v>
      </c>
      <c r="V35" s="156">
        <v>622.2798820833126</v>
      </c>
      <c r="W35" s="156">
        <v>6061.5592745728736</v>
      </c>
      <c r="X35" s="155" t="s">
        <v>467</v>
      </c>
      <c r="Y35" s="156">
        <v>9407.5666380051589</v>
      </c>
      <c r="Z35" s="156">
        <v>2900.963597980292</v>
      </c>
      <c r="AA35" s="156">
        <v>636.77284481073161</v>
      </c>
      <c r="AB35" s="156">
        <v>5.3904291681791383</v>
      </c>
      <c r="AC35" s="156">
        <v>0</v>
      </c>
      <c r="AD35" s="156">
        <v>0</v>
      </c>
      <c r="AE35" s="156">
        <v>3543.1268719592022</v>
      </c>
      <c r="AF35" s="159" t="s">
        <v>36</v>
      </c>
      <c r="AG35" s="156" t="s">
        <v>36</v>
      </c>
      <c r="AH35" s="156" t="s">
        <v>36</v>
      </c>
      <c r="AI35" s="156" t="s">
        <v>36</v>
      </c>
      <c r="AJ35" s="156" t="s">
        <v>36</v>
      </c>
      <c r="AK35" s="159" t="s">
        <v>36</v>
      </c>
      <c r="AL35" s="156">
        <v>230</v>
      </c>
      <c r="AM35" s="156">
        <v>0</v>
      </c>
      <c r="AN35" s="156">
        <v>0</v>
      </c>
      <c r="AO35" s="156">
        <v>0</v>
      </c>
      <c r="AP35" s="156">
        <v>0</v>
      </c>
      <c r="AQ35" s="156">
        <v>230</v>
      </c>
    </row>
    <row r="36" spans="1:43" ht="12.75" customHeight="1" x14ac:dyDescent="0.2">
      <c r="A36" s="67">
        <v>1999</v>
      </c>
      <c r="B36" s="155">
        <v>30394.677984077622</v>
      </c>
      <c r="C36" s="155">
        <v>8263.6423798473515</v>
      </c>
      <c r="D36" s="155">
        <v>1328.6336799292706</v>
      </c>
      <c r="E36" s="155">
        <v>6133.8754789357172</v>
      </c>
      <c r="F36" s="156" t="s">
        <v>467</v>
      </c>
      <c r="G36" s="157">
        <v>46120.829522789951</v>
      </c>
      <c r="H36" s="156">
        <v>2043.9527797722133</v>
      </c>
      <c r="I36" s="156">
        <v>361.71355076247642</v>
      </c>
      <c r="J36" s="156">
        <v>5.9229782257845285</v>
      </c>
      <c r="K36" s="156">
        <v>0</v>
      </c>
      <c r="L36" s="156">
        <v>0</v>
      </c>
      <c r="M36" s="156">
        <v>2411.5893087604741</v>
      </c>
      <c r="N36" s="156">
        <v>23871.335044900712</v>
      </c>
      <c r="O36" s="156">
        <v>6215.3124253615679</v>
      </c>
      <c r="P36" s="156">
        <v>699.05115109718656</v>
      </c>
      <c r="Q36" s="156">
        <v>2.4355144960759496</v>
      </c>
      <c r="R36" s="156">
        <v>0</v>
      </c>
      <c r="S36" s="156">
        <v>30788.134135855544</v>
      </c>
      <c r="T36" s="156">
        <v>1605.4900509849556</v>
      </c>
      <c r="U36" s="156">
        <v>1129.0842430953699</v>
      </c>
      <c r="V36" s="156">
        <v>618.76648094692848</v>
      </c>
      <c r="W36" s="156">
        <v>6131.4399644396408</v>
      </c>
      <c r="X36" s="155" t="s">
        <v>467</v>
      </c>
      <c r="Y36" s="156">
        <v>9484.7807394668962</v>
      </c>
      <c r="Z36" s="156">
        <v>2599.922808419738</v>
      </c>
      <c r="AA36" s="156">
        <v>557.53216062793706</v>
      </c>
      <c r="AB36" s="156">
        <v>4.8930696593709753</v>
      </c>
      <c r="AC36" s="156">
        <v>0</v>
      </c>
      <c r="AD36" s="156">
        <v>0</v>
      </c>
      <c r="AE36" s="156">
        <v>3162.3480387070458</v>
      </c>
      <c r="AF36" s="156">
        <v>43.615299999999998</v>
      </c>
      <c r="AG36" s="156">
        <v>0</v>
      </c>
      <c r="AH36" s="156">
        <v>0</v>
      </c>
      <c r="AI36" s="156">
        <v>0</v>
      </c>
      <c r="AJ36" s="156">
        <v>0</v>
      </c>
      <c r="AK36" s="156">
        <v>43.615299999999998</v>
      </c>
      <c r="AL36" s="156">
        <v>230.36199999999999</v>
      </c>
      <c r="AM36" s="156">
        <v>0</v>
      </c>
      <c r="AN36" s="156">
        <v>0</v>
      </c>
      <c r="AO36" s="156">
        <v>0</v>
      </c>
      <c r="AP36" s="156">
        <v>0</v>
      </c>
      <c r="AQ36" s="156">
        <v>230.36199999999999</v>
      </c>
    </row>
    <row r="37" spans="1:43" ht="12.75" customHeight="1" x14ac:dyDescent="0.2">
      <c r="A37" s="67">
        <v>2000</v>
      </c>
      <c r="B37" s="155">
        <v>31094.498458491264</v>
      </c>
      <c r="C37" s="155">
        <v>8230.0270934378132</v>
      </c>
      <c r="D37" s="155">
        <v>1320.1957072311659</v>
      </c>
      <c r="E37" s="155">
        <v>6206.4550941279367</v>
      </c>
      <c r="F37" s="156" t="s">
        <v>467</v>
      </c>
      <c r="G37" s="157">
        <v>46851.176353288189</v>
      </c>
      <c r="H37" s="156">
        <v>1624.3989276650823</v>
      </c>
      <c r="I37" s="156">
        <v>278.28552256210151</v>
      </c>
      <c r="J37" s="156">
        <v>5.5303655777515131</v>
      </c>
      <c r="K37" s="156">
        <v>0</v>
      </c>
      <c r="L37" s="156">
        <v>0</v>
      </c>
      <c r="M37" s="156">
        <v>1908.2148158049351</v>
      </c>
      <c r="N37" s="156">
        <v>24846.850692976026</v>
      </c>
      <c r="O37" s="156">
        <v>6262.6999488211777</v>
      </c>
      <c r="P37" s="156">
        <v>694.36891171725358</v>
      </c>
      <c r="Q37" s="156">
        <v>2.5292856944798134</v>
      </c>
      <c r="R37" s="156">
        <v>0</v>
      </c>
      <c r="S37" s="156">
        <v>31806.448839208941</v>
      </c>
      <c r="T37" s="156">
        <v>1664.1673396539907</v>
      </c>
      <c r="U37" s="156">
        <v>1132.9734195569888</v>
      </c>
      <c r="V37" s="156">
        <v>615.61442977602701</v>
      </c>
      <c r="W37" s="156">
        <v>6203.925808433457</v>
      </c>
      <c r="X37" s="155" t="s">
        <v>467</v>
      </c>
      <c r="Y37" s="156">
        <v>9616.6809974204643</v>
      </c>
      <c r="Z37" s="156">
        <v>2678.6414981961598</v>
      </c>
      <c r="AA37" s="156">
        <v>556.06820249754446</v>
      </c>
      <c r="AB37" s="156">
        <v>4.6820001601338399</v>
      </c>
      <c r="AC37" s="156">
        <v>0</v>
      </c>
      <c r="AD37" s="156">
        <v>0</v>
      </c>
      <c r="AE37" s="156">
        <v>3239.3917008538378</v>
      </c>
      <c r="AF37" s="156">
        <v>44.414999999999999</v>
      </c>
      <c r="AG37" s="156">
        <v>0</v>
      </c>
      <c r="AH37" s="156">
        <v>0</v>
      </c>
      <c r="AI37" s="156">
        <v>0</v>
      </c>
      <c r="AJ37" s="156">
        <v>0</v>
      </c>
      <c r="AK37" s="156">
        <v>44.414999999999999</v>
      </c>
      <c r="AL37" s="156">
        <v>236.02500000000001</v>
      </c>
      <c r="AM37" s="156">
        <v>0</v>
      </c>
      <c r="AN37" s="156">
        <v>0</v>
      </c>
      <c r="AO37" s="156">
        <v>0</v>
      </c>
      <c r="AP37" s="156">
        <v>0</v>
      </c>
      <c r="AQ37" s="156">
        <v>236.02500000000001</v>
      </c>
    </row>
    <row r="38" spans="1:43" ht="12.75" customHeight="1" x14ac:dyDescent="0.2">
      <c r="A38" s="67">
        <v>2001</v>
      </c>
      <c r="B38" s="155">
        <v>32507.130854661031</v>
      </c>
      <c r="C38" s="155">
        <v>8073.4613572111739</v>
      </c>
      <c r="D38" s="155">
        <v>1313.7035720171054</v>
      </c>
      <c r="E38" s="155">
        <v>6284.0330936466971</v>
      </c>
      <c r="F38" s="156" t="s">
        <v>467</v>
      </c>
      <c r="G38" s="157">
        <v>48178.32887753602</v>
      </c>
      <c r="H38" s="156">
        <v>1579.570776089027</v>
      </c>
      <c r="I38" s="156">
        <v>252.31795140165153</v>
      </c>
      <c r="J38" s="156">
        <v>5.2575752279671137</v>
      </c>
      <c r="K38" s="156">
        <v>0</v>
      </c>
      <c r="L38" s="156">
        <v>0</v>
      </c>
      <c r="M38" s="156">
        <v>1837.1463027186458</v>
      </c>
      <c r="N38" s="156">
        <v>25855.668776427385</v>
      </c>
      <c r="O38" s="156">
        <v>6076.5513273336983</v>
      </c>
      <c r="P38" s="156">
        <v>689.9206997320814</v>
      </c>
      <c r="Q38" s="156">
        <v>2.6227390691692958</v>
      </c>
      <c r="R38" s="156">
        <v>0</v>
      </c>
      <c r="S38" s="156">
        <v>32624.763542562338</v>
      </c>
      <c r="T38" s="156">
        <v>1848.3885946400947</v>
      </c>
      <c r="U38" s="156">
        <v>1173.3488370959712</v>
      </c>
      <c r="V38" s="156">
        <v>614.04911824358487</v>
      </c>
      <c r="W38" s="156">
        <v>6281.4103545775279</v>
      </c>
      <c r="X38" s="155" t="s">
        <v>467</v>
      </c>
      <c r="Y38" s="156">
        <v>9917.1969045571786</v>
      </c>
      <c r="Z38" s="156">
        <v>2951.1852075045276</v>
      </c>
      <c r="AA38" s="156">
        <v>571.24324137985252</v>
      </c>
      <c r="AB38" s="156">
        <v>4.4761788134721279</v>
      </c>
      <c r="AC38" s="156">
        <v>0</v>
      </c>
      <c r="AD38" s="156">
        <v>0</v>
      </c>
      <c r="AE38" s="156">
        <v>3526.9046276978524</v>
      </c>
      <c r="AF38" s="156">
        <v>31.877500000000001</v>
      </c>
      <c r="AG38" s="156">
        <v>0</v>
      </c>
      <c r="AH38" s="156">
        <v>0</v>
      </c>
      <c r="AI38" s="156">
        <v>0</v>
      </c>
      <c r="AJ38" s="156">
        <v>0</v>
      </c>
      <c r="AK38" s="156">
        <v>31.877500000000001</v>
      </c>
      <c r="AL38" s="156">
        <v>240.44</v>
      </c>
      <c r="AM38" s="156">
        <v>0</v>
      </c>
      <c r="AN38" s="156">
        <v>0</v>
      </c>
      <c r="AO38" s="156">
        <v>0</v>
      </c>
      <c r="AP38" s="156">
        <v>0</v>
      </c>
      <c r="AQ38" s="156">
        <v>240.44</v>
      </c>
    </row>
    <row r="39" spans="1:43" ht="12.75" customHeight="1" x14ac:dyDescent="0.2">
      <c r="A39" s="67">
        <v>2002</v>
      </c>
      <c r="B39" s="155">
        <v>31414.673833787623</v>
      </c>
      <c r="C39" s="155">
        <v>8054.3293502077422</v>
      </c>
      <c r="D39" s="160">
        <v>1335.7474519062532</v>
      </c>
      <c r="E39" s="155">
        <v>6665.8605317299834</v>
      </c>
      <c r="F39" s="156" t="s">
        <v>467</v>
      </c>
      <c r="G39" s="157">
        <v>47470.611167631607</v>
      </c>
      <c r="H39" s="156">
        <v>1220.2072152614519</v>
      </c>
      <c r="I39" s="156">
        <v>199.9972130276328</v>
      </c>
      <c r="J39" s="156">
        <v>4.8691275545734145</v>
      </c>
      <c r="K39" s="156">
        <v>0</v>
      </c>
      <c r="L39" s="156">
        <v>0</v>
      </c>
      <c r="M39" s="156">
        <v>1425.0735558436581</v>
      </c>
      <c r="N39" s="156">
        <v>25519.444002529464</v>
      </c>
      <c r="O39" s="156">
        <v>6153.9490808123492</v>
      </c>
      <c r="P39" s="156">
        <v>686.05164959233286</v>
      </c>
      <c r="Q39" s="156">
        <v>2.7171439534305546</v>
      </c>
      <c r="R39" s="156">
        <v>0</v>
      </c>
      <c r="S39" s="156">
        <v>32362.161876887574</v>
      </c>
      <c r="T39" s="156">
        <v>1826.1972569403777</v>
      </c>
      <c r="U39" s="156">
        <v>1189.4956239051487</v>
      </c>
      <c r="V39" s="156">
        <v>640.5452447055211</v>
      </c>
      <c r="W39" s="156">
        <v>6663.143387776553</v>
      </c>
      <c r="X39" s="155" t="s">
        <v>467</v>
      </c>
      <c r="Y39" s="156">
        <v>10319.3815133276</v>
      </c>
      <c r="Z39" s="156">
        <v>2572.2863590563329</v>
      </c>
      <c r="AA39" s="156">
        <v>510.88743246261112</v>
      </c>
      <c r="AB39" s="156">
        <v>4.281430053825944</v>
      </c>
      <c r="AC39" s="156">
        <v>0</v>
      </c>
      <c r="AD39" s="156">
        <v>0</v>
      </c>
      <c r="AE39" s="156">
        <v>3087.4552215727704</v>
      </c>
      <c r="AF39" s="156">
        <v>33.19</v>
      </c>
      <c r="AG39" s="156">
        <v>0</v>
      </c>
      <c r="AH39" s="156">
        <v>0</v>
      </c>
      <c r="AI39" s="156">
        <v>0</v>
      </c>
      <c r="AJ39" s="156">
        <v>0</v>
      </c>
      <c r="AK39" s="156">
        <v>33.19</v>
      </c>
      <c r="AL39" s="156">
        <v>243.34899999999999</v>
      </c>
      <c r="AM39" s="156">
        <v>0</v>
      </c>
      <c r="AN39" s="156">
        <v>0</v>
      </c>
      <c r="AO39" s="156">
        <v>0</v>
      </c>
      <c r="AP39" s="156">
        <v>0</v>
      </c>
      <c r="AQ39" s="156">
        <v>243.34899999999999</v>
      </c>
    </row>
    <row r="40" spans="1:43" ht="12.75" customHeight="1" x14ac:dyDescent="0.2">
      <c r="A40" s="67">
        <v>2003</v>
      </c>
      <c r="B40" s="155">
        <v>32035.000277597937</v>
      </c>
      <c r="C40" s="155">
        <v>8058.0063218921323</v>
      </c>
      <c r="D40" s="155">
        <v>1338.3853351526479</v>
      </c>
      <c r="E40" s="155">
        <v>6861.6341274863198</v>
      </c>
      <c r="F40" s="156" t="s">
        <v>467</v>
      </c>
      <c r="G40" s="157">
        <v>48293.026062129036</v>
      </c>
      <c r="H40" s="156">
        <v>995.07159989280706</v>
      </c>
      <c r="I40" s="156">
        <v>159.36755399402261</v>
      </c>
      <c r="J40" s="156">
        <v>4.5093769753110378</v>
      </c>
      <c r="K40" s="156">
        <v>0</v>
      </c>
      <c r="L40" s="156">
        <v>0</v>
      </c>
      <c r="M40" s="156">
        <v>1158.9485308621408</v>
      </c>
      <c r="N40" s="156">
        <v>26339.821374618135</v>
      </c>
      <c r="O40" s="156">
        <v>6206.5568319774911</v>
      </c>
      <c r="P40" s="156">
        <v>682.64831959787819</v>
      </c>
      <c r="Q40" s="156">
        <v>2.8121050989190088</v>
      </c>
      <c r="R40" s="156">
        <v>0</v>
      </c>
      <c r="S40" s="156">
        <v>33231.838631292419</v>
      </c>
      <c r="T40" s="156">
        <v>1876.1285118958542</v>
      </c>
      <c r="U40" s="156">
        <v>1194.0787420021454</v>
      </c>
      <c r="V40" s="156">
        <v>647.13205647470204</v>
      </c>
      <c r="W40" s="156">
        <v>6858.8220223874005</v>
      </c>
      <c r="X40" s="155" t="s">
        <v>467</v>
      </c>
      <c r="Y40" s="156">
        <v>10576.161332760103</v>
      </c>
      <c r="Z40" s="156">
        <v>2566.0847911911419</v>
      </c>
      <c r="AA40" s="156">
        <v>498.00319391847376</v>
      </c>
      <c r="AB40" s="156">
        <v>4.0955821047566365</v>
      </c>
      <c r="AC40" s="156">
        <v>0</v>
      </c>
      <c r="AD40" s="156">
        <v>0</v>
      </c>
      <c r="AE40" s="156">
        <v>3068.1835672143725</v>
      </c>
      <c r="AF40" s="156">
        <v>10.834</v>
      </c>
      <c r="AG40" s="156">
        <v>0</v>
      </c>
      <c r="AH40" s="156">
        <v>0</v>
      </c>
      <c r="AI40" s="156">
        <v>0</v>
      </c>
      <c r="AJ40" s="156">
        <v>0</v>
      </c>
      <c r="AK40" s="156">
        <v>10.834</v>
      </c>
      <c r="AL40" s="156">
        <v>247.06</v>
      </c>
      <c r="AM40" s="156">
        <v>0</v>
      </c>
      <c r="AN40" s="156">
        <v>0</v>
      </c>
      <c r="AO40" s="156">
        <v>0</v>
      </c>
      <c r="AP40" s="156">
        <v>0</v>
      </c>
      <c r="AQ40" s="156">
        <v>247.06</v>
      </c>
    </row>
    <row r="41" spans="1:43" ht="12.75" customHeight="1" x14ac:dyDescent="0.2">
      <c r="A41" s="67">
        <v>2004</v>
      </c>
      <c r="B41" s="155">
        <v>32891.478655769242</v>
      </c>
      <c r="C41" s="155">
        <v>8039.2346888783304</v>
      </c>
      <c r="D41" s="155">
        <v>1340.2847130793118</v>
      </c>
      <c r="E41" s="155">
        <v>7060.910716859009</v>
      </c>
      <c r="F41" s="156" t="s">
        <v>467</v>
      </c>
      <c r="G41" s="157">
        <v>49331.908774585885</v>
      </c>
      <c r="H41" s="156">
        <v>860.61407970830192</v>
      </c>
      <c r="I41" s="156">
        <v>134.57139384680525</v>
      </c>
      <c r="J41" s="156">
        <v>4.207930809224945</v>
      </c>
      <c r="K41" s="156">
        <v>0</v>
      </c>
      <c r="L41" s="156">
        <v>0</v>
      </c>
      <c r="M41" s="156">
        <v>999.39340436433224</v>
      </c>
      <c r="N41" s="156">
        <v>27155.108655171451</v>
      </c>
      <c r="O41" s="156">
        <v>6247.2399058058372</v>
      </c>
      <c r="P41" s="156">
        <v>679.92824846613462</v>
      </c>
      <c r="Q41" s="156">
        <v>2.9085989115887734</v>
      </c>
      <c r="R41" s="156">
        <v>0</v>
      </c>
      <c r="S41" s="156">
        <v>34085.185408355013</v>
      </c>
      <c r="T41" s="156">
        <v>1831.1901951140137</v>
      </c>
      <c r="U41" s="156">
        <v>1137.8959863504085</v>
      </c>
      <c r="V41" s="156">
        <v>652.22977571283434</v>
      </c>
      <c r="W41" s="156">
        <v>7058.0021179474206</v>
      </c>
      <c r="X41" s="155" t="s">
        <v>467</v>
      </c>
      <c r="Y41" s="156">
        <v>10679.318075124678</v>
      </c>
      <c r="Z41" s="156">
        <v>2741.8810257754731</v>
      </c>
      <c r="AA41" s="156">
        <v>519.52740287527877</v>
      </c>
      <c r="AB41" s="156">
        <v>3.9187580911177458</v>
      </c>
      <c r="AC41" s="156">
        <v>0</v>
      </c>
      <c r="AD41" s="156">
        <v>0</v>
      </c>
      <c r="AE41" s="156">
        <v>3265.3271867418698</v>
      </c>
      <c r="AF41" s="156">
        <v>51.034700000000001</v>
      </c>
      <c r="AG41" s="156">
        <v>0</v>
      </c>
      <c r="AH41" s="156">
        <v>0</v>
      </c>
      <c r="AI41" s="156">
        <v>0</v>
      </c>
      <c r="AJ41" s="156">
        <v>0</v>
      </c>
      <c r="AK41" s="156">
        <v>51.034700000000001</v>
      </c>
      <c r="AL41" s="156">
        <v>251.65</v>
      </c>
      <c r="AM41" s="156">
        <v>0</v>
      </c>
      <c r="AN41" s="156">
        <v>0</v>
      </c>
      <c r="AO41" s="156">
        <v>0</v>
      </c>
      <c r="AP41" s="156">
        <v>0</v>
      </c>
      <c r="AQ41" s="156">
        <v>251.65</v>
      </c>
    </row>
    <row r="42" spans="1:43" ht="12.75" customHeight="1" x14ac:dyDescent="0.2">
      <c r="A42" s="67">
        <v>2005</v>
      </c>
      <c r="B42" s="155">
        <v>31374.500358466499</v>
      </c>
      <c r="C42" s="155">
        <v>7891.5625658979698</v>
      </c>
      <c r="D42" s="155">
        <v>1332.2110304891555</v>
      </c>
      <c r="E42" s="155">
        <v>7206.0831084900256</v>
      </c>
      <c r="F42" s="156" t="s">
        <v>467</v>
      </c>
      <c r="G42" s="157">
        <v>47804.357063343639</v>
      </c>
      <c r="H42" s="156">
        <v>597.63202347057086</v>
      </c>
      <c r="I42" s="156">
        <v>95.900060481882548</v>
      </c>
      <c r="J42" s="156">
        <v>3.7153136047204125</v>
      </c>
      <c r="K42" s="156">
        <v>0</v>
      </c>
      <c r="L42" s="156">
        <v>0</v>
      </c>
      <c r="M42" s="156">
        <v>697.24739755717371</v>
      </c>
      <c r="N42" s="156">
        <v>26017.103160734201</v>
      </c>
      <c r="O42" s="156">
        <v>6142.3745412910748</v>
      </c>
      <c r="P42" s="156">
        <v>673.21736775534328</v>
      </c>
      <c r="Q42" s="156">
        <v>2.9860789747604035</v>
      </c>
      <c r="R42" s="156">
        <v>0</v>
      </c>
      <c r="S42" s="156">
        <v>32835.681148755371</v>
      </c>
      <c r="T42" s="156">
        <v>1804.112192566668</v>
      </c>
      <c r="U42" s="156">
        <v>1150.4648902296842</v>
      </c>
      <c r="V42" s="156">
        <v>651.53809749061702</v>
      </c>
      <c r="W42" s="156">
        <v>7203.0970295152647</v>
      </c>
      <c r="X42" s="155" t="s">
        <v>467</v>
      </c>
      <c r="Y42" s="156">
        <v>10809.212209802234</v>
      </c>
      <c r="Z42" s="156">
        <v>2585.9172816950613</v>
      </c>
      <c r="AA42" s="156">
        <v>502.82307389532781</v>
      </c>
      <c r="AB42" s="156">
        <v>3.7402516384748394</v>
      </c>
      <c r="AC42" s="156">
        <v>0</v>
      </c>
      <c r="AD42" s="156">
        <v>0</v>
      </c>
      <c r="AE42" s="156">
        <v>3092.4806072288643</v>
      </c>
      <c r="AF42" s="156">
        <v>51.934699999999999</v>
      </c>
      <c r="AG42" s="156">
        <v>0</v>
      </c>
      <c r="AH42" s="156">
        <v>0</v>
      </c>
      <c r="AI42" s="156">
        <v>0</v>
      </c>
      <c r="AJ42" s="156">
        <v>0</v>
      </c>
      <c r="AK42" s="156">
        <v>51.934699999999999</v>
      </c>
      <c r="AL42" s="156">
        <v>317.80099999999999</v>
      </c>
      <c r="AM42" s="156">
        <v>0</v>
      </c>
      <c r="AN42" s="156">
        <v>0</v>
      </c>
      <c r="AO42" s="156">
        <v>0</v>
      </c>
      <c r="AP42" s="156">
        <v>0</v>
      </c>
      <c r="AQ42" s="156">
        <v>317.80099999999999</v>
      </c>
    </row>
    <row r="43" spans="1:43" ht="12.75" customHeight="1" x14ac:dyDescent="0.2">
      <c r="A43" s="67">
        <v>2006</v>
      </c>
      <c r="B43" s="155">
        <v>30144.740588285142</v>
      </c>
      <c r="C43" s="155">
        <v>7793.3323711577568</v>
      </c>
      <c r="D43" s="155">
        <v>1333.3973997726462</v>
      </c>
      <c r="E43" s="155">
        <v>7302.3672672065077</v>
      </c>
      <c r="F43" s="156" t="s">
        <v>467</v>
      </c>
      <c r="G43" s="157">
        <v>46573.83762642205</v>
      </c>
      <c r="H43" s="156">
        <v>547.48868319025837</v>
      </c>
      <c r="I43" s="156">
        <v>90.829267149645986</v>
      </c>
      <c r="J43" s="156">
        <v>3.4735748441258814</v>
      </c>
      <c r="K43" s="156">
        <v>0</v>
      </c>
      <c r="L43" s="156">
        <v>0</v>
      </c>
      <c r="M43" s="156">
        <v>641.79152518403021</v>
      </c>
      <c r="N43" s="156">
        <v>24811.85062460426</v>
      </c>
      <c r="O43" s="156">
        <v>6056.2271633849996</v>
      </c>
      <c r="P43" s="156">
        <v>678.93487228810454</v>
      </c>
      <c r="Q43" s="156">
        <v>3.1179723668653643</v>
      </c>
      <c r="R43" s="156">
        <v>0</v>
      </c>
      <c r="S43" s="156">
        <v>31550.130632644225</v>
      </c>
      <c r="T43" s="156">
        <v>1672.9664463610827</v>
      </c>
      <c r="U43" s="156">
        <v>1102.9674643323397</v>
      </c>
      <c r="V43" s="156">
        <v>647.42377264773893</v>
      </c>
      <c r="W43" s="156">
        <v>7299.2492948396421</v>
      </c>
      <c r="X43" s="155" t="s">
        <v>467</v>
      </c>
      <c r="Y43" s="156">
        <v>10722.606978180804</v>
      </c>
      <c r="Z43" s="156">
        <v>2702.5906341295386</v>
      </c>
      <c r="AA43" s="156">
        <v>543.30847629077186</v>
      </c>
      <c r="AB43" s="156">
        <v>3.5651799926768497</v>
      </c>
      <c r="AC43" s="156">
        <v>0</v>
      </c>
      <c r="AD43" s="156">
        <v>0</v>
      </c>
      <c r="AE43" s="156">
        <v>3249.4642904129869</v>
      </c>
      <c r="AF43" s="156">
        <v>51.934699999999999</v>
      </c>
      <c r="AG43" s="156">
        <v>0</v>
      </c>
      <c r="AH43" s="156">
        <v>0</v>
      </c>
      <c r="AI43" s="156">
        <v>0</v>
      </c>
      <c r="AJ43" s="156">
        <v>0</v>
      </c>
      <c r="AK43" s="156">
        <v>51.934699999999999</v>
      </c>
      <c r="AL43" s="156">
        <v>357.90949999999998</v>
      </c>
      <c r="AM43" s="156">
        <v>0</v>
      </c>
      <c r="AN43" s="156">
        <v>0</v>
      </c>
      <c r="AO43" s="156">
        <v>0</v>
      </c>
      <c r="AP43" s="156">
        <v>0</v>
      </c>
      <c r="AQ43" s="156">
        <v>357.90949999999998</v>
      </c>
    </row>
    <row r="44" spans="1:43" s="153" customFormat="1" x14ac:dyDescent="0.2">
      <c r="A44" s="67">
        <v>2007</v>
      </c>
      <c r="B44" s="155">
        <v>28585.418997902096</v>
      </c>
      <c r="C44" s="155">
        <v>7648.0696959222723</v>
      </c>
      <c r="D44" s="155">
        <v>1324.3824958876835</v>
      </c>
      <c r="E44" s="155">
        <v>7374.5529262515902</v>
      </c>
      <c r="F44" s="156" t="s">
        <v>467</v>
      </c>
      <c r="G44" s="157">
        <v>44932.424115963644</v>
      </c>
      <c r="H44" s="161">
        <v>577.59409245715131</v>
      </c>
      <c r="I44" s="161">
        <v>99.685964203603987</v>
      </c>
      <c r="J44" s="161">
        <v>2.8425931145651782</v>
      </c>
      <c r="K44" s="156">
        <v>0</v>
      </c>
      <c r="L44" s="156">
        <v>0</v>
      </c>
      <c r="M44" s="161">
        <v>680.1226497753205</v>
      </c>
      <c r="N44" s="161">
        <v>23657.174213410995</v>
      </c>
      <c r="O44" s="161">
        <v>6007.1223093520239</v>
      </c>
      <c r="P44" s="161">
        <v>673.68368216434521</v>
      </c>
      <c r="Q44" s="161">
        <v>3.1986594104639452</v>
      </c>
      <c r="R44" s="156">
        <v>0</v>
      </c>
      <c r="S44" s="161">
        <v>30341.178864337828</v>
      </c>
      <c r="T44" s="161">
        <v>1522.5658969780136</v>
      </c>
      <c r="U44" s="161">
        <v>1044.2684972689622</v>
      </c>
      <c r="V44" s="161">
        <v>644.44470572577836</v>
      </c>
      <c r="W44" s="161">
        <v>7371.3542668411264</v>
      </c>
      <c r="X44" s="155" t="s">
        <v>467</v>
      </c>
      <c r="Y44" s="161">
        <v>10582.633366813881</v>
      </c>
      <c r="Z44" s="161">
        <v>2376.4210219666911</v>
      </c>
      <c r="AA44" s="161">
        <v>496.99292509768213</v>
      </c>
      <c r="AB44" s="161">
        <v>3.4115148829947435</v>
      </c>
      <c r="AC44" s="156">
        <v>0</v>
      </c>
      <c r="AD44" s="156">
        <v>0</v>
      </c>
      <c r="AE44" s="161">
        <v>2876.8254619473687</v>
      </c>
      <c r="AF44" s="161">
        <v>51.934651762682712</v>
      </c>
      <c r="AG44" s="156">
        <v>0</v>
      </c>
      <c r="AH44" s="156">
        <v>0</v>
      </c>
      <c r="AI44" s="156">
        <v>0</v>
      </c>
      <c r="AJ44" s="156">
        <v>0</v>
      </c>
      <c r="AK44" s="161">
        <v>51.934651762682712</v>
      </c>
      <c r="AL44" s="161">
        <v>399.72912132656188</v>
      </c>
      <c r="AM44" s="156">
        <v>0</v>
      </c>
      <c r="AN44" s="156">
        <v>0</v>
      </c>
      <c r="AO44" s="156">
        <v>0</v>
      </c>
      <c r="AP44" s="156">
        <v>0</v>
      </c>
      <c r="AQ44" s="161">
        <v>399.72912132656188</v>
      </c>
    </row>
    <row r="45" spans="1:43" ht="12.75" customHeight="1" x14ac:dyDescent="0.2">
      <c r="A45" s="67">
        <v>2008</v>
      </c>
      <c r="B45" s="155">
        <v>29368.094241769566</v>
      </c>
      <c r="C45" s="155">
        <v>8159.4288509874041</v>
      </c>
      <c r="D45" s="155">
        <v>1199.9815284955439</v>
      </c>
      <c r="E45" s="155">
        <v>1371.4415450105707</v>
      </c>
      <c r="F45" s="156">
        <f t="shared" ref="F45:F46" si="0">SUM(L45,R45,X45,AD45,AJ45,AP45)</f>
        <v>5466.9533711077793</v>
      </c>
      <c r="G45" s="157">
        <v>45997.92573007899</v>
      </c>
      <c r="H45" s="161">
        <v>645.74527859288207</v>
      </c>
      <c r="I45" s="161">
        <v>104.08554991068547</v>
      </c>
      <c r="J45" s="161">
        <v>2.8503203910984189</v>
      </c>
      <c r="K45" s="156">
        <v>0</v>
      </c>
      <c r="L45" s="156">
        <v>0</v>
      </c>
      <c r="M45" s="161">
        <v>752.68114889466597</v>
      </c>
      <c r="N45" s="161">
        <v>24449.951712536571</v>
      </c>
      <c r="O45" s="161">
        <v>5798.284792073724</v>
      </c>
      <c r="P45" s="161">
        <v>664.56829674115886</v>
      </c>
      <c r="Q45" s="161">
        <v>3.2586337446074713</v>
      </c>
      <c r="R45" s="156">
        <v>0</v>
      </c>
      <c r="S45" s="161">
        <v>30916.063435096061</v>
      </c>
      <c r="T45" s="161">
        <v>2351.0310121159587</v>
      </c>
      <c r="U45" s="161">
        <v>709.99248400795204</v>
      </c>
      <c r="V45" s="161">
        <v>507.93975805212983</v>
      </c>
      <c r="W45" s="161">
        <v>1265.0292044668224</v>
      </c>
      <c r="X45" s="161">
        <v>5466.9533711077793</v>
      </c>
      <c r="Y45" s="161">
        <v>10300.945829750643</v>
      </c>
      <c r="Z45" s="161">
        <v>2535.0630757726412</v>
      </c>
      <c r="AA45" s="161">
        <v>495.1462803436778</v>
      </c>
      <c r="AB45" s="161">
        <v>3.2510305292299568</v>
      </c>
      <c r="AC45" s="156">
        <v>0</v>
      </c>
      <c r="AD45" s="156">
        <v>0</v>
      </c>
      <c r="AE45" s="161">
        <v>3033.4603866455491</v>
      </c>
      <c r="AF45" s="161">
        <v>51.934651762682712</v>
      </c>
      <c r="AG45" s="156">
        <v>0</v>
      </c>
      <c r="AH45" s="156">
        <v>0</v>
      </c>
      <c r="AI45" s="156">
        <v>0</v>
      </c>
      <c r="AJ45" s="156">
        <v>0</v>
      </c>
      <c r="AK45" s="161">
        <v>51.934651762682712</v>
      </c>
      <c r="AL45" s="161">
        <v>942.8402779293865</v>
      </c>
      <c r="AM45" s="156">
        <v>0</v>
      </c>
      <c r="AN45" s="156">
        <v>0</v>
      </c>
      <c r="AO45" s="156">
        <v>0</v>
      </c>
      <c r="AP45" s="156">
        <v>0</v>
      </c>
      <c r="AQ45" s="161">
        <v>942.8402779293865</v>
      </c>
    </row>
    <row r="46" spans="1:43" ht="12.75" customHeight="1" x14ac:dyDescent="0.2">
      <c r="A46" s="67">
        <v>2009</v>
      </c>
      <c r="B46" s="155">
        <v>29406.633814644403</v>
      </c>
      <c r="C46" s="155">
        <v>7497.0492217362489</v>
      </c>
      <c r="D46" s="155">
        <v>1119.8487171815702</v>
      </c>
      <c r="E46" s="155">
        <v>1251.7326001603597</v>
      </c>
      <c r="F46" s="156">
        <f t="shared" si="0"/>
        <v>5409.4907327111105</v>
      </c>
      <c r="G46" s="157">
        <v>44684.755086433681</v>
      </c>
      <c r="H46" s="161">
        <v>663.12718749080341</v>
      </c>
      <c r="I46" s="161">
        <v>50.222630373934365</v>
      </c>
      <c r="J46" s="156">
        <v>0</v>
      </c>
      <c r="K46" s="156">
        <v>0</v>
      </c>
      <c r="L46" s="156">
        <v>0</v>
      </c>
      <c r="M46" s="161">
        <v>713.34981786473782</v>
      </c>
      <c r="N46" s="161">
        <v>22840.530858999882</v>
      </c>
      <c r="O46" s="161">
        <v>6224.0173170328471</v>
      </c>
      <c r="P46" s="161">
        <v>617.24786668231889</v>
      </c>
      <c r="Q46" s="156">
        <v>0</v>
      </c>
      <c r="R46" s="156">
        <v>0</v>
      </c>
      <c r="S46" s="161">
        <v>29681.796042715046</v>
      </c>
      <c r="T46" s="161">
        <v>2326.3195438194584</v>
      </c>
      <c r="U46" s="161">
        <v>702.52981904568719</v>
      </c>
      <c r="V46" s="161">
        <v>502.60085049925141</v>
      </c>
      <c r="W46" s="161">
        <v>1251.7326001603597</v>
      </c>
      <c r="X46" s="161">
        <v>5409.4907327111105</v>
      </c>
      <c r="Y46" s="161">
        <v>10192.673546235867</v>
      </c>
      <c r="Z46" s="161">
        <v>2492.8556548089427</v>
      </c>
      <c r="AA46" s="161">
        <v>520.27945528378063</v>
      </c>
      <c r="AB46" s="156">
        <v>0</v>
      </c>
      <c r="AC46" s="156">
        <v>0</v>
      </c>
      <c r="AD46" s="156">
        <v>0</v>
      </c>
      <c r="AE46" s="161">
        <v>3013.1351100927232</v>
      </c>
      <c r="AF46" s="161">
        <v>51.934651762682712</v>
      </c>
      <c r="AG46" s="156">
        <v>0</v>
      </c>
      <c r="AH46" s="156">
        <v>0</v>
      </c>
      <c r="AI46" s="156">
        <v>0</v>
      </c>
      <c r="AJ46" s="156">
        <v>0</v>
      </c>
      <c r="AK46" s="161">
        <v>51.934651762682712</v>
      </c>
      <c r="AL46" s="161">
        <v>1031.8659177626284</v>
      </c>
      <c r="AM46" s="156">
        <v>0</v>
      </c>
      <c r="AN46" s="156">
        <v>0</v>
      </c>
      <c r="AO46" s="156">
        <v>0</v>
      </c>
      <c r="AP46" s="156">
        <v>0</v>
      </c>
      <c r="AQ46" s="161">
        <v>1031.8659177626284</v>
      </c>
    </row>
    <row r="47" spans="1:43" ht="12.75" customHeight="1" x14ac:dyDescent="0.2">
      <c r="A47" s="67">
        <v>2010</v>
      </c>
      <c r="B47" s="155">
        <f t="shared" ref="B47:B57" si="1">SUM(H47,N47,T47,Z47,AF47,AL47)</f>
        <v>34627.326955373945</v>
      </c>
      <c r="C47" s="155">
        <f t="shared" ref="C47:C57" si="2">SUM(I47,O47,U47,AA47,AG47,AM47)</f>
        <v>7083.5047628707152</v>
      </c>
      <c r="D47" s="155">
        <f t="shared" ref="D47:D57" si="3">SUM(J47,P47,V47,AB47,AH47,AN47)</f>
        <v>1091.7625691492726</v>
      </c>
      <c r="E47" s="155">
        <f t="shared" ref="E47:E57" si="4">SUM(K47,Q47,W47,AC47,AI47,AO47)</f>
        <v>1211.4986751393801</v>
      </c>
      <c r="F47" s="156">
        <f t="shared" ref="F47:F57" si="5">SUM(L47,R47,X47,AD47,AJ47,AP47)</f>
        <v>5396.2571919681768</v>
      </c>
      <c r="G47" s="157">
        <f t="shared" ref="G47:G57" si="6">SUM(M47,S47,Y47,AE47,AK47,AQ47)</f>
        <v>49410.350154501495</v>
      </c>
      <c r="H47" s="161">
        <v>725.93283283965252</v>
      </c>
      <c r="I47" s="161">
        <v>39.396815256366324</v>
      </c>
      <c r="J47" s="156">
        <v>0</v>
      </c>
      <c r="K47" s="156">
        <v>0</v>
      </c>
      <c r="L47" s="161">
        <v>0</v>
      </c>
      <c r="M47" s="161">
        <f>SUM(H47:L47)</f>
        <v>765.3296480960189</v>
      </c>
      <c r="N47" s="161">
        <v>26924.077328349107</v>
      </c>
      <c r="O47" s="161">
        <v>5971.6748629281619</v>
      </c>
      <c r="P47" s="161">
        <v>603.4308466548332</v>
      </c>
      <c r="Q47" s="156">
        <v>0</v>
      </c>
      <c r="R47" s="156">
        <v>0</v>
      </c>
      <c r="S47" s="161">
        <f>SUM(N47:R47)</f>
        <v>33499.183037932104</v>
      </c>
      <c r="T47" s="161">
        <v>2525.6767498990498</v>
      </c>
      <c r="U47" s="161">
        <v>595.94439945920726</v>
      </c>
      <c r="V47" s="161">
        <v>488.33172249443942</v>
      </c>
      <c r="W47" s="161">
        <v>1211.4986751393801</v>
      </c>
      <c r="X47" s="161">
        <v>5396.2571919681768</v>
      </c>
      <c r="Y47" s="161">
        <f>SUM(T47:X47)</f>
        <v>10217.708738960253</v>
      </c>
      <c r="Z47" s="161">
        <v>2951.255452082084</v>
      </c>
      <c r="AA47" s="161">
        <v>476.48868522697961</v>
      </c>
      <c r="AB47" s="156">
        <v>0</v>
      </c>
      <c r="AC47" s="156">
        <v>0</v>
      </c>
      <c r="AD47" s="156">
        <v>0</v>
      </c>
      <c r="AE47" s="161">
        <f>SUM(Z47:AD47)</f>
        <v>3427.7441373090637</v>
      </c>
      <c r="AF47" s="161">
        <v>51.934651762682712</v>
      </c>
      <c r="AG47" s="156">
        <v>0</v>
      </c>
      <c r="AH47" s="156">
        <v>0</v>
      </c>
      <c r="AI47" s="156">
        <v>0</v>
      </c>
      <c r="AJ47" s="156">
        <v>0</v>
      </c>
      <c r="AK47" s="161">
        <f>SUM(AF47:AJ47)</f>
        <v>51.934651762682712</v>
      </c>
      <c r="AL47" s="161">
        <v>1448.44994044137</v>
      </c>
      <c r="AM47" s="156">
        <v>0</v>
      </c>
      <c r="AN47" s="156">
        <v>0</v>
      </c>
      <c r="AO47" s="156">
        <v>0</v>
      </c>
      <c r="AP47" s="156">
        <v>0</v>
      </c>
      <c r="AQ47" s="161">
        <f>SUM(AL47:AP47)</f>
        <v>1448.44994044137</v>
      </c>
    </row>
    <row r="48" spans="1:43" ht="12.75" customHeight="1" x14ac:dyDescent="0.2">
      <c r="A48" s="67">
        <v>2011</v>
      </c>
      <c r="B48" s="155">
        <f t="shared" si="1"/>
        <v>25694.55878542089</v>
      </c>
      <c r="C48" s="155">
        <f t="shared" si="2"/>
        <v>7446.3203352018554</v>
      </c>
      <c r="D48" s="155">
        <f t="shared" si="3"/>
        <v>1144.8000929677651</v>
      </c>
      <c r="E48" s="155">
        <f t="shared" si="4"/>
        <v>1178.4774041636194</v>
      </c>
      <c r="F48" s="156">
        <f t="shared" si="5"/>
        <v>5418.5131520797422</v>
      </c>
      <c r="G48" s="157">
        <f t="shared" si="6"/>
        <v>40882.669769833876</v>
      </c>
      <c r="H48" s="161">
        <v>677.91376116253139</v>
      </c>
      <c r="I48" s="161">
        <v>50.220300669298283</v>
      </c>
      <c r="J48" s="156">
        <v>0</v>
      </c>
      <c r="K48" s="156">
        <v>0</v>
      </c>
      <c r="L48" s="161">
        <v>0</v>
      </c>
      <c r="M48" s="161">
        <f t="shared" ref="M48:M55" si="7">SUM(H48:L48)</f>
        <v>728.13406183182963</v>
      </c>
      <c r="N48" s="161">
        <v>19717.073688060816</v>
      </c>
      <c r="O48" s="161">
        <v>6208.4370992589811</v>
      </c>
      <c r="P48" s="161">
        <v>630.01382426048997</v>
      </c>
      <c r="Q48" s="156">
        <v>0</v>
      </c>
      <c r="R48" s="156">
        <v>0</v>
      </c>
      <c r="S48" s="161">
        <f t="shared" ref="S48:S55" si="8">SUM(N48:R48)</f>
        <v>26555.524611580291</v>
      </c>
      <c r="T48" s="161">
        <v>1777.2540530618351</v>
      </c>
      <c r="U48" s="161">
        <v>705.6739899394604</v>
      </c>
      <c r="V48" s="161">
        <v>514.78626870727521</v>
      </c>
      <c r="W48" s="161">
        <v>1178.4774041636194</v>
      </c>
      <c r="X48" s="161">
        <v>5418.5131520797422</v>
      </c>
      <c r="Y48" s="161">
        <f t="shared" ref="Y48:Y55" si="9">SUM(T48:X48)</f>
        <v>9594.7048679519321</v>
      </c>
      <c r="Z48" s="161">
        <v>2187.0279978908366</v>
      </c>
      <c r="AA48" s="161">
        <v>481.98894533411595</v>
      </c>
      <c r="AB48" s="156">
        <v>0</v>
      </c>
      <c r="AC48" s="156">
        <v>0</v>
      </c>
      <c r="AD48" s="156">
        <v>0</v>
      </c>
      <c r="AE48" s="161">
        <f t="shared" ref="AE48:AE55" si="10">SUM(Z48:AD48)</f>
        <v>2669.0169432249527</v>
      </c>
      <c r="AF48" s="161">
        <v>51.934651762682712</v>
      </c>
      <c r="AG48" s="156">
        <v>0</v>
      </c>
      <c r="AH48" s="156">
        <v>0</v>
      </c>
      <c r="AI48" s="156">
        <v>0</v>
      </c>
      <c r="AJ48" s="156">
        <v>0</v>
      </c>
      <c r="AK48" s="161">
        <f t="shared" ref="AK48:AK55" si="11">SUM(AF48:AJ48)</f>
        <v>51.934651762682712</v>
      </c>
      <c r="AL48" s="161">
        <v>1283.354633482189</v>
      </c>
      <c r="AM48" s="156">
        <v>0</v>
      </c>
      <c r="AN48" s="156">
        <v>0</v>
      </c>
      <c r="AO48" s="156">
        <v>0</v>
      </c>
      <c r="AP48" s="156">
        <v>0</v>
      </c>
      <c r="AQ48" s="161">
        <f t="shared" ref="AQ48:AQ55" si="12">SUM(AL48:AP48)</f>
        <v>1283.354633482189</v>
      </c>
    </row>
    <row r="49" spans="1:43" ht="12.75" customHeight="1" x14ac:dyDescent="0.2">
      <c r="A49" s="67">
        <v>2012</v>
      </c>
      <c r="B49" s="155">
        <f t="shared" si="1"/>
        <v>28456.149849574213</v>
      </c>
      <c r="C49" s="155">
        <f t="shared" si="2"/>
        <v>7836.9178971521696</v>
      </c>
      <c r="D49" s="155">
        <f t="shared" si="3"/>
        <v>1173.1266773972682</v>
      </c>
      <c r="E49" s="155">
        <f t="shared" si="4"/>
        <v>1289.1231086493451</v>
      </c>
      <c r="F49" s="156">
        <f t="shared" si="5"/>
        <v>5685.6854116391978</v>
      </c>
      <c r="G49" s="157">
        <f t="shared" si="6"/>
        <v>44441.002944412197</v>
      </c>
      <c r="H49" s="161">
        <v>641.38596430967061</v>
      </c>
      <c r="I49" s="161">
        <v>49.751712594637766</v>
      </c>
      <c r="J49" s="156">
        <v>0</v>
      </c>
      <c r="K49" s="156">
        <v>0</v>
      </c>
      <c r="L49" s="161">
        <v>0</v>
      </c>
      <c r="M49" s="161">
        <f t="shared" si="7"/>
        <v>691.13767690430836</v>
      </c>
      <c r="N49" s="161">
        <v>22238.870368626365</v>
      </c>
      <c r="O49" s="161">
        <v>6635.6142401222187</v>
      </c>
      <c r="P49" s="161">
        <v>633.69375872070202</v>
      </c>
      <c r="Q49" s="156">
        <v>0</v>
      </c>
      <c r="R49" s="156">
        <v>0</v>
      </c>
      <c r="S49" s="161">
        <f t="shared" si="8"/>
        <v>29508.178367469289</v>
      </c>
      <c r="T49" s="161">
        <v>1772.6875337651418</v>
      </c>
      <c r="U49" s="161">
        <v>572.28215597133897</v>
      </c>
      <c r="V49" s="161">
        <v>539.43291867656615</v>
      </c>
      <c r="W49" s="161">
        <v>1289.1231086493451</v>
      </c>
      <c r="X49" s="161">
        <v>5685.6854116391978</v>
      </c>
      <c r="Y49" s="161">
        <f t="shared" si="9"/>
        <v>9859.2111287015905</v>
      </c>
      <c r="Z49" s="161">
        <v>2244.5129582755135</v>
      </c>
      <c r="AA49" s="161">
        <v>462.39194316293543</v>
      </c>
      <c r="AB49" s="156">
        <v>0</v>
      </c>
      <c r="AC49" s="156">
        <v>0</v>
      </c>
      <c r="AD49" s="156">
        <v>0</v>
      </c>
      <c r="AE49" s="161">
        <f t="shared" si="10"/>
        <v>2706.9049014384491</v>
      </c>
      <c r="AF49" s="161">
        <v>51.934651762682712</v>
      </c>
      <c r="AG49" s="156">
        <v>0</v>
      </c>
      <c r="AH49" s="156">
        <v>0</v>
      </c>
      <c r="AI49" s="156">
        <v>0</v>
      </c>
      <c r="AJ49" s="156">
        <v>0</v>
      </c>
      <c r="AK49" s="161">
        <f t="shared" si="11"/>
        <v>51.934651762682712</v>
      </c>
      <c r="AL49" s="161">
        <v>1506.7583728348366</v>
      </c>
      <c r="AM49" s="161">
        <v>116.87784530103812</v>
      </c>
      <c r="AN49" s="156">
        <v>0</v>
      </c>
      <c r="AO49" s="156">
        <v>0</v>
      </c>
      <c r="AP49" s="156">
        <v>0</v>
      </c>
      <c r="AQ49" s="161">
        <f t="shared" si="12"/>
        <v>1623.6362181358747</v>
      </c>
    </row>
    <row r="50" spans="1:43" ht="12.75" customHeight="1" x14ac:dyDescent="0.2">
      <c r="A50" s="67">
        <v>2013</v>
      </c>
      <c r="B50" s="155">
        <f t="shared" si="1"/>
        <v>28522.223868887308</v>
      </c>
      <c r="C50" s="155">
        <f t="shared" si="2"/>
        <v>8137.7588743101023</v>
      </c>
      <c r="D50" s="155">
        <f t="shared" si="3"/>
        <v>1217.3932338354366</v>
      </c>
      <c r="E50" s="155">
        <f t="shared" si="4"/>
        <v>1296.220874377899</v>
      </c>
      <c r="F50" s="156">
        <f t="shared" si="5"/>
        <v>5716.9901511069074</v>
      </c>
      <c r="G50" s="157">
        <f t="shared" si="6"/>
        <v>44890.587002517648</v>
      </c>
      <c r="H50" s="161">
        <v>657.85262331359877</v>
      </c>
      <c r="I50" s="161">
        <v>48.686787793719517</v>
      </c>
      <c r="J50" s="156">
        <v>0</v>
      </c>
      <c r="K50" s="156">
        <v>0</v>
      </c>
      <c r="L50" s="161">
        <v>0</v>
      </c>
      <c r="M50" s="161">
        <f t="shared" si="7"/>
        <v>706.5394111073183</v>
      </c>
      <c r="N50" s="161">
        <v>22042.441882027259</v>
      </c>
      <c r="O50" s="161">
        <v>6905.6047541369599</v>
      </c>
      <c r="P50" s="161">
        <v>673.70415402842559</v>
      </c>
      <c r="Q50" s="156">
        <v>0</v>
      </c>
      <c r="R50" s="156">
        <v>0</v>
      </c>
      <c r="S50" s="161">
        <f t="shared" si="8"/>
        <v>29621.750790192644</v>
      </c>
      <c r="T50" s="161">
        <v>1670.5712704760933</v>
      </c>
      <c r="U50" s="161">
        <v>524.24593909177611</v>
      </c>
      <c r="V50" s="161">
        <v>543.6890798070109</v>
      </c>
      <c r="W50" s="161">
        <v>1296.220874377899</v>
      </c>
      <c r="X50" s="161">
        <v>5716.9901511069074</v>
      </c>
      <c r="Y50" s="161">
        <f t="shared" si="9"/>
        <v>9751.7173148596867</v>
      </c>
      <c r="Z50" s="161">
        <v>2317.2583747639901</v>
      </c>
      <c r="AA50" s="161">
        <v>527.32575384922256</v>
      </c>
      <c r="AB50" s="156">
        <v>0</v>
      </c>
      <c r="AC50" s="156">
        <v>0</v>
      </c>
      <c r="AD50" s="156">
        <v>0</v>
      </c>
      <c r="AE50" s="161">
        <f t="shared" si="10"/>
        <v>2844.5841286132127</v>
      </c>
      <c r="AF50" s="161">
        <v>51.934651762682712</v>
      </c>
      <c r="AG50" s="156">
        <v>0</v>
      </c>
      <c r="AH50" s="156">
        <v>0</v>
      </c>
      <c r="AI50" s="156">
        <v>0</v>
      </c>
      <c r="AJ50" s="156">
        <v>0</v>
      </c>
      <c r="AK50" s="161">
        <f t="shared" si="11"/>
        <v>51.934651762682712</v>
      </c>
      <c r="AL50" s="161">
        <v>1782.1650665436816</v>
      </c>
      <c r="AM50" s="161">
        <v>131.89563943842469</v>
      </c>
      <c r="AN50" s="156">
        <v>0</v>
      </c>
      <c r="AO50" s="156">
        <v>0</v>
      </c>
      <c r="AP50" s="156">
        <v>0</v>
      </c>
      <c r="AQ50" s="161">
        <f t="shared" si="12"/>
        <v>1914.0607059821064</v>
      </c>
    </row>
    <row r="51" spans="1:43" ht="12.75" customHeight="1" x14ac:dyDescent="0.2">
      <c r="A51" s="67">
        <v>2014</v>
      </c>
      <c r="B51" s="155">
        <f t="shared" si="1"/>
        <v>23900.673855049332</v>
      </c>
      <c r="C51" s="155">
        <f t="shared" si="2"/>
        <v>6925.3014416616561</v>
      </c>
      <c r="D51" s="155">
        <f t="shared" si="3"/>
        <v>1106.6432159256569</v>
      </c>
      <c r="E51" s="155">
        <f t="shared" si="4"/>
        <v>1247.0966816925377</v>
      </c>
      <c r="F51" s="156">
        <f t="shared" si="5"/>
        <v>5500.32759666527</v>
      </c>
      <c r="G51" s="157">
        <f t="shared" si="6"/>
        <v>38680.042790994456</v>
      </c>
      <c r="H51" s="161">
        <v>556.93866001741594</v>
      </c>
      <c r="I51" s="161">
        <v>39.990666627712621</v>
      </c>
      <c r="J51" s="156">
        <v>0</v>
      </c>
      <c r="K51" s="156">
        <v>0</v>
      </c>
      <c r="L51" s="161">
        <v>0</v>
      </c>
      <c r="M51" s="161">
        <f t="shared" si="7"/>
        <v>596.92932664512853</v>
      </c>
      <c r="N51" s="161">
        <v>18017.463280478125</v>
      </c>
      <c r="O51" s="161">
        <v>5792.6605987587745</v>
      </c>
      <c r="P51" s="161">
        <v>582.91057118119215</v>
      </c>
      <c r="Q51" s="156">
        <v>0</v>
      </c>
      <c r="R51" s="156">
        <v>0</v>
      </c>
      <c r="S51" s="161">
        <f t="shared" si="8"/>
        <v>24393.034450418094</v>
      </c>
      <c r="T51" s="161">
        <v>1562.7627328477924</v>
      </c>
      <c r="U51" s="161">
        <v>458.95220545117553</v>
      </c>
      <c r="V51" s="161">
        <v>523.73264474446489</v>
      </c>
      <c r="W51" s="161">
        <v>1247.0966816925377</v>
      </c>
      <c r="X51" s="161">
        <v>5500.32759666527</v>
      </c>
      <c r="Y51" s="161">
        <f t="shared" si="9"/>
        <v>9292.8718614012396</v>
      </c>
      <c r="Z51" s="161">
        <v>2000.8207230524652</v>
      </c>
      <c r="AA51" s="161">
        <v>507.08738265934329</v>
      </c>
      <c r="AB51" s="156">
        <v>0</v>
      </c>
      <c r="AC51" s="156">
        <v>0</v>
      </c>
      <c r="AD51" s="156">
        <v>0</v>
      </c>
      <c r="AE51" s="161">
        <f t="shared" si="10"/>
        <v>2507.9081057118083</v>
      </c>
      <c r="AF51" s="161">
        <v>51.934651762682712</v>
      </c>
      <c r="AG51" s="156">
        <v>0</v>
      </c>
      <c r="AH51" s="156">
        <v>0</v>
      </c>
      <c r="AI51" s="156">
        <v>0</v>
      </c>
      <c r="AJ51" s="156">
        <v>0</v>
      </c>
      <c r="AK51" s="161">
        <f t="shared" si="11"/>
        <v>51.934651762682712</v>
      </c>
      <c r="AL51" s="161">
        <v>1710.7538068908523</v>
      </c>
      <c r="AM51" s="161">
        <v>126.61058816465007</v>
      </c>
      <c r="AN51" s="156">
        <v>0</v>
      </c>
      <c r="AO51" s="156">
        <v>0</v>
      </c>
      <c r="AP51" s="156">
        <v>0</v>
      </c>
      <c r="AQ51" s="161">
        <f t="shared" si="12"/>
        <v>1837.3643950555024</v>
      </c>
    </row>
    <row r="52" spans="1:43" ht="12.75" customHeight="1" x14ac:dyDescent="0.2">
      <c r="A52" s="67">
        <v>2015</v>
      </c>
      <c r="B52" s="155">
        <f t="shared" si="1"/>
        <v>25355.031249221949</v>
      </c>
      <c r="C52" s="155">
        <f t="shared" si="2"/>
        <v>7062.9337696391258</v>
      </c>
      <c r="D52" s="155">
        <f t="shared" si="3"/>
        <v>1144.6853914710814</v>
      </c>
      <c r="E52" s="155">
        <f t="shared" si="4"/>
        <v>1241.8124132019279</v>
      </c>
      <c r="F52" s="156">
        <f t="shared" si="5"/>
        <v>5477.0212979365751</v>
      </c>
      <c r="G52" s="157">
        <f t="shared" si="6"/>
        <v>40281.484121470668</v>
      </c>
      <c r="H52" s="161">
        <v>550.4052562239184</v>
      </c>
      <c r="I52" s="161">
        <v>34.358972474346331</v>
      </c>
      <c r="J52" s="156">
        <v>0</v>
      </c>
      <c r="K52" s="156">
        <v>0</v>
      </c>
      <c r="L52" s="161">
        <v>0</v>
      </c>
      <c r="M52" s="161">
        <f t="shared" si="7"/>
        <v>584.76422869826479</v>
      </c>
      <c r="N52" s="161">
        <v>18999.273301627316</v>
      </c>
      <c r="O52" s="161">
        <v>5965.3586967033643</v>
      </c>
      <c r="P52" s="161">
        <v>622.78345505011623</v>
      </c>
      <c r="Q52" s="156">
        <v>0</v>
      </c>
      <c r="R52" s="156">
        <v>0</v>
      </c>
      <c r="S52" s="161">
        <f t="shared" si="8"/>
        <v>25587.4154533808</v>
      </c>
      <c r="T52" s="161">
        <v>1593.5703184644472</v>
      </c>
      <c r="U52" s="161">
        <v>431.71705912888774</v>
      </c>
      <c r="V52" s="161">
        <v>521.90193642096528</v>
      </c>
      <c r="W52" s="161">
        <v>1241.8124132019279</v>
      </c>
      <c r="X52" s="161">
        <v>5477.0212979365751</v>
      </c>
      <c r="Y52" s="161">
        <f t="shared" si="9"/>
        <v>9266.0230251528028</v>
      </c>
      <c r="Z52" s="161">
        <v>2024.9072075356933</v>
      </c>
      <c r="AA52" s="161">
        <v>493.17259603960633</v>
      </c>
      <c r="AB52" s="156">
        <v>0</v>
      </c>
      <c r="AC52" s="156">
        <v>0</v>
      </c>
      <c r="AD52" s="156">
        <v>0</v>
      </c>
      <c r="AE52" s="161">
        <f t="shared" si="10"/>
        <v>2518.0798035752996</v>
      </c>
      <c r="AF52" s="161">
        <v>260.44203527052508</v>
      </c>
      <c r="AG52" s="156">
        <v>0</v>
      </c>
      <c r="AH52" s="156">
        <v>0</v>
      </c>
      <c r="AI52" s="156">
        <v>0</v>
      </c>
      <c r="AJ52" s="156">
        <v>0</v>
      </c>
      <c r="AK52" s="161">
        <f t="shared" si="11"/>
        <v>260.44203527052508</v>
      </c>
      <c r="AL52" s="161">
        <v>1926.4331301000495</v>
      </c>
      <c r="AM52" s="161">
        <v>138.32644529292136</v>
      </c>
      <c r="AN52" s="156">
        <v>0</v>
      </c>
      <c r="AO52" s="156">
        <v>0</v>
      </c>
      <c r="AP52" s="156">
        <v>0</v>
      </c>
      <c r="AQ52" s="161">
        <f t="shared" si="12"/>
        <v>2064.7595753929709</v>
      </c>
    </row>
    <row r="53" spans="1:43" s="153" customFormat="1" x14ac:dyDescent="0.2">
      <c r="A53" s="67">
        <v>2016</v>
      </c>
      <c r="B53" s="155">
        <f t="shared" si="1"/>
        <v>33304.021281708287</v>
      </c>
      <c r="C53" s="155">
        <f t="shared" si="2"/>
        <v>7121.4236555883117</v>
      </c>
      <c r="D53" s="155">
        <f t="shared" si="3"/>
        <v>1167.9189448889658</v>
      </c>
      <c r="E53" s="155">
        <f t="shared" si="4"/>
        <v>1230.1857868709683</v>
      </c>
      <c r="F53" s="156">
        <f t="shared" si="5"/>
        <v>5425.7419908843749</v>
      </c>
      <c r="G53" s="157">
        <f t="shared" si="6"/>
        <v>48249.291659940915</v>
      </c>
      <c r="H53" s="161">
        <v>537.73848754246933</v>
      </c>
      <c r="I53" s="161">
        <v>30.829315015634162</v>
      </c>
      <c r="J53" s="156">
        <v>0</v>
      </c>
      <c r="K53" s="156">
        <v>0</v>
      </c>
      <c r="L53" s="161">
        <v>0</v>
      </c>
      <c r="M53" s="161">
        <f t="shared" si="7"/>
        <v>568.56780255810349</v>
      </c>
      <c r="N53" s="161">
        <v>19567.758598716446</v>
      </c>
      <c r="O53" s="161">
        <v>6085.8686303989944</v>
      </c>
      <c r="P53" s="161">
        <v>646.88477297905808</v>
      </c>
      <c r="Q53" s="156">
        <v>0</v>
      </c>
      <c r="R53" s="156">
        <v>0</v>
      </c>
      <c r="S53" s="161">
        <f t="shared" si="8"/>
        <v>26300.512002094496</v>
      </c>
      <c r="T53" s="161">
        <v>1665.6152130557027</v>
      </c>
      <c r="U53" s="161">
        <v>445.9046414047225</v>
      </c>
      <c r="V53" s="161">
        <v>521.03417190990774</v>
      </c>
      <c r="W53" s="161">
        <v>1230.1857868709683</v>
      </c>
      <c r="X53" s="161">
        <v>5425.7419908843749</v>
      </c>
      <c r="Y53" s="161">
        <f t="shared" si="9"/>
        <v>9288.4818041256767</v>
      </c>
      <c r="Z53" s="161">
        <v>2045.7704023814226</v>
      </c>
      <c r="AA53" s="161">
        <v>497.03580938500767</v>
      </c>
      <c r="AB53" s="156">
        <v>0</v>
      </c>
      <c r="AC53" s="156">
        <v>0</v>
      </c>
      <c r="AD53" s="156">
        <v>0</v>
      </c>
      <c r="AE53" s="161">
        <f t="shared" si="10"/>
        <v>2542.8062117664304</v>
      </c>
      <c r="AF53" s="161">
        <v>9288.4818041256767</v>
      </c>
      <c r="AG53" s="156">
        <v>0</v>
      </c>
      <c r="AH53" s="156">
        <v>0</v>
      </c>
      <c r="AI53" s="156">
        <v>0</v>
      </c>
      <c r="AJ53" s="156">
        <v>0</v>
      </c>
      <c r="AK53" s="161">
        <f t="shared" si="11"/>
        <v>9288.4818041256767</v>
      </c>
      <c r="AL53" s="161">
        <v>198.6567758865713</v>
      </c>
      <c r="AM53" s="161">
        <v>61.785259383953786</v>
      </c>
      <c r="AN53" s="156">
        <v>0</v>
      </c>
      <c r="AO53" s="156">
        <v>0</v>
      </c>
      <c r="AP53" s="156">
        <v>0</v>
      </c>
      <c r="AQ53" s="161">
        <f t="shared" si="12"/>
        <v>260.44203527052508</v>
      </c>
    </row>
    <row r="54" spans="1:43" s="153" customFormat="1" x14ac:dyDescent="0.2">
      <c r="A54" s="67">
        <v>2017</v>
      </c>
      <c r="B54" s="155">
        <f t="shared" si="1"/>
        <v>32431.479783499864</v>
      </c>
      <c r="C54" s="155">
        <f t="shared" si="2"/>
        <v>6540.1819269289263</v>
      </c>
      <c r="D54" s="155">
        <f t="shared" si="3"/>
        <v>1086.2569033125403</v>
      </c>
      <c r="E54" s="155">
        <f t="shared" si="4"/>
        <v>1231.2475310562102</v>
      </c>
      <c r="F54" s="156">
        <f t="shared" si="5"/>
        <v>5430.4248201536811</v>
      </c>
      <c r="G54" s="157">
        <f t="shared" si="6"/>
        <v>46719.590964951225</v>
      </c>
      <c r="H54" s="161">
        <v>521.15988729770243</v>
      </c>
      <c r="I54" s="161">
        <v>21.775799864107032</v>
      </c>
      <c r="J54" s="156">
        <v>0</v>
      </c>
      <c r="K54" s="156">
        <v>0</v>
      </c>
      <c r="L54" s="161">
        <v>0</v>
      </c>
      <c r="M54" s="161">
        <f t="shared" si="7"/>
        <v>542.93568716180948</v>
      </c>
      <c r="N54" s="162">
        <v>19176.131734190545</v>
      </c>
      <c r="O54" s="162">
        <v>5606.8536290087413</v>
      </c>
      <c r="P54" s="162">
        <v>589.02865580710716</v>
      </c>
      <c r="Q54" s="156">
        <v>0</v>
      </c>
      <c r="R54" s="156">
        <v>0</v>
      </c>
      <c r="S54" s="161">
        <f t="shared" si="8"/>
        <v>25372.014019006394</v>
      </c>
      <c r="T54" s="161">
        <v>1511.0235672905433</v>
      </c>
      <c r="U54" s="161">
        <v>390.08449602846093</v>
      </c>
      <c r="V54" s="161">
        <v>497.22824750543316</v>
      </c>
      <c r="W54" s="161">
        <v>1231.2475310562102</v>
      </c>
      <c r="X54" s="161">
        <v>5430.4248201536811</v>
      </c>
      <c r="Y54" s="161">
        <f t="shared" si="9"/>
        <v>9060.0086620343282</v>
      </c>
      <c r="Z54" s="161">
        <v>1955.3511170085167</v>
      </c>
      <c r="AA54" s="161">
        <v>460.70855371648793</v>
      </c>
      <c r="AB54" s="156">
        <v>0</v>
      </c>
      <c r="AC54" s="156">
        <v>0</v>
      </c>
      <c r="AD54" s="156">
        <v>0</v>
      </c>
      <c r="AE54" s="161">
        <f t="shared" si="10"/>
        <v>2416.0596707250047</v>
      </c>
      <c r="AF54" s="161">
        <v>9060.0086620343282</v>
      </c>
      <c r="AG54" s="156">
        <v>0</v>
      </c>
      <c r="AH54" s="156">
        <v>0</v>
      </c>
      <c r="AI54" s="156">
        <v>0</v>
      </c>
      <c r="AJ54" s="156">
        <v>0</v>
      </c>
      <c r="AK54" s="161">
        <f t="shared" si="11"/>
        <v>9060.0086620343282</v>
      </c>
      <c r="AL54" s="161">
        <v>207.80481567822636</v>
      </c>
      <c r="AM54" s="161">
        <v>60.759448311129269</v>
      </c>
      <c r="AN54" s="156">
        <v>0</v>
      </c>
      <c r="AO54" s="156">
        <v>0</v>
      </c>
      <c r="AP54" s="156">
        <v>0</v>
      </c>
      <c r="AQ54" s="161">
        <f t="shared" si="12"/>
        <v>268.56426398935565</v>
      </c>
    </row>
    <row r="55" spans="1:43" s="153" customFormat="1" x14ac:dyDescent="0.2">
      <c r="A55" s="67">
        <v>2018</v>
      </c>
      <c r="B55" s="155">
        <f t="shared" si="1"/>
        <v>32996.479910986396</v>
      </c>
      <c r="C55" s="155">
        <f t="shared" si="2"/>
        <v>6831.7179283978894</v>
      </c>
      <c r="D55" s="155">
        <f t="shared" si="3"/>
        <v>1130.4365175542621</v>
      </c>
      <c r="E55" s="155">
        <f t="shared" si="4"/>
        <v>1237.8453148981932</v>
      </c>
      <c r="F55" s="156">
        <f t="shared" si="5"/>
        <v>5459.5243864308031</v>
      </c>
      <c r="G55" s="157">
        <f t="shared" si="6"/>
        <v>47656.004058267543</v>
      </c>
      <c r="H55" s="161">
        <v>508.87244021058763</v>
      </c>
      <c r="I55" s="161">
        <v>20.480036226015542</v>
      </c>
      <c r="J55" s="156">
        <v>0</v>
      </c>
      <c r="K55" s="156">
        <v>0</v>
      </c>
      <c r="L55" s="161">
        <v>0</v>
      </c>
      <c r="M55" s="161">
        <f t="shared" si="7"/>
        <v>529.35247643660318</v>
      </c>
      <c r="N55" s="162">
        <v>19738.026844171593</v>
      </c>
      <c r="O55" s="162">
        <v>5885.1094140051264</v>
      </c>
      <c r="P55" s="162">
        <v>625.38721150342008</v>
      </c>
      <c r="Q55" s="156">
        <v>0</v>
      </c>
      <c r="R55" s="156">
        <v>0</v>
      </c>
      <c r="S55" s="161">
        <f t="shared" si="8"/>
        <v>26248.523469680138</v>
      </c>
      <c r="T55" s="161">
        <v>1436.6963270998358</v>
      </c>
      <c r="U55" s="161">
        <v>394.80958123649486</v>
      </c>
      <c r="V55" s="161">
        <v>505.04930605084201</v>
      </c>
      <c r="W55" s="161">
        <v>1237.8453148981932</v>
      </c>
      <c r="X55" s="161">
        <v>5459.5243864308031</v>
      </c>
      <c r="Y55" s="161">
        <f t="shared" si="9"/>
        <v>9033.9249157161685</v>
      </c>
      <c r="Z55" s="161">
        <v>2071.081019294526</v>
      </c>
      <c r="AA55" s="161">
        <v>469.33768019019004</v>
      </c>
      <c r="AB55" s="156">
        <v>0</v>
      </c>
      <c r="AC55" s="156">
        <v>0</v>
      </c>
      <c r="AD55" s="156">
        <v>0</v>
      </c>
      <c r="AE55" s="161">
        <f t="shared" si="10"/>
        <v>2540.4186994847159</v>
      </c>
      <c r="AF55" s="161">
        <v>9033.9249157161703</v>
      </c>
      <c r="AG55" s="156">
        <v>0</v>
      </c>
      <c r="AH55" s="156">
        <v>0</v>
      </c>
      <c r="AI55" s="156">
        <v>0</v>
      </c>
      <c r="AJ55" s="156">
        <v>0</v>
      </c>
      <c r="AK55" s="161">
        <f t="shared" si="11"/>
        <v>9033.9249157161703</v>
      </c>
      <c r="AL55" s="161">
        <v>207.87836449368436</v>
      </c>
      <c r="AM55" s="161">
        <v>61.981216740062479</v>
      </c>
      <c r="AN55" s="156">
        <v>0</v>
      </c>
      <c r="AO55" s="156">
        <v>0</v>
      </c>
      <c r="AP55" s="156">
        <v>0</v>
      </c>
      <c r="AQ55" s="161">
        <f t="shared" si="12"/>
        <v>269.85958123374684</v>
      </c>
    </row>
    <row r="56" spans="1:43" s="153" customFormat="1" x14ac:dyDescent="0.2">
      <c r="A56" s="67">
        <v>2019</v>
      </c>
      <c r="B56" s="155">
        <f t="shared" si="1"/>
        <v>32043.70143510776</v>
      </c>
      <c r="C56" s="155">
        <f t="shared" si="2"/>
        <v>6600.0694237663038</v>
      </c>
      <c r="D56" s="155">
        <f t="shared" si="3"/>
        <v>1103.1855359283088</v>
      </c>
      <c r="E56" s="155">
        <f t="shared" si="4"/>
        <v>1223.2396788283081</v>
      </c>
      <c r="F56" s="156">
        <f t="shared" si="5"/>
        <v>5395.1061385745033</v>
      </c>
      <c r="G56" s="157">
        <f t="shared" si="6"/>
        <v>46365.302212205184</v>
      </c>
      <c r="H56" s="161">
        <v>460.44553453610723</v>
      </c>
      <c r="I56" s="161">
        <v>18.531051167762506</v>
      </c>
      <c r="J56" s="156">
        <v>0</v>
      </c>
      <c r="K56" s="156">
        <v>0</v>
      </c>
      <c r="L56" s="161">
        <v>0</v>
      </c>
      <c r="M56" s="161">
        <f t="shared" ref="M56" si="13">SUM(H56:L56)</f>
        <v>478.97658570386972</v>
      </c>
      <c r="N56" s="162">
        <v>19066.030723194348</v>
      </c>
      <c r="O56" s="162">
        <v>5684.7463924650119</v>
      </c>
      <c r="P56" s="162">
        <v>604.09542871495103</v>
      </c>
      <c r="Q56" s="156">
        <v>0</v>
      </c>
      <c r="R56" s="156">
        <v>0</v>
      </c>
      <c r="S56" s="161">
        <f t="shared" ref="S56" si="14">SUM(N56:R56)</f>
        <v>25354.87254437431</v>
      </c>
      <c r="T56" s="161">
        <v>1419.7443998727358</v>
      </c>
      <c r="U56" s="161">
        <v>390.15112755812208</v>
      </c>
      <c r="V56" s="161">
        <v>499.09010721335778</v>
      </c>
      <c r="W56" s="161">
        <v>1223.2396788283081</v>
      </c>
      <c r="X56" s="161">
        <v>5395.1061385745033</v>
      </c>
      <c r="Y56" s="161">
        <f t="shared" ref="Y56" si="15">SUM(T56:X56)</f>
        <v>8927.3314520470267</v>
      </c>
      <c r="Z56" s="161">
        <v>1962.5514947561846</v>
      </c>
      <c r="AA56" s="161">
        <v>444.74328006560194</v>
      </c>
      <c r="AB56" s="156">
        <v>0</v>
      </c>
      <c r="AC56" s="156">
        <v>0</v>
      </c>
      <c r="AD56" s="156">
        <v>0</v>
      </c>
      <c r="AE56" s="161">
        <f t="shared" ref="AE56" si="16">SUM(Z56:AD56)</f>
        <v>2407.2947748217866</v>
      </c>
      <c r="AF56" s="161">
        <v>8927.3314520470285</v>
      </c>
      <c r="AG56" s="156">
        <v>0</v>
      </c>
      <c r="AH56" s="156">
        <v>0</v>
      </c>
      <c r="AI56" s="156">
        <v>0</v>
      </c>
      <c r="AJ56" s="156">
        <v>0</v>
      </c>
      <c r="AK56" s="161">
        <f t="shared" ref="AK56" si="17">SUM(AF56:AJ56)</f>
        <v>8927.3314520470285</v>
      </c>
      <c r="AL56" s="161">
        <v>207.59783070135614</v>
      </c>
      <c r="AM56" s="161">
        <v>61.897572509805244</v>
      </c>
      <c r="AN56" s="156">
        <v>0</v>
      </c>
      <c r="AO56" s="156">
        <v>0</v>
      </c>
      <c r="AP56" s="156">
        <v>0</v>
      </c>
      <c r="AQ56" s="161">
        <f t="shared" ref="AQ56" si="18">SUM(AL56:AP56)</f>
        <v>269.49540321116137</v>
      </c>
    </row>
    <row r="57" spans="1:43" ht="12.75" customHeight="1" x14ac:dyDescent="0.2">
      <c r="A57" s="175">
        <v>2020</v>
      </c>
      <c r="B57" s="2">
        <f t="shared" si="1"/>
        <v>32829.446404757829</v>
      </c>
      <c r="C57" s="2">
        <f t="shared" si="2"/>
        <v>6726.0555725099248</v>
      </c>
      <c r="D57" s="2">
        <f t="shared" si="3"/>
        <v>1131.5816177289364</v>
      </c>
      <c r="E57" s="2">
        <f t="shared" si="4"/>
        <v>1270.6263989176459</v>
      </c>
      <c r="F57" s="156">
        <f t="shared" si="5"/>
        <v>5604.1055594286254</v>
      </c>
      <c r="G57" s="3">
        <f t="shared" si="6"/>
        <v>47561.81555334296</v>
      </c>
      <c r="H57" s="161">
        <v>443.35925665653224</v>
      </c>
      <c r="I57" s="161">
        <v>17.843398305688364</v>
      </c>
      <c r="J57" s="156">
        <v>0</v>
      </c>
      <c r="K57" s="156">
        <v>0</v>
      </c>
      <c r="L57" s="161">
        <v>0</v>
      </c>
      <c r="M57" s="176">
        <f>SUM(H57:L57)</f>
        <v>461.20265496222061</v>
      </c>
      <c r="N57" s="162">
        <v>19352.038427084823</v>
      </c>
      <c r="O57" s="162">
        <v>5770.0227295544437</v>
      </c>
      <c r="P57" s="162">
        <v>613.15740648084795</v>
      </c>
      <c r="Q57" s="156">
        <v>0</v>
      </c>
      <c r="R57" s="156">
        <v>0</v>
      </c>
      <c r="S57" s="176">
        <f>SUM(N57:R57)</f>
        <v>25735.218563120114</v>
      </c>
      <c r="T57" s="161">
        <v>1474.7434582254016</v>
      </c>
      <c r="U57" s="161">
        <v>405.26507668364849</v>
      </c>
      <c r="V57" s="161">
        <v>518.42421124808845</v>
      </c>
      <c r="W57" s="161">
        <v>1270.6263989176459</v>
      </c>
      <c r="X57" s="161">
        <v>5604.1055594286254</v>
      </c>
      <c r="Y57" s="176">
        <f>SUM(T57:X57)</f>
        <v>9273.1647045034097</v>
      </c>
      <c r="Z57" s="161">
        <v>2078.5681449642825</v>
      </c>
      <c r="AA57" s="161">
        <v>471.03437392664898</v>
      </c>
      <c r="AB57" s="156">
        <v>0</v>
      </c>
      <c r="AC57" s="156">
        <v>0</v>
      </c>
      <c r="AD57" s="156">
        <v>0</v>
      </c>
      <c r="AE57" s="176">
        <f>SUM(Z57:AD57)</f>
        <v>2549.6025188909316</v>
      </c>
      <c r="AF57" s="161">
        <v>9273.1647045034115</v>
      </c>
      <c r="AG57" s="156">
        <v>0</v>
      </c>
      <c r="AH57" s="156">
        <v>0</v>
      </c>
      <c r="AI57" s="156">
        <v>0</v>
      </c>
      <c r="AJ57" s="156">
        <v>0</v>
      </c>
      <c r="AK57" s="176">
        <f>SUM(AF57:AJ57)</f>
        <v>9273.1647045034115</v>
      </c>
      <c r="AL57" s="161">
        <v>207.57241332337725</v>
      </c>
      <c r="AM57" s="161">
        <v>61.889994039494923</v>
      </c>
      <c r="AN57" s="156">
        <v>0</v>
      </c>
      <c r="AO57" s="156">
        <v>0</v>
      </c>
      <c r="AP57" s="156">
        <v>0</v>
      </c>
      <c r="AQ57" s="176">
        <f>SUM(AL57:AP57)</f>
        <v>269.46240736287217</v>
      </c>
    </row>
    <row r="58" spans="1:43" ht="12.75" customHeight="1" x14ac:dyDescent="0.2">
      <c r="A58" s="148"/>
      <c r="B58" s="25"/>
      <c r="C58" s="25"/>
      <c r="D58" s="25"/>
      <c r="E58" s="25"/>
      <c r="F58" s="25"/>
      <c r="G58" s="25"/>
      <c r="H58" s="149"/>
      <c r="I58" s="149"/>
      <c r="J58" s="149"/>
      <c r="M58" s="149"/>
      <c r="N58" s="149"/>
      <c r="O58" s="149"/>
      <c r="P58" s="149"/>
      <c r="Q58" s="149"/>
      <c r="R58" s="149"/>
      <c r="S58" s="149"/>
      <c r="T58" s="149"/>
      <c r="U58" s="149"/>
      <c r="V58" s="149"/>
      <c r="W58" s="149"/>
      <c r="X58" s="149"/>
      <c r="Y58" s="164"/>
      <c r="Z58" s="165"/>
      <c r="AA58" s="149"/>
      <c r="AB58" s="149"/>
      <c r="AC58" s="149"/>
      <c r="AD58" s="149"/>
      <c r="AE58" s="149"/>
      <c r="AF58" s="149"/>
      <c r="AG58" s="149"/>
      <c r="AH58" s="149"/>
      <c r="AI58" s="149"/>
      <c r="AJ58" s="149"/>
      <c r="AK58" s="149"/>
      <c r="AL58" s="149"/>
      <c r="AM58" s="149"/>
      <c r="AN58" s="149"/>
      <c r="AO58" s="149"/>
      <c r="AP58" s="149"/>
      <c r="AQ58" s="149"/>
    </row>
    <row r="59" spans="1:43" ht="12.75" customHeight="1" x14ac:dyDescent="0.2">
      <c r="A59" s="148"/>
      <c r="B59" s="25"/>
      <c r="C59" s="25"/>
      <c r="D59" s="25"/>
      <c r="E59" s="25"/>
      <c r="F59" s="25"/>
      <c r="G59" s="25"/>
      <c r="H59" s="164"/>
      <c r="I59" s="149"/>
      <c r="J59" s="149"/>
      <c r="M59" s="149"/>
      <c r="N59" s="164"/>
      <c r="O59" s="149"/>
      <c r="P59" s="149"/>
      <c r="Q59" s="149"/>
      <c r="R59" s="149"/>
      <c r="S59" s="149"/>
      <c r="T59" s="149"/>
      <c r="U59" s="149"/>
      <c r="V59" s="149"/>
      <c r="W59" s="149"/>
      <c r="X59" s="149"/>
      <c r="Y59" s="166"/>
      <c r="Z59" s="149"/>
      <c r="AA59" s="149"/>
      <c r="AB59" s="149"/>
      <c r="AC59" s="149"/>
      <c r="AD59" s="149"/>
      <c r="AE59" s="149"/>
      <c r="AF59" s="149"/>
      <c r="AG59" s="149"/>
      <c r="AH59" s="149"/>
      <c r="AI59" s="149"/>
      <c r="AJ59" s="149"/>
      <c r="AK59" s="149"/>
      <c r="AL59" s="149"/>
      <c r="AM59" s="149"/>
      <c r="AN59" s="149"/>
      <c r="AO59" s="149"/>
      <c r="AP59" s="149"/>
      <c r="AQ59" s="149"/>
    </row>
    <row r="60" spans="1:43" ht="12.75" customHeight="1" x14ac:dyDescent="0.2">
      <c r="A60" s="148" t="s">
        <v>475</v>
      </c>
      <c r="B60" s="25"/>
      <c r="C60" s="25"/>
      <c r="D60" s="25"/>
      <c r="E60" s="25"/>
      <c r="F60" s="25"/>
      <c r="G60" s="25"/>
      <c r="H60" s="164"/>
      <c r="I60" s="149"/>
      <c r="J60" s="149"/>
      <c r="M60" s="149"/>
      <c r="N60" s="164"/>
      <c r="O60" s="149"/>
      <c r="P60" s="149"/>
      <c r="Q60" s="149"/>
      <c r="R60" s="149"/>
      <c r="S60" s="149"/>
      <c r="T60" s="149"/>
      <c r="U60" s="149"/>
      <c r="V60" s="149"/>
      <c r="W60" s="149"/>
      <c r="X60" s="149"/>
      <c r="Y60" s="166"/>
      <c r="Z60" s="149"/>
      <c r="AA60" s="149"/>
      <c r="AB60" s="149"/>
      <c r="AC60" s="149"/>
      <c r="AD60" s="149"/>
      <c r="AE60" s="149"/>
      <c r="AF60" s="149"/>
      <c r="AG60" s="149"/>
      <c r="AH60" s="149"/>
      <c r="AI60" s="149"/>
      <c r="AJ60" s="149"/>
      <c r="AK60" s="149"/>
      <c r="AL60" s="149"/>
      <c r="AM60" s="149"/>
      <c r="AN60" s="149"/>
      <c r="AO60" s="149"/>
      <c r="AP60" s="149"/>
      <c r="AQ60" s="149"/>
    </row>
    <row r="61" spans="1:43" ht="12.75" customHeight="1" x14ac:dyDescent="0.2">
      <c r="A61" s="148"/>
      <c r="B61" s="25"/>
      <c r="C61" s="25"/>
      <c r="D61" s="25"/>
      <c r="E61" s="25"/>
      <c r="F61" s="25"/>
      <c r="G61" s="25"/>
      <c r="H61" s="164"/>
      <c r="I61" s="149"/>
      <c r="J61" s="149"/>
      <c r="M61" s="149"/>
      <c r="N61" s="164"/>
      <c r="O61" s="149"/>
      <c r="P61" s="149"/>
      <c r="Q61" s="149"/>
      <c r="R61" s="149"/>
      <c r="S61" s="149"/>
      <c r="T61" s="149"/>
      <c r="U61" s="149"/>
      <c r="V61" s="149"/>
      <c r="W61" s="149"/>
      <c r="X61" s="149"/>
      <c r="Y61" s="166"/>
      <c r="Z61" s="149"/>
      <c r="AA61" s="149"/>
      <c r="AB61" s="149"/>
      <c r="AC61" s="149"/>
      <c r="AD61" s="149"/>
      <c r="AE61" s="149"/>
      <c r="AF61" s="149"/>
      <c r="AG61" s="149"/>
      <c r="AH61" s="149"/>
      <c r="AI61" s="149"/>
      <c r="AJ61" s="149"/>
      <c r="AK61" s="149"/>
      <c r="AL61" s="149"/>
      <c r="AM61" s="149"/>
      <c r="AN61" s="149"/>
      <c r="AO61" s="149"/>
      <c r="AP61" s="149"/>
      <c r="AQ61" s="149"/>
    </row>
    <row r="62" spans="1:43" ht="12.75" customHeight="1" x14ac:dyDescent="0.2">
      <c r="A62" s="163" t="s">
        <v>37</v>
      </c>
      <c r="H62" s="167"/>
      <c r="N62" s="164"/>
      <c r="T62" s="149"/>
    </row>
    <row r="63" spans="1:43" ht="12.75" customHeight="1" x14ac:dyDescent="0.2">
      <c r="A63" s="163" t="s">
        <v>38</v>
      </c>
      <c r="N63" s="164"/>
      <c r="T63" s="149"/>
      <c r="AD63" s="148" t="str">
        <f t="array" ref="AD63:AD67">TRANSPOSE(T6:X6)</f>
        <v>Electricity - Space</v>
      </c>
      <c r="AE63" s="168">
        <f>T57</f>
        <v>1474.7434582254016</v>
      </c>
    </row>
    <row r="64" spans="1:43" ht="12.75" customHeight="1" x14ac:dyDescent="0.2">
      <c r="A64" s="163" t="s">
        <v>39</v>
      </c>
      <c r="N64" s="164"/>
      <c r="T64" s="149"/>
      <c r="AD64" s="148" t="str">
        <v>Electricity - Water</v>
      </c>
      <c r="AE64" s="168">
        <f>U57</f>
        <v>405.26507668364849</v>
      </c>
    </row>
    <row r="65" spans="1:31" ht="12.75" customHeight="1" x14ac:dyDescent="0.2">
      <c r="A65" s="163" t="s">
        <v>40</v>
      </c>
      <c r="N65" s="164"/>
      <c r="AD65" s="148" t="str">
        <v>Electricity - Cooking</v>
      </c>
      <c r="AE65" s="168">
        <f>V57</f>
        <v>518.42421124808845</v>
      </c>
    </row>
    <row r="66" spans="1:31" ht="12.75" customHeight="1" x14ac:dyDescent="0.2">
      <c r="A66" s="163" t="s">
        <v>41</v>
      </c>
      <c r="N66" s="164"/>
      <c r="AD66" s="148" t="str">
        <v>Electricity - Lighting</v>
      </c>
      <c r="AE66" s="168">
        <f>W57</f>
        <v>1270.6263989176459</v>
      </c>
    </row>
    <row r="67" spans="1:31" s="153" customFormat="1" x14ac:dyDescent="0.2">
      <c r="A67" s="163" t="s">
        <v>42</v>
      </c>
      <c r="B67" s="67"/>
      <c r="C67" s="67"/>
      <c r="D67" s="67"/>
      <c r="E67" s="67"/>
      <c r="F67" s="67"/>
      <c r="G67" s="67"/>
      <c r="K67" s="158"/>
      <c r="L67" s="158"/>
      <c r="N67" s="164"/>
      <c r="W67" s="148"/>
      <c r="AD67" s="153" t="str">
        <v>Electricity - Appliances</v>
      </c>
      <c r="AE67" s="169">
        <f>X57</f>
        <v>5604.1055594286254</v>
      </c>
    </row>
    <row r="68" spans="1:31" ht="12.75" customHeight="1" x14ac:dyDescent="0.2">
      <c r="A68" s="163" t="s">
        <v>43</v>
      </c>
      <c r="N68" s="164"/>
      <c r="AE68" s="168">
        <f>Y56</f>
        <v>8927.3314520470267</v>
      </c>
    </row>
    <row r="69" spans="1:31" ht="12.75" customHeight="1" x14ac:dyDescent="0.2">
      <c r="A69" s="163" t="s">
        <v>44</v>
      </c>
      <c r="N69" s="164"/>
    </row>
    <row r="70" spans="1:31" ht="12.75" customHeight="1" x14ac:dyDescent="0.2">
      <c r="A70" s="170"/>
      <c r="N70" s="164"/>
    </row>
    <row r="71" spans="1:31" ht="12.75" customHeight="1" x14ac:dyDescent="0.2">
      <c r="N71" s="164"/>
    </row>
    <row r="72" spans="1:31" ht="12.75" customHeight="1" x14ac:dyDescent="0.2">
      <c r="N72" s="164"/>
    </row>
    <row r="73" spans="1:31" ht="12.75" customHeight="1" x14ac:dyDescent="0.2"/>
    <row r="74" spans="1:31" ht="12.75" customHeight="1" x14ac:dyDescent="0.2"/>
    <row r="75" spans="1:31" s="153" customFormat="1" x14ac:dyDescent="0.2">
      <c r="A75" s="171"/>
      <c r="B75" s="171"/>
      <c r="C75" s="171"/>
      <c r="D75" s="171"/>
      <c r="E75" s="171"/>
      <c r="F75" s="67"/>
      <c r="G75" s="67"/>
      <c r="H75" s="148"/>
      <c r="I75" s="148"/>
      <c r="J75" s="148"/>
      <c r="K75" s="149"/>
      <c r="L75" s="149"/>
      <c r="M75" s="148"/>
    </row>
    <row r="76" spans="1:31" ht="12.75" customHeight="1" x14ac:dyDescent="0.2"/>
    <row r="77" spans="1:31" ht="12.75" customHeight="1" x14ac:dyDescent="0.2"/>
    <row r="78" spans="1:31" ht="12.75" customHeight="1" x14ac:dyDescent="0.2"/>
    <row r="79" spans="1:31" ht="12.75" customHeight="1" x14ac:dyDescent="0.2"/>
    <row r="80" spans="1:31" ht="12.75" customHeight="1" x14ac:dyDescent="0.2"/>
    <row r="81" spans="31:31" ht="12.75" customHeight="1" x14ac:dyDescent="0.2">
      <c r="AE81" s="153"/>
    </row>
    <row r="82" spans="31:31" ht="12.75" customHeight="1" x14ac:dyDescent="0.2"/>
    <row r="83" spans="31:31" ht="12.75" customHeight="1" x14ac:dyDescent="0.2"/>
    <row r="84" spans="31:31" ht="12.75" customHeight="1" x14ac:dyDescent="0.2"/>
    <row r="85" spans="31:31" ht="12.75" customHeight="1" x14ac:dyDescent="0.2"/>
    <row r="86" spans="31:31" ht="12.75" customHeight="1" x14ac:dyDescent="0.2"/>
    <row r="87" spans="31:31" ht="12.75" customHeight="1" x14ac:dyDescent="0.2"/>
    <row r="88" spans="31:31" ht="12.75" customHeight="1" x14ac:dyDescent="0.2"/>
    <row r="89" spans="31:31" ht="12.75" customHeight="1" x14ac:dyDescent="0.2"/>
    <row r="90" spans="31:31" ht="12.75" customHeight="1" x14ac:dyDescent="0.2"/>
    <row r="91" spans="31:31" ht="12.75" customHeight="1" x14ac:dyDescent="0.2"/>
    <row r="92" spans="31:31" ht="12.75" customHeight="1" x14ac:dyDescent="0.2"/>
    <row r="93" spans="31:31" ht="12.75" customHeight="1" x14ac:dyDescent="0.2"/>
    <row r="94" spans="31:31" ht="12.75" customHeight="1" x14ac:dyDescent="0.2"/>
    <row r="95" spans="31:31" ht="12.75" customHeight="1" x14ac:dyDescent="0.2"/>
    <row r="96" spans="31:31" ht="12.75" customHeight="1" x14ac:dyDescent="0.2"/>
    <row r="97" spans="1:12" ht="12.75" customHeight="1" x14ac:dyDescent="0.2"/>
    <row r="98" spans="1:12" ht="12.75" customHeight="1" x14ac:dyDescent="0.2"/>
    <row r="99" spans="1:12" ht="12.75" customHeight="1" x14ac:dyDescent="0.2"/>
    <row r="100" spans="1:12" ht="12.75" customHeight="1" x14ac:dyDescent="0.2"/>
    <row r="101" spans="1:12" ht="12.75" customHeight="1" x14ac:dyDescent="0.2"/>
    <row r="102" spans="1:12" ht="12.75" customHeight="1" x14ac:dyDescent="0.2"/>
    <row r="103" spans="1:12" ht="12.75" customHeight="1" x14ac:dyDescent="0.2"/>
    <row r="104" spans="1:12" s="153" customFormat="1" x14ac:dyDescent="0.2">
      <c r="A104" s="171"/>
      <c r="B104" s="171"/>
      <c r="C104" s="171"/>
      <c r="D104" s="171"/>
      <c r="E104" s="171"/>
      <c r="F104" s="171"/>
      <c r="G104" s="171"/>
      <c r="K104" s="158"/>
      <c r="L104" s="158"/>
    </row>
    <row r="105" spans="1:12" ht="12.75" customHeight="1" x14ac:dyDescent="0.2"/>
    <row r="106" spans="1:12" ht="12.75" customHeight="1" x14ac:dyDescent="0.2"/>
    <row r="107" spans="1:12" ht="12.75" customHeight="1" x14ac:dyDescent="0.2"/>
    <row r="108" spans="1:12" ht="12.75" customHeight="1" x14ac:dyDescent="0.2"/>
    <row r="109" spans="1:12" ht="12.75" customHeight="1" x14ac:dyDescent="0.2"/>
    <row r="110" spans="1:12" ht="12.75" customHeight="1" x14ac:dyDescent="0.2"/>
    <row r="111" spans="1:12" ht="12.75" customHeight="1" x14ac:dyDescent="0.2"/>
    <row r="112" spans="1:12" ht="12.75" customHeight="1" x14ac:dyDescent="0.2"/>
    <row r="113" spans="1:12" s="153" customFormat="1" x14ac:dyDescent="0.2">
      <c r="A113" s="171"/>
      <c r="B113" s="171"/>
      <c r="C113" s="171"/>
      <c r="D113" s="171"/>
      <c r="E113" s="171"/>
      <c r="F113" s="171"/>
      <c r="G113" s="171"/>
      <c r="K113" s="158"/>
      <c r="L113" s="158"/>
    </row>
    <row r="114" spans="1:12" ht="12.75" customHeight="1" x14ac:dyDescent="0.2"/>
    <row r="115" spans="1:12" ht="12.75" customHeight="1" x14ac:dyDescent="0.2"/>
    <row r="116" spans="1:12" ht="12.75" customHeight="1" x14ac:dyDescent="0.2"/>
    <row r="117" spans="1:12" ht="12.75" customHeight="1" x14ac:dyDescent="0.2"/>
    <row r="118" spans="1:12" ht="12.75" customHeight="1" x14ac:dyDescent="0.2"/>
    <row r="119" spans="1:12" ht="12.75" customHeight="1" x14ac:dyDescent="0.2"/>
    <row r="120" spans="1:12" ht="12.75" customHeight="1" x14ac:dyDescent="0.2"/>
    <row r="121" spans="1:12" ht="12.75" customHeight="1" x14ac:dyDescent="0.2"/>
    <row r="122" spans="1:12" s="153" customFormat="1" x14ac:dyDescent="0.2">
      <c r="A122" s="171"/>
      <c r="B122" s="171"/>
      <c r="C122" s="171"/>
      <c r="D122" s="171"/>
      <c r="E122" s="171"/>
      <c r="F122" s="171"/>
      <c r="G122" s="171"/>
      <c r="K122" s="158"/>
      <c r="L122" s="158"/>
    </row>
    <row r="123" spans="1:12" ht="12.75" customHeight="1" x14ac:dyDescent="0.2"/>
    <row r="124" spans="1:12" ht="12.75" customHeight="1" x14ac:dyDescent="0.2"/>
    <row r="125" spans="1:12" ht="12.75" customHeight="1" x14ac:dyDescent="0.2"/>
    <row r="126" spans="1:12" ht="12.75" customHeight="1" x14ac:dyDescent="0.2"/>
    <row r="127" spans="1:12" ht="12.75" customHeight="1" x14ac:dyDescent="0.2"/>
    <row r="128" spans="1:12" ht="12.75" customHeight="1" x14ac:dyDescent="0.2"/>
    <row r="129" spans="1:12" ht="12.75" customHeight="1" x14ac:dyDescent="0.2"/>
    <row r="130" spans="1:12" ht="12.75" customHeight="1" x14ac:dyDescent="0.2"/>
    <row r="131" spans="1:12" s="153" customFormat="1" x14ac:dyDescent="0.2">
      <c r="A131" s="171"/>
      <c r="B131" s="171"/>
      <c r="C131" s="171"/>
      <c r="D131" s="171"/>
      <c r="E131" s="171"/>
      <c r="F131" s="171"/>
      <c r="G131" s="171"/>
      <c r="K131" s="158"/>
      <c r="L131" s="158"/>
    </row>
    <row r="132" spans="1:12" ht="12.75" customHeight="1" x14ac:dyDescent="0.2"/>
    <row r="133" spans="1:12" ht="12.75" customHeight="1" x14ac:dyDescent="0.2"/>
    <row r="134" spans="1:12" ht="12.75" customHeight="1" x14ac:dyDescent="0.2"/>
    <row r="135" spans="1:12" ht="12.75" customHeight="1" x14ac:dyDescent="0.2"/>
    <row r="136" spans="1:12" ht="12.75" customHeight="1" x14ac:dyDescent="0.2"/>
    <row r="137" spans="1:12" ht="12.75" customHeight="1" x14ac:dyDescent="0.2"/>
    <row r="138" spans="1:12" ht="12.75" customHeight="1" x14ac:dyDescent="0.2"/>
    <row r="139" spans="1:12" ht="12.75" customHeight="1" x14ac:dyDescent="0.2"/>
    <row r="140" spans="1:12" s="153" customFormat="1" x14ac:dyDescent="0.2">
      <c r="A140" s="171"/>
      <c r="B140" s="171"/>
      <c r="C140" s="171"/>
      <c r="D140" s="171"/>
      <c r="E140" s="171"/>
      <c r="F140" s="171"/>
      <c r="G140" s="171"/>
      <c r="K140" s="158"/>
      <c r="L140" s="158"/>
    </row>
    <row r="141" spans="1:12" ht="12.75" customHeight="1" x14ac:dyDescent="0.2"/>
    <row r="142" spans="1:12" ht="12.75" customHeight="1" x14ac:dyDescent="0.2"/>
    <row r="143" spans="1:12" ht="12.75" customHeight="1" x14ac:dyDescent="0.2"/>
    <row r="144" spans="1:12" ht="12.75" customHeight="1" x14ac:dyDescent="0.2"/>
    <row r="145" spans="1:12" ht="12.75" customHeight="1" x14ac:dyDescent="0.2"/>
    <row r="146" spans="1:12" ht="12.75" customHeight="1" x14ac:dyDescent="0.2"/>
    <row r="147" spans="1:12" ht="12.75" customHeight="1" x14ac:dyDescent="0.2"/>
    <row r="148" spans="1:12" ht="12.75" customHeight="1" x14ac:dyDescent="0.2"/>
    <row r="149" spans="1:12" s="153" customFormat="1" x14ac:dyDescent="0.2">
      <c r="A149" s="171"/>
      <c r="B149" s="171"/>
      <c r="C149" s="171"/>
      <c r="D149" s="171"/>
      <c r="E149" s="171"/>
      <c r="F149" s="171"/>
      <c r="G149" s="171"/>
      <c r="K149" s="158"/>
      <c r="L149" s="158"/>
    </row>
    <row r="150" spans="1:12" ht="12.75" customHeight="1" x14ac:dyDescent="0.2"/>
    <row r="151" spans="1:12" ht="12.75" customHeight="1" x14ac:dyDescent="0.2"/>
    <row r="152" spans="1:12" ht="12.75" customHeight="1" x14ac:dyDescent="0.2"/>
    <row r="153" spans="1:12" ht="12.75" customHeight="1" x14ac:dyDescent="0.2"/>
    <row r="154" spans="1:12" ht="12.75" customHeight="1" x14ac:dyDescent="0.2"/>
    <row r="155" spans="1:12" ht="12.75" customHeight="1" x14ac:dyDescent="0.2"/>
    <row r="156" spans="1:12" ht="12.75" customHeight="1" x14ac:dyDescent="0.2"/>
    <row r="157" spans="1:12" ht="12.75" customHeight="1" x14ac:dyDescent="0.2"/>
    <row r="158" spans="1:12" s="153" customFormat="1" x14ac:dyDescent="0.2">
      <c r="A158" s="171"/>
      <c r="B158" s="171"/>
      <c r="C158" s="171"/>
      <c r="D158" s="171"/>
      <c r="E158" s="171"/>
      <c r="F158" s="171"/>
      <c r="G158" s="171"/>
      <c r="K158" s="158"/>
      <c r="L158" s="158"/>
    </row>
    <row r="159" spans="1:12" ht="12.75" customHeight="1" x14ac:dyDescent="0.2"/>
    <row r="160" spans="1:12" ht="12.75" customHeight="1" x14ac:dyDescent="0.2"/>
    <row r="161" spans="1:12" ht="12.75" customHeight="1" x14ac:dyDescent="0.2"/>
    <row r="162" spans="1:12" ht="12.75" customHeight="1" x14ac:dyDescent="0.2"/>
    <row r="163" spans="1:12" ht="12.75" customHeight="1" x14ac:dyDescent="0.2"/>
    <row r="164" spans="1:12" ht="12.75" customHeight="1" x14ac:dyDescent="0.2"/>
    <row r="165" spans="1:12" ht="12.75" customHeight="1" x14ac:dyDescent="0.2"/>
    <row r="166" spans="1:12" ht="12.75" customHeight="1" x14ac:dyDescent="0.2"/>
    <row r="167" spans="1:12" s="153" customFormat="1" x14ac:dyDescent="0.2">
      <c r="A167" s="171"/>
      <c r="B167" s="171"/>
      <c r="C167" s="171"/>
      <c r="D167" s="171"/>
      <c r="E167" s="171"/>
      <c r="F167" s="171"/>
      <c r="G167" s="171"/>
      <c r="K167" s="158"/>
      <c r="L167" s="158"/>
    </row>
    <row r="168" spans="1:12" ht="12.75" customHeight="1" x14ac:dyDescent="0.2"/>
    <row r="169" spans="1:12" ht="12.75" customHeight="1" x14ac:dyDescent="0.2"/>
    <row r="170" spans="1:12" ht="12.75" customHeight="1" x14ac:dyDescent="0.2"/>
    <row r="171" spans="1:12" ht="12.75" customHeight="1" x14ac:dyDescent="0.2"/>
    <row r="172" spans="1:12" ht="12.75" customHeight="1" x14ac:dyDescent="0.2"/>
    <row r="173" spans="1:12" ht="12.75" customHeight="1" x14ac:dyDescent="0.2"/>
    <row r="174" spans="1:12" ht="12.75" customHeight="1" x14ac:dyDescent="0.2"/>
    <row r="175" spans="1:12" ht="12.75" customHeight="1" x14ac:dyDescent="0.2"/>
    <row r="176" spans="1:12" s="153" customFormat="1" x14ac:dyDescent="0.2">
      <c r="A176" s="171"/>
      <c r="B176" s="171"/>
      <c r="C176" s="171"/>
      <c r="D176" s="171"/>
      <c r="E176" s="171"/>
      <c r="F176" s="171"/>
      <c r="G176" s="171"/>
      <c r="K176" s="158"/>
      <c r="L176" s="158"/>
    </row>
    <row r="177" spans="1:12" ht="12.75" customHeight="1" x14ac:dyDescent="0.2"/>
    <row r="178" spans="1:12" ht="12.75" customHeight="1" x14ac:dyDescent="0.2"/>
    <row r="179" spans="1:12" ht="12.75" customHeight="1" x14ac:dyDescent="0.2"/>
    <row r="180" spans="1:12" ht="12.75" customHeight="1" x14ac:dyDescent="0.2"/>
    <row r="181" spans="1:12" ht="12.75" customHeight="1" x14ac:dyDescent="0.2"/>
    <row r="182" spans="1:12" ht="12.75" customHeight="1" x14ac:dyDescent="0.2"/>
    <row r="183" spans="1:12" ht="12.75" customHeight="1" x14ac:dyDescent="0.2"/>
    <row r="184" spans="1:12" ht="12.75" customHeight="1" x14ac:dyDescent="0.2"/>
    <row r="185" spans="1:12" s="153" customFormat="1" x14ac:dyDescent="0.2">
      <c r="A185" s="171"/>
      <c r="B185" s="171"/>
      <c r="C185" s="171"/>
      <c r="D185" s="171"/>
      <c r="E185" s="171"/>
      <c r="F185" s="171"/>
      <c r="G185" s="171"/>
      <c r="K185" s="158"/>
      <c r="L185" s="158"/>
    </row>
    <row r="186" spans="1:12" ht="12.75" customHeight="1" x14ac:dyDescent="0.2"/>
    <row r="187" spans="1:12" ht="12.75" customHeight="1" x14ac:dyDescent="0.2"/>
    <row r="188" spans="1:12" ht="12.75" customHeight="1" x14ac:dyDescent="0.2"/>
    <row r="189" spans="1:12" ht="12.75" customHeight="1" x14ac:dyDescent="0.2"/>
    <row r="190" spans="1:12" ht="12.75" customHeight="1" x14ac:dyDescent="0.2"/>
    <row r="191" spans="1:12" ht="12.75" customHeight="1" x14ac:dyDescent="0.2"/>
    <row r="192" spans="1:12" ht="12.75" customHeight="1" x14ac:dyDescent="0.2"/>
    <row r="193" spans="1:12" ht="12.75" customHeight="1" x14ac:dyDescent="0.2"/>
    <row r="194" spans="1:12" s="153" customFormat="1" x14ac:dyDescent="0.2">
      <c r="A194" s="171"/>
      <c r="B194" s="171"/>
      <c r="C194" s="171"/>
      <c r="D194" s="171"/>
      <c r="E194" s="171"/>
      <c r="F194" s="171"/>
      <c r="G194" s="171"/>
      <c r="K194" s="158"/>
      <c r="L194" s="158"/>
    </row>
    <row r="195" spans="1:12" ht="12.75" customHeight="1" x14ac:dyDescent="0.2"/>
    <row r="196" spans="1:12" ht="12.75" customHeight="1" x14ac:dyDescent="0.2"/>
    <row r="197" spans="1:12" ht="12.75" customHeight="1" x14ac:dyDescent="0.2"/>
    <row r="198" spans="1:12" ht="12.75" customHeight="1" x14ac:dyDescent="0.2"/>
    <row r="199" spans="1:12" ht="12.75" customHeight="1" x14ac:dyDescent="0.2"/>
    <row r="200" spans="1:12" ht="12.75" customHeight="1" x14ac:dyDescent="0.2"/>
    <row r="201" spans="1:12" ht="12.75" customHeight="1" x14ac:dyDescent="0.2"/>
    <row r="202" spans="1:12" ht="12.75" customHeight="1" x14ac:dyDescent="0.2"/>
    <row r="203" spans="1:12" s="153" customFormat="1" x14ac:dyDescent="0.2">
      <c r="A203" s="171"/>
      <c r="B203" s="171"/>
      <c r="C203" s="171"/>
      <c r="D203" s="171"/>
      <c r="E203" s="171"/>
      <c r="F203" s="171"/>
      <c r="G203" s="171"/>
      <c r="K203" s="158"/>
      <c r="L203" s="158"/>
    </row>
    <row r="204" spans="1:12" ht="12.75" customHeight="1" x14ac:dyDescent="0.2"/>
    <row r="205" spans="1:12" ht="12.75" customHeight="1" x14ac:dyDescent="0.2"/>
    <row r="206" spans="1:12" ht="12.75" customHeight="1" x14ac:dyDescent="0.2"/>
    <row r="207" spans="1:12" ht="12.75" customHeight="1" x14ac:dyDescent="0.2"/>
    <row r="208" spans="1:12" ht="12.75" customHeight="1" x14ac:dyDescent="0.2"/>
    <row r="209" spans="1:12" ht="12.75" customHeight="1" x14ac:dyDescent="0.2"/>
    <row r="210" spans="1:12" ht="12.75" customHeight="1" x14ac:dyDescent="0.2"/>
    <row r="211" spans="1:12" ht="12.75" customHeight="1" x14ac:dyDescent="0.2"/>
    <row r="212" spans="1:12" s="153" customFormat="1" x14ac:dyDescent="0.2">
      <c r="A212" s="171"/>
      <c r="B212" s="171"/>
      <c r="C212" s="171"/>
      <c r="D212" s="171"/>
      <c r="E212" s="171"/>
      <c r="F212" s="171"/>
      <c r="G212" s="171"/>
      <c r="K212" s="158"/>
      <c r="L212" s="158"/>
    </row>
    <row r="213" spans="1:12" ht="12.75" customHeight="1" x14ac:dyDescent="0.2"/>
    <row r="214" spans="1:12" ht="12.75" customHeight="1" x14ac:dyDescent="0.2"/>
    <row r="215" spans="1:12" ht="12.75" customHeight="1" x14ac:dyDescent="0.2"/>
    <row r="216" spans="1:12" ht="12.75" customHeight="1" x14ac:dyDescent="0.2"/>
    <row r="217" spans="1:12" ht="12.75" customHeight="1" x14ac:dyDescent="0.2"/>
    <row r="218" spans="1:12" ht="12.75" customHeight="1" x14ac:dyDescent="0.2"/>
    <row r="219" spans="1:12" ht="12.75" customHeight="1" x14ac:dyDescent="0.2"/>
    <row r="220" spans="1:12" ht="12.75" customHeight="1" x14ac:dyDescent="0.2"/>
    <row r="221" spans="1:12" s="153" customFormat="1" x14ac:dyDescent="0.2">
      <c r="A221" s="171"/>
      <c r="B221" s="171"/>
      <c r="C221" s="171"/>
      <c r="D221" s="171"/>
      <c r="E221" s="171"/>
      <c r="F221" s="171"/>
      <c r="G221" s="171"/>
      <c r="K221" s="158"/>
      <c r="L221" s="158"/>
    </row>
    <row r="222" spans="1:12" ht="12.75" customHeight="1" x14ac:dyDescent="0.2"/>
    <row r="223" spans="1:12" ht="12.75" customHeight="1" x14ac:dyDescent="0.2"/>
    <row r="224" spans="1:12" ht="12.75" customHeight="1" x14ac:dyDescent="0.2"/>
    <row r="225" spans="1:12" ht="12.75" customHeight="1" x14ac:dyDescent="0.2"/>
    <row r="226" spans="1:12" ht="12.75" customHeight="1" x14ac:dyDescent="0.2"/>
    <row r="227" spans="1:12" ht="12.75" customHeight="1" x14ac:dyDescent="0.2"/>
    <row r="228" spans="1:12" ht="12.75" customHeight="1" x14ac:dyDescent="0.2"/>
    <row r="229" spans="1:12" ht="12.75" customHeight="1" x14ac:dyDescent="0.2"/>
    <row r="230" spans="1:12" s="153" customFormat="1" x14ac:dyDescent="0.2">
      <c r="A230" s="171"/>
      <c r="B230" s="171"/>
      <c r="C230" s="171"/>
      <c r="D230" s="171"/>
      <c r="E230" s="171"/>
      <c r="F230" s="171"/>
      <c r="G230" s="171"/>
      <c r="K230" s="158"/>
      <c r="L230" s="158"/>
    </row>
    <row r="231" spans="1:12" ht="12.75" customHeight="1" x14ac:dyDescent="0.2"/>
    <row r="232" spans="1:12" ht="12.75" customHeight="1" x14ac:dyDescent="0.2"/>
    <row r="233" spans="1:12" ht="12.75" customHeight="1" x14ac:dyDescent="0.2"/>
    <row r="234" spans="1:12" ht="12.75" customHeight="1" x14ac:dyDescent="0.2"/>
    <row r="235" spans="1:12" ht="12.75" customHeight="1" x14ac:dyDescent="0.2"/>
    <row r="236" spans="1:12" ht="12.75" customHeight="1" x14ac:dyDescent="0.2"/>
    <row r="237" spans="1:12" ht="12.75" customHeight="1" x14ac:dyDescent="0.2"/>
    <row r="238" spans="1:12" ht="12.75" customHeight="1" x14ac:dyDescent="0.2"/>
    <row r="239" spans="1:12" s="153" customFormat="1" x14ac:dyDescent="0.2">
      <c r="A239" s="171"/>
      <c r="B239" s="171"/>
      <c r="C239" s="171"/>
      <c r="D239" s="171"/>
      <c r="E239" s="171"/>
      <c r="F239" s="171"/>
      <c r="G239" s="171"/>
      <c r="K239" s="158"/>
      <c r="L239" s="158"/>
    </row>
    <row r="240" spans="1:12" ht="15" customHeight="1" x14ac:dyDescent="0.2"/>
    <row r="241" spans="1:12" ht="12.75" customHeight="1" x14ac:dyDescent="0.2"/>
    <row r="242" spans="1:12" ht="12.75" customHeight="1" x14ac:dyDescent="0.2"/>
    <row r="243" spans="1:12" ht="12.75" customHeight="1" x14ac:dyDescent="0.2"/>
    <row r="244" spans="1:12" ht="12.75" customHeight="1" x14ac:dyDescent="0.2"/>
    <row r="245" spans="1:12" ht="12.75" customHeight="1" x14ac:dyDescent="0.2"/>
    <row r="246" spans="1:12" ht="12.75" customHeight="1" x14ac:dyDescent="0.2"/>
    <row r="247" spans="1:12" ht="12.75" customHeight="1" x14ac:dyDescent="0.2"/>
    <row r="248" spans="1:12" ht="12.75" customHeight="1" x14ac:dyDescent="0.2"/>
    <row r="249" spans="1:12" ht="12.75" customHeight="1" x14ac:dyDescent="0.2"/>
    <row r="250" spans="1:12" s="153" customFormat="1" x14ac:dyDescent="0.2">
      <c r="A250" s="171"/>
      <c r="B250" s="171"/>
      <c r="C250" s="171"/>
      <c r="D250" s="171"/>
      <c r="E250" s="171"/>
      <c r="F250" s="171"/>
      <c r="G250" s="171"/>
      <c r="K250" s="158"/>
      <c r="L250" s="158"/>
    </row>
    <row r="251" spans="1:12" ht="15" customHeight="1" x14ac:dyDescent="0.2"/>
    <row r="252" spans="1:12" ht="15" customHeight="1" x14ac:dyDescent="0.2"/>
    <row r="253" spans="1:12" ht="15" customHeight="1" x14ac:dyDescent="0.2"/>
    <row r="254" spans="1:12" ht="15" customHeight="1" x14ac:dyDescent="0.2"/>
    <row r="255" spans="1:12" ht="15" customHeight="1" x14ac:dyDescent="0.2"/>
    <row r="256" spans="1:12" ht="15" customHeight="1" x14ac:dyDescent="0.2"/>
    <row r="257" ht="15" customHeight="1" x14ac:dyDescent="0.2"/>
    <row r="258" ht="15" customHeight="1" x14ac:dyDescent="0.2"/>
    <row r="259" ht="15" customHeight="1" x14ac:dyDescent="0.2"/>
    <row r="260" ht="15" customHeight="1" x14ac:dyDescent="0.2"/>
    <row r="261" ht="15" customHeight="1" x14ac:dyDescent="0.2"/>
    <row r="262" ht="15" customHeight="1" x14ac:dyDescent="0.2"/>
    <row r="263" ht="15" customHeight="1" x14ac:dyDescent="0.2"/>
    <row r="264" ht="15" customHeight="1" x14ac:dyDescent="0.2"/>
    <row r="265" ht="15" customHeight="1" x14ac:dyDescent="0.2"/>
    <row r="266" ht="15" customHeight="1" x14ac:dyDescent="0.2"/>
    <row r="267" ht="15" customHeight="1" x14ac:dyDescent="0.2"/>
    <row r="268" ht="15" customHeight="1" x14ac:dyDescent="0.2"/>
    <row r="269" ht="15" customHeight="1" x14ac:dyDescent="0.2"/>
    <row r="270" ht="15" customHeight="1" x14ac:dyDescent="0.2"/>
    <row r="271" ht="15" customHeight="1" x14ac:dyDescent="0.2"/>
    <row r="272" ht="12.75" customHeight="1" x14ac:dyDescent="0.2"/>
    <row r="273" spans="1:12" ht="12.75" customHeight="1" x14ac:dyDescent="0.2"/>
    <row r="274" spans="1:12" ht="12.75" customHeight="1" x14ac:dyDescent="0.2"/>
    <row r="276" spans="1:12" s="173" customFormat="1" x14ac:dyDescent="0.2">
      <c r="A276" s="172"/>
      <c r="B276" s="172"/>
      <c r="C276" s="172"/>
      <c r="D276" s="172"/>
      <c r="E276" s="172"/>
      <c r="F276" s="172"/>
      <c r="G276" s="172"/>
      <c r="K276" s="174"/>
      <c r="L276" s="174"/>
    </row>
    <row r="277" spans="1:12" s="173" customFormat="1" x14ac:dyDescent="0.2">
      <c r="A277" s="172"/>
      <c r="B277" s="172"/>
      <c r="C277" s="172"/>
      <c r="D277" s="172"/>
      <c r="E277" s="172"/>
      <c r="F277" s="172"/>
      <c r="G277" s="172"/>
      <c r="K277" s="174"/>
      <c r="L277" s="174"/>
    </row>
    <row r="278" spans="1:12" s="173" customFormat="1" x14ac:dyDescent="0.2">
      <c r="A278" s="172"/>
      <c r="B278" s="172"/>
      <c r="C278" s="172"/>
      <c r="D278" s="172"/>
      <c r="E278" s="172"/>
      <c r="F278" s="172"/>
      <c r="G278" s="172"/>
      <c r="K278" s="174"/>
      <c r="L278" s="174"/>
    </row>
    <row r="279" spans="1:12" s="173" customFormat="1" x14ac:dyDescent="0.2">
      <c r="A279" s="172"/>
      <c r="B279" s="172"/>
      <c r="C279" s="172"/>
      <c r="D279" s="172"/>
      <c r="E279" s="172"/>
      <c r="F279" s="172"/>
      <c r="G279" s="172"/>
      <c r="K279" s="174"/>
      <c r="L279" s="174"/>
    </row>
    <row r="280" spans="1:12" s="173" customFormat="1" x14ac:dyDescent="0.2">
      <c r="A280" s="172"/>
      <c r="B280" s="172"/>
      <c r="C280" s="172"/>
      <c r="D280" s="172"/>
      <c r="E280" s="172"/>
      <c r="F280" s="172"/>
      <c r="G280" s="172"/>
      <c r="K280" s="174"/>
      <c r="L280" s="174"/>
    </row>
    <row r="281" spans="1:12" s="173" customFormat="1" x14ac:dyDescent="0.2">
      <c r="A281" s="172"/>
      <c r="B281" s="172"/>
      <c r="C281" s="172"/>
      <c r="D281" s="172"/>
      <c r="E281" s="172"/>
      <c r="F281" s="172"/>
      <c r="G281" s="172"/>
      <c r="K281" s="174"/>
      <c r="L281" s="174"/>
    </row>
    <row r="282" spans="1:12" s="173" customFormat="1" x14ac:dyDescent="0.2">
      <c r="A282" s="172"/>
      <c r="B282" s="172"/>
      <c r="C282" s="172"/>
      <c r="D282" s="172"/>
      <c r="E282" s="172"/>
      <c r="F282" s="172"/>
      <c r="G282" s="172"/>
      <c r="K282" s="174"/>
      <c r="L282" s="174"/>
    </row>
    <row r="283" spans="1:12" s="173" customFormat="1" x14ac:dyDescent="0.2">
      <c r="A283" s="172"/>
      <c r="B283" s="172"/>
      <c r="C283" s="172"/>
      <c r="D283" s="172"/>
      <c r="E283" s="172"/>
      <c r="F283" s="172"/>
      <c r="G283" s="172"/>
      <c r="K283" s="174"/>
      <c r="L283" s="174"/>
    </row>
    <row r="284" spans="1:12" s="173" customFormat="1" x14ac:dyDescent="0.2">
      <c r="A284" s="172"/>
      <c r="B284" s="172"/>
      <c r="C284" s="172"/>
      <c r="D284" s="172"/>
      <c r="E284" s="172"/>
      <c r="F284" s="172"/>
      <c r="G284" s="172"/>
      <c r="K284" s="174"/>
      <c r="L284" s="174"/>
    </row>
    <row r="285" spans="1:12" s="173" customFormat="1" x14ac:dyDescent="0.2">
      <c r="A285" s="172"/>
      <c r="B285" s="172"/>
      <c r="C285" s="172"/>
      <c r="D285" s="172"/>
      <c r="E285" s="172"/>
      <c r="F285" s="172"/>
      <c r="G285" s="172"/>
      <c r="K285" s="174"/>
      <c r="L285" s="174"/>
    </row>
    <row r="286" spans="1:12" s="173" customFormat="1" x14ac:dyDescent="0.2">
      <c r="A286" s="172"/>
      <c r="B286" s="172"/>
      <c r="C286" s="172"/>
      <c r="D286" s="172"/>
      <c r="E286" s="172"/>
      <c r="F286" s="172"/>
      <c r="G286" s="172"/>
      <c r="K286" s="174"/>
      <c r="L286" s="174"/>
    </row>
    <row r="287" spans="1:12" s="173" customFormat="1" x14ac:dyDescent="0.2">
      <c r="A287" s="172"/>
      <c r="B287" s="172"/>
      <c r="C287" s="172"/>
      <c r="D287" s="172"/>
      <c r="E287" s="172"/>
      <c r="F287" s="172"/>
      <c r="G287" s="172"/>
      <c r="K287" s="174"/>
      <c r="L287" s="174"/>
    </row>
    <row r="288" spans="1:12" s="173" customFormat="1" x14ac:dyDescent="0.2">
      <c r="A288" s="172"/>
      <c r="B288" s="172"/>
      <c r="C288" s="172"/>
      <c r="D288" s="172"/>
      <c r="E288" s="172"/>
      <c r="F288" s="172"/>
      <c r="G288" s="172"/>
      <c r="K288" s="174"/>
      <c r="L288" s="174"/>
    </row>
    <row r="289" spans="1:12" s="173" customFormat="1" x14ac:dyDescent="0.2">
      <c r="A289" s="172"/>
      <c r="B289" s="172"/>
      <c r="C289" s="172"/>
      <c r="D289" s="172"/>
      <c r="E289" s="172"/>
      <c r="F289" s="172"/>
      <c r="G289" s="172"/>
      <c r="K289" s="174"/>
      <c r="L289" s="174"/>
    </row>
    <row r="290" spans="1:12" s="173" customFormat="1" x14ac:dyDescent="0.2">
      <c r="A290" s="172"/>
      <c r="B290" s="172"/>
      <c r="C290" s="172"/>
      <c r="D290" s="172"/>
      <c r="E290" s="172"/>
      <c r="F290" s="172"/>
      <c r="G290" s="172"/>
      <c r="K290" s="174"/>
      <c r="L290" s="174"/>
    </row>
    <row r="291" spans="1:12" s="173" customFormat="1" x14ac:dyDescent="0.2">
      <c r="A291" s="172"/>
      <c r="B291" s="172"/>
      <c r="C291" s="172"/>
      <c r="D291" s="172"/>
      <c r="E291" s="172"/>
      <c r="F291" s="172"/>
      <c r="G291" s="172"/>
      <c r="K291" s="174"/>
      <c r="L291" s="174"/>
    </row>
    <row r="292" spans="1:12" s="173" customFormat="1" x14ac:dyDescent="0.2">
      <c r="A292" s="172"/>
      <c r="B292" s="172"/>
      <c r="C292" s="172"/>
      <c r="D292" s="172"/>
      <c r="E292" s="172"/>
      <c r="F292" s="172"/>
      <c r="G292" s="172"/>
      <c r="K292" s="174"/>
      <c r="L292" s="174"/>
    </row>
    <row r="293" spans="1:12" s="173" customFormat="1" x14ac:dyDescent="0.2">
      <c r="A293" s="172"/>
      <c r="B293" s="172"/>
      <c r="C293" s="172"/>
      <c r="D293" s="172"/>
      <c r="E293" s="172"/>
      <c r="F293" s="172"/>
      <c r="G293" s="172"/>
      <c r="K293" s="174"/>
      <c r="L293" s="174"/>
    </row>
    <row r="294" spans="1:12" s="173" customFormat="1" x14ac:dyDescent="0.2">
      <c r="A294" s="172"/>
      <c r="B294" s="172"/>
      <c r="C294" s="172"/>
      <c r="D294" s="172"/>
      <c r="E294" s="172"/>
      <c r="F294" s="172"/>
      <c r="G294" s="172"/>
      <c r="K294" s="174"/>
      <c r="L294" s="174"/>
    </row>
    <row r="295" spans="1:12" s="173" customFormat="1" x14ac:dyDescent="0.2">
      <c r="A295" s="172"/>
      <c r="B295" s="172"/>
      <c r="C295" s="172"/>
      <c r="D295" s="172"/>
      <c r="E295" s="172"/>
      <c r="F295" s="172"/>
      <c r="G295" s="172"/>
      <c r="K295" s="174"/>
      <c r="L295" s="174"/>
    </row>
    <row r="296" spans="1:12" s="173" customFormat="1" x14ac:dyDescent="0.2">
      <c r="A296" s="172"/>
      <c r="B296" s="172"/>
      <c r="C296" s="172"/>
      <c r="D296" s="172"/>
      <c r="E296" s="172"/>
      <c r="F296" s="172"/>
      <c r="G296" s="172"/>
      <c r="K296" s="174"/>
      <c r="L296" s="174"/>
    </row>
    <row r="297" spans="1:12" s="173" customFormat="1" x14ac:dyDescent="0.2">
      <c r="A297" s="172"/>
      <c r="B297" s="172"/>
      <c r="C297" s="172"/>
      <c r="D297" s="172"/>
      <c r="E297" s="172"/>
      <c r="F297" s="172"/>
      <c r="G297" s="172"/>
      <c r="K297" s="174"/>
      <c r="L297" s="174"/>
    </row>
    <row r="298" spans="1:12" s="173" customFormat="1" x14ac:dyDescent="0.2">
      <c r="A298" s="172"/>
      <c r="B298" s="172"/>
      <c r="C298" s="172"/>
      <c r="D298" s="172"/>
      <c r="E298" s="172"/>
      <c r="F298" s="172"/>
      <c r="G298" s="172"/>
      <c r="K298" s="174"/>
      <c r="L298" s="174"/>
    </row>
    <row r="299" spans="1:12" s="173" customFormat="1" x14ac:dyDescent="0.2">
      <c r="A299" s="172"/>
      <c r="B299" s="172"/>
      <c r="C299" s="172"/>
      <c r="D299" s="172"/>
      <c r="E299" s="172"/>
      <c r="F299" s="172"/>
      <c r="G299" s="172"/>
      <c r="K299" s="174"/>
      <c r="L299" s="174"/>
    </row>
    <row r="300" spans="1:12" s="173" customFormat="1" x14ac:dyDescent="0.2">
      <c r="A300" s="172"/>
      <c r="B300" s="172"/>
      <c r="C300" s="172"/>
      <c r="D300" s="172"/>
      <c r="E300" s="172"/>
      <c r="F300" s="172"/>
      <c r="G300" s="172"/>
      <c r="K300" s="174"/>
      <c r="L300" s="174"/>
    </row>
    <row r="301" spans="1:12" s="173" customFormat="1" x14ac:dyDescent="0.2">
      <c r="A301" s="172"/>
      <c r="B301" s="172"/>
      <c r="C301" s="172"/>
      <c r="D301" s="172"/>
      <c r="E301" s="172"/>
      <c r="F301" s="172"/>
      <c r="G301" s="172"/>
      <c r="K301" s="174"/>
      <c r="L301" s="174"/>
    </row>
  </sheetData>
  <pageMargins left="0.70866141732283472" right="0.70866141732283472" top="0.74803149606299213" bottom="0.74803149606299213" header="0.31496062992125984" footer="0.31496062992125984"/>
  <pageSetup paperSize="9" scale="72" fitToHeight="0" orientation="portrait" r:id="rId1"/>
  <headerFooter alignWithMargins="0"/>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FCCAE-5CE3-46C9-8BB1-726C75DAC1A6}">
  <sheetPr codeName="Sheet6">
    <tabColor theme="8" tint="0.79998168889431442"/>
  </sheetPr>
  <dimension ref="A1:BI188"/>
  <sheetViews>
    <sheetView showGridLines="0" zoomScaleNormal="100" workbookViewId="0"/>
  </sheetViews>
  <sheetFormatPr defaultColWidth="9.140625" defaultRowHeight="12.75" x14ac:dyDescent="0.2"/>
  <cols>
    <col min="1" max="1" width="36.42578125" style="105" customWidth="1"/>
    <col min="2" max="2" width="17" style="105" customWidth="1"/>
    <col min="3" max="3" width="38.42578125" style="105" customWidth="1"/>
    <col min="4" max="4" width="36.5703125" style="105" customWidth="1"/>
    <col min="5" max="5" width="30.28515625" style="105" customWidth="1"/>
    <col min="6" max="6" width="37.85546875" style="105" customWidth="1"/>
    <col min="7" max="7" width="36.42578125" style="105" customWidth="1"/>
    <col min="8" max="8" width="32.42578125" style="105" customWidth="1"/>
    <col min="9" max="9" width="36.42578125" style="105" customWidth="1"/>
    <col min="10" max="10" width="30.140625" style="105" customWidth="1"/>
    <col min="11" max="11" width="37.7109375" style="105" customWidth="1"/>
    <col min="12" max="12" width="36.140625" style="105" customWidth="1"/>
    <col min="13" max="13" width="32.140625" style="105" customWidth="1"/>
    <col min="14" max="14" width="30.140625" style="105" customWidth="1"/>
    <col min="15" max="15" width="23.85546875" style="105" customWidth="1"/>
    <col min="16" max="16" width="31.42578125" style="105" customWidth="1"/>
    <col min="17" max="17" width="29.85546875" style="105" customWidth="1"/>
    <col min="18" max="18" width="25.85546875" style="105" customWidth="1"/>
    <col min="19" max="19" width="19.42578125" style="105" customWidth="1"/>
    <col min="20" max="21" width="13.140625" style="105" customWidth="1"/>
    <col min="22" max="22" width="19.28515625" style="105" customWidth="1"/>
    <col min="23" max="23" width="15.28515625" style="105" customWidth="1"/>
    <col min="24" max="24" width="27.28515625" style="105" customWidth="1"/>
    <col min="25" max="25" width="21" style="105" customWidth="1"/>
    <col min="26" max="26" width="28.5703125" style="105" customWidth="1"/>
    <col min="27" max="27" width="27" style="105" customWidth="1"/>
    <col min="28" max="28" width="23" style="105" customWidth="1"/>
    <col min="29" max="29" width="20.5703125" style="105" customWidth="1"/>
    <col min="30" max="30" width="14.28515625" style="105" customWidth="1"/>
    <col min="31" max="31" width="21.85546875" style="105" customWidth="1"/>
    <col min="32" max="32" width="20.42578125" style="105" customWidth="1"/>
    <col min="33" max="33" width="16.42578125" style="105" customWidth="1"/>
    <col min="34" max="34" width="24.7109375" style="105" customWidth="1"/>
    <col min="35" max="35" width="18.42578125" style="105" customWidth="1"/>
    <col min="36" max="36" width="26.140625" style="105" customWidth="1"/>
    <col min="37" max="37" width="24.5703125" style="105" customWidth="1"/>
    <col min="38" max="38" width="20.5703125" style="105" customWidth="1"/>
    <col min="39" max="39" width="26.7109375" style="105" customWidth="1"/>
    <col min="40" max="40" width="20.42578125" style="105" customWidth="1"/>
    <col min="41" max="41" width="28" style="105" customWidth="1"/>
    <col min="42" max="42" width="26.42578125" style="105" customWidth="1"/>
    <col min="43" max="43" width="22.42578125" style="105" customWidth="1"/>
    <col min="44" max="44" width="18.42578125" style="105" customWidth="1"/>
    <col min="45" max="45" width="12.140625" style="105" customWidth="1"/>
    <col min="46" max="46" width="19.85546875" style="105" customWidth="1"/>
    <col min="47" max="47" width="18.28515625" style="105" customWidth="1"/>
    <col min="48" max="48" width="14.28515625" style="105" customWidth="1"/>
    <col min="49" max="49" width="17.85546875" style="105" customWidth="1"/>
    <col min="50" max="50" width="11.5703125" style="105" customWidth="1"/>
    <col min="51" max="51" width="19.28515625" style="105" customWidth="1"/>
    <col min="52" max="52" width="17.7109375" style="105" customWidth="1"/>
    <col min="53" max="53" width="13.7109375" style="105" customWidth="1"/>
    <col min="54" max="16384" width="9.140625" style="105"/>
  </cols>
  <sheetData>
    <row r="1" spans="1:59" ht="26.25" thickBot="1" x14ac:dyDescent="0.35">
      <c r="A1" s="139" t="s">
        <v>187</v>
      </c>
      <c r="E1" s="108" t="s">
        <v>152</v>
      </c>
      <c r="F1" s="86">
        <v>2020</v>
      </c>
      <c r="G1" s="147">
        <v>2019</v>
      </c>
      <c r="H1" s="147">
        <v>2018</v>
      </c>
      <c r="I1" s="147">
        <v>2017</v>
      </c>
    </row>
    <row r="2" spans="1:59" ht="13.5" thickTop="1" x14ac:dyDescent="0.2">
      <c r="A2"/>
      <c r="E2" s="108"/>
      <c r="F2" s="86"/>
      <c r="G2" s="147"/>
      <c r="H2" s="147"/>
      <c r="I2" s="147"/>
    </row>
    <row r="3" spans="1:59" ht="15.75" x14ac:dyDescent="0.2">
      <c r="A3" s="84" t="s">
        <v>280</v>
      </c>
      <c r="B3" s="85" t="s">
        <v>1</v>
      </c>
    </row>
    <row r="4" spans="1:59" ht="18" thickBot="1" x14ac:dyDescent="0.35">
      <c r="A4" s="140">
        <v>2020</v>
      </c>
      <c r="E4" s="109"/>
    </row>
    <row r="5" spans="1:59" ht="21" thickTop="1" x14ac:dyDescent="0.3">
      <c r="A5" s="107"/>
    </row>
    <row r="6" spans="1:59" x14ac:dyDescent="0.2">
      <c r="A6" s="137" t="s">
        <v>354</v>
      </c>
      <c r="B6" s="106" t="s">
        <v>355</v>
      </c>
      <c r="C6" s="106" t="s">
        <v>356</v>
      </c>
      <c r="D6" s="138" t="s">
        <v>396</v>
      </c>
      <c r="E6" s="138" t="s">
        <v>397</v>
      </c>
      <c r="F6" s="138" t="s">
        <v>398</v>
      </c>
      <c r="G6" s="138" t="s">
        <v>399</v>
      </c>
      <c r="H6" s="138" t="s">
        <v>400</v>
      </c>
      <c r="I6" s="138" t="s">
        <v>357</v>
      </c>
      <c r="J6" s="138" t="s">
        <v>358</v>
      </c>
      <c r="K6" s="138" t="s">
        <v>359</v>
      </c>
      <c r="L6" s="138" t="s">
        <v>360</v>
      </c>
      <c r="M6" s="138" t="s">
        <v>361</v>
      </c>
      <c r="N6" s="138" t="s">
        <v>362</v>
      </c>
      <c r="O6" s="138" t="s">
        <v>363</v>
      </c>
      <c r="P6" s="138" t="s">
        <v>364</v>
      </c>
      <c r="Q6" s="138" t="s">
        <v>365</v>
      </c>
      <c r="R6" s="138" t="s">
        <v>366</v>
      </c>
      <c r="S6" s="138" t="s">
        <v>367</v>
      </c>
      <c r="T6" s="138" t="s">
        <v>368</v>
      </c>
      <c r="U6" s="138" t="s">
        <v>282</v>
      </c>
      <c r="V6" s="138" t="s">
        <v>369</v>
      </c>
      <c r="W6" s="138" t="s">
        <v>370</v>
      </c>
      <c r="X6" s="138" t="s">
        <v>371</v>
      </c>
      <c r="Y6" s="138" t="s">
        <v>372</v>
      </c>
      <c r="Z6" s="138" t="s">
        <v>373</v>
      </c>
      <c r="AA6" s="138" t="s">
        <v>374</v>
      </c>
      <c r="AB6" s="138" t="s">
        <v>375</v>
      </c>
      <c r="AC6" s="138" t="s">
        <v>376</v>
      </c>
      <c r="AD6" s="138" t="s">
        <v>333</v>
      </c>
      <c r="AE6" s="138" t="s">
        <v>332</v>
      </c>
      <c r="AF6" s="138" t="s">
        <v>331</v>
      </c>
      <c r="AG6" s="138" t="s">
        <v>377</v>
      </c>
      <c r="AH6" s="138" t="s">
        <v>378</v>
      </c>
      <c r="AI6" s="138" t="s">
        <v>379</v>
      </c>
      <c r="AJ6" s="138" t="s">
        <v>380</v>
      </c>
      <c r="AK6" s="138" t="s">
        <v>381</v>
      </c>
      <c r="AL6" s="138" t="s">
        <v>382</v>
      </c>
      <c r="AM6" s="138" t="s">
        <v>383</v>
      </c>
      <c r="AN6" s="138" t="s">
        <v>384</v>
      </c>
      <c r="AO6" s="138" t="s">
        <v>385</v>
      </c>
      <c r="AP6" s="138" t="s">
        <v>386</v>
      </c>
      <c r="AQ6" s="138" t="s">
        <v>387</v>
      </c>
      <c r="AR6" s="138" t="s">
        <v>388</v>
      </c>
      <c r="AS6" s="138" t="s">
        <v>340</v>
      </c>
      <c r="AT6" s="138" t="s">
        <v>339</v>
      </c>
      <c r="AU6" s="138" t="s">
        <v>338</v>
      </c>
      <c r="AV6" s="138" t="s">
        <v>389</v>
      </c>
      <c r="AW6" s="138" t="s">
        <v>390</v>
      </c>
      <c r="AX6" s="138" t="s">
        <v>347</v>
      </c>
      <c r="AY6" s="138" t="s">
        <v>346</v>
      </c>
      <c r="AZ6" s="138" t="s">
        <v>345</v>
      </c>
      <c r="BA6" s="138" t="s">
        <v>391</v>
      </c>
    </row>
    <row r="7" spans="1:59" s="113" customFormat="1" ht="22.5" x14ac:dyDescent="0.2">
      <c r="A7" s="110" t="s">
        <v>393</v>
      </c>
      <c r="B7" s="111"/>
      <c r="C7" s="111"/>
      <c r="D7" s="112">
        <f>'Table U7'!D$9*$AW51</f>
        <v>514.93143036496804</v>
      </c>
      <c r="E7" s="112">
        <f>'Table U7'!E$9*$AX51</f>
        <v>15.45765369834009</v>
      </c>
      <c r="F7" s="112">
        <f>'Table U7'!F$9*$AY51</f>
        <v>555.34064740353824</v>
      </c>
      <c r="G7" s="112">
        <f>'Table U7'!G$9*$AZ51</f>
        <v>454.74781417309379</v>
      </c>
      <c r="H7" s="112">
        <f>SUM(D7:G7)</f>
        <v>1540.47754563994</v>
      </c>
      <c r="I7" s="112">
        <f>'Table U7'!I$9*$AW51</f>
        <v>0</v>
      </c>
      <c r="J7" s="112">
        <f>'Table U7'!J$9*$AX51</f>
        <v>0</v>
      </c>
      <c r="K7" s="112">
        <f>'Table U7'!K$9*$AY51</f>
        <v>0</v>
      </c>
      <c r="L7" s="112">
        <f>'Table U7'!L$9*$AZ51</f>
        <v>0</v>
      </c>
      <c r="M7" s="112">
        <f>SUM(I7:L7)</f>
        <v>0</v>
      </c>
      <c r="N7" s="112">
        <f>'Table U7'!N$9*$AW51</f>
        <v>0</v>
      </c>
      <c r="O7" s="112">
        <f>'Table U7'!O$9*$AX51</f>
        <v>0</v>
      </c>
      <c r="P7" s="112">
        <f>'Table U7'!P$9*$AY51</f>
        <v>0</v>
      </c>
      <c r="Q7" s="112">
        <f>'Table U7'!Q$9*$AZ51</f>
        <v>0</v>
      </c>
      <c r="R7" s="112">
        <f>SUM(N7:Q7)</f>
        <v>0</v>
      </c>
      <c r="S7" s="112">
        <f>'Table U7'!S$9*$AW51</f>
        <v>0</v>
      </c>
      <c r="T7" s="112">
        <f>'Table U7'!T$9*$AX51</f>
        <v>0</v>
      </c>
      <c r="U7" s="112">
        <f>'Table U7'!U$9*$AY51</f>
        <v>0</v>
      </c>
      <c r="V7" s="112">
        <f>'Table U7'!V$9*$AZ51</f>
        <v>71.352267332797624</v>
      </c>
      <c r="W7" s="112">
        <f>SUM(S7:V7)</f>
        <v>71.352267332797624</v>
      </c>
      <c r="X7" s="112">
        <f>'Table U7'!X$9*$AW51</f>
        <v>0</v>
      </c>
      <c r="Y7" s="112">
        <f>'Table U7'!Y$9*$AX51</f>
        <v>0</v>
      </c>
      <c r="Z7" s="112">
        <f>'Table U7'!Z$9*$AY51</f>
        <v>0</v>
      </c>
      <c r="AA7" s="112">
        <f>'Table U7'!AA$9*$AZ51</f>
        <v>0</v>
      </c>
      <c r="AB7" s="112">
        <f>SUM(X7:AA7)</f>
        <v>0</v>
      </c>
      <c r="AC7" s="112">
        <f>'Table U7'!AC$9*$AW51</f>
        <v>0</v>
      </c>
      <c r="AD7" s="112">
        <f>'Table U7'!AD$9*$AX51</f>
        <v>0</v>
      </c>
      <c r="AE7" s="112">
        <f>'Table U7'!AE$9*$AY51</f>
        <v>0</v>
      </c>
      <c r="AF7" s="112">
        <f>'Table U7'!AF$9*$AZ51</f>
        <v>0</v>
      </c>
      <c r="AG7" s="112">
        <f>SUM(AC7:AF7)</f>
        <v>0</v>
      </c>
      <c r="AH7" s="112">
        <f>'Table U7'!AH$9*$AW51</f>
        <v>0</v>
      </c>
      <c r="AI7" s="112">
        <f>'Table U7'!AI$9*$AX51</f>
        <v>0</v>
      </c>
      <c r="AJ7" s="112">
        <f>'Table U7'!AJ$9*$AY51</f>
        <v>0</v>
      </c>
      <c r="AK7" s="112">
        <f>'Table U7'!AK$9*$AZ51</f>
        <v>0</v>
      </c>
      <c r="AL7" s="112">
        <f>SUM(AH7:AK7)</f>
        <v>0</v>
      </c>
      <c r="AM7" s="112">
        <f>'Table U7'!AM$9*$AW51</f>
        <v>0</v>
      </c>
      <c r="AN7" s="112">
        <f>'Table U7'!AN$9*$AX51</f>
        <v>0</v>
      </c>
      <c r="AO7" s="112">
        <f>'Table U7'!AO$9*$AY51</f>
        <v>0</v>
      </c>
      <c r="AP7" s="112">
        <f>'Table U7'!AP$9*$AZ51</f>
        <v>0</v>
      </c>
      <c r="AQ7" s="112">
        <f>SUM(AM7:AP7)</f>
        <v>0</v>
      </c>
      <c r="AR7" s="112">
        <f>'Table U7'!AR$9*$AW51</f>
        <v>62.945420146821547</v>
      </c>
      <c r="AS7" s="112">
        <f>'Table U7'!AS$9*$AX51</f>
        <v>1.8895496548665938</v>
      </c>
      <c r="AT7" s="112">
        <f>'Table U7'!AT$9*$AY51</f>
        <v>67.885058697325391</v>
      </c>
      <c r="AU7" s="112">
        <f>'Table U7'!AU$9*$AZ51</f>
        <v>55.588551282810727</v>
      </c>
      <c r="AV7" s="112">
        <f>SUM(AR7:AU7)</f>
        <v>188.30857978182428</v>
      </c>
      <c r="AW7" s="112">
        <v>577.8768505117896</v>
      </c>
      <c r="AX7" s="112">
        <v>12.470495375381983</v>
      </c>
      <c r="AY7" s="112">
        <v>623.22570610086359</v>
      </c>
      <c r="AZ7" s="112">
        <v>0</v>
      </c>
      <c r="BA7" s="112">
        <f>SUM(AW7:AZ7)</f>
        <v>1213.5730519880353</v>
      </c>
    </row>
    <row r="8" spans="1:59" x14ac:dyDescent="0.2">
      <c r="A8" s="114"/>
      <c r="B8" s="115">
        <v>24</v>
      </c>
      <c r="C8" s="116" t="s">
        <v>153</v>
      </c>
      <c r="D8" s="24" t="s">
        <v>159</v>
      </c>
      <c r="E8" s="24" t="s">
        <v>159</v>
      </c>
      <c r="F8" s="24" t="s">
        <v>159</v>
      </c>
      <c r="G8" s="24" t="s">
        <v>159</v>
      </c>
      <c r="H8" s="24" t="s">
        <v>159</v>
      </c>
      <c r="I8" s="24" t="s">
        <v>159</v>
      </c>
      <c r="J8" s="24" t="s">
        <v>159</v>
      </c>
      <c r="K8" s="24" t="s">
        <v>159</v>
      </c>
      <c r="L8" s="24" t="s">
        <v>159</v>
      </c>
      <c r="M8" s="24" t="s">
        <v>159</v>
      </c>
      <c r="N8" s="24" t="s">
        <v>159</v>
      </c>
      <c r="O8" s="24" t="s">
        <v>159</v>
      </c>
      <c r="P8" s="24" t="s">
        <v>159</v>
      </c>
      <c r="Q8" s="24" t="s">
        <v>159</v>
      </c>
      <c r="R8" s="24" t="s">
        <v>159</v>
      </c>
      <c r="S8" s="24" t="s">
        <v>159</v>
      </c>
      <c r="T8" s="24" t="s">
        <v>159</v>
      </c>
      <c r="U8" s="24" t="s">
        <v>159</v>
      </c>
      <c r="V8" s="24" t="s">
        <v>159</v>
      </c>
      <c r="W8" s="24" t="s">
        <v>159</v>
      </c>
      <c r="X8" s="24" t="s">
        <v>159</v>
      </c>
      <c r="Y8" s="24" t="s">
        <v>159</v>
      </c>
      <c r="Z8" s="24" t="s">
        <v>159</v>
      </c>
      <c r="AA8" s="24" t="s">
        <v>159</v>
      </c>
      <c r="AB8" s="24" t="s">
        <v>159</v>
      </c>
      <c r="AC8" s="24" t="s">
        <v>159</v>
      </c>
      <c r="AD8" s="24" t="s">
        <v>159</v>
      </c>
      <c r="AE8" s="24" t="s">
        <v>159</v>
      </c>
      <c r="AF8" s="24" t="s">
        <v>159</v>
      </c>
      <c r="AG8" s="24" t="s">
        <v>159</v>
      </c>
      <c r="AH8" s="24" t="s">
        <v>159</v>
      </c>
      <c r="AI8" s="24" t="s">
        <v>159</v>
      </c>
      <c r="AJ8" s="24" t="s">
        <v>159</v>
      </c>
      <c r="AK8" s="24" t="s">
        <v>159</v>
      </c>
      <c r="AL8" s="24" t="s">
        <v>159</v>
      </c>
      <c r="AM8" s="24" t="s">
        <v>159</v>
      </c>
      <c r="AN8" s="24" t="s">
        <v>159</v>
      </c>
      <c r="AO8" s="24" t="s">
        <v>159</v>
      </c>
      <c r="AP8" s="24" t="s">
        <v>159</v>
      </c>
      <c r="AQ8" s="24" t="s">
        <v>159</v>
      </c>
      <c r="AR8" s="24" t="s">
        <v>159</v>
      </c>
      <c r="AS8" s="24" t="s">
        <v>159</v>
      </c>
      <c r="AT8" s="24" t="s">
        <v>159</v>
      </c>
      <c r="AU8" s="24" t="s">
        <v>159</v>
      </c>
      <c r="AV8" s="24" t="s">
        <v>159</v>
      </c>
      <c r="AW8" s="24" t="s">
        <v>159</v>
      </c>
      <c r="AX8" s="24" t="s">
        <v>159</v>
      </c>
      <c r="AY8" s="24" t="s">
        <v>159</v>
      </c>
      <c r="AZ8" s="24" t="s">
        <v>159</v>
      </c>
      <c r="BA8" s="24" t="s">
        <v>159</v>
      </c>
      <c r="BC8" s="105" t="s">
        <v>154</v>
      </c>
      <c r="BD8" s="105" t="s">
        <v>155</v>
      </c>
      <c r="BE8" s="105" t="s">
        <v>156</v>
      </c>
      <c r="BF8" s="105" t="s">
        <v>294</v>
      </c>
      <c r="BG8" s="105" t="s">
        <v>168</v>
      </c>
    </row>
    <row r="9" spans="1:59" x14ac:dyDescent="0.2">
      <c r="A9" s="114"/>
      <c r="B9" s="117"/>
      <c r="C9" s="118" t="s">
        <v>157</v>
      </c>
      <c r="D9" s="119" t="s">
        <v>159</v>
      </c>
      <c r="E9" s="119" t="s">
        <v>159</v>
      </c>
      <c r="F9" s="119" t="s">
        <v>159</v>
      </c>
      <c r="G9" s="119" t="s">
        <v>159</v>
      </c>
      <c r="H9" s="119" t="s">
        <v>159</v>
      </c>
      <c r="I9" s="119" t="s">
        <v>159</v>
      </c>
      <c r="J9" s="119" t="s">
        <v>159</v>
      </c>
      <c r="K9" s="119" t="s">
        <v>159</v>
      </c>
      <c r="L9" s="119" t="s">
        <v>159</v>
      </c>
      <c r="M9" s="119" t="s">
        <v>159</v>
      </c>
      <c r="N9" s="119" t="s">
        <v>159</v>
      </c>
      <c r="O9" s="119" t="s">
        <v>159</v>
      </c>
      <c r="P9" s="119" t="s">
        <v>159</v>
      </c>
      <c r="Q9" s="119" t="s">
        <v>159</v>
      </c>
      <c r="R9" s="119" t="s">
        <v>159</v>
      </c>
      <c r="S9" s="119" t="s">
        <v>159</v>
      </c>
      <c r="T9" s="119" t="s">
        <v>159</v>
      </c>
      <c r="U9" s="119" t="s">
        <v>159</v>
      </c>
      <c r="V9" s="119" t="s">
        <v>159</v>
      </c>
      <c r="W9" s="119" t="s">
        <v>159</v>
      </c>
      <c r="X9" s="119" t="s">
        <v>159</v>
      </c>
      <c r="Y9" s="119" t="s">
        <v>159</v>
      </c>
      <c r="Z9" s="119" t="s">
        <v>159</v>
      </c>
      <c r="AA9" s="119" t="s">
        <v>159</v>
      </c>
      <c r="AB9" s="119" t="s">
        <v>159</v>
      </c>
      <c r="AC9" s="119" t="s">
        <v>159</v>
      </c>
      <c r="AD9" s="119" t="s">
        <v>159</v>
      </c>
      <c r="AE9" s="119" t="s">
        <v>159</v>
      </c>
      <c r="AF9" s="119" t="s">
        <v>159</v>
      </c>
      <c r="AG9" s="119" t="s">
        <v>159</v>
      </c>
      <c r="AH9" s="119" t="s">
        <v>159</v>
      </c>
      <c r="AI9" s="119" t="s">
        <v>159</v>
      </c>
      <c r="AJ9" s="119" t="s">
        <v>159</v>
      </c>
      <c r="AK9" s="119" t="s">
        <v>159</v>
      </c>
      <c r="AL9" s="119" t="s">
        <v>159</v>
      </c>
      <c r="AM9" s="119" t="s">
        <v>159</v>
      </c>
      <c r="AN9" s="119" t="s">
        <v>159</v>
      </c>
      <c r="AO9" s="119" t="s">
        <v>159</v>
      </c>
      <c r="AP9" s="119" t="s">
        <v>159</v>
      </c>
      <c r="AQ9" s="119" t="s">
        <v>159</v>
      </c>
      <c r="AR9" s="119" t="s">
        <v>159</v>
      </c>
      <c r="AS9" s="119" t="s">
        <v>159</v>
      </c>
      <c r="AT9" s="119" t="s">
        <v>159</v>
      </c>
      <c r="AU9" s="119" t="s">
        <v>159</v>
      </c>
      <c r="AV9" s="119" t="s">
        <v>159</v>
      </c>
      <c r="AW9" s="119" t="s">
        <v>159</v>
      </c>
      <c r="AX9" s="119" t="s">
        <v>159</v>
      </c>
      <c r="AY9" s="119" t="s">
        <v>159</v>
      </c>
      <c r="AZ9" s="119" t="s">
        <v>159</v>
      </c>
      <c r="BA9" s="119" t="s">
        <v>159</v>
      </c>
      <c r="BC9" s="120" t="e">
        <v>#REF!</v>
      </c>
      <c r="BD9" s="120">
        <v>0</v>
      </c>
      <c r="BE9" s="120">
        <v>0</v>
      </c>
      <c r="BF9" s="120">
        <v>0</v>
      </c>
      <c r="BG9" s="120" t="e">
        <v>#REF!</v>
      </c>
    </row>
    <row r="10" spans="1:59" s="113" customFormat="1" x14ac:dyDescent="0.2">
      <c r="A10" s="121" t="s">
        <v>158</v>
      </c>
      <c r="B10" s="122"/>
      <c r="C10" s="123"/>
      <c r="D10" s="124">
        <f>SUM(D11:D12)</f>
        <v>0</v>
      </c>
      <c r="E10" s="124">
        <f>SUM(E11:E12)</f>
        <v>128.33470559180168</v>
      </c>
      <c r="F10" s="124">
        <f>SUM(F11:F12)</f>
        <v>951.47186902674855</v>
      </c>
      <c r="G10" s="124">
        <f>SUM(G11:G12)</f>
        <v>265.262782625228</v>
      </c>
      <c r="H10" s="112">
        <f t="shared" ref="H10:H35" si="0">SUM(D10:G10)</f>
        <v>1345.0693572437783</v>
      </c>
      <c r="I10" s="124">
        <f>SUM(I11:I12)</f>
        <v>0</v>
      </c>
      <c r="J10" s="124">
        <f>SUM(J11:J12)</f>
        <v>9.6058911371109037</v>
      </c>
      <c r="K10" s="124">
        <f>SUM(K11:K12)</f>
        <v>71.217954268469171</v>
      </c>
      <c r="L10" s="124">
        <f>SUM(L11:L12)</f>
        <v>19.854998699493116</v>
      </c>
      <c r="M10" s="112">
        <f t="shared" ref="M10:M35" si="1">SUM(I10:L10)</f>
        <v>100.67884410507318</v>
      </c>
      <c r="N10" s="124">
        <f>SUM(N11:N12)</f>
        <v>0</v>
      </c>
      <c r="O10" s="124">
        <f>SUM(O11:O12)</f>
        <v>9.0679612334326904</v>
      </c>
      <c r="P10" s="124">
        <f>SUM(P11:P12)</f>
        <v>67.229748829434897</v>
      </c>
      <c r="Q10" s="124">
        <f>SUM(Q11:Q12)</f>
        <v>18.743118772321495</v>
      </c>
      <c r="R10" s="112">
        <f t="shared" ref="R10:R35" si="2">SUM(N10:Q10)</f>
        <v>95.040828835189089</v>
      </c>
      <c r="S10" s="124">
        <f>SUM(S11:S12)</f>
        <v>0</v>
      </c>
      <c r="T10" s="124">
        <f>SUM(T11:T12)</f>
        <v>0</v>
      </c>
      <c r="U10" s="124">
        <f>SUM(U11:U12)</f>
        <v>0</v>
      </c>
      <c r="V10" s="124">
        <f>SUM(V11:V12)</f>
        <v>192.19634330810263</v>
      </c>
      <c r="W10" s="112">
        <f t="shared" ref="W10:W35" si="3">SUM(S10:V10)</f>
        <v>192.19634330810263</v>
      </c>
      <c r="X10" s="124">
        <f>SUM(X11:X12)</f>
        <v>0</v>
      </c>
      <c r="Y10" s="124">
        <f>SUM(Y11:Y12)</f>
        <v>0</v>
      </c>
      <c r="Z10" s="124">
        <f>SUM(Z11:Z12)</f>
        <v>0</v>
      </c>
      <c r="AA10" s="124">
        <f>SUM(AA11:AA12)</f>
        <v>0</v>
      </c>
      <c r="AB10" s="112">
        <f t="shared" ref="AB10:AB35" si="4">SUM(X10:AA10)</f>
        <v>0</v>
      </c>
      <c r="AC10" s="124">
        <f>SUM(AC11:AC12)</f>
        <v>0</v>
      </c>
      <c r="AD10" s="124">
        <f>SUM(AD11:AD12)</f>
        <v>0</v>
      </c>
      <c r="AE10" s="124">
        <f>SUM(AE11:AE12)</f>
        <v>0</v>
      </c>
      <c r="AF10" s="124">
        <f>SUM(AF11:AF12)</f>
        <v>0</v>
      </c>
      <c r="AG10" s="112">
        <f t="shared" ref="AG10:AG35" si="5">SUM(AC10:AF10)</f>
        <v>0</v>
      </c>
      <c r="AH10" s="124">
        <f>SUM(AH11:AH12)</f>
        <v>0</v>
      </c>
      <c r="AI10" s="124">
        <f>SUM(AI11:AI12)</f>
        <v>0</v>
      </c>
      <c r="AJ10" s="124">
        <f>SUM(AJ11:AJ12)</f>
        <v>0</v>
      </c>
      <c r="AK10" s="124">
        <f>SUM(AK11:AK12)</f>
        <v>0</v>
      </c>
      <c r="AL10" s="112">
        <f t="shared" ref="AL10:AL35" si="6">SUM(AH10:AK10)</f>
        <v>0</v>
      </c>
      <c r="AM10" s="124">
        <f>SUM(AM11:AM12)</f>
        <v>0</v>
      </c>
      <c r="AN10" s="124">
        <f>SUM(AN11:AN12)</f>
        <v>2.5359552601972788</v>
      </c>
      <c r="AO10" s="124">
        <f>SUM(AO11:AO12)</f>
        <v>18.801539926875869</v>
      </c>
      <c r="AP10" s="124">
        <f>SUM(AP11:AP12)</f>
        <v>5.2417196566661817</v>
      </c>
      <c r="AQ10" s="112">
        <f t="shared" ref="AQ10:AQ35" si="7">SUM(AM10:AP10)</f>
        <v>26.579214843739329</v>
      </c>
      <c r="AR10" s="124">
        <f>SUM(AR11:AR12)</f>
        <v>0</v>
      </c>
      <c r="AS10" s="124">
        <f>SUM(AS11:AS12)</f>
        <v>13.67878897924593</v>
      </c>
      <c r="AT10" s="124">
        <f>SUM(AT11:AT12)</f>
        <v>101.41436687830016</v>
      </c>
      <c r="AU10" s="124">
        <f>SUM(AU11:AU12)</f>
        <v>28.273518148078196</v>
      </c>
      <c r="AV10" s="112">
        <f t="shared" ref="AV10:AV35" si="8">SUM(AR10:AU10)</f>
        <v>143.3666740056243</v>
      </c>
      <c r="AW10" s="124">
        <f>SUM(AW11:AW12)</f>
        <v>0</v>
      </c>
      <c r="AX10" s="124">
        <f>SUM(AX11:AX12)</f>
        <v>163.2233022017885</v>
      </c>
      <c r="AY10" s="124">
        <f>SUM(AY11:AY12)</f>
        <v>1210.1354789298287</v>
      </c>
      <c r="AZ10" s="124">
        <f>SUM(AZ11:AZ12)</f>
        <v>529.5724812098897</v>
      </c>
      <c r="BA10" s="124">
        <f>SUM(BA11:BA12)</f>
        <v>1902.9312623415069</v>
      </c>
      <c r="BB10" s="125"/>
      <c r="BF10" s="125"/>
    </row>
    <row r="11" spans="1:59" x14ac:dyDescent="0.2">
      <c r="B11" s="126" t="s">
        <v>45</v>
      </c>
      <c r="C11" s="105" t="s">
        <v>46</v>
      </c>
      <c r="D11" s="24">
        <f>'Table U7'!D$10*$AW11</f>
        <v>0</v>
      </c>
      <c r="E11" s="24">
        <f>'Table U7'!E$10*$AX11</f>
        <v>97.508096933101655</v>
      </c>
      <c r="F11" s="24">
        <f>'Table U7'!F$10*$AY11</f>
        <v>69.635108952938481</v>
      </c>
      <c r="G11" s="24">
        <f>'Table U7'!G$10*$AZ11</f>
        <v>58.493307251038445</v>
      </c>
      <c r="H11" s="24">
        <f t="shared" si="0"/>
        <v>225.63651313707857</v>
      </c>
      <c r="I11" s="24">
        <f>'Table U7'!I$10*$AW11</f>
        <v>0</v>
      </c>
      <c r="J11" s="24">
        <f>'Table U7'!J$10*$AX11</f>
        <v>7.2985102494836571</v>
      </c>
      <c r="K11" s="24">
        <f>'Table U7'!K$10*$AY11</f>
        <v>5.2122087539624591</v>
      </c>
      <c r="L11" s="24">
        <f>'Table U7'!L$10*$AZ11</f>
        <v>4.3782415607064706</v>
      </c>
      <c r="M11" s="24">
        <f t="shared" si="1"/>
        <v>16.888960564152587</v>
      </c>
      <c r="N11" s="24">
        <f>'Table U7'!N$10*$AW11</f>
        <v>0</v>
      </c>
      <c r="O11" s="24">
        <f>'Table U7'!O$10*$AX11</f>
        <v>6.8897936755125704</v>
      </c>
      <c r="P11" s="24">
        <f>'Table U7'!P$10*$AY11</f>
        <v>4.9203250637405604</v>
      </c>
      <c r="Q11" s="24">
        <f>'Table U7'!Q$10*$AZ11</f>
        <v>4.1330600333069061</v>
      </c>
      <c r="R11" s="24">
        <f t="shared" si="2"/>
        <v>15.943178772560037</v>
      </c>
      <c r="S11" s="24">
        <f>'Table U7'!S$10*$AW11</f>
        <v>0</v>
      </c>
      <c r="T11" s="24">
        <f>'Table U7'!T$10*$AX11</f>
        <v>0</v>
      </c>
      <c r="U11" s="24">
        <f>'Table U7'!U$10*$AY11</f>
        <v>0</v>
      </c>
      <c r="V11" s="24">
        <f>'Table U7'!V$10*$AZ11</f>
        <v>42.381368582453057</v>
      </c>
      <c r="W11" s="24">
        <f t="shared" si="3"/>
        <v>42.381368582453057</v>
      </c>
      <c r="X11" s="24">
        <f>'Table U7'!X$10*$AW11</f>
        <v>0</v>
      </c>
      <c r="Y11" s="24">
        <f>'Table U7'!Y$10*$AX11</f>
        <v>0</v>
      </c>
      <c r="Z11" s="24">
        <f>'Table U7'!Z$10*$AY11</f>
        <v>0</v>
      </c>
      <c r="AA11" s="24">
        <f>'Table U7'!AA$10*$AZ11</f>
        <v>0</v>
      </c>
      <c r="AB11" s="24">
        <f t="shared" si="4"/>
        <v>0</v>
      </c>
      <c r="AC11" s="24">
        <f>'Table U7'!AC$10*$AW11</f>
        <v>0</v>
      </c>
      <c r="AD11" s="24">
        <f>'Table U7'!AD$10*$AX11</f>
        <v>0</v>
      </c>
      <c r="AE11" s="24">
        <f>'Table U7'!AE$10*$AY11</f>
        <v>0</v>
      </c>
      <c r="AF11" s="24">
        <f>'Table U7'!AF$10*$AZ11</f>
        <v>0</v>
      </c>
      <c r="AG11" s="24">
        <f t="shared" si="5"/>
        <v>0</v>
      </c>
      <c r="AH11" s="24">
        <f>'Table U7'!AH$10*$AW11</f>
        <v>0</v>
      </c>
      <c r="AI11" s="24">
        <f>'Table U7'!AI$10*$AX11</f>
        <v>0</v>
      </c>
      <c r="AJ11" s="24">
        <f>'Table U7'!AJ$10*$AY11</f>
        <v>0</v>
      </c>
      <c r="AK11" s="24">
        <f>'Table U7'!AK$10*$AZ11</f>
        <v>0</v>
      </c>
      <c r="AL11" s="24">
        <f t="shared" si="6"/>
        <v>0</v>
      </c>
      <c r="AM11" s="24">
        <f>'Table U7'!AM$10*$AW11</f>
        <v>0</v>
      </c>
      <c r="AN11" s="24">
        <f>'Table U7'!AN$10*$AX11</f>
        <v>1.9268067058636857</v>
      </c>
      <c r="AO11" s="24">
        <f>'Table U7'!AO$10*$AY11</f>
        <v>1.3760231110460897</v>
      </c>
      <c r="AP11" s="24">
        <f>'Table U7'!AP$10*$AZ11</f>
        <v>1.1558557720265081</v>
      </c>
      <c r="AQ11" s="24">
        <f t="shared" si="7"/>
        <v>4.4586855889362838</v>
      </c>
      <c r="AR11" s="24">
        <f>'Table U7'!AR$10*$AW11</f>
        <v>0</v>
      </c>
      <c r="AS11" s="24">
        <f>'Table U7'!AS$10*$AX11</f>
        <v>10.393078595264731</v>
      </c>
      <c r="AT11" s="24">
        <f>'Table U7'!AT$10*$AY11</f>
        <v>7.422185265642546</v>
      </c>
      <c r="AU11" s="24">
        <f>'Table U7'!AU$10*$AZ11</f>
        <v>6.2346159824460141</v>
      </c>
      <c r="AV11" s="24">
        <f t="shared" si="8"/>
        <v>24.049879843353288</v>
      </c>
      <c r="AW11" s="24">
        <v>0</v>
      </c>
      <c r="AX11" s="24">
        <v>124.01628615922631</v>
      </c>
      <c r="AY11" s="24">
        <v>88.565851147330122</v>
      </c>
      <c r="AZ11" s="24">
        <v>116.7764491819774</v>
      </c>
      <c r="BA11" s="24">
        <f>SUM(AW11:AZ11)</f>
        <v>329.35858648853383</v>
      </c>
    </row>
    <row r="12" spans="1:59" x14ac:dyDescent="0.2">
      <c r="A12" s="127"/>
      <c r="B12" s="126">
        <v>23</v>
      </c>
      <c r="C12" s="105" t="s">
        <v>59</v>
      </c>
      <c r="D12" s="24">
        <f>'Table U7'!D$11*$AW12</f>
        <v>0</v>
      </c>
      <c r="E12" s="24">
        <f>'Table U7'!E$11*$AX12</f>
        <v>30.826608658700014</v>
      </c>
      <c r="F12" s="24">
        <f>'Table U7'!F$11*$AY12</f>
        <v>881.83676007381007</v>
      </c>
      <c r="G12" s="24">
        <f>'Table U7'!G$11*$AZ12</f>
        <v>206.76947537418954</v>
      </c>
      <c r="H12" s="24">
        <f t="shared" si="0"/>
        <v>1119.4328441066996</v>
      </c>
      <c r="I12" s="24">
        <f>'Table U7'!I$11*$AW12</f>
        <v>0</v>
      </c>
      <c r="J12" s="24">
        <f>'Table U7'!J$11*$AX12</f>
        <v>2.3073808876272461</v>
      </c>
      <c r="K12" s="24">
        <f>'Table U7'!K$11*$AY12</f>
        <v>66.005745514506714</v>
      </c>
      <c r="L12" s="24">
        <f>'Table U7'!L$11*$AZ12</f>
        <v>15.476757138786645</v>
      </c>
      <c r="M12" s="24">
        <f t="shared" si="1"/>
        <v>83.789883540920613</v>
      </c>
      <c r="N12" s="24">
        <f>'Table U7'!N$11*$AW12</f>
        <v>0</v>
      </c>
      <c r="O12" s="24">
        <f>'Table U7'!O$11*$AX12</f>
        <v>2.1781675579201201</v>
      </c>
      <c r="P12" s="24">
        <f>'Table U7'!P$11*$AY12</f>
        <v>62.309423765694341</v>
      </c>
      <c r="Q12" s="24">
        <f>'Table U7'!Q$11*$AZ12</f>
        <v>14.610058739014587</v>
      </c>
      <c r="R12" s="24">
        <f t="shared" si="2"/>
        <v>79.097650062629057</v>
      </c>
      <c r="S12" s="24">
        <f>'Table U7'!S$11*$AW12</f>
        <v>0</v>
      </c>
      <c r="T12" s="24">
        <f>'Table U7'!T$11*$AX12</f>
        <v>0</v>
      </c>
      <c r="U12" s="24">
        <f>'Table U7'!U$11*$AY12</f>
        <v>0</v>
      </c>
      <c r="V12" s="24">
        <f>'Table U7'!V$11*$AZ12</f>
        <v>149.81497472564956</v>
      </c>
      <c r="W12" s="24">
        <f t="shared" si="3"/>
        <v>149.81497472564956</v>
      </c>
      <c r="X12" s="24">
        <f>'Table U7'!X$11*$AW12</f>
        <v>0</v>
      </c>
      <c r="Y12" s="24">
        <f>'Table U7'!Y$11*$AX12</f>
        <v>0</v>
      </c>
      <c r="Z12" s="24">
        <f>'Table U7'!Z$11*$AY12</f>
        <v>0</v>
      </c>
      <c r="AA12" s="24">
        <f>'Table U7'!AA$11*$AZ12</f>
        <v>0</v>
      </c>
      <c r="AB12" s="24">
        <f t="shared" si="4"/>
        <v>0</v>
      </c>
      <c r="AC12" s="24">
        <f>'Table U7'!AC$11*$AW12</f>
        <v>0</v>
      </c>
      <c r="AD12" s="24">
        <f>'Table U7'!AD$11*$AX12</f>
        <v>0</v>
      </c>
      <c r="AE12" s="24">
        <f>'Table U7'!AE$11*$AY12</f>
        <v>0</v>
      </c>
      <c r="AF12" s="24">
        <f>'Table U7'!AF$11*$AZ12</f>
        <v>0</v>
      </c>
      <c r="AG12" s="24">
        <f t="shared" si="5"/>
        <v>0</v>
      </c>
      <c r="AH12" s="24">
        <f>'Table U7'!AH$11*$AW12</f>
        <v>0</v>
      </c>
      <c r="AI12" s="24">
        <f>'Table U7'!AI$11*$AX12</f>
        <v>0</v>
      </c>
      <c r="AJ12" s="24">
        <f>'Table U7'!AJ$11*$AY12</f>
        <v>0</v>
      </c>
      <c r="AK12" s="24">
        <f>'Table U7'!AK$11*$AZ12</f>
        <v>0</v>
      </c>
      <c r="AL12" s="24">
        <f t="shared" si="6"/>
        <v>0</v>
      </c>
      <c r="AM12" s="24">
        <f>'Table U7'!AM$11*$AW12</f>
        <v>0</v>
      </c>
      <c r="AN12" s="24">
        <f>'Table U7'!AN$11*$AX12</f>
        <v>0.60914855433359294</v>
      </c>
      <c r="AO12" s="24">
        <f>'Table U7'!AO$11*$AY12</f>
        <v>17.425516815829781</v>
      </c>
      <c r="AP12" s="24">
        <f>'Table U7'!AP$11*$AZ12</f>
        <v>4.0858638846396733</v>
      </c>
      <c r="AQ12" s="24">
        <f t="shared" si="7"/>
        <v>22.120529254803046</v>
      </c>
      <c r="AR12" s="24">
        <f>'Table U7'!AR$11*$AW12</f>
        <v>0</v>
      </c>
      <c r="AS12" s="24">
        <f>'Table U7'!AS$11*$AX12</f>
        <v>3.2857103839811996</v>
      </c>
      <c r="AT12" s="24">
        <f>'Table U7'!AT$11*$AY12</f>
        <v>93.992181612657618</v>
      </c>
      <c r="AU12" s="24">
        <f>'Table U7'!AU$11*$AZ12</f>
        <v>22.038902165632184</v>
      </c>
      <c r="AV12" s="24">
        <f t="shared" si="8"/>
        <v>119.31679416227099</v>
      </c>
      <c r="AW12" s="24">
        <v>0</v>
      </c>
      <c r="AX12" s="24">
        <v>39.207016042562174</v>
      </c>
      <c r="AY12" s="24">
        <v>1121.5696277824986</v>
      </c>
      <c r="AZ12" s="24">
        <v>412.79603202791225</v>
      </c>
      <c r="BA12" s="24">
        <f>SUM(AW12:AZ12)</f>
        <v>1573.5726758529731</v>
      </c>
    </row>
    <row r="13" spans="1:59" x14ac:dyDescent="0.2">
      <c r="A13" s="121" t="s">
        <v>160</v>
      </c>
      <c r="B13" s="126"/>
      <c r="D13" s="124">
        <f>SUM(D14:D15)</f>
        <v>0</v>
      </c>
      <c r="E13" s="124">
        <f>SUM(E14:E15)</f>
        <v>17.535697366755638</v>
      </c>
      <c r="F13" s="124">
        <f>SUM(F14:F15)</f>
        <v>239.66690113657467</v>
      </c>
      <c r="G13" s="124">
        <f>SUM(G14:G15)</f>
        <v>32.106687969441175</v>
      </c>
      <c r="H13" s="112">
        <f t="shared" si="0"/>
        <v>289.30928647277148</v>
      </c>
      <c r="I13" s="124">
        <f>SUM(I14:I15)</f>
        <v>0</v>
      </c>
      <c r="J13" s="124">
        <f>SUM(J14:J15)</f>
        <v>54.127147598831996</v>
      </c>
      <c r="K13" s="124">
        <f>SUM(K14:K15)</f>
        <v>739.36154827133032</v>
      </c>
      <c r="L13" s="124">
        <f>SUM(L14:L15)</f>
        <v>101.80471025335603</v>
      </c>
      <c r="M13" s="112">
        <f t="shared" si="1"/>
        <v>895.29340612351837</v>
      </c>
      <c r="N13" s="124">
        <f>SUM(N14:N15)</f>
        <v>0</v>
      </c>
      <c r="O13" s="124">
        <f>SUM(O14:O15)</f>
        <v>29.259081850344359</v>
      </c>
      <c r="P13" s="124">
        <f>SUM(P14:P15)</f>
        <v>406.82165519799611</v>
      </c>
      <c r="Q13" s="124">
        <f>SUM(Q14:Q15)</f>
        <v>55.931900955821114</v>
      </c>
      <c r="R13" s="112">
        <f t="shared" si="2"/>
        <v>492.01263800416154</v>
      </c>
      <c r="S13" s="124">
        <f>SUM(S14:S15)</f>
        <v>0</v>
      </c>
      <c r="T13" s="124">
        <f>SUM(T14:T15)</f>
        <v>0</v>
      </c>
      <c r="U13" s="124">
        <f>SUM(U14:U15)</f>
        <v>0</v>
      </c>
      <c r="V13" s="124">
        <f>SUM(V14:V15)</f>
        <v>695.76384755422032</v>
      </c>
      <c r="W13" s="112">
        <f t="shared" si="3"/>
        <v>695.76384755422032</v>
      </c>
      <c r="X13" s="124">
        <f>SUM(X14:X15)</f>
        <v>0</v>
      </c>
      <c r="Y13" s="124">
        <f>SUM(Y14:Y15)</f>
        <v>0</v>
      </c>
      <c r="Z13" s="124">
        <f>SUM(Z14:Z15)</f>
        <v>0</v>
      </c>
      <c r="AA13" s="124">
        <f>SUM(AA14:AA15)</f>
        <v>177.57281865334832</v>
      </c>
      <c r="AB13" s="112">
        <f t="shared" si="4"/>
        <v>177.57281865334832</v>
      </c>
      <c r="AC13" s="124">
        <f>SUM(AC14:AC15)</f>
        <v>0</v>
      </c>
      <c r="AD13" s="124">
        <f>SUM(AD14:AD15)</f>
        <v>0</v>
      </c>
      <c r="AE13" s="124">
        <f>SUM(AE14:AE15)</f>
        <v>0</v>
      </c>
      <c r="AF13" s="124">
        <f>SUM(AF14:AF15)</f>
        <v>0</v>
      </c>
      <c r="AG13" s="112">
        <f t="shared" si="5"/>
        <v>0</v>
      </c>
      <c r="AH13" s="124">
        <f>SUM(AH14:AH15)</f>
        <v>0</v>
      </c>
      <c r="AI13" s="124">
        <f>SUM(AI14:AI15)</f>
        <v>0</v>
      </c>
      <c r="AJ13" s="124">
        <f>SUM(AJ14:AJ15)</f>
        <v>0</v>
      </c>
      <c r="AK13" s="124">
        <f>SUM(AK14:AK15)</f>
        <v>175.18629263700578</v>
      </c>
      <c r="AL13" s="112">
        <f t="shared" si="6"/>
        <v>175.18629263700578</v>
      </c>
      <c r="AM13" s="124">
        <f>SUM(AM14:AM15)</f>
        <v>0</v>
      </c>
      <c r="AN13" s="124">
        <f>SUM(AN14:AN15)</f>
        <v>5.930429979429567</v>
      </c>
      <c r="AO13" s="124">
        <f>SUM(AO14:AO15)</f>
        <v>73.244622648809667</v>
      </c>
      <c r="AP13" s="124">
        <f>SUM(AP14:AP15)</f>
        <v>10.606976648395447</v>
      </c>
      <c r="AQ13" s="112">
        <f t="shared" si="7"/>
        <v>89.782029276634674</v>
      </c>
      <c r="AR13" s="124">
        <f>SUM(AR14:AR15)</f>
        <v>0</v>
      </c>
      <c r="AS13" s="124">
        <f>SUM(AS14:AS15)</f>
        <v>20.580772605735184</v>
      </c>
      <c r="AT13" s="124">
        <f>SUM(AT14:AT15)</f>
        <v>282.58127153378808</v>
      </c>
      <c r="AU13" s="124">
        <f>SUM(AU14:AU15)</f>
        <v>38.648079065534361</v>
      </c>
      <c r="AV13" s="112">
        <f t="shared" si="8"/>
        <v>341.81012320505766</v>
      </c>
      <c r="AW13" s="124">
        <f>SUM(AW14:AW15)</f>
        <v>0</v>
      </c>
      <c r="AX13" s="124">
        <f>SUM(AX14:AX15)</f>
        <v>127.43312940109672</v>
      </c>
      <c r="AY13" s="124">
        <f>SUM(AY14:AY15)</f>
        <v>1741.6759987884989</v>
      </c>
      <c r="AZ13" s="124">
        <f>SUM(AZ14:AZ15)</f>
        <v>1287.6213137371224</v>
      </c>
      <c r="BA13" s="124">
        <f>SUM(BA14:BA15)</f>
        <v>3156.7304419267184</v>
      </c>
    </row>
    <row r="14" spans="1:59" x14ac:dyDescent="0.2">
      <c r="A14" s="128"/>
      <c r="B14" s="126">
        <v>20</v>
      </c>
      <c r="C14" s="105" t="s">
        <v>56</v>
      </c>
      <c r="D14" s="24">
        <f>'Table U7'!D$13*$AW14</f>
        <v>0</v>
      </c>
      <c r="E14" s="24">
        <f>'Table U7'!E$13*$AX14</f>
        <v>17.535697366755638</v>
      </c>
      <c r="F14" s="24">
        <f>'Table U7'!F$13*$AY14</f>
        <v>239.66690113657467</v>
      </c>
      <c r="G14" s="24">
        <f>'Table U7'!G$13*$AZ14</f>
        <v>32.106687969441175</v>
      </c>
      <c r="H14" s="24">
        <f t="shared" si="0"/>
        <v>289.30928647277148</v>
      </c>
      <c r="I14" s="24">
        <f>'Table U7'!I$13*$AW14</f>
        <v>0</v>
      </c>
      <c r="J14" s="24">
        <f>'Table U7'!J$13*$AX14</f>
        <v>48.40985469823876</v>
      </c>
      <c r="K14" s="24">
        <f>'Table U7'!K$13*$AY14</f>
        <v>661.63549799817952</v>
      </c>
      <c r="L14" s="24">
        <f>'Table U7'!L$13*$AZ14</f>
        <v>88.635203204918355</v>
      </c>
      <c r="M14" s="24">
        <f t="shared" si="1"/>
        <v>798.68055590133667</v>
      </c>
      <c r="N14" s="24">
        <f>'Table U7'!N$13*$AW14</f>
        <v>0</v>
      </c>
      <c r="O14" s="24">
        <f>'Table U7'!O$13*$AX14</f>
        <v>26.599670161319491</v>
      </c>
      <c r="P14" s="24">
        <f>'Table U7'!P$13*$AY14</f>
        <v>363.54759012346778</v>
      </c>
      <c r="Q14" s="24">
        <f>'Table U7'!Q$13*$AZ14</f>
        <v>48.70221537802162</v>
      </c>
      <c r="R14" s="24">
        <f t="shared" si="2"/>
        <v>438.84947566280886</v>
      </c>
      <c r="S14" s="24">
        <f>'Table U7'!S$13*$AW14</f>
        <v>0</v>
      </c>
      <c r="T14" s="24">
        <f>'Table U7'!T$13*$AX14</f>
        <v>0</v>
      </c>
      <c r="U14" s="24">
        <f>'Table U7'!U$13*$AY14</f>
        <v>0</v>
      </c>
      <c r="V14" s="24">
        <f>'Table U7'!V$13*$AZ14</f>
        <v>619.66721693089664</v>
      </c>
      <c r="W14" s="24">
        <f t="shared" si="3"/>
        <v>619.66721693089664</v>
      </c>
      <c r="X14" s="24">
        <f>'Table U7'!X$13*$AW14</f>
        <v>0</v>
      </c>
      <c r="Y14" s="24">
        <f>'Table U7'!Y$13*$AX14</f>
        <v>0</v>
      </c>
      <c r="Z14" s="24">
        <f>'Table U7'!Z$13*$AY14</f>
        <v>0</v>
      </c>
      <c r="AA14" s="24">
        <f>'Table U7'!AA$13*$AZ14</f>
        <v>159.98417633379458</v>
      </c>
      <c r="AB14" s="24">
        <f t="shared" si="4"/>
        <v>159.98417633379458</v>
      </c>
      <c r="AC14" s="24">
        <f>'Table U7'!AC$13*$AW14</f>
        <v>0</v>
      </c>
      <c r="AD14" s="24">
        <f>'Table U7'!AD$13*$AX14</f>
        <v>0</v>
      </c>
      <c r="AE14" s="24">
        <f>'Table U7'!AE$13*$AY14</f>
        <v>0</v>
      </c>
      <c r="AF14" s="24">
        <f>'Table U7'!AF$13*$AZ14</f>
        <v>0</v>
      </c>
      <c r="AG14" s="24">
        <f t="shared" si="5"/>
        <v>0</v>
      </c>
      <c r="AH14" s="24">
        <f>'Table U7'!AH$13*$AW14</f>
        <v>0</v>
      </c>
      <c r="AI14" s="24">
        <f>'Table U7'!AI$13*$AX14</f>
        <v>0</v>
      </c>
      <c r="AJ14" s="24">
        <f>'Table U7'!AJ$13*$AY14</f>
        <v>0</v>
      </c>
      <c r="AK14" s="24">
        <f>'Table U7'!AK$13*$AZ14</f>
        <v>175.18629263700578</v>
      </c>
      <c r="AL14" s="24">
        <f t="shared" si="6"/>
        <v>175.18629263700578</v>
      </c>
      <c r="AM14" s="24">
        <f>'Table U7'!AM$13*$AW14</f>
        <v>0</v>
      </c>
      <c r="AN14" s="24">
        <f>'Table U7'!AN$13*$AX14</f>
        <v>3.862488406774367</v>
      </c>
      <c r="AO14" s="24">
        <f>'Table U7'!AO$13*$AY14</f>
        <v>52.790066329641974</v>
      </c>
      <c r="AP14" s="24">
        <f>'Table U7'!AP$13*$AZ14</f>
        <v>7.0719577025200797</v>
      </c>
      <c r="AQ14" s="24">
        <f t="shared" si="7"/>
        <v>63.724512438936422</v>
      </c>
      <c r="AR14" s="24">
        <f>'Table U7'!AR$13*$AW14</f>
        <v>0</v>
      </c>
      <c r="AS14" s="24">
        <f>'Table U7'!AS$13*$AX14</f>
        <v>19.003442961329895</v>
      </c>
      <c r="AT14" s="24">
        <f>'Table U7'!AT$13*$AY14</f>
        <v>259.72712634183853</v>
      </c>
      <c r="AU14" s="24">
        <f>'Table U7'!AU$13*$AZ14</f>
        <v>34.794031896398792</v>
      </c>
      <c r="AV14" s="24">
        <f t="shared" si="8"/>
        <v>313.5246011995672</v>
      </c>
      <c r="AW14" s="24">
        <v>0</v>
      </c>
      <c r="AX14" s="24">
        <v>115.41115359441814</v>
      </c>
      <c r="AY14" s="24">
        <v>1577.3671819297026</v>
      </c>
      <c r="AZ14" s="24">
        <v>1166.1477820529969</v>
      </c>
      <c r="BA14" s="24">
        <f>SUM(AW14:AZ14)</f>
        <v>2858.926117577118</v>
      </c>
    </row>
    <row r="15" spans="1:59" x14ac:dyDescent="0.2">
      <c r="A15" s="127"/>
      <c r="B15" s="126">
        <v>21</v>
      </c>
      <c r="C15" s="105" t="s">
        <v>57</v>
      </c>
      <c r="D15" s="24">
        <f>'Table U7'!D$14*$AW15</f>
        <v>0</v>
      </c>
      <c r="E15" s="24">
        <f>'Table U7'!E$14*$AX15</f>
        <v>0</v>
      </c>
      <c r="F15" s="24">
        <f>'Table U7'!F$14*$AY15</f>
        <v>0</v>
      </c>
      <c r="G15" s="24">
        <f>'Table U7'!G$14*$AZ15</f>
        <v>0</v>
      </c>
      <c r="H15" s="24">
        <f t="shared" si="0"/>
        <v>0</v>
      </c>
      <c r="I15" s="24">
        <f>'Table U7'!I$14*$AW15</f>
        <v>0</v>
      </c>
      <c r="J15" s="24">
        <f>'Table U7'!J$14*$AX15</f>
        <v>5.7172929005932334</v>
      </c>
      <c r="K15" s="24">
        <f>'Table U7'!K$14*$AY15</f>
        <v>77.726050273150776</v>
      </c>
      <c r="L15" s="24">
        <f>'Table U7'!L$14*$AZ15</f>
        <v>13.169507048437676</v>
      </c>
      <c r="M15" s="24">
        <f t="shared" si="1"/>
        <v>96.612850222181692</v>
      </c>
      <c r="N15" s="24">
        <f>'Table U7'!N$14*$AW15</f>
        <v>0</v>
      </c>
      <c r="O15" s="24">
        <f>'Table U7'!O$14*$AX15</f>
        <v>2.6594116890248674</v>
      </c>
      <c r="P15" s="24">
        <f>'Table U7'!P$14*$AY15</f>
        <v>43.27406507452833</v>
      </c>
      <c r="Q15" s="24">
        <f>'Table U7'!Q$14*$AZ15</f>
        <v>7.2296855777994908</v>
      </c>
      <c r="R15" s="24">
        <f t="shared" si="2"/>
        <v>53.163162341352688</v>
      </c>
      <c r="S15" s="24">
        <f>'Table U7'!S$14*$AW15</f>
        <v>0</v>
      </c>
      <c r="T15" s="24">
        <f>'Table U7'!T$14*$AX15</f>
        <v>0</v>
      </c>
      <c r="U15" s="24">
        <f>'Table U7'!U$14*$AY15</f>
        <v>0</v>
      </c>
      <c r="V15" s="24">
        <f>'Table U7'!V$14*$AZ15</f>
        <v>76.096630623323634</v>
      </c>
      <c r="W15" s="24">
        <f t="shared" si="3"/>
        <v>76.096630623323634</v>
      </c>
      <c r="X15" s="24">
        <f>'Table U7'!X$14*$AW15</f>
        <v>0</v>
      </c>
      <c r="Y15" s="24">
        <f>'Table U7'!Y$14*$AX15</f>
        <v>0</v>
      </c>
      <c r="Z15" s="24">
        <f>'Table U7'!Z$14*$AY15</f>
        <v>0</v>
      </c>
      <c r="AA15" s="24">
        <f>'Table U7'!AA$14*$AZ15</f>
        <v>17.588642319553731</v>
      </c>
      <c r="AB15" s="24">
        <f t="shared" si="4"/>
        <v>17.588642319553731</v>
      </c>
      <c r="AC15" s="24">
        <f>'Table U7'!AC$14*$AW15</f>
        <v>0</v>
      </c>
      <c r="AD15" s="24">
        <f>'Table U7'!AD$14*$AX15</f>
        <v>0</v>
      </c>
      <c r="AE15" s="24">
        <f>'Table U7'!AE$14*$AY15</f>
        <v>0</v>
      </c>
      <c r="AF15" s="24">
        <f>'Table U7'!AF$14*$AZ15</f>
        <v>0</v>
      </c>
      <c r="AG15" s="24">
        <f t="shared" si="5"/>
        <v>0</v>
      </c>
      <c r="AH15" s="24">
        <f>'Table U7'!AH$14*$AW15</f>
        <v>0</v>
      </c>
      <c r="AI15" s="24">
        <f>'Table U7'!AI$14*$AX15</f>
        <v>0</v>
      </c>
      <c r="AJ15" s="24">
        <f>'Table U7'!AJ$14*$AY15</f>
        <v>0</v>
      </c>
      <c r="AK15" s="24">
        <f>'Table U7'!AK$14*$AZ15</f>
        <v>0</v>
      </c>
      <c r="AL15" s="24">
        <f t="shared" si="6"/>
        <v>0</v>
      </c>
      <c r="AM15" s="24">
        <f>'Table U7'!AM$14*$AW15</f>
        <v>0</v>
      </c>
      <c r="AN15" s="24">
        <f>'Table U7'!AN$14*$AX15</f>
        <v>2.0679415726551995</v>
      </c>
      <c r="AO15" s="24">
        <f>'Table U7'!AO$14*$AY15</f>
        <v>20.454556319167693</v>
      </c>
      <c r="AP15" s="24">
        <f>'Table U7'!AP$14*$AZ15</f>
        <v>3.5350189458753674</v>
      </c>
      <c r="AQ15" s="24">
        <f t="shared" si="7"/>
        <v>26.057516837698262</v>
      </c>
      <c r="AR15" s="24">
        <f>'Table U7'!AR$14*$AW15</f>
        <v>0</v>
      </c>
      <c r="AS15" s="24">
        <f>'Table U7'!AS$14*$AX15</f>
        <v>1.5773296444052876</v>
      </c>
      <c r="AT15" s="24">
        <f>'Table U7'!AT$14*$AY15</f>
        <v>22.854145191949566</v>
      </c>
      <c r="AU15" s="24">
        <f>'Table U7'!AU$14*$AZ15</f>
        <v>3.8540471691355713</v>
      </c>
      <c r="AV15" s="24">
        <f t="shared" si="8"/>
        <v>28.285522005490428</v>
      </c>
      <c r="AW15" s="24">
        <v>0</v>
      </c>
      <c r="AX15" s="24">
        <v>12.021975806678588</v>
      </c>
      <c r="AY15" s="24">
        <v>164.30881685879638</v>
      </c>
      <c r="AZ15" s="24">
        <v>121.47353168412549</v>
      </c>
      <c r="BA15" s="24">
        <f>SUM(AW15:AZ15)</f>
        <v>297.80432434960045</v>
      </c>
    </row>
    <row r="16" spans="1:59" x14ac:dyDescent="0.2">
      <c r="A16" s="121" t="s">
        <v>161</v>
      </c>
      <c r="B16" s="126"/>
      <c r="D16" s="124">
        <f>SUM(D17:D18)</f>
        <v>0</v>
      </c>
      <c r="E16" s="124">
        <f>SUM(E17:E18)</f>
        <v>2.1641511019295182E-2</v>
      </c>
      <c r="F16" s="124">
        <f>SUM(F17:F18)</f>
        <v>61.632617760755565</v>
      </c>
      <c r="G16" s="124">
        <f>SUM(G17:G18)</f>
        <v>27.675256257475688</v>
      </c>
      <c r="H16" s="112">
        <f t="shared" si="0"/>
        <v>89.329515529250557</v>
      </c>
      <c r="I16" s="124">
        <f>SUM(I17:I18)</f>
        <v>0</v>
      </c>
      <c r="J16" s="124">
        <f>SUM(J17:J18)</f>
        <v>0.19703649068616286</v>
      </c>
      <c r="K16" s="124">
        <f>SUM(K17:K18)</f>
        <v>561.13802333643412</v>
      </c>
      <c r="L16" s="124">
        <f>SUM(L17:L18)</f>
        <v>251.9711015996734</v>
      </c>
      <c r="M16" s="112">
        <f t="shared" si="1"/>
        <v>813.30616142679366</v>
      </c>
      <c r="N16" s="124">
        <f>SUM(N17:N18)</f>
        <v>0</v>
      </c>
      <c r="O16" s="124">
        <f>SUM(O17:O18)</f>
        <v>0</v>
      </c>
      <c r="P16" s="124">
        <f>SUM(P17:P18)</f>
        <v>0</v>
      </c>
      <c r="Q16" s="124">
        <f>SUM(Q17:Q18)</f>
        <v>0</v>
      </c>
      <c r="R16" s="112">
        <f t="shared" si="2"/>
        <v>0</v>
      </c>
      <c r="S16" s="124">
        <f>SUM(S17:S18)</f>
        <v>0</v>
      </c>
      <c r="T16" s="124">
        <f>SUM(T17:T18)</f>
        <v>0</v>
      </c>
      <c r="U16" s="124">
        <f>SUM(U17:U18)</f>
        <v>0</v>
      </c>
      <c r="V16" s="124">
        <f>SUM(V17:V18)</f>
        <v>14.43866603839164</v>
      </c>
      <c r="W16" s="112">
        <f t="shared" si="3"/>
        <v>14.43866603839164</v>
      </c>
      <c r="X16" s="124">
        <f>SUM(X17:X18)</f>
        <v>0</v>
      </c>
      <c r="Y16" s="124">
        <f>SUM(Y17:Y18)</f>
        <v>0</v>
      </c>
      <c r="Z16" s="124">
        <f>SUM(Z17:Z18)</f>
        <v>0</v>
      </c>
      <c r="AA16" s="124">
        <f>SUM(AA17:AA18)</f>
        <v>44.845334761605102</v>
      </c>
      <c r="AB16" s="112">
        <f t="shared" si="4"/>
        <v>44.845334761605102</v>
      </c>
      <c r="AC16" s="124">
        <f>SUM(AC17:AC18)</f>
        <v>0</v>
      </c>
      <c r="AD16" s="124">
        <f>SUM(AD17:AD18)</f>
        <v>0</v>
      </c>
      <c r="AE16" s="124">
        <f>SUM(AE17:AE18)</f>
        <v>0</v>
      </c>
      <c r="AF16" s="124">
        <f>SUM(AF17:AF18)</f>
        <v>54.876055066096427</v>
      </c>
      <c r="AG16" s="112">
        <f t="shared" si="5"/>
        <v>54.876055066096427</v>
      </c>
      <c r="AH16" s="124">
        <f>SUM(AH17:AH18)</f>
        <v>0</v>
      </c>
      <c r="AI16" s="124">
        <f>SUM(AI17:AI18)</f>
        <v>0</v>
      </c>
      <c r="AJ16" s="124">
        <f>SUM(AJ17:AJ18)</f>
        <v>0</v>
      </c>
      <c r="AK16" s="124">
        <f>SUM(AK17:AK18)</f>
        <v>0</v>
      </c>
      <c r="AL16" s="112">
        <f t="shared" si="6"/>
        <v>0</v>
      </c>
      <c r="AM16" s="124">
        <f>SUM(AM17:AM18)</f>
        <v>0</v>
      </c>
      <c r="AN16" s="124">
        <f>SUM(AN17:AN18)</f>
        <v>0.11175352402288863</v>
      </c>
      <c r="AO16" s="124">
        <f>SUM(AO17:AO18)</f>
        <v>318.26161414418789</v>
      </c>
      <c r="AP16" s="124">
        <f>SUM(AP17:AP18)</f>
        <v>142.91088141913553</v>
      </c>
      <c r="AQ16" s="112">
        <f t="shared" si="7"/>
        <v>461.28424908734632</v>
      </c>
      <c r="AR16" s="124">
        <f>SUM(AR17:AR18)</f>
        <v>0</v>
      </c>
      <c r="AS16" s="124">
        <f>SUM(AS17:AS18)</f>
        <v>1.0389487602276036E-2</v>
      </c>
      <c r="AT16" s="124">
        <f>SUM(AT17:AT18)</f>
        <v>29.588105818964294</v>
      </c>
      <c r="AU16" s="124">
        <f>SUM(AU17:AU18)</f>
        <v>13.286120896110154</v>
      </c>
      <c r="AV16" s="112">
        <f t="shared" si="8"/>
        <v>42.884616202676725</v>
      </c>
      <c r="AW16" s="124">
        <f>SUM(AW17:AW18)</f>
        <v>0</v>
      </c>
      <c r="AX16" s="124">
        <f>SUM(AX17:AX18)</f>
        <v>0.3408210133306227</v>
      </c>
      <c r="AY16" s="124">
        <f>SUM(AY17:AY18)</f>
        <v>970.62036106034191</v>
      </c>
      <c r="AZ16" s="124">
        <f>SUM(AZ17:AZ18)</f>
        <v>550.00341603848801</v>
      </c>
      <c r="BA16" s="124">
        <f>SUM(BA17:BA18)</f>
        <v>1520.9645981121605</v>
      </c>
    </row>
    <row r="17" spans="1:54" x14ac:dyDescent="0.2">
      <c r="A17" s="128"/>
      <c r="B17" s="126">
        <v>25</v>
      </c>
      <c r="C17" s="105" t="s">
        <v>61</v>
      </c>
      <c r="D17" s="24">
        <f>'Table U7'!D$16*$AW17</f>
        <v>0</v>
      </c>
      <c r="E17" s="24">
        <f>'Table U7'!E$16*$AX17</f>
        <v>1.0294824766034289E-2</v>
      </c>
      <c r="F17" s="24">
        <f>'Table U7'!F$16*$AY17</f>
        <v>38.47833660336385</v>
      </c>
      <c r="G17" s="24">
        <f>'Table U7'!G$16*$AZ17</f>
        <v>16.543453607955165</v>
      </c>
      <c r="H17" s="24">
        <f t="shared" si="0"/>
        <v>55.03208503608505</v>
      </c>
      <c r="I17" s="24">
        <f>'Table U7'!I$16*$AW17</f>
        <v>0</v>
      </c>
      <c r="J17" s="24">
        <f>'Table U7'!J$16*$AX17</f>
        <v>9.3729875992478465E-2</v>
      </c>
      <c r="K17" s="24">
        <f>'Table U7'!K$16*$AY17</f>
        <v>350.32842230877935</v>
      </c>
      <c r="L17" s="24">
        <f>'Table U7'!L$16*$AZ17</f>
        <v>150.62090811656205</v>
      </c>
      <c r="M17" s="24">
        <f t="shared" si="1"/>
        <v>501.04306030133387</v>
      </c>
      <c r="N17" s="24">
        <f>'Table U7'!N$16*$AW17</f>
        <v>0</v>
      </c>
      <c r="O17" s="24">
        <f>'Table U7'!O$16*$AX17</f>
        <v>0</v>
      </c>
      <c r="P17" s="24">
        <f>'Table U7'!P$16*$AY17</f>
        <v>0</v>
      </c>
      <c r="Q17" s="24">
        <f>'Table U7'!Q$16*$AZ17</f>
        <v>0</v>
      </c>
      <c r="R17" s="24">
        <f t="shared" si="2"/>
        <v>0</v>
      </c>
      <c r="S17" s="24">
        <f>'Table U7'!S$16*$AW17</f>
        <v>0</v>
      </c>
      <c r="T17" s="24">
        <f>'Table U7'!T$16*$AX17</f>
        <v>0</v>
      </c>
      <c r="U17" s="24">
        <f>'Table U7'!U$16*$AY17</f>
        <v>0</v>
      </c>
      <c r="V17" s="24">
        <f>'Table U7'!V$16*$AZ17</f>
        <v>8.6310095756517935</v>
      </c>
      <c r="W17" s="24">
        <f t="shared" si="3"/>
        <v>8.6310095756517935</v>
      </c>
      <c r="X17" s="24">
        <f>'Table U7'!X$16*$AW17</f>
        <v>0</v>
      </c>
      <c r="Y17" s="24">
        <f>'Table U7'!Y$16*$AX17</f>
        <v>0</v>
      </c>
      <c r="Z17" s="24">
        <f>'Table U7'!Z$16*$AY17</f>
        <v>0</v>
      </c>
      <c r="AA17" s="24">
        <f>'Table U7'!AA$16*$AZ17</f>
        <v>26.807221160289373</v>
      </c>
      <c r="AB17" s="24">
        <f t="shared" si="4"/>
        <v>26.807221160289373</v>
      </c>
      <c r="AC17" s="24">
        <f>'Table U7'!AC$16*$AW17</f>
        <v>0</v>
      </c>
      <c r="AD17" s="24">
        <f>'Table U7'!AD$16*$AX17</f>
        <v>0</v>
      </c>
      <c r="AE17" s="24">
        <f>'Table U7'!AE$16*$AY17</f>
        <v>0</v>
      </c>
      <c r="AF17" s="24">
        <f>'Table U7'!AF$16*$AZ17</f>
        <v>32.803290517981459</v>
      </c>
      <c r="AG17" s="24">
        <f t="shared" si="5"/>
        <v>32.803290517981459</v>
      </c>
      <c r="AH17" s="24">
        <f>'Table U7'!AH$16*$AW17</f>
        <v>0</v>
      </c>
      <c r="AI17" s="24">
        <f>'Table U7'!AI$16*$AX17</f>
        <v>0</v>
      </c>
      <c r="AJ17" s="24">
        <f>'Table U7'!AJ$16*$AY17</f>
        <v>0</v>
      </c>
      <c r="AK17" s="24">
        <f>'Table U7'!AK$16*$AZ17</f>
        <v>0</v>
      </c>
      <c r="AL17" s="24">
        <f t="shared" si="6"/>
        <v>0</v>
      </c>
      <c r="AM17" s="24">
        <f>'Table U7'!AM$16*$AW17</f>
        <v>0</v>
      </c>
      <c r="AN17" s="24">
        <f>'Table U7'!AN$16*$AX17</f>
        <v>5.31609343625171E-2</v>
      </c>
      <c r="AO17" s="24">
        <f>'Table U7'!AO$16*$AY17</f>
        <v>198.69637153020122</v>
      </c>
      <c r="AP17" s="24">
        <f>'Table U7'!AP$16*$AZ17</f>
        <v>85.427918528877868</v>
      </c>
      <c r="AQ17" s="24">
        <f t="shared" si="7"/>
        <v>284.1774509934416</v>
      </c>
      <c r="AR17" s="24">
        <f>'Table U7'!AR$16*$AW17</f>
        <v>0</v>
      </c>
      <c r="AS17" s="24">
        <f>'Table U7'!AS$16*$AX17</f>
        <v>4.9422590769635146E-3</v>
      </c>
      <c r="AT17" s="24">
        <f>'Table U7'!AT$16*$AY17</f>
        <v>18.472379342663498</v>
      </c>
      <c r="AU17" s="24">
        <f>'Table U7'!AU$16*$AZ17</f>
        <v>7.9420520131628312</v>
      </c>
      <c r="AV17" s="24">
        <f t="shared" si="8"/>
        <v>26.419373614903293</v>
      </c>
      <c r="AW17" s="24">
        <v>0</v>
      </c>
      <c r="AX17" s="24">
        <v>0.16212789419799337</v>
      </c>
      <c r="AY17" s="24">
        <v>605.97550978500794</v>
      </c>
      <c r="AZ17" s="24">
        <v>328.77585352048061</v>
      </c>
      <c r="BA17" s="24">
        <f>SUM(AW17:AZ17)</f>
        <v>934.91349119968652</v>
      </c>
    </row>
    <row r="18" spans="1:54" x14ac:dyDescent="0.2">
      <c r="A18" s="127"/>
      <c r="B18" s="126">
        <v>28</v>
      </c>
      <c r="C18" s="105" t="s">
        <v>64</v>
      </c>
      <c r="D18" s="24">
        <f>'Table U7'!D$17*$AW18</f>
        <v>0</v>
      </c>
      <c r="E18" s="24">
        <f>'Table U7'!E$17*$AX18</f>
        <v>1.1346686253260893E-2</v>
      </c>
      <c r="F18" s="24">
        <f>'Table U7'!F$17*$AY18</f>
        <v>23.154281157391718</v>
      </c>
      <c r="G18" s="24">
        <f>'Table U7'!G$17*$AZ18</f>
        <v>11.131802649520523</v>
      </c>
      <c r="H18" s="24">
        <f t="shared" si="0"/>
        <v>34.297430493165507</v>
      </c>
      <c r="I18" s="24">
        <f>'Table U7'!I$17*$AW18</f>
        <v>0</v>
      </c>
      <c r="J18" s="24">
        <f>'Table U7'!J$17*$AX18</f>
        <v>0.10330661469368438</v>
      </c>
      <c r="K18" s="24">
        <f>'Table U7'!K$17*$AY18</f>
        <v>210.80960102765476</v>
      </c>
      <c r="L18" s="24">
        <f>'Table U7'!L$17*$AZ18</f>
        <v>101.35019348311135</v>
      </c>
      <c r="M18" s="24">
        <f t="shared" si="1"/>
        <v>312.2631011254598</v>
      </c>
      <c r="N18" s="24">
        <f>'Table U7'!N$17*$AW18</f>
        <v>0</v>
      </c>
      <c r="O18" s="24">
        <f>'Table U7'!O$17*$AX18</f>
        <v>0</v>
      </c>
      <c r="P18" s="24">
        <f>'Table U7'!P$17*$AY18</f>
        <v>0</v>
      </c>
      <c r="Q18" s="24">
        <f>'Table U7'!Q$17*$AZ18</f>
        <v>0</v>
      </c>
      <c r="R18" s="24">
        <f t="shared" si="2"/>
        <v>0</v>
      </c>
      <c r="S18" s="24">
        <f>'Table U7'!S$17*$AW18</f>
        <v>0</v>
      </c>
      <c r="T18" s="24">
        <f>'Table U7'!T$17*$AX18</f>
        <v>0</v>
      </c>
      <c r="U18" s="24">
        <f>'Table U7'!U$17*$AY18</f>
        <v>0</v>
      </c>
      <c r="V18" s="24">
        <f>'Table U7'!V$17*$AZ18</f>
        <v>5.8076564627398461</v>
      </c>
      <c r="W18" s="24">
        <f t="shared" si="3"/>
        <v>5.8076564627398461</v>
      </c>
      <c r="X18" s="24">
        <f>'Table U7'!X$17*$AW18</f>
        <v>0</v>
      </c>
      <c r="Y18" s="24">
        <f>'Table U7'!Y$17*$AX18</f>
        <v>0</v>
      </c>
      <c r="Z18" s="24">
        <f>'Table U7'!Z$17*$AY18</f>
        <v>0</v>
      </c>
      <c r="AA18" s="24">
        <f>'Table U7'!AA$17*$AZ18</f>
        <v>18.038113601315729</v>
      </c>
      <c r="AB18" s="24">
        <f t="shared" si="4"/>
        <v>18.038113601315729</v>
      </c>
      <c r="AC18" s="24">
        <f>'Table U7'!AC$17*$AW18</f>
        <v>0</v>
      </c>
      <c r="AD18" s="24">
        <f>'Table U7'!AD$17*$AX18</f>
        <v>0</v>
      </c>
      <c r="AE18" s="24">
        <f>'Table U7'!AE$17*$AY18</f>
        <v>0</v>
      </c>
      <c r="AF18" s="24">
        <f>'Table U7'!AF$17*$AZ18</f>
        <v>22.072764548114971</v>
      </c>
      <c r="AG18" s="24">
        <f t="shared" si="5"/>
        <v>22.072764548114971</v>
      </c>
      <c r="AH18" s="24">
        <f>'Table U7'!AH$17*$AW18</f>
        <v>0</v>
      </c>
      <c r="AI18" s="24">
        <f>'Table U7'!AI$17*$AX18</f>
        <v>0</v>
      </c>
      <c r="AJ18" s="24">
        <f>'Table U7'!AJ$17*$AY18</f>
        <v>0</v>
      </c>
      <c r="AK18" s="24">
        <f>'Table U7'!AK$17*$AZ18</f>
        <v>0</v>
      </c>
      <c r="AL18" s="24">
        <f t="shared" si="6"/>
        <v>0</v>
      </c>
      <c r="AM18" s="24">
        <f>'Table U7'!AM$17*$AW18</f>
        <v>0</v>
      </c>
      <c r="AN18" s="24">
        <f>'Table U7'!AN$17*$AX18</f>
        <v>5.8592589660371536E-2</v>
      </c>
      <c r="AO18" s="24">
        <f>'Table U7'!AO$17*$AY18</f>
        <v>119.56524261398668</v>
      </c>
      <c r="AP18" s="24">
        <f>'Table U7'!AP$17*$AZ18</f>
        <v>57.482962890257674</v>
      </c>
      <c r="AQ18" s="24">
        <f t="shared" si="7"/>
        <v>177.10679809390473</v>
      </c>
      <c r="AR18" s="24">
        <f>'Table U7'!AR$17*$AW18</f>
        <v>0</v>
      </c>
      <c r="AS18" s="24">
        <f>'Table U7'!AS$17*$AX18</f>
        <v>5.4472285253125211E-3</v>
      </c>
      <c r="AT18" s="24">
        <f>'Table U7'!AT$17*$AY18</f>
        <v>11.115726476300795</v>
      </c>
      <c r="AU18" s="24">
        <f>'Table U7'!AU$17*$AZ18</f>
        <v>5.3440688829473224</v>
      </c>
      <c r="AV18" s="24">
        <f t="shared" si="8"/>
        <v>16.465242587773432</v>
      </c>
      <c r="AW18" s="24">
        <v>0</v>
      </c>
      <c r="AX18" s="24">
        <v>0.17869311913262934</v>
      </c>
      <c r="AY18" s="24">
        <v>364.64485127533396</v>
      </c>
      <c r="AZ18" s="24">
        <v>221.22756251800743</v>
      </c>
      <c r="BA18" s="24">
        <f>SUM(AW18:AZ18)</f>
        <v>586.05110691247398</v>
      </c>
    </row>
    <row r="19" spans="1:54" x14ac:dyDescent="0.2">
      <c r="A19" s="121" t="s">
        <v>162</v>
      </c>
      <c r="B19" s="126"/>
      <c r="D19" s="124">
        <f>SUM(D20:D21)</f>
        <v>0</v>
      </c>
      <c r="E19" s="124">
        <f>SUM(E20:E21)</f>
        <v>2.7871283771128998E-2</v>
      </c>
      <c r="F19" s="124">
        <f>SUM(F20:F21)</f>
        <v>10.850420016071128</v>
      </c>
      <c r="G19" s="124">
        <f>SUM(G20:G21)</f>
        <v>15.614382316288383</v>
      </c>
      <c r="H19" s="112">
        <f t="shared" si="0"/>
        <v>26.492673616130638</v>
      </c>
      <c r="I19" s="124">
        <f>SUM(I20:I21)</f>
        <v>0</v>
      </c>
      <c r="J19" s="124">
        <f>SUM(J20:J21)</f>
        <v>0.27798117608537165</v>
      </c>
      <c r="K19" s="124">
        <f>SUM(K20:K21)</f>
        <v>105.668436020174</v>
      </c>
      <c r="L19" s="124">
        <f>SUM(L20:L21)</f>
        <v>132.21376640050781</v>
      </c>
      <c r="M19" s="112">
        <f t="shared" si="1"/>
        <v>238.16018359676718</v>
      </c>
      <c r="N19" s="124">
        <f>SUM(N20:N21)</f>
        <v>0</v>
      </c>
      <c r="O19" s="124">
        <f>SUM(O20:O21)</f>
        <v>0</v>
      </c>
      <c r="P19" s="124">
        <f>SUM(P20:P21)</f>
        <v>0</v>
      </c>
      <c r="Q19" s="124">
        <f>SUM(Q20:Q21)</f>
        <v>0</v>
      </c>
      <c r="R19" s="112">
        <f t="shared" si="2"/>
        <v>0</v>
      </c>
      <c r="S19" s="124">
        <f>SUM(S20:S21)</f>
        <v>0</v>
      </c>
      <c r="T19" s="124">
        <f>SUM(T20:T21)</f>
        <v>0</v>
      </c>
      <c r="U19" s="124">
        <f>SUM(U20:U21)</f>
        <v>0</v>
      </c>
      <c r="V19" s="124">
        <f>SUM(V20:V21)</f>
        <v>11.708720348784983</v>
      </c>
      <c r="W19" s="112">
        <f t="shared" si="3"/>
        <v>11.708720348784983</v>
      </c>
      <c r="X19" s="124">
        <f>SUM(X20:X21)</f>
        <v>0</v>
      </c>
      <c r="Y19" s="124">
        <f>SUM(Y20:Y21)</f>
        <v>0</v>
      </c>
      <c r="Z19" s="124">
        <f>SUM(Z20:Z21)</f>
        <v>0</v>
      </c>
      <c r="AA19" s="124">
        <f>SUM(AA20:AA21)</f>
        <v>37.103545296577096</v>
      </c>
      <c r="AB19" s="112">
        <f t="shared" si="4"/>
        <v>37.103545296577096</v>
      </c>
      <c r="AC19" s="124">
        <f>SUM(AC20:AC21)</f>
        <v>0</v>
      </c>
      <c r="AD19" s="124">
        <f>SUM(AD20:AD21)</f>
        <v>0</v>
      </c>
      <c r="AE19" s="124">
        <f>SUM(AE20:AE21)</f>
        <v>0</v>
      </c>
      <c r="AF19" s="124">
        <f>SUM(AF20:AF21)</f>
        <v>125.06250193460448</v>
      </c>
      <c r="AG19" s="112">
        <f t="shared" si="5"/>
        <v>125.06250193460448</v>
      </c>
      <c r="AH19" s="124">
        <f>SUM(AH20:AH21)</f>
        <v>0</v>
      </c>
      <c r="AI19" s="124">
        <f>SUM(AI20:AI21)</f>
        <v>0</v>
      </c>
      <c r="AJ19" s="124">
        <f>SUM(AJ20:AJ21)</f>
        <v>0</v>
      </c>
      <c r="AK19" s="124">
        <f>SUM(AK20:AK21)</f>
        <v>0</v>
      </c>
      <c r="AL19" s="112">
        <f t="shared" si="6"/>
        <v>0</v>
      </c>
      <c r="AM19" s="124">
        <f>SUM(AM20:AM21)</f>
        <v>0</v>
      </c>
      <c r="AN19" s="124">
        <f>SUM(AN20:AN21)</f>
        <v>0.37410763879504905</v>
      </c>
      <c r="AO19" s="124">
        <f>SUM(AO20:AO21)</f>
        <v>142.20879863653943</v>
      </c>
      <c r="AP19" s="124">
        <f>SUM(AP20:AP21)</f>
        <v>177.93355888638914</v>
      </c>
      <c r="AQ19" s="112">
        <f t="shared" si="7"/>
        <v>320.5164651617236</v>
      </c>
      <c r="AR19" s="124">
        <f>SUM(AR20:AR21)</f>
        <v>0</v>
      </c>
      <c r="AS19" s="124">
        <f>SUM(AS20:AS21)</f>
        <v>5.1743902353024784E-2</v>
      </c>
      <c r="AT19" s="124">
        <f>SUM(AT20:AT21)</f>
        <v>22.08308958213987</v>
      </c>
      <c r="AU19" s="124">
        <f>SUM(AU20:AU21)</f>
        <v>27.630658287183373</v>
      </c>
      <c r="AV19" s="112">
        <f t="shared" si="8"/>
        <v>49.765491771676267</v>
      </c>
      <c r="AW19" s="124">
        <f>SUM(AW20:AW21)</f>
        <v>0</v>
      </c>
      <c r="AX19" s="124">
        <f>SUM(AX20:AX21)</f>
        <v>0.73170400100457444</v>
      </c>
      <c r="AY19" s="124">
        <f>SUM(AY20:AY21)</f>
        <v>280.81074425492443</v>
      </c>
      <c r="AZ19" s="124">
        <f>SUM(AZ20:AZ21)</f>
        <v>527.26713347033524</v>
      </c>
      <c r="BA19" s="124">
        <f>SUM(BA20:BA21)</f>
        <v>808.80958172626424</v>
      </c>
    </row>
    <row r="20" spans="1:54" x14ac:dyDescent="0.2">
      <c r="B20" s="126">
        <v>26</v>
      </c>
      <c r="C20" s="105" t="s">
        <v>62</v>
      </c>
      <c r="D20" s="24">
        <f>'Table U7'!D$19*$AW20</f>
        <v>0</v>
      </c>
      <c r="E20" s="24">
        <f>'Table U7'!E$19*$AX20</f>
        <v>0</v>
      </c>
      <c r="F20" s="24">
        <f>'Table U7'!F$19*$AY20</f>
        <v>3.7893695754802583</v>
      </c>
      <c r="G20" s="24">
        <f>'Table U7'!G$19*$AZ20</f>
        <v>9.5679750904537695</v>
      </c>
      <c r="H20" s="24">
        <f t="shared" si="0"/>
        <v>13.357344665934027</v>
      </c>
      <c r="I20" s="24">
        <f>'Table U7'!I$19*$AW20</f>
        <v>0</v>
      </c>
      <c r="J20" s="24">
        <f>'Table U7'!J$19*$AX20</f>
        <v>0.17273439694614465</v>
      </c>
      <c r="K20" s="24">
        <f>'Table U7'!K$19*$AY20</f>
        <v>47.536820677404876</v>
      </c>
      <c r="L20" s="24">
        <f>'Table U7'!L$19*$AZ20</f>
        <v>81.016206591503092</v>
      </c>
      <c r="M20" s="24">
        <f t="shared" si="1"/>
        <v>128.72576166585412</v>
      </c>
      <c r="N20" s="24">
        <f>'Table U7'!N$19*$AW20</f>
        <v>0</v>
      </c>
      <c r="O20" s="24">
        <f>'Table U7'!O$19*$AX20</f>
        <v>0</v>
      </c>
      <c r="P20" s="24">
        <f>'Table U7'!P$19*$AY20</f>
        <v>0</v>
      </c>
      <c r="Q20" s="24">
        <f>'Table U7'!Q$19*$AZ20</f>
        <v>0</v>
      </c>
      <c r="R20" s="24">
        <f t="shared" si="2"/>
        <v>0</v>
      </c>
      <c r="S20" s="24">
        <f>'Table U7'!S$19*$AW20</f>
        <v>0</v>
      </c>
      <c r="T20" s="24">
        <f>'Table U7'!T$19*$AX20</f>
        <v>0</v>
      </c>
      <c r="U20" s="24">
        <f>'Table U7'!U$19*$AY20</f>
        <v>0</v>
      </c>
      <c r="V20" s="24">
        <f>'Table U7'!V$19*$AZ20</f>
        <v>7.1747151036131216</v>
      </c>
      <c r="W20" s="24">
        <f t="shared" si="3"/>
        <v>7.1747151036131216</v>
      </c>
      <c r="X20" s="24">
        <f>'Table U7'!X$19*$AW20</f>
        <v>0</v>
      </c>
      <c r="Y20" s="24">
        <f>'Table U7'!Y$19*$AX20</f>
        <v>0</v>
      </c>
      <c r="Z20" s="24">
        <f>'Table U7'!Z$19*$AY20</f>
        <v>0</v>
      </c>
      <c r="AA20" s="24">
        <f>'Table U7'!AA$19*$AZ20</f>
        <v>22.735820730791445</v>
      </c>
      <c r="AB20" s="24">
        <f t="shared" si="4"/>
        <v>22.735820730791445</v>
      </c>
      <c r="AC20" s="24">
        <f>'Table U7'!AC$19*$AW20</f>
        <v>0</v>
      </c>
      <c r="AD20" s="24">
        <f>'Table U7'!AD$19*$AX20</f>
        <v>0</v>
      </c>
      <c r="AE20" s="24">
        <f>'Table U7'!AE$19*$AY20</f>
        <v>0</v>
      </c>
      <c r="AF20" s="24">
        <f>'Table U7'!AF$19*$AZ20</f>
        <v>76.634149146705326</v>
      </c>
      <c r="AG20" s="24">
        <f t="shared" si="5"/>
        <v>76.634149146705326</v>
      </c>
      <c r="AH20" s="24">
        <f>'Table U7'!AH$19*$AW20</f>
        <v>0</v>
      </c>
      <c r="AI20" s="24">
        <f>'Table U7'!AI$19*$AX20</f>
        <v>0</v>
      </c>
      <c r="AJ20" s="24">
        <f>'Table U7'!AJ$19*$AY20</f>
        <v>0</v>
      </c>
      <c r="AK20" s="24">
        <f>'Table U7'!AK$19*$AZ20</f>
        <v>0</v>
      </c>
      <c r="AL20" s="24">
        <f t="shared" si="6"/>
        <v>0</v>
      </c>
      <c r="AM20" s="24">
        <f>'Table U7'!AM$19*$AW20</f>
        <v>0</v>
      </c>
      <c r="AN20" s="24">
        <f>'Table U7'!AN$19*$AX20</f>
        <v>0.23246630685655811</v>
      </c>
      <c r="AO20" s="24">
        <f>'Table U7'!AO$19*$AY20</f>
        <v>63.975151087158309</v>
      </c>
      <c r="AP20" s="24">
        <f>'Table U7'!AP$19*$AZ20</f>
        <v>109.03177754299054</v>
      </c>
      <c r="AQ20" s="24">
        <f t="shared" si="7"/>
        <v>173.23939493700539</v>
      </c>
      <c r="AR20" s="24">
        <f>'Table U7'!AR$19*$AW20</f>
        <v>0</v>
      </c>
      <c r="AS20" s="24">
        <f>'Table U7'!AS$19*$AX20</f>
        <v>2.6603971844647707E-2</v>
      </c>
      <c r="AT20" s="24">
        <f>'Table U7'!AT$19*$AY20</f>
        <v>9.9344696392481175</v>
      </c>
      <c r="AU20" s="24">
        <f>'Table U7'!AU$19*$AZ20</f>
        <v>16.931150068538383</v>
      </c>
      <c r="AV20" s="24">
        <f t="shared" si="8"/>
        <v>26.892223679631147</v>
      </c>
      <c r="AW20" s="24">
        <v>0</v>
      </c>
      <c r="AX20" s="24">
        <v>0.43180467564735042</v>
      </c>
      <c r="AY20" s="24">
        <v>125.23581097929157</v>
      </c>
      <c r="AZ20" s="24">
        <v>323.09179427459571</v>
      </c>
      <c r="BA20" s="24">
        <f>SUM(AW20:AZ20)</f>
        <v>448.75940992953463</v>
      </c>
    </row>
    <row r="21" spans="1:54" x14ac:dyDescent="0.2">
      <c r="A21" s="127"/>
      <c r="B21" s="126">
        <v>27</v>
      </c>
      <c r="C21" s="105" t="s">
        <v>63</v>
      </c>
      <c r="D21" s="24">
        <f>'Table U7'!D$20*$AW21</f>
        <v>0</v>
      </c>
      <c r="E21" s="24">
        <f>'Table U7'!E$20*$AX21</f>
        <v>2.7871283771128998E-2</v>
      </c>
      <c r="F21" s="24">
        <f>'Table U7'!F$20*$AY21</f>
        <v>7.0610504405908703</v>
      </c>
      <c r="G21" s="24">
        <f>'Table U7'!G$20*$AZ21</f>
        <v>6.0464072258346135</v>
      </c>
      <c r="H21" s="24">
        <f t="shared" si="0"/>
        <v>13.135328950196612</v>
      </c>
      <c r="I21" s="24">
        <f>'Table U7'!I$20*$AW21</f>
        <v>0</v>
      </c>
      <c r="J21" s="24">
        <f>'Table U7'!J$20*$AX21</f>
        <v>0.10524677913922702</v>
      </c>
      <c r="K21" s="24">
        <f>'Table U7'!K$20*$AY21</f>
        <v>58.131615342769123</v>
      </c>
      <c r="L21" s="24">
        <f>'Table U7'!L$20*$AZ21</f>
        <v>51.197559809004716</v>
      </c>
      <c r="M21" s="24">
        <f t="shared" si="1"/>
        <v>109.43442193091306</v>
      </c>
      <c r="N21" s="24">
        <f>'Table U7'!N$20*$AW21</f>
        <v>0</v>
      </c>
      <c r="O21" s="24">
        <f>'Table U7'!O$20*$AX21</f>
        <v>0</v>
      </c>
      <c r="P21" s="24">
        <f>'Table U7'!P$20*$AY21</f>
        <v>0</v>
      </c>
      <c r="Q21" s="24">
        <f>'Table U7'!Q$20*$AZ21</f>
        <v>0</v>
      </c>
      <c r="R21" s="24">
        <f t="shared" si="2"/>
        <v>0</v>
      </c>
      <c r="S21" s="24">
        <f>'Table U7'!S$20*$AW21</f>
        <v>0</v>
      </c>
      <c r="T21" s="24">
        <f>'Table U7'!T$20*$AX21</f>
        <v>0</v>
      </c>
      <c r="U21" s="24">
        <f>'Table U7'!U$20*$AY21</f>
        <v>0</v>
      </c>
      <c r="V21" s="24">
        <f>'Table U7'!V$20*$AZ21</f>
        <v>4.5340052451718611</v>
      </c>
      <c r="W21" s="24">
        <f t="shared" si="3"/>
        <v>4.5340052451718611</v>
      </c>
      <c r="X21" s="24">
        <f>'Table U7'!X$20*$AW21</f>
        <v>0</v>
      </c>
      <c r="Y21" s="24">
        <f>'Table U7'!Y$20*$AX21</f>
        <v>0</v>
      </c>
      <c r="Z21" s="24">
        <f>'Table U7'!Z$20*$AY21</f>
        <v>0</v>
      </c>
      <c r="AA21" s="24">
        <f>'Table U7'!AA$20*$AZ21</f>
        <v>14.367724565785652</v>
      </c>
      <c r="AB21" s="24">
        <f t="shared" si="4"/>
        <v>14.367724565785652</v>
      </c>
      <c r="AC21" s="24">
        <f>'Table U7'!AC$20*$AW21</f>
        <v>0</v>
      </c>
      <c r="AD21" s="24">
        <f>'Table U7'!AD$20*$AX21</f>
        <v>0</v>
      </c>
      <c r="AE21" s="24">
        <f>'Table U7'!AE$20*$AY21</f>
        <v>0</v>
      </c>
      <c r="AF21" s="24">
        <f>'Table U7'!AF$20*$AZ21</f>
        <v>48.428352787899165</v>
      </c>
      <c r="AG21" s="24">
        <f t="shared" si="5"/>
        <v>48.428352787899165</v>
      </c>
      <c r="AH21" s="24">
        <f>'Table U7'!AH$20*$AW21</f>
        <v>0</v>
      </c>
      <c r="AI21" s="24">
        <f>'Table U7'!AI$20*$AX21</f>
        <v>0</v>
      </c>
      <c r="AJ21" s="24">
        <f>'Table U7'!AJ$20*$AY21</f>
        <v>0</v>
      </c>
      <c r="AK21" s="24">
        <f>'Table U7'!AK$20*$AZ21</f>
        <v>0</v>
      </c>
      <c r="AL21" s="24">
        <f t="shared" si="6"/>
        <v>0</v>
      </c>
      <c r="AM21" s="24">
        <f>'Table U7'!AM$20*$AW21</f>
        <v>0</v>
      </c>
      <c r="AN21" s="24">
        <f>'Table U7'!AN$20*$AX21</f>
        <v>0.14164133193849096</v>
      </c>
      <c r="AO21" s="24">
        <f>'Table U7'!AO$20*$AY21</f>
        <v>78.233647549381118</v>
      </c>
      <c r="AP21" s="24">
        <f>'Table U7'!AP$20*$AZ21</f>
        <v>68.901781343398596</v>
      </c>
      <c r="AQ21" s="24">
        <f t="shared" si="7"/>
        <v>147.27707022471822</v>
      </c>
      <c r="AR21" s="24">
        <f>'Table U7'!AR$20*$AW21</f>
        <v>0</v>
      </c>
      <c r="AS21" s="24">
        <f>'Table U7'!AS$20*$AX21</f>
        <v>2.5139930508377078E-2</v>
      </c>
      <c r="AT21" s="24">
        <f>'Table U7'!AT$20*$AY21</f>
        <v>12.148619942891752</v>
      </c>
      <c r="AU21" s="24">
        <f>'Table U7'!AU$20*$AZ21</f>
        <v>10.699508218644992</v>
      </c>
      <c r="AV21" s="24">
        <f t="shared" si="8"/>
        <v>22.873268092045123</v>
      </c>
      <c r="AW21" s="24">
        <v>0</v>
      </c>
      <c r="AX21" s="24">
        <v>0.29989932535722402</v>
      </c>
      <c r="AY21" s="24">
        <v>155.57493327563287</v>
      </c>
      <c r="AZ21" s="24">
        <v>204.17533919573958</v>
      </c>
      <c r="BA21" s="24">
        <f>SUM(AW21:AZ21)</f>
        <v>360.05017179672967</v>
      </c>
    </row>
    <row r="22" spans="1:54" x14ac:dyDescent="0.2">
      <c r="A22" s="121" t="s">
        <v>163</v>
      </c>
      <c r="B22" s="126"/>
      <c r="D22" s="124">
        <f>SUM(D23:D24)</f>
        <v>0</v>
      </c>
      <c r="E22" s="124">
        <f>SUM(E23:E24)</f>
        <v>4.4147032582414116</v>
      </c>
      <c r="F22" s="124">
        <f>SUM(F23:F24)</f>
        <v>17.803178556325324</v>
      </c>
      <c r="G22" s="124">
        <f>SUM(G23:G24)</f>
        <v>7.9950296245181454</v>
      </c>
      <c r="H22" s="112">
        <f t="shared" si="0"/>
        <v>30.212911439084884</v>
      </c>
      <c r="I22" s="124">
        <f>SUM(I23:I24)</f>
        <v>0</v>
      </c>
      <c r="J22" s="124">
        <f>SUM(J23:J24)</f>
        <v>59.480133862098327</v>
      </c>
      <c r="K22" s="124">
        <f>SUM(K23:K24)</f>
        <v>218.37168515336862</v>
      </c>
      <c r="L22" s="124">
        <f>SUM(L23:L24)</f>
        <v>118.92675481457032</v>
      </c>
      <c r="M22" s="112">
        <f t="shared" si="1"/>
        <v>396.77857383003726</v>
      </c>
      <c r="N22" s="124">
        <f>SUM(N23:N24)</f>
        <v>0</v>
      </c>
      <c r="O22" s="124">
        <f>SUM(O23:O24)</f>
        <v>0</v>
      </c>
      <c r="P22" s="124">
        <f>SUM(P23:P24)</f>
        <v>0</v>
      </c>
      <c r="Q22" s="124">
        <f>SUM(Q23:Q24)</f>
        <v>0</v>
      </c>
      <c r="R22" s="112">
        <f t="shared" si="2"/>
        <v>0</v>
      </c>
      <c r="S22" s="124">
        <f>SUM(S23:S24)</f>
        <v>0</v>
      </c>
      <c r="T22" s="124">
        <f>SUM(T23:T24)</f>
        <v>0</v>
      </c>
      <c r="U22" s="124">
        <f>SUM(U23:U24)</f>
        <v>0</v>
      </c>
      <c r="V22" s="124">
        <f>SUM(V23:V24)</f>
        <v>16.025928794787696</v>
      </c>
      <c r="W22" s="112">
        <f t="shared" si="3"/>
        <v>16.025928794787696</v>
      </c>
      <c r="X22" s="124">
        <f>SUM(X23:X24)</f>
        <v>0</v>
      </c>
      <c r="Y22" s="124">
        <f>SUM(Y23:Y24)</f>
        <v>0</v>
      </c>
      <c r="Z22" s="124">
        <f>SUM(Z23:Z24)</f>
        <v>0</v>
      </c>
      <c r="AA22" s="124">
        <f>SUM(AA23:AA24)</f>
        <v>47.85620851789426</v>
      </c>
      <c r="AB22" s="112">
        <f t="shared" si="4"/>
        <v>47.85620851789426</v>
      </c>
      <c r="AC22" s="124">
        <f>SUM(AC23:AC24)</f>
        <v>0</v>
      </c>
      <c r="AD22" s="124">
        <f>SUM(AD23:AD24)</f>
        <v>0</v>
      </c>
      <c r="AE22" s="124">
        <f>SUM(AE23:AE24)</f>
        <v>0</v>
      </c>
      <c r="AF22" s="124">
        <f>SUM(AF23:AF24)</f>
        <v>49.377257825651398</v>
      </c>
      <c r="AG22" s="112">
        <f t="shared" si="5"/>
        <v>49.377257825651398</v>
      </c>
      <c r="AH22" s="124">
        <f>SUM(AH23:AH24)</f>
        <v>0</v>
      </c>
      <c r="AI22" s="124">
        <f>SUM(AI23:AI24)</f>
        <v>0</v>
      </c>
      <c r="AJ22" s="124">
        <f>SUM(AJ23:AJ24)</f>
        <v>0</v>
      </c>
      <c r="AK22" s="124">
        <f>SUM(AK23:AK24)</f>
        <v>0</v>
      </c>
      <c r="AL22" s="112">
        <f t="shared" si="6"/>
        <v>0</v>
      </c>
      <c r="AM22" s="124">
        <f>SUM(AM23:AM24)</f>
        <v>0</v>
      </c>
      <c r="AN22" s="124">
        <f>SUM(AN23:AN24)</f>
        <v>74.586538015552506</v>
      </c>
      <c r="AO22" s="124">
        <f>SUM(AO23:AO24)</f>
        <v>249.69315369941478</v>
      </c>
      <c r="AP22" s="124">
        <f>SUM(AP23:AP24)</f>
        <v>131.72647227670615</v>
      </c>
      <c r="AQ22" s="112">
        <f t="shared" si="7"/>
        <v>456.00616399167342</v>
      </c>
      <c r="AR22" s="124">
        <f>SUM(AR23:AR24)</f>
        <v>0</v>
      </c>
      <c r="AS22" s="124">
        <f>SUM(AS23:AS24)</f>
        <v>10.160907406011821</v>
      </c>
      <c r="AT22" s="124">
        <f>SUM(AT23:AT24)</f>
        <v>38.124711679283777</v>
      </c>
      <c r="AU22" s="124">
        <f>SUM(AU23:AU24)</f>
        <v>20.885523706399802</v>
      </c>
      <c r="AV22" s="112">
        <f t="shared" si="8"/>
        <v>69.171142791695402</v>
      </c>
      <c r="AW22" s="124">
        <f>SUM(AW23:AW24)</f>
        <v>0</v>
      </c>
      <c r="AX22" s="124">
        <f>SUM(AX23:AX24)</f>
        <v>148.64228254190405</v>
      </c>
      <c r="AY22" s="124">
        <f>SUM(AY23:AY24)</f>
        <v>523.99272908839259</v>
      </c>
      <c r="AZ22" s="124">
        <f>SUM(AZ23:AZ24)</f>
        <v>392.79317556052774</v>
      </c>
      <c r="BA22" s="124">
        <f>SUM(BA23:BA24)</f>
        <v>1065.4281871908242</v>
      </c>
    </row>
    <row r="23" spans="1:54" x14ac:dyDescent="0.2">
      <c r="A23" s="128"/>
      <c r="B23" s="126">
        <v>29</v>
      </c>
      <c r="C23" s="105" t="s">
        <v>65</v>
      </c>
      <c r="D23" s="24">
        <f>'Table U7'!D$22*$AW23</f>
        <v>0</v>
      </c>
      <c r="E23" s="24">
        <f>'Table U7'!E$22*$AX23</f>
        <v>4.4147032582414116</v>
      </c>
      <c r="F23" s="24">
        <f>'Table U7'!F$22*$AY23</f>
        <v>17.803178556325324</v>
      </c>
      <c r="G23" s="24">
        <f>'Table U7'!G$22*$AZ23</f>
        <v>7.9950296245181454</v>
      </c>
      <c r="H23" s="24">
        <f t="shared" si="0"/>
        <v>30.212911439084884</v>
      </c>
      <c r="I23" s="24">
        <f>'Table U7'!I$22*$AW23</f>
        <v>0</v>
      </c>
      <c r="J23" s="24">
        <f>'Table U7'!J$22*$AX23</f>
        <v>35.826013623486567</v>
      </c>
      <c r="K23" s="24">
        <f>'Table U7'!K$22*$AY23</f>
        <v>144.47560349828544</v>
      </c>
      <c r="L23" s="24">
        <f>'Table U7'!L$22*$AZ23</f>
        <v>64.880927095939114</v>
      </c>
      <c r="M23" s="24">
        <f t="shared" si="1"/>
        <v>245.18254421771113</v>
      </c>
      <c r="N23" s="24">
        <f>'Table U7'!N$22*$AW23</f>
        <v>0</v>
      </c>
      <c r="O23" s="24">
        <f>'Table U7'!O$22*$AX23</f>
        <v>0</v>
      </c>
      <c r="P23" s="24">
        <f>'Table U7'!P$22*$AY23</f>
        <v>0</v>
      </c>
      <c r="Q23" s="24">
        <f>'Table U7'!Q$22*$AZ23</f>
        <v>0</v>
      </c>
      <c r="R23" s="24">
        <f t="shared" si="2"/>
        <v>0</v>
      </c>
      <c r="S23" s="24">
        <f>'Table U7'!S$22*$AW23</f>
        <v>0</v>
      </c>
      <c r="T23" s="24">
        <f>'Table U7'!T$22*$AX23</f>
        <v>0</v>
      </c>
      <c r="U23" s="24">
        <f>'Table U7'!U$22*$AY23</f>
        <v>0</v>
      </c>
      <c r="V23" s="24">
        <f>'Table U7'!V$22*$AZ23</f>
        <v>8.0409214810258689</v>
      </c>
      <c r="W23" s="24">
        <f t="shared" si="3"/>
        <v>8.0409214810258689</v>
      </c>
      <c r="X23" s="24">
        <f>'Table U7'!X$22*$AW23</f>
        <v>0</v>
      </c>
      <c r="Y23" s="24">
        <f>'Table U7'!Y$22*$AX23</f>
        <v>0</v>
      </c>
      <c r="Z23" s="24">
        <f>'Table U7'!Z$22*$AY23</f>
        <v>0</v>
      </c>
      <c r="AA23" s="24">
        <f>'Table U7'!AA$22*$AZ23</f>
        <v>24.688628912825699</v>
      </c>
      <c r="AB23" s="24">
        <f t="shared" si="4"/>
        <v>24.688628912825699</v>
      </c>
      <c r="AC23" s="24">
        <f>'Table U7'!AC$22*$AW23</f>
        <v>0</v>
      </c>
      <c r="AD23" s="24">
        <f>'Table U7'!AD$22*$AX23</f>
        <v>0</v>
      </c>
      <c r="AE23" s="24">
        <f>'Table U7'!AE$22*$AY23</f>
        <v>0</v>
      </c>
      <c r="AF23" s="24">
        <f>'Table U7'!AF$22*$AZ23</f>
        <v>49.377257825651398</v>
      </c>
      <c r="AG23" s="24">
        <f t="shared" si="5"/>
        <v>49.377257825651398</v>
      </c>
      <c r="AH23" s="24">
        <f>'Table U7'!AH$22*$AW23</f>
        <v>0</v>
      </c>
      <c r="AI23" s="24">
        <f>'Table U7'!AI$22*$AX23</f>
        <v>0</v>
      </c>
      <c r="AJ23" s="24">
        <f>'Table U7'!AJ$22*$AY23</f>
        <v>0</v>
      </c>
      <c r="AK23" s="24">
        <f>'Table U7'!AK$22*$AZ23</f>
        <v>0</v>
      </c>
      <c r="AL23" s="24">
        <f t="shared" si="6"/>
        <v>0</v>
      </c>
      <c r="AM23" s="24">
        <f>'Table U7'!AM$22*$AW23</f>
        <v>0</v>
      </c>
      <c r="AN23" s="24">
        <f>'Table U7'!AN$22*$AX23</f>
        <v>45.552821166478864</v>
      </c>
      <c r="AO23" s="24">
        <f>'Table U7'!AO$22*$AY23</f>
        <v>183.70091069138658</v>
      </c>
      <c r="AP23" s="24">
        <f>'Table U7'!AP$22*$AZ23</f>
        <v>82.496180015381753</v>
      </c>
      <c r="AQ23" s="24">
        <f t="shared" si="7"/>
        <v>311.74991187324719</v>
      </c>
      <c r="AR23" s="24">
        <f>'Table U7'!AR$22*$AW23</f>
        <v>0</v>
      </c>
      <c r="AS23" s="24">
        <f>'Table U7'!AS$22*$AX23</f>
        <v>6.1062333605968773</v>
      </c>
      <c r="AT23" s="24">
        <f>'Table U7'!AT$22*$AY23</f>
        <v>24.624613811212583</v>
      </c>
      <c r="AU23" s="24">
        <f>'Table U7'!AU$22*$AZ23</f>
        <v>11.058391415336077</v>
      </c>
      <c r="AV23" s="24">
        <f t="shared" si="8"/>
        <v>41.78923858714554</v>
      </c>
      <c r="AW23" s="24">
        <v>0</v>
      </c>
      <c r="AX23" s="24">
        <v>91.899771408803716</v>
      </c>
      <c r="AY23" s="24">
        <v>370.60430655720995</v>
      </c>
      <c r="AZ23" s="24">
        <v>248.53733637067805</v>
      </c>
      <c r="BA23" s="24">
        <f>SUM(AW23:AZ23)</f>
        <v>711.04141433669167</v>
      </c>
      <c r="BB23" s="105">
        <f>BA23-SUM(H23,M23,R23,W23,AB23,AG23,AL23,AQ23,AV23)</f>
        <v>0</v>
      </c>
    </row>
    <row r="24" spans="1:54" x14ac:dyDescent="0.2">
      <c r="A24" s="127"/>
      <c r="B24" s="126">
        <v>30</v>
      </c>
      <c r="C24" s="105" t="s">
        <v>66</v>
      </c>
      <c r="D24" s="24">
        <f>'Table U7'!D$23*$AW24</f>
        <v>0</v>
      </c>
      <c r="E24" s="24">
        <f>'Table U7'!E$23*$AX24</f>
        <v>0</v>
      </c>
      <c r="F24" s="24">
        <f>'Table U7'!F$23*$AY24</f>
        <v>0</v>
      </c>
      <c r="G24" s="24">
        <f>'Table U7'!G$23*$AZ24</f>
        <v>0</v>
      </c>
      <c r="H24" s="24">
        <f t="shared" si="0"/>
        <v>0</v>
      </c>
      <c r="I24" s="24">
        <f>'Table U7'!I$23*$AW24</f>
        <v>0</v>
      </c>
      <c r="J24" s="24">
        <f>'Table U7'!J$23*$AX24</f>
        <v>23.65412023861176</v>
      </c>
      <c r="K24" s="24">
        <f>'Table U7'!K$23*$AY24</f>
        <v>73.896081655083194</v>
      </c>
      <c r="L24" s="24">
        <f>'Table U7'!L$23*$AZ24</f>
        <v>54.045827718631202</v>
      </c>
      <c r="M24" s="24">
        <f t="shared" si="1"/>
        <v>151.59602961232616</v>
      </c>
      <c r="N24" s="24">
        <f>'Table U7'!N$23*$AW24</f>
        <v>0</v>
      </c>
      <c r="O24" s="24">
        <f>'Table U7'!O$23*$AX24</f>
        <v>0</v>
      </c>
      <c r="P24" s="24">
        <f>'Table U7'!P$23*$AY24</f>
        <v>0</v>
      </c>
      <c r="Q24" s="24">
        <f>'Table U7'!Q$23*$AZ24</f>
        <v>0</v>
      </c>
      <c r="R24" s="24">
        <f t="shared" si="2"/>
        <v>0</v>
      </c>
      <c r="S24" s="24">
        <f>'Table U7'!S$23*$AW24</f>
        <v>0</v>
      </c>
      <c r="T24" s="24">
        <f>'Table U7'!T$23*$AX24</f>
        <v>0</v>
      </c>
      <c r="U24" s="24">
        <f>'Table U7'!U$23*$AY24</f>
        <v>0</v>
      </c>
      <c r="V24" s="24">
        <f>'Table U7'!V$23*$AZ24</f>
        <v>7.9850073137618276</v>
      </c>
      <c r="W24" s="24">
        <f t="shared" si="3"/>
        <v>7.9850073137618276</v>
      </c>
      <c r="X24" s="24">
        <f>'Table U7'!X$23*$AW24</f>
        <v>0</v>
      </c>
      <c r="Y24" s="24">
        <f>'Table U7'!Y$23*$AX24</f>
        <v>0</v>
      </c>
      <c r="Z24" s="24">
        <f>'Table U7'!Z$23*$AY24</f>
        <v>0</v>
      </c>
      <c r="AA24" s="24">
        <f>'Table U7'!AA$23*$AZ24</f>
        <v>23.167579605068561</v>
      </c>
      <c r="AB24" s="24">
        <f t="shared" si="4"/>
        <v>23.167579605068561</v>
      </c>
      <c r="AC24" s="24">
        <f>'Table U7'!AC$23*$AW24</f>
        <v>0</v>
      </c>
      <c r="AD24" s="24">
        <f>'Table U7'!AD$23*$AX24</f>
        <v>0</v>
      </c>
      <c r="AE24" s="24">
        <f>'Table U7'!AE$23*$AY24</f>
        <v>0</v>
      </c>
      <c r="AF24" s="24">
        <f>'Table U7'!AF$23*$AZ24</f>
        <v>0</v>
      </c>
      <c r="AG24" s="24">
        <f t="shared" si="5"/>
        <v>0</v>
      </c>
      <c r="AH24" s="24">
        <f>'Table U7'!AH$23*$AW24</f>
        <v>0</v>
      </c>
      <c r="AI24" s="24">
        <f>'Table U7'!AI$23*$AX24</f>
        <v>0</v>
      </c>
      <c r="AJ24" s="24">
        <f>'Table U7'!AJ$23*$AY24</f>
        <v>0</v>
      </c>
      <c r="AK24" s="24">
        <f>'Table U7'!AK$23*$AZ24</f>
        <v>0</v>
      </c>
      <c r="AL24" s="24">
        <f t="shared" si="6"/>
        <v>0</v>
      </c>
      <c r="AM24" s="24">
        <f>'Table U7'!AM$23*$AW24</f>
        <v>0</v>
      </c>
      <c r="AN24" s="24">
        <f>'Table U7'!AN$23*$AX24</f>
        <v>29.033716849073638</v>
      </c>
      <c r="AO24" s="24">
        <f>'Table U7'!AO$23*$AY24</f>
        <v>65.992243008028197</v>
      </c>
      <c r="AP24" s="24">
        <f>'Table U7'!AP$23*$AZ24</f>
        <v>49.230292261324408</v>
      </c>
      <c r="AQ24" s="24">
        <f t="shared" si="7"/>
        <v>144.25625211842623</v>
      </c>
      <c r="AR24" s="24">
        <f>'Table U7'!AR$23*$AW24</f>
        <v>0</v>
      </c>
      <c r="AS24" s="24">
        <f>'Table U7'!AS$23*$AX24</f>
        <v>4.0546740454149441</v>
      </c>
      <c r="AT24" s="24">
        <f>'Table U7'!AT$23*$AY24</f>
        <v>13.500097868071197</v>
      </c>
      <c r="AU24" s="24">
        <f>'Table U7'!AU$23*$AZ24</f>
        <v>9.8271322910637249</v>
      </c>
      <c r="AV24" s="24">
        <f t="shared" si="8"/>
        <v>27.381904204549869</v>
      </c>
      <c r="AW24" s="24">
        <v>0</v>
      </c>
      <c r="AX24" s="24">
        <v>56.742511133100344</v>
      </c>
      <c r="AY24" s="24">
        <v>153.38842253118261</v>
      </c>
      <c r="AZ24" s="24">
        <v>144.25583918984972</v>
      </c>
      <c r="BA24" s="24">
        <f>SUM(AW24:AZ24)</f>
        <v>354.38677285413269</v>
      </c>
      <c r="BB24" s="105">
        <f>BA24-SUM(H24,M24,R24,W24,AB24,AG24,AL24,AQ24,AV24)</f>
        <v>0</v>
      </c>
    </row>
    <row r="25" spans="1:54" x14ac:dyDescent="0.2">
      <c r="A25" s="121" t="s">
        <v>164</v>
      </c>
      <c r="B25" s="126"/>
      <c r="D25" s="124">
        <f>SUM(D26:D28)</f>
        <v>0</v>
      </c>
      <c r="E25" s="124">
        <f>SUM(E26:E28)</f>
        <v>0</v>
      </c>
      <c r="F25" s="124">
        <f>SUM(F26:F28)</f>
        <v>0</v>
      </c>
      <c r="G25" s="124">
        <f>SUM(G26:G28)</f>
        <v>0</v>
      </c>
      <c r="H25" s="112">
        <f t="shared" si="0"/>
        <v>0</v>
      </c>
      <c r="I25" s="124">
        <f>SUM(I26:I28)</f>
        <v>0</v>
      </c>
      <c r="J25" s="124">
        <f>SUM(J26:J28)</f>
        <v>22.734135701934676</v>
      </c>
      <c r="K25" s="124">
        <f>SUM(K26:K28)</f>
        <v>1306.4217522153967</v>
      </c>
      <c r="L25" s="124">
        <f>SUM(L26:L28)</f>
        <v>344.246631895826</v>
      </c>
      <c r="M25" s="112">
        <f t="shared" si="1"/>
        <v>1673.4025198131576</v>
      </c>
      <c r="N25" s="124">
        <f>SUM(N26:N28)</f>
        <v>0</v>
      </c>
      <c r="O25" s="124">
        <f>SUM(O26:O28)</f>
        <v>2.5947286326002885</v>
      </c>
      <c r="P25" s="124">
        <f>SUM(P26:P28)</f>
        <v>149.10661092062784</v>
      </c>
      <c r="Q25" s="124">
        <f>SUM(Q26:Q28)</f>
        <v>39.270597616545281</v>
      </c>
      <c r="R25" s="112">
        <f t="shared" si="2"/>
        <v>190.97193716977341</v>
      </c>
      <c r="S25" s="124">
        <f>SUM(S26:S28)</f>
        <v>0</v>
      </c>
      <c r="T25" s="124">
        <f>SUM(T26:T28)</f>
        <v>0</v>
      </c>
      <c r="U25" s="124">
        <f>SUM(U26:U28)</f>
        <v>0</v>
      </c>
      <c r="V25" s="124">
        <f>SUM(V26:V28)</f>
        <v>256.53904239079623</v>
      </c>
      <c r="W25" s="112">
        <f t="shared" si="3"/>
        <v>256.53904239079623</v>
      </c>
      <c r="X25" s="124">
        <f>SUM(X26:X28)</f>
        <v>0</v>
      </c>
      <c r="Y25" s="124">
        <f>SUM(Y26:Y28)</f>
        <v>0</v>
      </c>
      <c r="Z25" s="124">
        <f>SUM(Z26:Z28)</f>
        <v>0</v>
      </c>
      <c r="AA25" s="124">
        <f>SUM(AA26:AA28)</f>
        <v>0</v>
      </c>
      <c r="AB25" s="112">
        <f t="shared" si="4"/>
        <v>0</v>
      </c>
      <c r="AC25" s="124">
        <f>SUM(AC26:AC28)</f>
        <v>0</v>
      </c>
      <c r="AD25" s="124">
        <f>SUM(AD26:AD28)</f>
        <v>0</v>
      </c>
      <c r="AE25" s="124">
        <f>SUM(AE26:AE28)</f>
        <v>0</v>
      </c>
      <c r="AF25" s="124">
        <f>SUM(AF26:AF28)</f>
        <v>0</v>
      </c>
      <c r="AG25" s="112">
        <f t="shared" si="5"/>
        <v>0</v>
      </c>
      <c r="AH25" s="124">
        <f>SUM(AH26:AH28)</f>
        <v>0</v>
      </c>
      <c r="AI25" s="124">
        <f>SUM(AI26:AI28)</f>
        <v>0</v>
      </c>
      <c r="AJ25" s="124">
        <f>SUM(AJ26:AJ28)</f>
        <v>0</v>
      </c>
      <c r="AK25" s="124">
        <f>SUM(AK26:AK28)</f>
        <v>268.34823134576311</v>
      </c>
      <c r="AL25" s="112">
        <f t="shared" si="6"/>
        <v>268.34823134576311</v>
      </c>
      <c r="AM25" s="124">
        <f>SUM(AM26:AM28)</f>
        <v>0</v>
      </c>
      <c r="AN25" s="124">
        <f>SUM(AN26:AN28)</f>
        <v>0</v>
      </c>
      <c r="AO25" s="124">
        <f>SUM(AO26:AO28)</f>
        <v>0</v>
      </c>
      <c r="AP25" s="124">
        <f>SUM(AP26:AP28)</f>
        <v>0</v>
      </c>
      <c r="AQ25" s="112">
        <f t="shared" si="7"/>
        <v>0</v>
      </c>
      <c r="AR25" s="124">
        <f>SUM(AR26:AR28)</f>
        <v>0</v>
      </c>
      <c r="AS25" s="124">
        <f>SUM(AS26:AS28)</f>
        <v>5.1519843462943138</v>
      </c>
      <c r="AT25" s="124">
        <f>SUM(AT26:AT28)</f>
        <v>296.05983290138158</v>
      </c>
      <c r="AU25" s="124">
        <f>SUM(AU26:AU28)</f>
        <v>78.012785796862616</v>
      </c>
      <c r="AV25" s="112">
        <f t="shared" si="8"/>
        <v>379.22460304453853</v>
      </c>
      <c r="AW25" s="124">
        <f>SUM(AW26:AW28)</f>
        <v>0</v>
      </c>
      <c r="AX25" s="124">
        <f>SUM(AX26:AX28)</f>
        <v>30.480848680829276</v>
      </c>
      <c r="AY25" s="124">
        <f>SUM(AY26:AY28)</f>
        <v>1751.5881960374063</v>
      </c>
      <c r="AZ25" s="124">
        <f>SUM(AZ26:AZ28)</f>
        <v>986.41728904579338</v>
      </c>
      <c r="BA25" s="124">
        <f>SUM(BA26:BA28)</f>
        <v>2768.486333764029</v>
      </c>
    </row>
    <row r="26" spans="1:54" x14ac:dyDescent="0.2">
      <c r="B26" s="126">
        <v>10</v>
      </c>
      <c r="C26" s="105" t="s">
        <v>47</v>
      </c>
      <c r="D26" s="24">
        <f>'Table U7'!D$25*$AW26</f>
        <v>0</v>
      </c>
      <c r="E26" s="24">
        <f>'Table U7'!E$25*$AX26</f>
        <v>0</v>
      </c>
      <c r="F26" s="24">
        <f>'Table U7'!F$25*$AY26</f>
        <v>0</v>
      </c>
      <c r="G26" s="24">
        <f>'Table U7'!G$25*$AZ26</f>
        <v>0</v>
      </c>
      <c r="H26" s="24">
        <f t="shared" si="0"/>
        <v>0</v>
      </c>
      <c r="I26" s="24">
        <f>'Table U7'!I$25*$AW26</f>
        <v>0</v>
      </c>
      <c r="J26" s="24">
        <f>'Table U7'!J$25*$AX26</f>
        <v>18.336601260196144</v>
      </c>
      <c r="K26" s="24">
        <f>'Table U7'!K$25*$AY26</f>
        <v>1049.3901500117584</v>
      </c>
      <c r="L26" s="24">
        <f>'Table U7'!L$25*$AZ26</f>
        <v>274.2425049187836</v>
      </c>
      <c r="M26" s="24">
        <f t="shared" si="1"/>
        <v>1341.9692561907382</v>
      </c>
      <c r="N26" s="24">
        <f>'Table U7'!N$25*$AW26</f>
        <v>0</v>
      </c>
      <c r="O26" s="24">
        <f>'Table U7'!O$25*$AX26</f>
        <v>2.0928222184561225</v>
      </c>
      <c r="P26" s="24">
        <f>'Table U7'!P$25*$AY26</f>
        <v>119.77067018089909</v>
      </c>
      <c r="Q26" s="24">
        <f>'Table U7'!Q$25*$AZ26</f>
        <v>31.674364013007995</v>
      </c>
      <c r="R26" s="24">
        <f t="shared" si="2"/>
        <v>153.5378564123632</v>
      </c>
      <c r="S26" s="24">
        <f>'Table U7'!S$25*$AW26</f>
        <v>0</v>
      </c>
      <c r="T26" s="24">
        <f>'Table U7'!T$25*$AX26</f>
        <v>0</v>
      </c>
      <c r="U26" s="24">
        <f>'Table U7'!U$25*$AY26</f>
        <v>0</v>
      </c>
      <c r="V26" s="24">
        <f>'Table U7'!V$25*$AZ26</f>
        <v>204.37065486237807</v>
      </c>
      <c r="W26" s="24">
        <f t="shared" si="3"/>
        <v>204.37065486237807</v>
      </c>
      <c r="X26" s="24">
        <f>'Table U7'!X$25*$AW26</f>
        <v>0</v>
      </c>
      <c r="Y26" s="24">
        <f>'Table U7'!Y$25*$AX26</f>
        <v>0</v>
      </c>
      <c r="Z26" s="24">
        <f>'Table U7'!Z$25*$AY26</f>
        <v>0</v>
      </c>
      <c r="AA26" s="24">
        <f>'Table U7'!AA$25*$AZ26</f>
        <v>0</v>
      </c>
      <c r="AB26" s="24">
        <f t="shared" si="4"/>
        <v>0</v>
      </c>
      <c r="AC26" s="24">
        <f>'Table U7'!AC$25*$AW26</f>
        <v>0</v>
      </c>
      <c r="AD26" s="24">
        <f>'Table U7'!AD$25*$AX26</f>
        <v>0</v>
      </c>
      <c r="AE26" s="24">
        <f>'Table U7'!AE$25*$AY26</f>
        <v>0</v>
      </c>
      <c r="AF26" s="24">
        <f>'Table U7'!AF$25*$AZ26</f>
        <v>0</v>
      </c>
      <c r="AG26" s="24">
        <f t="shared" si="5"/>
        <v>0</v>
      </c>
      <c r="AH26" s="24">
        <f>'Table U7'!AH$25*$AW26</f>
        <v>0</v>
      </c>
      <c r="AI26" s="24">
        <f>'Table U7'!AI$25*$AX26</f>
        <v>0</v>
      </c>
      <c r="AJ26" s="24">
        <f>'Table U7'!AJ$25*$AY26</f>
        <v>0</v>
      </c>
      <c r="AK26" s="24">
        <f>'Table U7'!AK$25*$AZ26</f>
        <v>213.77839123508832</v>
      </c>
      <c r="AL26" s="24">
        <f t="shared" si="6"/>
        <v>213.77839123508832</v>
      </c>
      <c r="AM26" s="24">
        <f>'Table U7'!AM$25*$AW26</f>
        <v>0</v>
      </c>
      <c r="AN26" s="24">
        <f>'Table U7'!AN$25*$AX26</f>
        <v>0</v>
      </c>
      <c r="AO26" s="24">
        <f>'Table U7'!AO$25*$AY26</f>
        <v>0</v>
      </c>
      <c r="AP26" s="24">
        <f>'Table U7'!AP$25*$AZ26</f>
        <v>0</v>
      </c>
      <c r="AQ26" s="24">
        <f t="shared" si="7"/>
        <v>0</v>
      </c>
      <c r="AR26" s="24">
        <f>'Table U7'!AR$25*$AW26</f>
        <v>0</v>
      </c>
      <c r="AS26" s="24">
        <f>'Table U7'!AS$25*$AX26</f>
        <v>4.1554200210361083</v>
      </c>
      <c r="AT26" s="24">
        <f>'Table U7'!AT$25*$AY26</f>
        <v>237.81161935951377</v>
      </c>
      <c r="AU26" s="24">
        <f>'Table U7'!AU$25*$AZ26</f>
        <v>62.148529020607441</v>
      </c>
      <c r="AV26" s="24">
        <f t="shared" si="8"/>
        <v>304.11556840115736</v>
      </c>
      <c r="AW26" s="24">
        <v>0</v>
      </c>
      <c r="AX26" s="24">
        <v>24.584843499688372</v>
      </c>
      <c r="AY26" s="24">
        <v>1406.9724395521714</v>
      </c>
      <c r="AZ26" s="24">
        <v>786.21444404986551</v>
      </c>
      <c r="BA26" s="24">
        <f>SUM(AW26:AZ26)</f>
        <v>2217.7717271017254</v>
      </c>
    </row>
    <row r="27" spans="1:54" x14ac:dyDescent="0.2">
      <c r="A27" s="127"/>
      <c r="B27" s="126">
        <v>11</v>
      </c>
      <c r="C27" s="105" t="s">
        <v>48</v>
      </c>
      <c r="D27" s="24">
        <f>'Table U7'!D$26*$AW27</f>
        <v>0</v>
      </c>
      <c r="E27" s="24">
        <f>'Table U7'!E$26*$AX27</f>
        <v>0</v>
      </c>
      <c r="F27" s="24">
        <f>'Table U7'!F$26*$AY27</f>
        <v>0</v>
      </c>
      <c r="G27" s="24">
        <f>'Table U7'!G$26*$AZ27</f>
        <v>0</v>
      </c>
      <c r="H27" s="24">
        <f t="shared" si="0"/>
        <v>0</v>
      </c>
      <c r="I27" s="24">
        <f>'Table U7'!I$26*$AW27</f>
        <v>0</v>
      </c>
      <c r="J27" s="24">
        <f>'Table U7'!J$26*$AX27</f>
        <v>4.3975344417385305</v>
      </c>
      <c r="K27" s="24">
        <f>'Table U7'!K$26*$AY27</f>
        <v>251.66764887423349</v>
      </c>
      <c r="L27" s="24">
        <f>'Table U7'!L$26*$AZ27</f>
        <v>65.769596211206419</v>
      </c>
      <c r="M27" s="24">
        <f t="shared" si="1"/>
        <v>321.83477952717845</v>
      </c>
      <c r="N27" s="24">
        <f>'Table U7'!N$26*$AW27</f>
        <v>0</v>
      </c>
      <c r="O27" s="24">
        <f>'Table U7'!O$26*$AX27</f>
        <v>0.50190641414416581</v>
      </c>
      <c r="P27" s="24">
        <f>'Table U7'!P$26*$AY27</f>
        <v>28.723733463841253</v>
      </c>
      <c r="Q27" s="24">
        <f>'Table U7'!Q$26*$AZ27</f>
        <v>7.5962336035372857</v>
      </c>
      <c r="R27" s="24">
        <f t="shared" si="2"/>
        <v>36.821873481522701</v>
      </c>
      <c r="S27" s="24">
        <f>'Table U7'!S$26*$AW27</f>
        <v>0</v>
      </c>
      <c r="T27" s="24">
        <f>'Table U7'!T$26*$AX27</f>
        <v>0</v>
      </c>
      <c r="U27" s="24">
        <f>'Table U7'!U$26*$AY27</f>
        <v>0</v>
      </c>
      <c r="V27" s="24">
        <f>'Table U7'!V$26*$AZ27</f>
        <v>49.012735832831865</v>
      </c>
      <c r="W27" s="24">
        <f t="shared" si="3"/>
        <v>49.012735832831865</v>
      </c>
      <c r="X27" s="24">
        <f>'Table U7'!X$26*$AW27</f>
        <v>0</v>
      </c>
      <c r="Y27" s="24">
        <f>'Table U7'!Y$26*$AX27</f>
        <v>0</v>
      </c>
      <c r="Z27" s="24">
        <f>'Table U7'!Z$26*$AY27</f>
        <v>0</v>
      </c>
      <c r="AA27" s="24">
        <f>'Table U7'!AA$26*$AZ27</f>
        <v>0</v>
      </c>
      <c r="AB27" s="24">
        <f t="shared" si="4"/>
        <v>0</v>
      </c>
      <c r="AC27" s="24">
        <f>'Table U7'!AC$26*$AW27</f>
        <v>0</v>
      </c>
      <c r="AD27" s="24">
        <f>'Table U7'!AD$26*$AX27</f>
        <v>0</v>
      </c>
      <c r="AE27" s="24">
        <f>'Table U7'!AE$26*$AY27</f>
        <v>0</v>
      </c>
      <c r="AF27" s="24">
        <f>'Table U7'!AF$26*$AZ27</f>
        <v>0</v>
      </c>
      <c r="AG27" s="24">
        <f t="shared" si="5"/>
        <v>0</v>
      </c>
      <c r="AH27" s="24">
        <f>'Table U7'!AH$26*$AW27</f>
        <v>0</v>
      </c>
      <c r="AI27" s="24">
        <f>'Table U7'!AI$26*$AX27</f>
        <v>0</v>
      </c>
      <c r="AJ27" s="24">
        <f>'Table U7'!AJ$26*$AY27</f>
        <v>0</v>
      </c>
      <c r="AK27" s="24">
        <f>'Table U7'!AK$26*$AZ27</f>
        <v>51.268925195884364</v>
      </c>
      <c r="AL27" s="24">
        <f t="shared" si="6"/>
        <v>51.268925195884364</v>
      </c>
      <c r="AM27" s="24">
        <f>'Table U7'!AM$26*$AW27</f>
        <v>0</v>
      </c>
      <c r="AN27" s="24">
        <f>'Table U7'!AN$26*$AX27</f>
        <v>0</v>
      </c>
      <c r="AO27" s="24">
        <f>'Table U7'!AO$26*$AY27</f>
        <v>0</v>
      </c>
      <c r="AP27" s="24">
        <f>'Table U7'!AP$26*$AZ27</f>
        <v>0</v>
      </c>
      <c r="AQ27" s="24">
        <f t="shared" si="7"/>
        <v>0</v>
      </c>
      <c r="AR27" s="24">
        <f>'Table U7'!AR$26*$AW27</f>
        <v>0</v>
      </c>
      <c r="AS27" s="24">
        <f>'Table U7'!AS$26*$AX27</f>
        <v>0.99656432525820582</v>
      </c>
      <c r="AT27" s="24">
        <f>'Table U7'!AT$26*$AY27</f>
        <v>57.03264045170652</v>
      </c>
      <c r="AU27" s="24">
        <f>'Table U7'!AU$26*$AZ27</f>
        <v>14.904632161292048</v>
      </c>
      <c r="AV27" s="24">
        <f t="shared" si="8"/>
        <v>72.933836938256775</v>
      </c>
      <c r="AW27" s="24">
        <v>0</v>
      </c>
      <c r="AX27" s="24">
        <v>5.896005181140902</v>
      </c>
      <c r="AY27" s="24">
        <v>337.4240227897813</v>
      </c>
      <c r="AZ27" s="24">
        <v>188.55212300475199</v>
      </c>
      <c r="BA27" s="24">
        <f>SUM(AW27:AZ27)</f>
        <v>531.87215097567423</v>
      </c>
    </row>
    <row r="28" spans="1:54" x14ac:dyDescent="0.2">
      <c r="A28" s="127"/>
      <c r="B28" s="126">
        <v>12</v>
      </c>
      <c r="C28" s="105" t="s">
        <v>49</v>
      </c>
      <c r="D28" s="24">
        <f>'Table U7'!D$27*$AW28</f>
        <v>0</v>
      </c>
      <c r="E28" s="24">
        <f>'Table U7'!E$27*$AX28</f>
        <v>0</v>
      </c>
      <c r="F28" s="24">
        <f>'Table U7'!F$27*$AY28</f>
        <v>0</v>
      </c>
      <c r="G28" s="24">
        <f>'Table U7'!G$27*$AZ28</f>
        <v>0</v>
      </c>
      <c r="H28" s="24">
        <f t="shared" si="0"/>
        <v>0</v>
      </c>
      <c r="I28" s="24">
        <f>'Table U7'!I$27*$AW28</f>
        <v>0</v>
      </c>
      <c r="J28" s="24">
        <f>'Table U7'!J$27*$AX28</f>
        <v>0</v>
      </c>
      <c r="K28" s="24">
        <f>'Table U7'!K$27*$AY28</f>
        <v>5.3639533294048674</v>
      </c>
      <c r="L28" s="24">
        <f>'Table U7'!L$27*$AZ28</f>
        <v>4.2345307658360003</v>
      </c>
      <c r="M28" s="24">
        <f t="shared" si="1"/>
        <v>9.5984840952408668</v>
      </c>
      <c r="N28" s="24">
        <f>'Table U7'!N$27*$AW28</f>
        <v>0</v>
      </c>
      <c r="O28" s="24">
        <f>'Table U7'!O$27*$AX28</f>
        <v>0</v>
      </c>
      <c r="P28" s="24">
        <f>'Table U7'!P$27*$AY28</f>
        <v>0.61220727588751189</v>
      </c>
      <c r="Q28" s="24">
        <f>'Table U7'!Q$27*$AZ28</f>
        <v>0</v>
      </c>
      <c r="R28" s="24">
        <f t="shared" si="2"/>
        <v>0.61220727588751189</v>
      </c>
      <c r="S28" s="24">
        <f>'Table U7'!S$27*$AW28</f>
        <v>0</v>
      </c>
      <c r="T28" s="24">
        <f>'Table U7'!T$27*$AX28</f>
        <v>0</v>
      </c>
      <c r="U28" s="24">
        <f>'Table U7'!U$27*$AY28</f>
        <v>0</v>
      </c>
      <c r="V28" s="24">
        <f>'Table U7'!V$27*$AZ28</f>
        <v>3.1556516955862888</v>
      </c>
      <c r="W28" s="24">
        <f t="shared" si="3"/>
        <v>3.1556516955862888</v>
      </c>
      <c r="X28" s="24">
        <f>'Table U7'!X$27*$AW28</f>
        <v>0</v>
      </c>
      <c r="Y28" s="24">
        <f>'Table U7'!Y$27*$AX28</f>
        <v>0</v>
      </c>
      <c r="Z28" s="24">
        <f>'Table U7'!Z$27*$AY28</f>
        <v>0</v>
      </c>
      <c r="AA28" s="24">
        <f>'Table U7'!AA$27*$AZ28</f>
        <v>0</v>
      </c>
      <c r="AB28" s="24">
        <f t="shared" si="4"/>
        <v>0</v>
      </c>
      <c r="AC28" s="24">
        <f>'Table U7'!AC$27*$AW28</f>
        <v>0</v>
      </c>
      <c r="AD28" s="24">
        <f>'Table U7'!AD$27*$AX28</f>
        <v>0</v>
      </c>
      <c r="AE28" s="24">
        <f>'Table U7'!AE$27*$AY28</f>
        <v>0</v>
      </c>
      <c r="AF28" s="24">
        <f>'Table U7'!AF$27*$AZ28</f>
        <v>0</v>
      </c>
      <c r="AG28" s="24">
        <f t="shared" si="5"/>
        <v>0</v>
      </c>
      <c r="AH28" s="24">
        <f>'Table U7'!AH$27*$AW28</f>
        <v>0</v>
      </c>
      <c r="AI28" s="24">
        <f>'Table U7'!AI$27*$AX28</f>
        <v>0</v>
      </c>
      <c r="AJ28" s="24">
        <f>'Table U7'!AJ$27*$AY28</f>
        <v>0</v>
      </c>
      <c r="AK28" s="24">
        <f>'Table U7'!AK$27*$AZ28</f>
        <v>3.300914914790452</v>
      </c>
      <c r="AL28" s="24">
        <f t="shared" si="6"/>
        <v>3.300914914790452</v>
      </c>
      <c r="AM28" s="24">
        <f>'Table U7'!AM$27*$AW28</f>
        <v>0</v>
      </c>
      <c r="AN28" s="24">
        <f>'Table U7'!AN$27*$AX28</f>
        <v>0</v>
      </c>
      <c r="AO28" s="24">
        <f>'Table U7'!AO$27*$AY28</f>
        <v>0</v>
      </c>
      <c r="AP28" s="24">
        <f>'Table U7'!AP$27*$AZ28</f>
        <v>0</v>
      </c>
      <c r="AQ28" s="24">
        <f t="shared" si="7"/>
        <v>0</v>
      </c>
      <c r="AR28" s="24">
        <f>'Table U7'!AR$27*$AW28</f>
        <v>0</v>
      </c>
      <c r="AS28" s="24">
        <f>'Table U7'!AS$27*$AX28</f>
        <v>0</v>
      </c>
      <c r="AT28" s="24">
        <f>'Table U7'!AT$27*$AY28</f>
        <v>1.2155730901613035</v>
      </c>
      <c r="AU28" s="24">
        <f>'Table U7'!AU$27*$AZ28</f>
        <v>0.95962461496313611</v>
      </c>
      <c r="AV28" s="24">
        <f t="shared" si="8"/>
        <v>2.1751977051244396</v>
      </c>
      <c r="AW28" s="24">
        <v>0</v>
      </c>
      <c r="AX28" s="24">
        <v>0</v>
      </c>
      <c r="AY28" s="24">
        <v>7.1917336954536824</v>
      </c>
      <c r="AZ28" s="24">
        <v>11.650721991175878</v>
      </c>
      <c r="BA28" s="24">
        <f>SUM(AW28:AZ28)</f>
        <v>18.84245568662956</v>
      </c>
    </row>
    <row r="29" spans="1:54" x14ac:dyDescent="0.2">
      <c r="A29" s="121" t="s">
        <v>165</v>
      </c>
      <c r="B29" s="126"/>
      <c r="D29" s="124">
        <f>SUM(D30:D32)</f>
        <v>0</v>
      </c>
      <c r="E29" s="124">
        <f>SUM(E30:E32)</f>
        <v>0</v>
      </c>
      <c r="F29" s="124">
        <f>SUM(F30:F32)</f>
        <v>0</v>
      </c>
      <c r="G29" s="124">
        <f>SUM(G30:G32)</f>
        <v>0</v>
      </c>
      <c r="H29" s="112">
        <f t="shared" si="0"/>
        <v>0</v>
      </c>
      <c r="I29" s="124">
        <f>SUM(I30:I32)</f>
        <v>0</v>
      </c>
      <c r="J29" s="124">
        <f>SUM(J30:J32)</f>
        <v>16.354810491050515</v>
      </c>
      <c r="K29" s="124">
        <f>SUM(K30:K32)</f>
        <v>104.49125427576745</v>
      </c>
      <c r="L29" s="124">
        <f>SUM(L30:L32)</f>
        <v>48.348955136959688</v>
      </c>
      <c r="M29" s="112">
        <f t="shared" si="1"/>
        <v>169.19501990377765</v>
      </c>
      <c r="N29" s="124">
        <f>SUM(N30:N32)</f>
        <v>0</v>
      </c>
      <c r="O29" s="124">
        <f>SUM(O30:O32)</f>
        <v>4.5955805234500655</v>
      </c>
      <c r="P29" s="124">
        <f>SUM(P30:P32)</f>
        <v>29.36126794519285</v>
      </c>
      <c r="Q29" s="124">
        <f>SUM(Q30:Q32)</f>
        <v>13.585698023108113</v>
      </c>
      <c r="R29" s="112">
        <f t="shared" si="2"/>
        <v>47.542546491751033</v>
      </c>
      <c r="S29" s="124">
        <f>SUM(S30:S32)</f>
        <v>0</v>
      </c>
      <c r="T29" s="124">
        <f>SUM(T30:T32)</f>
        <v>0</v>
      </c>
      <c r="U29" s="124">
        <f>SUM(U30:U32)</f>
        <v>0</v>
      </c>
      <c r="V29" s="124">
        <f>SUM(V30:V32)</f>
        <v>113.78687445489092</v>
      </c>
      <c r="W29" s="112">
        <f t="shared" si="3"/>
        <v>113.78687445489092</v>
      </c>
      <c r="X29" s="124">
        <f>SUM(X30:X32)</f>
        <v>0</v>
      </c>
      <c r="Y29" s="124">
        <f>SUM(Y30:Y32)</f>
        <v>0</v>
      </c>
      <c r="Z29" s="124">
        <f>SUM(Z30:Z32)</f>
        <v>0</v>
      </c>
      <c r="AA29" s="124">
        <f>SUM(AA30:AA32)</f>
        <v>0</v>
      </c>
      <c r="AB29" s="112">
        <f t="shared" si="4"/>
        <v>0</v>
      </c>
      <c r="AC29" s="124">
        <f>SUM(AC30:AC32)</f>
        <v>0</v>
      </c>
      <c r="AD29" s="124">
        <f>SUM(AD30:AD32)</f>
        <v>0</v>
      </c>
      <c r="AE29" s="124">
        <f>SUM(AE30:AE32)</f>
        <v>0</v>
      </c>
      <c r="AF29" s="124">
        <f>SUM(AF30:AF32)</f>
        <v>0</v>
      </c>
      <c r="AG29" s="112">
        <f t="shared" si="5"/>
        <v>0</v>
      </c>
      <c r="AH29" s="124">
        <f>SUM(AH30:AH32)</f>
        <v>0</v>
      </c>
      <c r="AI29" s="124">
        <f>SUM(AI30:AI32)</f>
        <v>0</v>
      </c>
      <c r="AJ29" s="124">
        <f>SUM(AJ30:AJ32)</f>
        <v>0</v>
      </c>
      <c r="AK29" s="124">
        <f>SUM(AK30:AK32)</f>
        <v>0</v>
      </c>
      <c r="AL29" s="112">
        <f t="shared" si="6"/>
        <v>0</v>
      </c>
      <c r="AM29" s="124">
        <f>SUM(AM30:AM32)</f>
        <v>0</v>
      </c>
      <c r="AN29" s="124">
        <f>SUM(AN30:AN32)</f>
        <v>18.058979899359858</v>
      </c>
      <c r="AO29" s="124">
        <f>SUM(AO30:AO32)</f>
        <v>115.37923118446218</v>
      </c>
      <c r="AP29" s="124">
        <f>SUM(AP30:AP32)</f>
        <v>53.386910808363808</v>
      </c>
      <c r="AQ29" s="112">
        <f t="shared" si="7"/>
        <v>186.82512189218585</v>
      </c>
      <c r="AR29" s="124">
        <f>SUM(AR30:AR32)</f>
        <v>0</v>
      </c>
      <c r="AS29" s="124">
        <f>SUM(AS30:AS32)</f>
        <v>0</v>
      </c>
      <c r="AT29" s="124">
        <f>SUM(AT30:AT32)</f>
        <v>0</v>
      </c>
      <c r="AU29" s="124">
        <f>SUM(AU30:AU32)</f>
        <v>0</v>
      </c>
      <c r="AV29" s="112">
        <f t="shared" si="8"/>
        <v>0</v>
      </c>
      <c r="AW29" s="124">
        <f>SUM(AW74:AW76)</f>
        <v>38.586328347566088</v>
      </c>
      <c r="AX29" s="124">
        <f>SUM(AX74:AX76)</f>
        <v>42.997054163866892</v>
      </c>
      <c r="AY29" s="124">
        <f>SUM(AY74:AY76)</f>
        <v>249.2317534054225</v>
      </c>
      <c r="AZ29" s="124">
        <f>SUM(AZ74:AZ76)</f>
        <v>229.10843842332255</v>
      </c>
      <c r="BA29" s="124">
        <f>SUM(BA30:BA32)</f>
        <v>517.34956274260549</v>
      </c>
    </row>
    <row r="30" spans="1:54" x14ac:dyDescent="0.2">
      <c r="A30" s="128"/>
      <c r="B30" s="126">
        <v>13</v>
      </c>
      <c r="C30" s="105" t="s">
        <v>50</v>
      </c>
      <c r="D30" s="24">
        <f>'Table U7'!D$29*$AW30</f>
        <v>0</v>
      </c>
      <c r="E30" s="24">
        <f>'Table U7'!E$29*$AX30</f>
        <v>0</v>
      </c>
      <c r="F30" s="24">
        <f>'Table U7'!F$29*$AY30</f>
        <v>0</v>
      </c>
      <c r="G30" s="24">
        <f>'Table U7'!G$29*$AZ30</f>
        <v>0</v>
      </c>
      <c r="H30" s="24">
        <f t="shared" si="0"/>
        <v>0</v>
      </c>
      <c r="I30" s="24">
        <f>'Table U7'!I$29*$AW30</f>
        <v>0</v>
      </c>
      <c r="J30" s="24">
        <f>'Table U7'!J$29*$AX30</f>
        <v>9.2713666060153965</v>
      </c>
      <c r="K30" s="24">
        <f>'Table U7'!K$29*$AY30</f>
        <v>68.157896967986645</v>
      </c>
      <c r="L30" s="24">
        <f>'Table U7'!L$29*$AZ30</f>
        <v>31.313238427612923</v>
      </c>
      <c r="M30" s="24">
        <f t="shared" si="1"/>
        <v>108.74250200161495</v>
      </c>
      <c r="N30" s="24">
        <f>'Table U7'!N$29*$AW30</f>
        <v>0</v>
      </c>
      <c r="O30" s="24">
        <f>'Table U7'!O$29*$AX30</f>
        <v>2.6051852954019101</v>
      </c>
      <c r="P30" s="24">
        <f>'Table U7'!P$29*$AY30</f>
        <v>19.151863850504107</v>
      </c>
      <c r="Q30" s="24">
        <f>'Table U7'!Q$29*$AZ30</f>
        <v>8.7987878993052639</v>
      </c>
      <c r="R30" s="24">
        <f t="shared" si="2"/>
        <v>30.55583704521128</v>
      </c>
      <c r="S30" s="24">
        <f>'Table U7'!S$29*$AW30</f>
        <v>0</v>
      </c>
      <c r="T30" s="24">
        <f>'Table U7'!T$29*$AX30</f>
        <v>0</v>
      </c>
      <c r="U30" s="24">
        <f>'Table U7'!U$29*$AY30</f>
        <v>0</v>
      </c>
      <c r="V30" s="24">
        <f>'Table U7'!V$29*$AZ30</f>
        <v>73.694157808493046</v>
      </c>
      <c r="W30" s="24">
        <f t="shared" si="3"/>
        <v>73.694157808493046</v>
      </c>
      <c r="X30" s="24">
        <f>'Table U7'!X$29*$AW30</f>
        <v>0</v>
      </c>
      <c r="Y30" s="24">
        <f>'Table U7'!Y$29*$AX30</f>
        <v>0</v>
      </c>
      <c r="Z30" s="24">
        <f>'Table U7'!Z$29*$AY30</f>
        <v>0</v>
      </c>
      <c r="AA30" s="24">
        <f>'Table U7'!AA$29*$AZ30</f>
        <v>0</v>
      </c>
      <c r="AB30" s="24">
        <f t="shared" si="4"/>
        <v>0</v>
      </c>
      <c r="AC30" s="24">
        <f>'Table U7'!AC$29*$AW30</f>
        <v>0</v>
      </c>
      <c r="AD30" s="24">
        <f>'Table U7'!AD$29*$AX30</f>
        <v>0</v>
      </c>
      <c r="AE30" s="24">
        <f>'Table U7'!AE$29*$AY30</f>
        <v>0</v>
      </c>
      <c r="AF30" s="24">
        <f>'Table U7'!AF$29*$AZ30</f>
        <v>0</v>
      </c>
      <c r="AG30" s="24">
        <f t="shared" si="5"/>
        <v>0</v>
      </c>
      <c r="AH30" s="24">
        <f>'Table U7'!AH$29*$AW30</f>
        <v>0</v>
      </c>
      <c r="AI30" s="24">
        <f>'Table U7'!AI$29*$AX30</f>
        <v>0</v>
      </c>
      <c r="AJ30" s="24">
        <f>'Table U7'!AJ$29*$AY30</f>
        <v>0</v>
      </c>
      <c r="AK30" s="24">
        <f>'Table U7'!AK$29*$AZ30</f>
        <v>0</v>
      </c>
      <c r="AL30" s="24">
        <f t="shared" si="6"/>
        <v>0</v>
      </c>
      <c r="AM30" s="24">
        <f>'Table U7'!AM$29*$AW30</f>
        <v>0</v>
      </c>
      <c r="AN30" s="24">
        <f>'Table U7'!AN$29*$AX30</f>
        <v>10.237441960531926</v>
      </c>
      <c r="AO30" s="24">
        <f>'Table U7'!AO$29*$AY30</f>
        <v>75.259942143692172</v>
      </c>
      <c r="AP30" s="24">
        <f>'Table U7'!AP$29*$AZ30</f>
        <v>34.576074339568933</v>
      </c>
      <c r="AQ30" s="24">
        <f t="shared" si="7"/>
        <v>120.07345844379303</v>
      </c>
      <c r="AR30" s="24">
        <f>'Table U7'!AR$29*$AW30</f>
        <v>0</v>
      </c>
      <c r="AS30" s="24">
        <f>'Table U7'!AS$29*$AX30</f>
        <v>0</v>
      </c>
      <c r="AT30" s="24">
        <f>'Table U7'!AT$29*$AY30</f>
        <v>0</v>
      </c>
      <c r="AU30" s="24">
        <f>'Table U7'!AU$29*$AZ30</f>
        <v>0</v>
      </c>
      <c r="AV30" s="24">
        <f t="shared" si="8"/>
        <v>0</v>
      </c>
      <c r="AW30" s="24">
        <v>0</v>
      </c>
      <c r="AX30" s="24">
        <v>22.113993861949233</v>
      </c>
      <c r="AY30" s="24">
        <v>162.56970296218293</v>
      </c>
      <c r="AZ30" s="24">
        <v>148.38225847498018</v>
      </c>
      <c r="BA30" s="24">
        <f t="shared" ref="BA30:BA35" si="9">SUM(AW30:AZ30)</f>
        <v>333.06595529911237</v>
      </c>
    </row>
    <row r="31" spans="1:54" x14ac:dyDescent="0.2">
      <c r="A31" s="127"/>
      <c r="B31" s="126">
        <v>14</v>
      </c>
      <c r="C31" s="105" t="s">
        <v>51</v>
      </c>
      <c r="D31" s="24">
        <f>'Table U7'!D$30*$AW31</f>
        <v>0</v>
      </c>
      <c r="E31" s="24">
        <f>'Table U7'!E$30*$AX31</f>
        <v>0</v>
      </c>
      <c r="F31" s="24">
        <f>'Table U7'!F$30*$AY31</f>
        <v>0</v>
      </c>
      <c r="G31" s="24">
        <f>'Table U7'!G$30*$AZ31</f>
        <v>0</v>
      </c>
      <c r="H31" s="24">
        <f t="shared" si="0"/>
        <v>0</v>
      </c>
      <c r="I31" s="24">
        <f>'Table U7'!I$30*$AW31</f>
        <v>0</v>
      </c>
      <c r="J31" s="24">
        <f>'Table U7'!J$30*$AX31</f>
        <v>7.0834438850351171</v>
      </c>
      <c r="K31" s="24">
        <f>'Table U7'!K$30*$AY31</f>
        <v>32.362567564341873</v>
      </c>
      <c r="L31" s="24">
        <f>'Table U7'!L$30*$AZ31</f>
        <v>13.694588903913292</v>
      </c>
      <c r="M31" s="24">
        <f t="shared" si="1"/>
        <v>53.140600353290282</v>
      </c>
      <c r="N31" s="24">
        <f>'Table U7'!N$30*$AW31</f>
        <v>0</v>
      </c>
      <c r="O31" s="24">
        <f>'Table U7'!O$30*$AX31</f>
        <v>1.9903952280481552</v>
      </c>
      <c r="P31" s="24">
        <f>'Table U7'!P$30*$AY31</f>
        <v>9.0936416089266014</v>
      </c>
      <c r="Q31" s="24">
        <f>'Table U7'!Q$30*$AZ31</f>
        <v>3.8480779754627901</v>
      </c>
      <c r="R31" s="24">
        <f t="shared" si="2"/>
        <v>14.932114812437547</v>
      </c>
      <c r="S31" s="24">
        <f>'Table U7'!S$30*$AW31</f>
        <v>0</v>
      </c>
      <c r="T31" s="24">
        <f>'Table U7'!T$30*$AX31</f>
        <v>0</v>
      </c>
      <c r="U31" s="24">
        <f>'Table U7'!U$30*$AY31</f>
        <v>0</v>
      </c>
      <c r="V31" s="24">
        <f>'Table U7'!V$30*$AZ31</f>
        <v>32.22953761682701</v>
      </c>
      <c r="W31" s="24">
        <f t="shared" si="3"/>
        <v>32.22953761682701</v>
      </c>
      <c r="X31" s="24">
        <f>'Table U7'!X$30*$AW31</f>
        <v>0</v>
      </c>
      <c r="Y31" s="24">
        <f>'Table U7'!Y$30*$AX31</f>
        <v>0</v>
      </c>
      <c r="Z31" s="24">
        <f>'Table U7'!Z$30*$AY31</f>
        <v>0</v>
      </c>
      <c r="AA31" s="24">
        <f>'Table U7'!AA$30*$AZ31</f>
        <v>0</v>
      </c>
      <c r="AB31" s="24">
        <f t="shared" si="4"/>
        <v>0</v>
      </c>
      <c r="AC31" s="24">
        <f>'Table U7'!AC$30*$AW31</f>
        <v>0</v>
      </c>
      <c r="AD31" s="24">
        <f>'Table U7'!AD$30*$AX31</f>
        <v>0</v>
      </c>
      <c r="AE31" s="24">
        <f>'Table U7'!AE$30*$AY31</f>
        <v>0</v>
      </c>
      <c r="AF31" s="24">
        <f>'Table U7'!AF$30*$AZ31</f>
        <v>0</v>
      </c>
      <c r="AG31" s="24">
        <f t="shared" si="5"/>
        <v>0</v>
      </c>
      <c r="AH31" s="24">
        <f>'Table U7'!AH$30*$AW31</f>
        <v>0</v>
      </c>
      <c r="AI31" s="24">
        <f>'Table U7'!AI$30*$AX31</f>
        <v>0</v>
      </c>
      <c r="AJ31" s="24">
        <f>'Table U7'!AJ$30*$AY31</f>
        <v>0</v>
      </c>
      <c r="AK31" s="24">
        <f>'Table U7'!AK$30*$AZ31</f>
        <v>0</v>
      </c>
      <c r="AL31" s="24">
        <f t="shared" si="6"/>
        <v>0</v>
      </c>
      <c r="AM31" s="24">
        <f>'Table U7'!AM$30*$AW31</f>
        <v>0</v>
      </c>
      <c r="AN31" s="24">
        <f>'Table U7'!AN$30*$AX31</f>
        <v>7.8215379388279329</v>
      </c>
      <c r="AO31" s="24">
        <f>'Table U7'!AO$30*$AY31</f>
        <v>35.734743453978439</v>
      </c>
      <c r="AP31" s="24">
        <f>'Table U7'!AP$30*$AZ31</f>
        <v>15.121563522921702</v>
      </c>
      <c r="AQ31" s="24">
        <f t="shared" si="7"/>
        <v>58.677844915728073</v>
      </c>
      <c r="AR31" s="24">
        <f>'Table U7'!AR$30*$AW31</f>
        <v>0</v>
      </c>
      <c r="AS31" s="24">
        <f>'Table U7'!AS$30*$AX31</f>
        <v>0</v>
      </c>
      <c r="AT31" s="24">
        <f>'Table U7'!AT$30*$AY31</f>
        <v>0</v>
      </c>
      <c r="AU31" s="24">
        <f>'Table U7'!AU$30*$AZ31</f>
        <v>0</v>
      </c>
      <c r="AV31" s="24">
        <f t="shared" si="8"/>
        <v>0</v>
      </c>
      <c r="AW31" s="24">
        <v>0</v>
      </c>
      <c r="AX31" s="24">
        <v>16.895377051911208</v>
      </c>
      <c r="AY31" s="24">
        <v>77.190952627246915</v>
      </c>
      <c r="AZ31" s="24">
        <v>64.893768019124806</v>
      </c>
      <c r="BA31" s="24">
        <f t="shared" si="9"/>
        <v>158.98009769828292</v>
      </c>
    </row>
    <row r="32" spans="1:54" x14ac:dyDescent="0.2">
      <c r="A32" s="127"/>
      <c r="B32" s="126">
        <v>15</v>
      </c>
      <c r="C32" s="105" t="s">
        <v>52</v>
      </c>
      <c r="D32" s="24">
        <f>'Table U7'!D$31*$AW32</f>
        <v>0</v>
      </c>
      <c r="E32" s="24">
        <f>'Table U7'!E$31*$AX32</f>
        <v>0</v>
      </c>
      <c r="F32" s="24">
        <f>'Table U7'!F$31*$AY32</f>
        <v>0</v>
      </c>
      <c r="G32" s="24">
        <f>'Table U7'!G$31*$AZ32</f>
        <v>0</v>
      </c>
      <c r="H32" s="24">
        <f t="shared" si="0"/>
        <v>0</v>
      </c>
      <c r="I32" s="24">
        <f>'Table U7'!I$31*$AW32</f>
        <v>0</v>
      </c>
      <c r="J32" s="24">
        <f>'Table U7'!J$31*$AX32</f>
        <v>0</v>
      </c>
      <c r="K32" s="24">
        <f>'Table U7'!K$31*$AY32</f>
        <v>3.9707897434389317</v>
      </c>
      <c r="L32" s="24">
        <f>'Table U7'!L$31*$AZ32</f>
        <v>3.3411278054334703</v>
      </c>
      <c r="M32" s="24">
        <f t="shared" si="1"/>
        <v>7.311917548872402</v>
      </c>
      <c r="N32" s="24">
        <f>'Table U7'!N$31*$AW32</f>
        <v>0</v>
      </c>
      <c r="O32" s="24">
        <f>'Table U7'!O$31*$AX32</f>
        <v>0</v>
      </c>
      <c r="P32" s="24">
        <f>'Table U7'!P$31*$AY32</f>
        <v>1.1157624857621391</v>
      </c>
      <c r="Q32" s="24">
        <f>'Table U7'!Q$31*$AZ32</f>
        <v>0.93883214834006012</v>
      </c>
      <c r="R32" s="24">
        <f t="shared" si="2"/>
        <v>2.054594634102199</v>
      </c>
      <c r="S32" s="24">
        <f>'Table U7'!S$31*$AW32</f>
        <v>0</v>
      </c>
      <c r="T32" s="24">
        <f>'Table U7'!T$31*$AX32</f>
        <v>0</v>
      </c>
      <c r="U32" s="24">
        <f>'Table U7'!U$31*$AY32</f>
        <v>0</v>
      </c>
      <c r="V32" s="24">
        <f>'Table U7'!V$31*$AZ32</f>
        <v>7.8631790295708557</v>
      </c>
      <c r="W32" s="24">
        <f t="shared" si="3"/>
        <v>7.8631790295708557</v>
      </c>
      <c r="X32" s="24">
        <f>'Table U7'!X$31*$AW32</f>
        <v>0</v>
      </c>
      <c r="Y32" s="24">
        <f>'Table U7'!Y$31*$AX32</f>
        <v>0</v>
      </c>
      <c r="Z32" s="24">
        <f>'Table U7'!Z$31*$AY32</f>
        <v>0</v>
      </c>
      <c r="AA32" s="24">
        <f>'Table U7'!AA$31*$AZ32</f>
        <v>0</v>
      </c>
      <c r="AB32" s="24">
        <f t="shared" si="4"/>
        <v>0</v>
      </c>
      <c r="AC32" s="24">
        <f>'Table U7'!AC$31*$AW32</f>
        <v>0</v>
      </c>
      <c r="AD32" s="24">
        <f>'Table U7'!AD$31*$AX32</f>
        <v>0</v>
      </c>
      <c r="AE32" s="24">
        <f>'Table U7'!AE$31*$AY32</f>
        <v>0</v>
      </c>
      <c r="AF32" s="24">
        <f>'Table U7'!AF$31*$AZ32</f>
        <v>0</v>
      </c>
      <c r="AG32" s="24">
        <f t="shared" si="5"/>
        <v>0</v>
      </c>
      <c r="AH32" s="24">
        <f>'Table U7'!AH$31*$AW32</f>
        <v>0</v>
      </c>
      <c r="AI32" s="24">
        <f>'Table U7'!AI$31*$AX32</f>
        <v>0</v>
      </c>
      <c r="AJ32" s="24">
        <f>'Table U7'!AJ$31*$AY32</f>
        <v>0</v>
      </c>
      <c r="AK32" s="24">
        <f>'Table U7'!AK$31*$AZ32</f>
        <v>0</v>
      </c>
      <c r="AL32" s="24">
        <f t="shared" si="6"/>
        <v>0</v>
      </c>
      <c r="AM32" s="24">
        <f>'Table U7'!AM$31*$AW32</f>
        <v>0</v>
      </c>
      <c r="AN32" s="24">
        <f>'Table U7'!AN$31*$AX32</f>
        <v>0</v>
      </c>
      <c r="AO32" s="24">
        <f>'Table U7'!AO$31*$AY32</f>
        <v>4.3845455867915684</v>
      </c>
      <c r="AP32" s="24">
        <f>'Table U7'!AP$31*$AZ32</f>
        <v>3.6892729458731708</v>
      </c>
      <c r="AQ32" s="24">
        <f t="shared" si="7"/>
        <v>8.0738185326647383</v>
      </c>
      <c r="AR32" s="24">
        <f>'Table U7'!AR$31*$AW32</f>
        <v>0</v>
      </c>
      <c r="AS32" s="24">
        <f>'Table U7'!AS$31*$AX32</f>
        <v>0</v>
      </c>
      <c r="AT32" s="24">
        <f>'Table U7'!AT$31*$AY32</f>
        <v>0</v>
      </c>
      <c r="AU32" s="24">
        <f>'Table U7'!AU$31*$AZ32</f>
        <v>0</v>
      </c>
      <c r="AV32" s="24">
        <f t="shared" si="8"/>
        <v>0</v>
      </c>
      <c r="AW32" s="24">
        <v>0</v>
      </c>
      <c r="AX32" s="24">
        <v>0</v>
      </c>
      <c r="AY32" s="24">
        <v>9.4710978159926391</v>
      </c>
      <c r="AZ32" s="24">
        <v>15.832411929217558</v>
      </c>
      <c r="BA32" s="24">
        <f t="shared" si="9"/>
        <v>25.303509745210199</v>
      </c>
    </row>
    <row r="33" spans="1:54" x14ac:dyDescent="0.2">
      <c r="A33" s="121" t="s">
        <v>166</v>
      </c>
      <c r="B33" s="126"/>
      <c r="D33" s="129">
        <f>SUM(D34:D35)</f>
        <v>0</v>
      </c>
      <c r="E33" s="124">
        <f>SUM(E34:E35)</f>
        <v>0</v>
      </c>
      <c r="F33" s="124">
        <f>SUM(F34:F35)</f>
        <v>0</v>
      </c>
      <c r="G33" s="124">
        <f>SUM(G34:G35)</f>
        <v>0</v>
      </c>
      <c r="H33" s="112">
        <f t="shared" si="0"/>
        <v>0</v>
      </c>
      <c r="I33" s="124">
        <f>SUM(I34:I35)</f>
        <v>0</v>
      </c>
      <c r="J33" s="124">
        <f>SUM(J34:J35)</f>
        <v>8.4907054847053249</v>
      </c>
      <c r="K33" s="124">
        <f>SUM(K34:K35)</f>
        <v>120.22564005572572</v>
      </c>
      <c r="L33" s="124">
        <f>SUM(L34:L35)</f>
        <v>167.67957333436368</v>
      </c>
      <c r="M33" s="112">
        <f t="shared" si="1"/>
        <v>296.39591887479469</v>
      </c>
      <c r="N33" s="124">
        <f>SUM(N34:N35)</f>
        <v>0</v>
      </c>
      <c r="O33" s="124">
        <f>SUM(O34:O35)</f>
        <v>13.48309454652777</v>
      </c>
      <c r="P33" s="124">
        <f>SUM(P34:P35)</f>
        <v>190.91625244900649</v>
      </c>
      <c r="Q33" s="124">
        <f>SUM(Q34:Q35)</f>
        <v>266.2722838356849</v>
      </c>
      <c r="R33" s="112">
        <f t="shared" si="2"/>
        <v>470.6716308312192</v>
      </c>
      <c r="S33" s="124">
        <f>SUM(S34:S35)</f>
        <v>0</v>
      </c>
      <c r="T33" s="124">
        <f>SUM(T34:T35)</f>
        <v>0</v>
      </c>
      <c r="U33" s="124">
        <f>SUM(U34:U35)</f>
        <v>0</v>
      </c>
      <c r="V33" s="124">
        <f>SUM(V34:V35)</f>
        <v>151.97917702203009</v>
      </c>
      <c r="W33" s="112">
        <f t="shared" si="3"/>
        <v>151.97917702203009</v>
      </c>
      <c r="X33" s="124">
        <f>SUM(X34:X35)</f>
        <v>0</v>
      </c>
      <c r="Y33" s="124">
        <f>SUM(Y34:Y35)</f>
        <v>0</v>
      </c>
      <c r="Z33" s="124">
        <f>SUM(Z34:Z35)</f>
        <v>0</v>
      </c>
      <c r="AA33" s="124">
        <f>SUM(AA34:AA35)</f>
        <v>179.99509381258065</v>
      </c>
      <c r="AB33" s="112">
        <f t="shared" si="4"/>
        <v>179.99509381258065</v>
      </c>
      <c r="AC33" s="124">
        <f>SUM(AC34:AC35)</f>
        <v>0</v>
      </c>
      <c r="AD33" s="124">
        <f>SUM(AD34:AD35)</f>
        <v>0</v>
      </c>
      <c r="AE33" s="124">
        <f>SUM(AE34:AE35)</f>
        <v>0</v>
      </c>
      <c r="AF33" s="124">
        <f>SUM(AF34:AF35)</f>
        <v>0</v>
      </c>
      <c r="AG33" s="112">
        <f t="shared" si="5"/>
        <v>0</v>
      </c>
      <c r="AH33" s="124">
        <f>SUM(AH34:AH35)</f>
        <v>0</v>
      </c>
      <c r="AI33" s="124">
        <f>SUM(AI34:AI35)</f>
        <v>0</v>
      </c>
      <c r="AJ33" s="124">
        <f>SUM(AJ34:AJ35)</f>
        <v>0</v>
      </c>
      <c r="AK33" s="124">
        <f>SUM(AK34:AK35)</f>
        <v>0</v>
      </c>
      <c r="AL33" s="112">
        <f t="shared" si="6"/>
        <v>0</v>
      </c>
      <c r="AM33" s="124">
        <f>SUM(AM34:AM35)</f>
        <v>0</v>
      </c>
      <c r="AN33" s="124">
        <f>SUM(AN34:AN35)</f>
        <v>2.2411089584093462</v>
      </c>
      <c r="AO33" s="124">
        <f>SUM(AO34:AO35)</f>
        <v>31.73337709625379</v>
      </c>
      <c r="AP33" s="124">
        <f>SUM(AP34:AP35)</f>
        <v>44.2587715024179</v>
      </c>
      <c r="AQ33" s="112">
        <f t="shared" si="7"/>
        <v>78.233257557081032</v>
      </c>
      <c r="AR33" s="124">
        <f>SUM(AR34:AR35)</f>
        <v>0</v>
      </c>
      <c r="AS33" s="124">
        <f>SUM(AS34:AS35)</f>
        <v>3.2758199809348416</v>
      </c>
      <c r="AT33" s="124">
        <f>SUM(AT34:AT35)</f>
        <v>46.384550097122442</v>
      </c>
      <c r="AU33" s="124">
        <f>SUM(AU34:AU35)</f>
        <v>64.692868892083723</v>
      </c>
      <c r="AV33" s="112">
        <f t="shared" si="8"/>
        <v>114.35323897014101</v>
      </c>
      <c r="AW33" s="124">
        <v>0</v>
      </c>
      <c r="AX33" s="124">
        <v>27.490728970577287</v>
      </c>
      <c r="AY33" s="124">
        <v>874.8777683991608</v>
      </c>
      <c r="AZ33" s="124">
        <v>478.41327384842162</v>
      </c>
      <c r="BA33" s="124">
        <f t="shared" si="9"/>
        <v>1380.7817712181597</v>
      </c>
    </row>
    <row r="34" spans="1:54" x14ac:dyDescent="0.2">
      <c r="B34" s="126">
        <v>17</v>
      </c>
      <c r="C34" s="105" t="s">
        <v>54</v>
      </c>
      <c r="D34" s="24">
        <f>'Table U7'!D$33*$AW34</f>
        <v>0</v>
      </c>
      <c r="E34" s="24">
        <f>'Table U7'!E$33*$AX34</f>
        <v>0</v>
      </c>
      <c r="F34" s="24">
        <f>'Table U7'!F$33*$AY34</f>
        <v>0</v>
      </c>
      <c r="G34" s="24">
        <f>'Table U7'!G$33*$AZ34</f>
        <v>0</v>
      </c>
      <c r="H34" s="24">
        <f t="shared" si="0"/>
        <v>0</v>
      </c>
      <c r="I34" s="24">
        <f>'Table U7'!I$33*$AW34</f>
        <v>0</v>
      </c>
      <c r="J34" s="24">
        <f>'Table U7'!J$33*$AX34</f>
        <v>7.4853249259164905</v>
      </c>
      <c r="K34" s="24">
        <f>'Table U7'!K$33*$AY34</f>
        <v>101.95098832446652</v>
      </c>
      <c r="L34" s="24">
        <f>'Table U7'!L$33*$AZ34</f>
        <v>107.97053238317221</v>
      </c>
      <c r="M34" s="24">
        <f t="shared" si="1"/>
        <v>217.40684563355524</v>
      </c>
      <c r="N34" s="24">
        <f>'Table U7'!N$33*$AW34</f>
        <v>0</v>
      </c>
      <c r="O34" s="24">
        <f>'Table U7'!O$33*$AX34</f>
        <v>11.886567478923183</v>
      </c>
      <c r="P34" s="24">
        <f>'Table U7'!P$33*$AY34</f>
        <v>161.8964192276936</v>
      </c>
      <c r="Q34" s="24">
        <f>'Table U7'!Q$33*$AZ34</f>
        <v>171.45535185310615</v>
      </c>
      <c r="R34" s="24">
        <f t="shared" si="2"/>
        <v>345.23833855972293</v>
      </c>
      <c r="S34" s="24">
        <f>'Table U7'!S$33*$AW34</f>
        <v>0</v>
      </c>
      <c r="T34" s="24">
        <f>'Table U7'!T$33*$AX34</f>
        <v>0</v>
      </c>
      <c r="U34" s="24">
        <f>'Table U7'!U$33*$AY34</f>
        <v>0</v>
      </c>
      <c r="V34" s="24">
        <f>'Table U7'!V$33*$AZ34</f>
        <v>97.860892223907527</v>
      </c>
      <c r="W34" s="24">
        <f t="shared" si="3"/>
        <v>97.860892223907527</v>
      </c>
      <c r="X34" s="24">
        <f>'Table U7'!X$33*$AW34</f>
        <v>0</v>
      </c>
      <c r="Y34" s="24">
        <f>'Table U7'!Y$33*$AX34</f>
        <v>0</v>
      </c>
      <c r="Z34" s="24">
        <f>'Table U7'!Z$33*$AY34</f>
        <v>0</v>
      </c>
      <c r="AA34" s="24">
        <f>'Table U7'!AA$33*$AZ34</f>
        <v>115.9006175817874</v>
      </c>
      <c r="AB34" s="24">
        <f t="shared" si="4"/>
        <v>115.9006175817874</v>
      </c>
      <c r="AC34" s="24">
        <f>'Table U7'!AC$33*$AW34</f>
        <v>0</v>
      </c>
      <c r="AD34" s="24">
        <f>'Table U7'!AD$33*$AX34</f>
        <v>0</v>
      </c>
      <c r="AE34" s="24">
        <f>'Table U7'!AE$33*$AY34</f>
        <v>0</v>
      </c>
      <c r="AF34" s="24">
        <f>'Table U7'!AF$33*$AZ34</f>
        <v>0</v>
      </c>
      <c r="AG34" s="24">
        <f t="shared" si="5"/>
        <v>0</v>
      </c>
      <c r="AH34" s="24">
        <f>'Table U7'!AH$33*$AW34</f>
        <v>0</v>
      </c>
      <c r="AI34" s="24">
        <f>'Table U7'!AI$33*$AX34</f>
        <v>0</v>
      </c>
      <c r="AJ34" s="24">
        <f>'Table U7'!AJ$33*$AY34</f>
        <v>0</v>
      </c>
      <c r="AK34" s="24">
        <f>'Table U7'!AK$33*$AZ34</f>
        <v>0</v>
      </c>
      <c r="AL34" s="24">
        <f t="shared" si="6"/>
        <v>0</v>
      </c>
      <c r="AM34" s="24">
        <f>'Table U7'!AM$33*$AW34</f>
        <v>0</v>
      </c>
      <c r="AN34" s="24">
        <f>'Table U7'!AN$33*$AX34</f>
        <v>1.9757402701453404</v>
      </c>
      <c r="AO34" s="24">
        <f>'Table U7'!AO$33*$AY34</f>
        <v>26.909810222981509</v>
      </c>
      <c r="AP34" s="24">
        <f>'Table U7'!AP$33*$AZ34</f>
        <v>28.498659835043327</v>
      </c>
      <c r="AQ34" s="24">
        <f t="shared" si="7"/>
        <v>57.384210328170177</v>
      </c>
      <c r="AR34" s="24">
        <f>'Table U7'!AR$33*$AW34</f>
        <v>0</v>
      </c>
      <c r="AS34" s="24">
        <f>'Table U7'!AS$33*$AX34</f>
        <v>2.8879316330400138</v>
      </c>
      <c r="AT34" s="24">
        <f>'Table U7'!AT$33*$AY34</f>
        <v>39.333961733915068</v>
      </c>
      <c r="AU34" s="24">
        <f>'Table U7'!AU$33*$AZ34</f>
        <v>41.656376842900599</v>
      </c>
      <c r="AV34" s="24">
        <f t="shared" si="8"/>
        <v>83.878270209855685</v>
      </c>
      <c r="AW34" s="24">
        <v>0</v>
      </c>
      <c r="AX34" s="24">
        <v>24.23556430802503</v>
      </c>
      <c r="AY34" s="24">
        <v>330.0911795090567</v>
      </c>
      <c r="AZ34" s="24">
        <v>563.34243071991727</v>
      </c>
      <c r="BA34" s="24">
        <f t="shared" si="9"/>
        <v>917.66917453699898</v>
      </c>
    </row>
    <row r="35" spans="1:54" x14ac:dyDescent="0.2">
      <c r="A35" s="127"/>
      <c r="B35" s="126">
        <v>18</v>
      </c>
      <c r="C35" s="105" t="s">
        <v>55</v>
      </c>
      <c r="D35" s="24">
        <f>'Table U7'!D$34*$AW35</f>
        <v>0</v>
      </c>
      <c r="E35" s="24">
        <f>'Table U7'!E$34*$AX35</f>
        <v>0</v>
      </c>
      <c r="F35" s="24">
        <f>'Table U7'!F$34*$AY35</f>
        <v>0</v>
      </c>
      <c r="G35" s="24">
        <f>'Table U7'!G$34*$AZ35</f>
        <v>0</v>
      </c>
      <c r="H35" s="24">
        <f t="shared" si="0"/>
        <v>0</v>
      </c>
      <c r="I35" s="24">
        <f>'Table U7'!I$34*$AW35</f>
        <v>0</v>
      </c>
      <c r="J35" s="24">
        <f>'Table U7'!J$34*$AX35</f>
        <v>1.0053805587888351</v>
      </c>
      <c r="K35" s="24">
        <f>'Table U7'!K$34*$AY35</f>
        <v>18.274651731259198</v>
      </c>
      <c r="L35" s="24">
        <f>'Table U7'!L$34*$AZ35</f>
        <v>59.709040951191469</v>
      </c>
      <c r="M35" s="24">
        <f t="shared" si="1"/>
        <v>78.98907324123951</v>
      </c>
      <c r="N35" s="24">
        <f>'Table U7'!N$34*$AW35</f>
        <v>0</v>
      </c>
      <c r="O35" s="24">
        <f>'Table U7'!O$34*$AX35</f>
        <v>1.5965270676045877</v>
      </c>
      <c r="P35" s="24">
        <f>'Table U7'!P$34*$AY35</f>
        <v>29.019833221312886</v>
      </c>
      <c r="Q35" s="24">
        <f>'Table U7'!Q$34*$AZ35</f>
        <v>94.816931982578737</v>
      </c>
      <c r="R35" s="24">
        <f t="shared" si="2"/>
        <v>125.43329227149621</v>
      </c>
      <c r="S35" s="24">
        <f>'Table U7'!S$34*$AW35</f>
        <v>0</v>
      </c>
      <c r="T35" s="24">
        <f>'Table U7'!T$34*$AX35</f>
        <v>0</v>
      </c>
      <c r="U35" s="24">
        <f>'Table U7'!U$34*$AY35</f>
        <v>0</v>
      </c>
      <c r="V35" s="24">
        <f>'Table U7'!V$34*$AZ35</f>
        <v>54.118284798122552</v>
      </c>
      <c r="W35" s="24">
        <f t="shared" si="3"/>
        <v>54.118284798122552</v>
      </c>
      <c r="X35" s="24">
        <f>'Table U7'!X$34*$AW35</f>
        <v>0</v>
      </c>
      <c r="Y35" s="24">
        <f>'Table U7'!Y$34*$AX35</f>
        <v>0</v>
      </c>
      <c r="Z35" s="24">
        <f>'Table U7'!Z$34*$AY35</f>
        <v>0</v>
      </c>
      <c r="AA35" s="24">
        <f>'Table U7'!AA$34*$AZ35</f>
        <v>64.094476230793248</v>
      </c>
      <c r="AB35" s="24">
        <f t="shared" si="4"/>
        <v>64.094476230793248</v>
      </c>
      <c r="AC35" s="24">
        <f>'Table U7'!AC$34*$AW35</f>
        <v>0</v>
      </c>
      <c r="AD35" s="24">
        <f>'Table U7'!AD$34*$AX35</f>
        <v>0</v>
      </c>
      <c r="AE35" s="24">
        <f>'Table U7'!AE$34*$AY35</f>
        <v>0</v>
      </c>
      <c r="AF35" s="24">
        <f>'Table U7'!AF$34*$AZ35</f>
        <v>0</v>
      </c>
      <c r="AG35" s="24">
        <f t="shared" si="5"/>
        <v>0</v>
      </c>
      <c r="AH35" s="24">
        <f>'Table U7'!AH$34*$AW35</f>
        <v>0</v>
      </c>
      <c r="AI35" s="24">
        <f>'Table U7'!AI$34*$AX35</f>
        <v>0</v>
      </c>
      <c r="AJ35" s="24">
        <f>'Table U7'!AJ$34*$AY35</f>
        <v>0</v>
      </c>
      <c r="AK35" s="24">
        <f>'Table U7'!AK$34*$AZ35</f>
        <v>0</v>
      </c>
      <c r="AL35" s="24">
        <f t="shared" si="6"/>
        <v>0</v>
      </c>
      <c r="AM35" s="24">
        <f>'Table U7'!AM$34*$AW35</f>
        <v>0</v>
      </c>
      <c r="AN35" s="24">
        <f>'Table U7'!AN$34*$AX35</f>
        <v>0.26536868826400584</v>
      </c>
      <c r="AO35" s="24">
        <f>'Table U7'!AO$34*$AY35</f>
        <v>4.823566873272279</v>
      </c>
      <c r="AP35" s="24">
        <f>'Table U7'!AP$34*$AZ35</f>
        <v>15.760111667374575</v>
      </c>
      <c r="AQ35" s="24">
        <f t="shared" si="7"/>
        <v>20.849047228910862</v>
      </c>
      <c r="AR35" s="24">
        <f>'Table U7'!AR$34*$AW35</f>
        <v>0</v>
      </c>
      <c r="AS35" s="24">
        <f>'Table U7'!AS$34*$AX35</f>
        <v>0.38788834789482779</v>
      </c>
      <c r="AT35" s="24">
        <f>'Table U7'!AT$34*$AY35</f>
        <v>7.0505883632073711</v>
      </c>
      <c r="AU35" s="24">
        <f>'Table U7'!AU$34*$AZ35</f>
        <v>23.036492049183124</v>
      </c>
      <c r="AV35" s="24">
        <f t="shared" si="8"/>
        <v>30.474968760285321</v>
      </c>
      <c r="AW35" s="24">
        <v>0</v>
      </c>
      <c r="AX35" s="24">
        <v>3.2551646625522563</v>
      </c>
      <c r="AY35" s="24">
        <v>59.168640189051736</v>
      </c>
      <c r="AZ35" s="24">
        <v>311.5353376792437</v>
      </c>
      <c r="BA35" s="24">
        <f t="shared" si="9"/>
        <v>373.95914253084766</v>
      </c>
    </row>
    <row r="36" spans="1:54" x14ac:dyDescent="0.2">
      <c r="A36" s="130" t="s">
        <v>167</v>
      </c>
      <c r="B36" s="126"/>
      <c r="D36" s="124">
        <f t="shared" ref="D36:AI36" si="10">SUM(D37:D42)</f>
        <v>0</v>
      </c>
      <c r="E36" s="124">
        <f t="shared" si="10"/>
        <v>0</v>
      </c>
      <c r="F36" s="124">
        <f t="shared" si="10"/>
        <v>0</v>
      </c>
      <c r="G36" s="124">
        <f t="shared" si="10"/>
        <v>0</v>
      </c>
      <c r="H36" s="124">
        <f t="shared" si="10"/>
        <v>0</v>
      </c>
      <c r="I36" s="124">
        <f t="shared" si="10"/>
        <v>119.22294945136429</v>
      </c>
      <c r="J36" s="124">
        <f t="shared" si="10"/>
        <v>16.079069232176714</v>
      </c>
      <c r="K36" s="124">
        <f t="shared" si="10"/>
        <v>266.11577258875116</v>
      </c>
      <c r="L36" s="124">
        <f t="shared" si="10"/>
        <v>200.66753959300931</v>
      </c>
      <c r="M36" s="124">
        <f t="shared" si="10"/>
        <v>602.08533086530156</v>
      </c>
      <c r="N36" s="124">
        <f t="shared" si="10"/>
        <v>54.624857329052382</v>
      </c>
      <c r="O36" s="124">
        <f t="shared" si="10"/>
        <v>7.4792153223869189</v>
      </c>
      <c r="P36" s="124">
        <f t="shared" si="10"/>
        <v>148.16025283536101</v>
      </c>
      <c r="Q36" s="124">
        <f t="shared" si="10"/>
        <v>110.160783664275</v>
      </c>
      <c r="R36" s="124">
        <f t="shared" si="10"/>
        <v>320.42510915107528</v>
      </c>
      <c r="S36" s="124">
        <f t="shared" si="10"/>
        <v>0</v>
      </c>
      <c r="T36" s="124">
        <f t="shared" si="10"/>
        <v>0</v>
      </c>
      <c r="U36" s="124">
        <f t="shared" si="10"/>
        <v>0</v>
      </c>
      <c r="V36" s="124">
        <f t="shared" si="10"/>
        <v>1159.5060910280563</v>
      </c>
      <c r="W36" s="124">
        <f t="shared" si="10"/>
        <v>1159.5060910280563</v>
      </c>
      <c r="X36" s="124">
        <f t="shared" si="10"/>
        <v>0</v>
      </c>
      <c r="Y36" s="124">
        <f t="shared" si="10"/>
        <v>0</v>
      </c>
      <c r="Z36" s="124">
        <f t="shared" si="10"/>
        <v>0</v>
      </c>
      <c r="AA36" s="124">
        <f t="shared" si="10"/>
        <v>268.00316565114218</v>
      </c>
      <c r="AB36" s="124">
        <f t="shared" si="10"/>
        <v>268.00316565114218</v>
      </c>
      <c r="AC36" s="124">
        <f t="shared" si="10"/>
        <v>0</v>
      </c>
      <c r="AD36" s="124">
        <f t="shared" si="10"/>
        <v>0</v>
      </c>
      <c r="AE36" s="124">
        <f t="shared" si="10"/>
        <v>0</v>
      </c>
      <c r="AF36" s="124">
        <f t="shared" si="10"/>
        <v>0</v>
      </c>
      <c r="AG36" s="124">
        <f t="shared" si="10"/>
        <v>0</v>
      </c>
      <c r="AH36" s="124">
        <f t="shared" si="10"/>
        <v>0</v>
      </c>
      <c r="AI36" s="124">
        <f t="shared" si="10"/>
        <v>0</v>
      </c>
      <c r="AJ36" s="124">
        <f t="shared" ref="AJ36:BA36" si="11">SUM(AJ37:AJ42)</f>
        <v>0</v>
      </c>
      <c r="AK36" s="124">
        <f t="shared" si="11"/>
        <v>0</v>
      </c>
      <c r="AL36" s="124">
        <f t="shared" si="11"/>
        <v>0</v>
      </c>
      <c r="AM36" s="124">
        <f t="shared" si="11"/>
        <v>44.671304892184729</v>
      </c>
      <c r="AN36" s="124">
        <f t="shared" si="11"/>
        <v>5.8157901463066946</v>
      </c>
      <c r="AO36" s="124">
        <f t="shared" si="11"/>
        <v>70.031605088721818</v>
      </c>
      <c r="AP36" s="124">
        <f t="shared" si="11"/>
        <v>53.864093141408546</v>
      </c>
      <c r="AQ36" s="124">
        <f t="shared" si="11"/>
        <v>174.38279326862175</v>
      </c>
      <c r="AR36" s="124">
        <f t="shared" si="11"/>
        <v>32.705263243021278</v>
      </c>
      <c r="AS36" s="124">
        <f t="shared" si="11"/>
        <v>4.4360142108034566</v>
      </c>
      <c r="AT36" s="124">
        <f t="shared" si="11"/>
        <v>78.247234784706791</v>
      </c>
      <c r="AU36" s="124">
        <f t="shared" si="11"/>
        <v>58.725217281203058</v>
      </c>
      <c r="AV36" s="124">
        <f t="shared" si="11"/>
        <v>174.11372951973459</v>
      </c>
      <c r="AW36" s="124">
        <f t="shared" si="11"/>
        <v>251.22437491562266</v>
      </c>
      <c r="AX36" s="124">
        <f t="shared" si="11"/>
        <v>33.81008891167378</v>
      </c>
      <c r="AY36" s="124">
        <f t="shared" si="11"/>
        <v>562.5548652975408</v>
      </c>
      <c r="AZ36" s="124">
        <f t="shared" si="11"/>
        <v>1850.9268903590942</v>
      </c>
      <c r="BA36" s="124">
        <f t="shared" si="11"/>
        <v>2698.5162194839318</v>
      </c>
    </row>
    <row r="37" spans="1:54" x14ac:dyDescent="0.2">
      <c r="A37" s="131"/>
      <c r="B37" s="126">
        <v>16</v>
      </c>
      <c r="C37" s="105" t="s">
        <v>53</v>
      </c>
      <c r="D37" s="24">
        <f>'Table U7'!D$36*$AW37</f>
        <v>0</v>
      </c>
      <c r="E37" s="24">
        <f>'Table U7'!E$36*$AX37</f>
        <v>0</v>
      </c>
      <c r="F37" s="24">
        <f>'Table U7'!F$36*$AY37</f>
        <v>0</v>
      </c>
      <c r="G37" s="24">
        <f>'Table U7'!G$36*$AZ37</f>
        <v>0</v>
      </c>
      <c r="H37" s="24">
        <f t="shared" ref="H37:H42" si="12">SUM(D37:G37)</f>
        <v>0</v>
      </c>
      <c r="I37" s="24">
        <f>'Table U7'!I$36*$AW37</f>
        <v>0</v>
      </c>
      <c r="J37" s="24">
        <f>'Table U7'!J$36*$AX37</f>
        <v>3.8041976957358767</v>
      </c>
      <c r="K37" s="24">
        <f>'Table U7'!K$36*$AY37</f>
        <v>59.830640251886045</v>
      </c>
      <c r="L37" s="24">
        <f>'Table U7'!L$36*$AZ37</f>
        <v>24.270728555377985</v>
      </c>
      <c r="M37" s="24">
        <f t="shared" ref="M37:M42" si="13">SUM(I37:L37)</f>
        <v>87.905566502999903</v>
      </c>
      <c r="N37" s="24">
        <f>'Table U7'!N$36*$AW37</f>
        <v>0</v>
      </c>
      <c r="O37" s="24">
        <f>'Table U7'!O$36*$AX37</f>
        <v>1.7695311391780737</v>
      </c>
      <c r="P37" s="24">
        <f>'Table U7'!P$36*$AY37</f>
        <v>33.310775610132595</v>
      </c>
      <c r="Q37" s="24">
        <f>'Table U7'!Q$36*$AZ37</f>
        <v>13.323941097728392</v>
      </c>
      <c r="R37" s="24">
        <f t="shared" ref="R37:R42" si="14">SUM(N37:Q37)</f>
        <v>48.404247847039059</v>
      </c>
      <c r="S37" s="24">
        <f>'Table U7'!S$36*$AW37</f>
        <v>0</v>
      </c>
      <c r="T37" s="24">
        <f>'Table U7'!T$36*$AX37</f>
        <v>0</v>
      </c>
      <c r="U37" s="24">
        <f>'Table U7'!U$36*$AY37</f>
        <v>0</v>
      </c>
      <c r="V37" s="24">
        <f>'Table U7'!V$36*$AZ37</f>
        <v>140.24220185649662</v>
      </c>
      <c r="W37" s="24">
        <f t="shared" ref="W37:W42" si="15">SUM(S37:V37)</f>
        <v>140.24220185649662</v>
      </c>
      <c r="X37" s="24">
        <f>'Table U7'!X$36*$AW37</f>
        <v>0</v>
      </c>
      <c r="Y37" s="24">
        <f>'Table U7'!Y$36*$AX37</f>
        <v>0</v>
      </c>
      <c r="Z37" s="24">
        <f>'Table U7'!Z$36*$AY37</f>
        <v>0</v>
      </c>
      <c r="AA37" s="24">
        <f>'Table U7'!AA$36*$AZ37</f>
        <v>32.414969051264912</v>
      </c>
      <c r="AB37" s="24">
        <f t="shared" ref="AB37:AB42" si="16">SUM(X37:AA37)</f>
        <v>32.414969051264912</v>
      </c>
      <c r="AC37" s="24">
        <f>'Table U7'!AC$36*$AW37</f>
        <v>0</v>
      </c>
      <c r="AD37" s="24">
        <f>'Table U7'!AD$36*$AX37</f>
        <v>0</v>
      </c>
      <c r="AE37" s="24">
        <f>'Table U7'!AE$36*$AY37</f>
        <v>0</v>
      </c>
      <c r="AF37" s="24">
        <f>'Table U7'!AF$36*$AZ37</f>
        <v>0</v>
      </c>
      <c r="AG37" s="24">
        <f t="shared" ref="AG37:AG42" si="17">SUM(AC37:AF37)</f>
        <v>0</v>
      </c>
      <c r="AH37" s="24">
        <f>'Table U7'!AH$36*$AW37</f>
        <v>0</v>
      </c>
      <c r="AI37" s="24">
        <f>'Table U7'!AI$36*$AX37</f>
        <v>0</v>
      </c>
      <c r="AJ37" s="24">
        <f>'Table U7'!AJ$36*$AY37</f>
        <v>0</v>
      </c>
      <c r="AK37" s="24">
        <f>'Table U7'!AK$36*$AZ37</f>
        <v>0</v>
      </c>
      <c r="AL37" s="24">
        <f t="shared" ref="AL37:AL42" si="18">SUM(AH37:AK37)</f>
        <v>0</v>
      </c>
      <c r="AM37" s="24">
        <f>'Table U7'!AM$36*$AW37</f>
        <v>0</v>
      </c>
      <c r="AN37" s="24">
        <f>'Table U7'!AN$36*$AX37</f>
        <v>1.3759761310803336</v>
      </c>
      <c r="AO37" s="24">
        <f>'Table U7'!AO$36*$AY37</f>
        <v>15.745161324205487</v>
      </c>
      <c r="AP37" s="24">
        <f>'Table U7'!AP$36*$AZ37</f>
        <v>6.5148592850054907</v>
      </c>
      <c r="AQ37" s="24">
        <f t="shared" ref="AQ37:AQ42" si="19">SUM(AM37:AP37)</f>
        <v>23.635996740291311</v>
      </c>
      <c r="AR37" s="24">
        <f>'Table U7'!AR$36*$AW37</f>
        <v>0</v>
      </c>
      <c r="AS37" s="24">
        <f>'Table U7'!AS$36*$AX37</f>
        <v>1.0495305913118198</v>
      </c>
      <c r="AT37" s="24">
        <f>'Table U7'!AT$36*$AY37</f>
        <v>17.592276134430634</v>
      </c>
      <c r="AU37" s="24">
        <f>'Table U7'!AU$36*$AZ37</f>
        <v>7.1028119987839098</v>
      </c>
      <c r="AV37" s="24">
        <f t="shared" ref="AV37:AV42" si="20">SUM(AR37:AU37)</f>
        <v>25.744618724526365</v>
      </c>
      <c r="AW37" s="24">
        <v>0</v>
      </c>
      <c r="AX37" s="24">
        <v>7.999235557306104</v>
      </c>
      <c r="AY37" s="24">
        <v>126.47885332065476</v>
      </c>
      <c r="AZ37" s="24">
        <v>223.86951184465732</v>
      </c>
      <c r="BA37" s="24">
        <f t="shared" ref="BA37:BA42" si="21">SUM(AW37:AZ37)</f>
        <v>358.34760072261815</v>
      </c>
    </row>
    <row r="38" spans="1:54" x14ac:dyDescent="0.2">
      <c r="A38" s="132"/>
      <c r="B38" s="126">
        <v>22</v>
      </c>
      <c r="C38" s="105" t="s">
        <v>58</v>
      </c>
      <c r="D38" s="24">
        <f>'Table U7'!D$37*$AW38</f>
        <v>0</v>
      </c>
      <c r="E38" s="24">
        <f>'Table U7'!E$37*$AX38</f>
        <v>0</v>
      </c>
      <c r="F38" s="24">
        <f>'Table U7'!F$37*$AY38</f>
        <v>0</v>
      </c>
      <c r="G38" s="24">
        <f>'Table U7'!G$37*$AZ38</f>
        <v>0</v>
      </c>
      <c r="H38" s="24">
        <f t="shared" si="12"/>
        <v>0</v>
      </c>
      <c r="I38" s="24">
        <f>'Table U7'!I$37*$AW38</f>
        <v>119.22294945136429</v>
      </c>
      <c r="J38" s="24">
        <f>'Table U7'!J$37*$AX38</f>
        <v>3.2384713857063052</v>
      </c>
      <c r="K38" s="24">
        <f>'Table U7'!K$37*$AY38</f>
        <v>137.16840565000487</v>
      </c>
      <c r="L38" s="24">
        <f>'Table U7'!L$37*$AZ38</f>
        <v>99.124884953155316</v>
      </c>
      <c r="M38" s="24">
        <f t="shared" si="13"/>
        <v>358.75471144023072</v>
      </c>
      <c r="N38" s="24">
        <f>'Table U7'!N$37*$AW38</f>
        <v>54.624857329052382</v>
      </c>
      <c r="O38" s="24">
        <f>'Table U7'!O$37*$AX38</f>
        <v>1.5063822699771552</v>
      </c>
      <c r="P38" s="24">
        <f>'Table U7'!P$37*$AY38</f>
        <v>76.368662647946877</v>
      </c>
      <c r="Q38" s="24">
        <f>'Table U7'!Q$37*$AZ38</f>
        <v>54.416748365070909</v>
      </c>
      <c r="R38" s="24">
        <f t="shared" si="14"/>
        <v>186.91665061204731</v>
      </c>
      <c r="S38" s="24">
        <f>'Table U7'!S$37*$AW38</f>
        <v>0</v>
      </c>
      <c r="T38" s="24">
        <f>'Table U7'!T$37*$AX38</f>
        <v>0</v>
      </c>
      <c r="U38" s="24">
        <f>'Table U7'!U$37*$AY38</f>
        <v>0</v>
      </c>
      <c r="V38" s="24">
        <f>'Table U7'!V$37*$AZ38</f>
        <v>572.7678134129219</v>
      </c>
      <c r="W38" s="24">
        <f t="shared" si="15"/>
        <v>572.7678134129219</v>
      </c>
      <c r="X38" s="24">
        <f>'Table U7'!X$37*$AW38</f>
        <v>0</v>
      </c>
      <c r="Y38" s="24">
        <f>'Table U7'!Y$37*$AX38</f>
        <v>0</v>
      </c>
      <c r="Z38" s="24">
        <f>'Table U7'!Z$37*$AY38</f>
        <v>0</v>
      </c>
      <c r="AA38" s="24">
        <f>'Table U7'!AA$37*$AZ38</f>
        <v>132.38704683443666</v>
      </c>
      <c r="AB38" s="24">
        <f t="shared" si="16"/>
        <v>132.38704683443666</v>
      </c>
      <c r="AC38" s="24">
        <f>'Table U7'!AC$37*$AW38</f>
        <v>0</v>
      </c>
      <c r="AD38" s="24">
        <f>'Table U7'!AD$37*$AX38</f>
        <v>0</v>
      </c>
      <c r="AE38" s="24">
        <f>'Table U7'!AE$37*$AY38</f>
        <v>0</v>
      </c>
      <c r="AF38" s="24">
        <f>'Table U7'!AF$37*$AZ38</f>
        <v>0</v>
      </c>
      <c r="AG38" s="24">
        <f t="shared" si="17"/>
        <v>0</v>
      </c>
      <c r="AH38" s="24">
        <f>'Table U7'!AH$37*$AW38</f>
        <v>0</v>
      </c>
      <c r="AI38" s="24">
        <f>'Table U7'!AI$37*$AX38</f>
        <v>0</v>
      </c>
      <c r="AJ38" s="24">
        <f>'Table U7'!AJ$37*$AY38</f>
        <v>0</v>
      </c>
      <c r="AK38" s="24">
        <f>'Table U7'!AK$37*$AZ38</f>
        <v>0</v>
      </c>
      <c r="AL38" s="24">
        <f t="shared" si="18"/>
        <v>0</v>
      </c>
      <c r="AM38" s="24">
        <f>'Table U7'!AM$37*$AW38</f>
        <v>44.671304892184729</v>
      </c>
      <c r="AN38" s="24">
        <f>'Table U7'!AN$37*$AX38</f>
        <v>1.1713532482587126</v>
      </c>
      <c r="AO38" s="24">
        <f>'Table U7'!AO$37*$AY38</f>
        <v>36.097535751763985</v>
      </c>
      <c r="AP38" s="24">
        <f>'Table U7'!AP$37*$AZ38</f>
        <v>26.607552205888354</v>
      </c>
      <c r="AQ38" s="24">
        <f t="shared" si="19"/>
        <v>108.54774609809577</v>
      </c>
      <c r="AR38" s="24">
        <f>'Table U7'!AR$37*$AW38</f>
        <v>32.705263243021278</v>
      </c>
      <c r="AS38" s="24">
        <f>'Table U7'!AS$37*$AX38</f>
        <v>0.89345377402350667</v>
      </c>
      <c r="AT38" s="24">
        <f>'Table U7'!AT$37*$AY38</f>
        <v>40.332252152999686</v>
      </c>
      <c r="AU38" s="24">
        <f>'Table U7'!AU$37*$AZ38</f>
        <v>29.00882932363961</v>
      </c>
      <c r="AV38" s="24">
        <f t="shared" si="20"/>
        <v>102.93979849368409</v>
      </c>
      <c r="AW38" s="24">
        <v>251.22437491562266</v>
      </c>
      <c r="AX38" s="24">
        <v>6.8096606779656801</v>
      </c>
      <c r="AY38" s="24">
        <v>289.96685620271546</v>
      </c>
      <c r="AZ38" s="24">
        <v>914.31287509511287</v>
      </c>
      <c r="BA38" s="24">
        <f t="shared" si="21"/>
        <v>1462.3137668914167</v>
      </c>
    </row>
    <row r="39" spans="1:54" x14ac:dyDescent="0.2">
      <c r="A39" s="132"/>
      <c r="B39" s="126">
        <v>31</v>
      </c>
      <c r="C39" s="105" t="s">
        <v>67</v>
      </c>
      <c r="D39" s="24">
        <f>'Table U7'!D$38*$AW39</f>
        <v>0</v>
      </c>
      <c r="E39" s="24">
        <f>'Table U7'!E$38*$AX39</f>
        <v>0</v>
      </c>
      <c r="F39" s="24">
        <f>'Table U7'!F$38*$AY39</f>
        <v>0</v>
      </c>
      <c r="G39" s="24">
        <f>'Table U7'!G$38*$AZ39</f>
        <v>0</v>
      </c>
      <c r="H39" s="24">
        <f t="shared" si="12"/>
        <v>0</v>
      </c>
      <c r="I39" s="24">
        <f>'Table U7'!I$38*$AW39</f>
        <v>0</v>
      </c>
      <c r="J39" s="24">
        <f>'Table U7'!J$38*$AX39</f>
        <v>0.58314961624375339</v>
      </c>
      <c r="K39" s="24">
        <f>'Table U7'!K$38*$AY39</f>
        <v>22.945409210000008</v>
      </c>
      <c r="L39" s="24">
        <f>'Table U7'!L$38*$AZ39</f>
        <v>9.2724184704719761</v>
      </c>
      <c r="M39" s="24">
        <f t="shared" si="13"/>
        <v>32.800977296715736</v>
      </c>
      <c r="N39" s="24">
        <f>'Table U7'!N$38*$AW39</f>
        <v>0</v>
      </c>
      <c r="O39" s="24">
        <f>'Table U7'!O$38*$AX39</f>
        <v>0.27125335938763734</v>
      </c>
      <c r="P39" s="24">
        <f>'Table U7'!P$38*$AY39</f>
        <v>12.774882138301809</v>
      </c>
      <c r="Q39" s="24">
        <f>'Table U7'!Q$38*$AZ39</f>
        <v>5.0902945600568668</v>
      </c>
      <c r="R39" s="24">
        <f t="shared" si="14"/>
        <v>18.136430057746313</v>
      </c>
      <c r="S39" s="24">
        <f>'Table U7'!S$38*$AW39</f>
        <v>0</v>
      </c>
      <c r="T39" s="24">
        <f>'Table U7'!T$38*$AX39</f>
        <v>0</v>
      </c>
      <c r="U39" s="24">
        <f>'Table U7'!U$38*$AY39</f>
        <v>0</v>
      </c>
      <c r="V39" s="24">
        <f>'Table U7'!V$38*$AZ39</f>
        <v>53.57830029151291</v>
      </c>
      <c r="W39" s="24">
        <f t="shared" si="15"/>
        <v>53.57830029151291</v>
      </c>
      <c r="X39" s="24">
        <f>'Table U7'!X$38*$AW39</f>
        <v>0</v>
      </c>
      <c r="Y39" s="24">
        <f>'Table U7'!Y$38*$AX39</f>
        <v>0</v>
      </c>
      <c r="Z39" s="24">
        <f>'Table U7'!Z$38*$AY39</f>
        <v>0</v>
      </c>
      <c r="AA39" s="24">
        <f>'Table U7'!AA$38*$AZ39</f>
        <v>12.383853952506344</v>
      </c>
      <c r="AB39" s="24">
        <f t="shared" si="16"/>
        <v>12.383853952506344</v>
      </c>
      <c r="AC39" s="24">
        <f>'Table U7'!AC$38*$AW39</f>
        <v>0</v>
      </c>
      <c r="AD39" s="24">
        <f>'Table U7'!AD$38*$AX39</f>
        <v>0</v>
      </c>
      <c r="AE39" s="24">
        <f>'Table U7'!AE$38*$AY39</f>
        <v>0</v>
      </c>
      <c r="AF39" s="24">
        <f>'Table U7'!AF$38*$AZ39</f>
        <v>0</v>
      </c>
      <c r="AG39" s="24">
        <f t="shared" si="17"/>
        <v>0</v>
      </c>
      <c r="AH39" s="24">
        <f>'Table U7'!AH$38*$AW39</f>
        <v>0</v>
      </c>
      <c r="AI39" s="24">
        <f>'Table U7'!AI$38*$AX39</f>
        <v>0</v>
      </c>
      <c r="AJ39" s="24">
        <f>'Table U7'!AJ$38*$AY39</f>
        <v>0</v>
      </c>
      <c r="AK39" s="24">
        <f>'Table U7'!AK$38*$AZ39</f>
        <v>0</v>
      </c>
      <c r="AL39" s="24">
        <f t="shared" si="18"/>
        <v>0</v>
      </c>
      <c r="AM39" s="24">
        <f>'Table U7'!AM$38*$AW39</f>
        <v>0</v>
      </c>
      <c r="AN39" s="24">
        <f>'Table U7'!AN$38*$AX39</f>
        <v>0.21092488271560406</v>
      </c>
      <c r="AO39" s="24">
        <f>'Table U7'!AO$38*$AY39</f>
        <v>6.0383637571047375</v>
      </c>
      <c r="AP39" s="24">
        <f>'Table U7'!AP$38*$AZ39</f>
        <v>2.4889447149877695</v>
      </c>
      <c r="AQ39" s="24">
        <f t="shared" si="19"/>
        <v>8.738233354808111</v>
      </c>
      <c r="AR39" s="24">
        <f>'Table U7'!AR$38*$AW39</f>
        <v>0</v>
      </c>
      <c r="AS39" s="24">
        <f>'Table U7'!AS$38*$AX39</f>
        <v>0.16088368967932323</v>
      </c>
      <c r="AT39" s="24">
        <f>'Table U7'!AT$38*$AY39</f>
        <v>6.7467433599309237</v>
      </c>
      <c r="AU39" s="24">
        <f>'Table U7'!AU$38*$AZ39</f>
        <v>2.7135668803489774</v>
      </c>
      <c r="AV39" s="24">
        <f t="shared" si="20"/>
        <v>9.6211939299592242</v>
      </c>
      <c r="AW39" s="24">
        <v>0</v>
      </c>
      <c r="AX39" s="24">
        <v>1.226211548026318</v>
      </c>
      <c r="AY39" s="24">
        <v>48.505398465337478</v>
      </c>
      <c r="AZ39" s="24">
        <v>85.527378869884842</v>
      </c>
      <c r="BA39" s="24">
        <f t="shared" si="21"/>
        <v>135.25898888324863</v>
      </c>
    </row>
    <row r="40" spans="1:54" x14ac:dyDescent="0.2">
      <c r="A40" s="132"/>
      <c r="B40" s="126">
        <v>32</v>
      </c>
      <c r="C40" s="105" t="s">
        <v>68</v>
      </c>
      <c r="D40" s="24">
        <f>'Table U7'!D$39*$AW40</f>
        <v>0</v>
      </c>
      <c r="E40" s="24">
        <f>'Table U7'!E$39*$AX40</f>
        <v>0</v>
      </c>
      <c r="F40" s="24">
        <f>'Table U7'!F$39*$AY40</f>
        <v>0</v>
      </c>
      <c r="G40" s="24">
        <f>'Table U7'!G$39*$AZ40</f>
        <v>0</v>
      </c>
      <c r="H40" s="24">
        <f t="shared" si="12"/>
        <v>0</v>
      </c>
      <c r="I40" s="24">
        <f>'Table U7'!I$39*$AW40</f>
        <v>0</v>
      </c>
      <c r="J40" s="24">
        <f>'Table U7'!J$39*$AX40</f>
        <v>0.78795439184158578</v>
      </c>
      <c r="K40" s="24">
        <f>'Table U7'!K$39*$AY40</f>
        <v>31.003940422837495</v>
      </c>
      <c r="L40" s="24">
        <f>'Table U7'!L$39*$AZ40</f>
        <v>12.528933661764535</v>
      </c>
      <c r="M40" s="24">
        <f t="shared" si="13"/>
        <v>44.320828476443616</v>
      </c>
      <c r="N40" s="24">
        <f>'Table U7'!N$39*$AW40</f>
        <v>0</v>
      </c>
      <c r="O40" s="24">
        <f>'Table U7'!O$39*$AX40</f>
        <v>0.36651876272852191</v>
      </c>
      <c r="P40" s="24">
        <f>'Table U7'!P$39*$AY40</f>
        <v>17.261478368059141</v>
      </c>
      <c r="Q40" s="24">
        <f>'Table U7'!Q$39*$AZ40</f>
        <v>6.8780289699918074</v>
      </c>
      <c r="R40" s="24">
        <f t="shared" si="14"/>
        <v>24.506026100779469</v>
      </c>
      <c r="S40" s="24">
        <f>'Table U7'!S$39*$AW40</f>
        <v>0</v>
      </c>
      <c r="T40" s="24">
        <f>'Table U7'!T$39*$AX40</f>
        <v>0</v>
      </c>
      <c r="U40" s="24">
        <f>'Table U7'!U$39*$AY40</f>
        <v>0</v>
      </c>
      <c r="V40" s="24">
        <f>'Table U7'!V$39*$AZ40</f>
        <v>72.395241025861068</v>
      </c>
      <c r="W40" s="24">
        <f t="shared" si="15"/>
        <v>72.395241025861068</v>
      </c>
      <c r="X40" s="24">
        <f>'Table U7'!X$39*$AW40</f>
        <v>0</v>
      </c>
      <c r="Y40" s="24">
        <f>'Table U7'!Y$39*$AX40</f>
        <v>0</v>
      </c>
      <c r="Z40" s="24">
        <f>'Table U7'!Z$39*$AY40</f>
        <v>0</v>
      </c>
      <c r="AA40" s="24">
        <f>'Table U7'!AA$39*$AZ40</f>
        <v>16.733119319628258</v>
      </c>
      <c r="AB40" s="24">
        <f t="shared" si="16"/>
        <v>16.733119319628258</v>
      </c>
      <c r="AC40" s="24">
        <f>'Table U7'!AC$39*$AW40</f>
        <v>0</v>
      </c>
      <c r="AD40" s="24">
        <f>'Table U7'!AD$39*$AX40</f>
        <v>0</v>
      </c>
      <c r="AE40" s="24">
        <f>'Table U7'!AE$39*$AY40</f>
        <v>0</v>
      </c>
      <c r="AF40" s="24">
        <f>'Table U7'!AF$39*$AZ40</f>
        <v>0</v>
      </c>
      <c r="AG40" s="24">
        <f t="shared" si="17"/>
        <v>0</v>
      </c>
      <c r="AH40" s="24">
        <f>'Table U7'!AH$39*$AW40</f>
        <v>0</v>
      </c>
      <c r="AI40" s="24">
        <f>'Table U7'!AI$39*$AX40</f>
        <v>0</v>
      </c>
      <c r="AJ40" s="24">
        <f>'Table U7'!AJ$39*$AY40</f>
        <v>0</v>
      </c>
      <c r="AK40" s="24">
        <f>'Table U7'!AK$39*$AZ40</f>
        <v>0</v>
      </c>
      <c r="AL40" s="24">
        <f t="shared" si="18"/>
        <v>0</v>
      </c>
      <c r="AM40" s="24">
        <f>'Table U7'!AM$39*$AW40</f>
        <v>0</v>
      </c>
      <c r="AN40" s="24">
        <f>'Table U7'!AN$39*$AX40</f>
        <v>0.28500265292974358</v>
      </c>
      <c r="AO40" s="24">
        <f>'Table U7'!AO$39*$AY40</f>
        <v>8.15906434543367</v>
      </c>
      <c r="AP40" s="24">
        <f>'Table U7'!AP$39*$AZ40</f>
        <v>3.3630733256038985</v>
      </c>
      <c r="AQ40" s="24">
        <f t="shared" si="19"/>
        <v>11.807140323967314</v>
      </c>
      <c r="AR40" s="24">
        <f>'Table U7'!AR$39*$AW40</f>
        <v>0</v>
      </c>
      <c r="AS40" s="24">
        <f>'Table U7'!AS$39*$AX40</f>
        <v>0.21738676718173949</v>
      </c>
      <c r="AT40" s="24">
        <f>'Table U7'!AT$39*$AY40</f>
        <v>9.1162300600117625</v>
      </c>
      <c r="AU40" s="24">
        <f>'Table U7'!AU$39*$AZ40</f>
        <v>3.6665838086277764</v>
      </c>
      <c r="AV40" s="24">
        <f t="shared" si="20"/>
        <v>13.00020063582128</v>
      </c>
      <c r="AW40" s="24">
        <v>0</v>
      </c>
      <c r="AX40" s="24">
        <v>1.6568625746815908</v>
      </c>
      <c r="AY40" s="24">
        <v>65.540713196342068</v>
      </c>
      <c r="AZ40" s="24">
        <v>115.56498011147734</v>
      </c>
      <c r="BA40" s="24">
        <f t="shared" si="21"/>
        <v>182.762555882501</v>
      </c>
    </row>
    <row r="41" spans="1:54" x14ac:dyDescent="0.2">
      <c r="A41" s="132"/>
      <c r="B41" s="126">
        <v>36</v>
      </c>
      <c r="C41" s="105" t="s">
        <v>69</v>
      </c>
      <c r="D41" s="24">
        <f>'Table U7'!D$40*$AW41</f>
        <v>0</v>
      </c>
      <c r="E41" s="24">
        <f>'Table U7'!E$40*$AX41</f>
        <v>0</v>
      </c>
      <c r="F41" s="24">
        <f>'Table U7'!F$40*$AY41</f>
        <v>0</v>
      </c>
      <c r="G41" s="24">
        <f>'Table U7'!G$40*$AZ41</f>
        <v>0</v>
      </c>
      <c r="H41" s="24">
        <f t="shared" si="12"/>
        <v>0</v>
      </c>
      <c r="I41" s="24">
        <f>'Table U7'!I$40*$AW41</f>
        <v>0</v>
      </c>
      <c r="J41" s="24">
        <f>'Table U7'!J$40*$AX41</f>
        <v>0.87926003045173851</v>
      </c>
      <c r="K41" s="24">
        <f>'Table U7'!K$40*$AY41</f>
        <v>8.9228561006099874</v>
      </c>
      <c r="L41" s="24">
        <f>'Table U7'!L$40*$AZ41</f>
        <v>49.772342106481716</v>
      </c>
      <c r="M41" s="24">
        <f t="shared" si="13"/>
        <v>59.574458237543439</v>
      </c>
      <c r="N41" s="24">
        <f>'Table U7'!N$40*$AW41</f>
        <v>0</v>
      </c>
      <c r="O41" s="24">
        <f>'Table U7'!O$40*$AX41</f>
        <v>0.4089897864832302</v>
      </c>
      <c r="P41" s="24">
        <f>'Table U7'!P$40*$AY41</f>
        <v>4.9678100738618207</v>
      </c>
      <c r="Q41" s="24">
        <f>'Table U7'!Q$40*$AZ41</f>
        <v>27.32360312174491</v>
      </c>
      <c r="R41" s="24">
        <f t="shared" si="14"/>
        <v>32.700402982089962</v>
      </c>
      <c r="S41" s="24">
        <f>'Table U7'!S$40*$AW41</f>
        <v>0</v>
      </c>
      <c r="T41" s="24">
        <f>'Table U7'!T$40*$AX41</f>
        <v>0</v>
      </c>
      <c r="U41" s="24">
        <f>'Table U7'!U$40*$AY41</f>
        <v>0</v>
      </c>
      <c r="V41" s="24">
        <f>'Table U7'!V$40*$AZ41</f>
        <v>287.59675807181844</v>
      </c>
      <c r="W41" s="24">
        <f t="shared" si="15"/>
        <v>287.59675807181844</v>
      </c>
      <c r="X41" s="24">
        <f>'Table U7'!X$40*$AW41</f>
        <v>0</v>
      </c>
      <c r="Y41" s="24">
        <f>'Table U7'!Y$40*$AX41</f>
        <v>0</v>
      </c>
      <c r="Z41" s="24">
        <f>'Table U7'!Z$40*$AY41</f>
        <v>0</v>
      </c>
      <c r="AA41" s="24">
        <f>'Table U7'!AA$40*$AZ41</f>
        <v>66.473856576220456</v>
      </c>
      <c r="AB41" s="24">
        <f t="shared" si="16"/>
        <v>66.473856576220456</v>
      </c>
      <c r="AC41" s="24">
        <f>'Table U7'!AC$40*$AW41</f>
        <v>0</v>
      </c>
      <c r="AD41" s="24">
        <f>'Table U7'!AD$40*$AX41</f>
        <v>0</v>
      </c>
      <c r="AE41" s="24">
        <f>'Table U7'!AE$40*$AY41</f>
        <v>0</v>
      </c>
      <c r="AF41" s="24">
        <f>'Table U7'!AF$40*$AZ41</f>
        <v>0</v>
      </c>
      <c r="AG41" s="24">
        <f t="shared" si="17"/>
        <v>0</v>
      </c>
      <c r="AH41" s="24">
        <f>'Table U7'!AH$40*$AW41</f>
        <v>0</v>
      </c>
      <c r="AI41" s="24">
        <f>'Table U7'!AI$40*$AX41</f>
        <v>0</v>
      </c>
      <c r="AJ41" s="24">
        <f>'Table U7'!AJ$40*$AY41</f>
        <v>0</v>
      </c>
      <c r="AK41" s="24">
        <f>'Table U7'!AK$40*$AZ41</f>
        <v>0</v>
      </c>
      <c r="AL41" s="24">
        <f t="shared" si="18"/>
        <v>0</v>
      </c>
      <c r="AM41" s="24">
        <f>'Table U7'!AM$40*$AW41</f>
        <v>0</v>
      </c>
      <c r="AN41" s="24">
        <f>'Table U7'!AN$40*$AX41</f>
        <v>0.3180278502010212</v>
      </c>
      <c r="AO41" s="24">
        <f>'Table U7'!AO$40*$AY41</f>
        <v>2.3481582043131595</v>
      </c>
      <c r="AP41" s="24">
        <f>'Table U7'!AP$40*$AZ41</f>
        <v>13.360118315732707</v>
      </c>
      <c r="AQ41" s="24">
        <f t="shared" si="19"/>
        <v>16.026304370246887</v>
      </c>
      <c r="AR41" s="24">
        <f>'Table U7'!AR$40*$AW41</f>
        <v>0</v>
      </c>
      <c r="AS41" s="24">
        <f>'Table U7'!AS$40*$AX41</f>
        <v>0.24257685154250505</v>
      </c>
      <c r="AT41" s="24">
        <f>'Table U7'!AT$40*$AY41</f>
        <v>2.6236280903708291</v>
      </c>
      <c r="AU41" s="24">
        <f>'Table U7'!AU$40*$AZ41</f>
        <v>14.565841643973272</v>
      </c>
      <c r="AV41" s="24">
        <f t="shared" si="20"/>
        <v>17.432046585886606</v>
      </c>
      <c r="AW41" s="24">
        <v>0</v>
      </c>
      <c r="AX41" s="24">
        <v>1.848854518678495</v>
      </c>
      <c r="AY41" s="24">
        <v>18.862452469155798</v>
      </c>
      <c r="AZ41" s="24">
        <v>459.09251983597153</v>
      </c>
      <c r="BA41" s="24">
        <f t="shared" si="21"/>
        <v>479.80382682380582</v>
      </c>
    </row>
    <row r="42" spans="1:54" x14ac:dyDescent="0.2">
      <c r="A42" s="132"/>
      <c r="B42" s="126">
        <v>38</v>
      </c>
      <c r="C42" s="105" t="s">
        <v>70</v>
      </c>
      <c r="D42" s="24">
        <f>'Table U7'!D$41*$AW42</f>
        <v>0</v>
      </c>
      <c r="E42" s="24">
        <f>'Table U7'!E$41*$AX42</f>
        <v>0</v>
      </c>
      <c r="F42" s="24">
        <f>'Table U7'!F$41*$AY42</f>
        <v>0</v>
      </c>
      <c r="G42" s="24">
        <f>'Table U7'!G$41*$AZ42</f>
        <v>0</v>
      </c>
      <c r="H42" s="24">
        <f t="shared" si="12"/>
        <v>0</v>
      </c>
      <c r="I42" s="24">
        <f>'Table U7'!I$41*$AW42</f>
        <v>0</v>
      </c>
      <c r="J42" s="24">
        <f>'Table U7'!J$41*$AX42</f>
        <v>6.7860361121974551</v>
      </c>
      <c r="K42" s="24">
        <f>'Table U7'!K$41*$AY42</f>
        <v>6.2445209534127519</v>
      </c>
      <c r="L42" s="24">
        <f>'Table U7'!L$41*$AZ42</f>
        <v>5.6982318457577952</v>
      </c>
      <c r="M42" s="24">
        <f t="shared" si="13"/>
        <v>18.728788911368003</v>
      </c>
      <c r="N42" s="24">
        <f>'Table U7'!N$41*$AW42</f>
        <v>0</v>
      </c>
      <c r="O42" s="24">
        <f>'Table U7'!O$41*$AX42</f>
        <v>3.1565400046323</v>
      </c>
      <c r="P42" s="24">
        <f>'Table U7'!P$41*$AY42</f>
        <v>3.4766439970587859</v>
      </c>
      <c r="Q42" s="24">
        <f>'Table U7'!Q$41*$AZ42</f>
        <v>3.1281675496821366</v>
      </c>
      <c r="R42" s="24">
        <f t="shared" si="14"/>
        <v>9.7613515513732239</v>
      </c>
      <c r="S42" s="24">
        <f>'Table U7'!S$41*$AW42</f>
        <v>0</v>
      </c>
      <c r="T42" s="24">
        <f>'Table U7'!T$41*$AX42</f>
        <v>0</v>
      </c>
      <c r="U42" s="24">
        <f>'Table U7'!U$41*$AY42</f>
        <v>0</v>
      </c>
      <c r="V42" s="24">
        <f>'Table U7'!V$41*$AZ42</f>
        <v>32.925776369445153</v>
      </c>
      <c r="W42" s="24">
        <f t="shared" si="15"/>
        <v>32.925776369445153</v>
      </c>
      <c r="X42" s="24">
        <f>'Table U7'!X$41*$AW42</f>
        <v>0</v>
      </c>
      <c r="Y42" s="24">
        <f>'Table U7'!Y$41*$AX42</f>
        <v>0</v>
      </c>
      <c r="Z42" s="24">
        <f>'Table U7'!Z$41*$AY42</f>
        <v>0</v>
      </c>
      <c r="AA42" s="24">
        <f>'Table U7'!AA$41*$AZ42</f>
        <v>7.6103199170855911</v>
      </c>
      <c r="AB42" s="24">
        <f t="shared" si="16"/>
        <v>7.6103199170855911</v>
      </c>
      <c r="AC42" s="24">
        <f>'Table U7'!AC$41*$AW42</f>
        <v>0</v>
      </c>
      <c r="AD42" s="24">
        <f>'Table U7'!AD$41*$AX42</f>
        <v>0</v>
      </c>
      <c r="AE42" s="24">
        <f>'Table U7'!AE$41*$AY42</f>
        <v>0</v>
      </c>
      <c r="AF42" s="24">
        <f>'Table U7'!AF$41*$AZ42</f>
        <v>0</v>
      </c>
      <c r="AG42" s="24">
        <f t="shared" si="17"/>
        <v>0</v>
      </c>
      <c r="AH42" s="24">
        <f>'Table U7'!AH$41*$AW42</f>
        <v>0</v>
      </c>
      <c r="AI42" s="24">
        <f>'Table U7'!AI$41*$AX42</f>
        <v>0</v>
      </c>
      <c r="AJ42" s="24">
        <f>'Table U7'!AJ$41*$AY42</f>
        <v>0</v>
      </c>
      <c r="AK42" s="24">
        <f>'Table U7'!AK$41*$AZ42</f>
        <v>0</v>
      </c>
      <c r="AL42" s="24">
        <f t="shared" si="18"/>
        <v>0</v>
      </c>
      <c r="AM42" s="24">
        <f>'Table U7'!AM$41*$AW42</f>
        <v>0</v>
      </c>
      <c r="AN42" s="24">
        <f>'Table U7'!AN$41*$AX42</f>
        <v>2.45450538112128</v>
      </c>
      <c r="AO42" s="24">
        <f>'Table U7'!AO$41*$AY42</f>
        <v>1.6433217059007794</v>
      </c>
      <c r="AP42" s="24">
        <f>'Table U7'!AP$41*$AZ42</f>
        <v>1.5295452941903254</v>
      </c>
      <c r="AQ42" s="24">
        <f t="shared" si="19"/>
        <v>5.6273723812123846</v>
      </c>
      <c r="AR42" s="24">
        <f>'Table U7'!AR$41*$AW42</f>
        <v>0</v>
      </c>
      <c r="AS42" s="24">
        <f>'Table U7'!AS$41*$AX42</f>
        <v>1.8721825370645624</v>
      </c>
      <c r="AT42" s="24">
        <f>'Table U7'!AT$41*$AY42</f>
        <v>1.8361049869629664</v>
      </c>
      <c r="AU42" s="24">
        <f>'Table U7'!AU$41*$AZ42</f>
        <v>1.66758362582951</v>
      </c>
      <c r="AV42" s="24">
        <f t="shared" si="20"/>
        <v>5.3758711498570388</v>
      </c>
      <c r="AW42" s="24">
        <v>0</v>
      </c>
      <c r="AX42" s="24">
        <v>14.269264035015595</v>
      </c>
      <c r="AY42" s="24">
        <v>13.200591643335283</v>
      </c>
      <c r="AZ42" s="24">
        <v>52.559624601990514</v>
      </c>
      <c r="BA42" s="24">
        <f t="shared" si="21"/>
        <v>80.029480280341389</v>
      </c>
    </row>
    <row r="43" spans="1:54" s="113" customFormat="1" x14ac:dyDescent="0.2">
      <c r="A43" s="113" t="s">
        <v>395</v>
      </c>
      <c r="B43" s="133"/>
      <c r="D43" s="124">
        <f t="shared" ref="D43:AW43" si="22">D7+D10+D13+D16+D19+D22+D25+D29+D33+D36</f>
        <v>514.93143036496804</v>
      </c>
      <c r="E43" s="124">
        <f t="shared" si="22"/>
        <v>165.79227270992925</v>
      </c>
      <c r="F43" s="124">
        <f t="shared" si="22"/>
        <v>1836.7656339000137</v>
      </c>
      <c r="G43" s="124">
        <f t="shared" si="22"/>
        <v>803.40195296604509</v>
      </c>
      <c r="H43" s="124">
        <f t="shared" si="22"/>
        <v>3320.8912899409556</v>
      </c>
      <c r="I43" s="124">
        <f t="shared" si="22"/>
        <v>119.22294945136429</v>
      </c>
      <c r="J43" s="124">
        <f t="shared" si="22"/>
        <v>187.34691117468</v>
      </c>
      <c r="K43" s="124">
        <f t="shared" si="22"/>
        <v>3493.0120661854171</v>
      </c>
      <c r="L43" s="124">
        <f t="shared" si="22"/>
        <v>1385.7140317277594</v>
      </c>
      <c r="M43" s="124">
        <f t="shared" si="22"/>
        <v>5185.2959585392209</v>
      </c>
      <c r="N43" s="124">
        <f t="shared" si="22"/>
        <v>54.624857329052382</v>
      </c>
      <c r="O43" s="124">
        <f t="shared" si="22"/>
        <v>66.47966210874209</v>
      </c>
      <c r="P43" s="124">
        <f t="shared" si="22"/>
        <v>991.59578817761917</v>
      </c>
      <c r="Q43" s="124">
        <f t="shared" si="22"/>
        <v>503.96438286775589</v>
      </c>
      <c r="R43" s="124">
        <f t="shared" si="22"/>
        <v>1616.6646904831696</v>
      </c>
      <c r="S43" s="124">
        <f t="shared" si="22"/>
        <v>0</v>
      </c>
      <c r="T43" s="124">
        <f t="shared" si="22"/>
        <v>0</v>
      </c>
      <c r="U43" s="124">
        <f t="shared" si="22"/>
        <v>0</v>
      </c>
      <c r="V43" s="124">
        <f t="shared" si="22"/>
        <v>2683.2969582728583</v>
      </c>
      <c r="W43" s="124">
        <f t="shared" si="22"/>
        <v>2683.2969582728583</v>
      </c>
      <c r="X43" s="124">
        <f t="shared" si="22"/>
        <v>0</v>
      </c>
      <c r="Y43" s="124">
        <f t="shared" si="22"/>
        <v>0</v>
      </c>
      <c r="Z43" s="124">
        <f t="shared" si="22"/>
        <v>0</v>
      </c>
      <c r="AA43" s="124">
        <f t="shared" si="22"/>
        <v>755.37616669314752</v>
      </c>
      <c r="AB43" s="124">
        <f t="shared" si="22"/>
        <v>755.37616669314752</v>
      </c>
      <c r="AC43" s="124">
        <f t="shared" si="22"/>
        <v>0</v>
      </c>
      <c r="AD43" s="124">
        <f t="shared" si="22"/>
        <v>0</v>
      </c>
      <c r="AE43" s="124">
        <f t="shared" si="22"/>
        <v>0</v>
      </c>
      <c r="AF43" s="124">
        <f t="shared" si="22"/>
        <v>229.31581482635232</v>
      </c>
      <c r="AG43" s="124">
        <f t="shared" si="22"/>
        <v>229.31581482635232</v>
      </c>
      <c r="AH43" s="124">
        <f t="shared" si="22"/>
        <v>0</v>
      </c>
      <c r="AI43" s="124">
        <f t="shared" si="22"/>
        <v>0</v>
      </c>
      <c r="AJ43" s="124">
        <f t="shared" si="22"/>
        <v>0</v>
      </c>
      <c r="AK43" s="124">
        <f t="shared" si="22"/>
        <v>443.53452398276886</v>
      </c>
      <c r="AL43" s="124">
        <f t="shared" si="22"/>
        <v>443.53452398276886</v>
      </c>
      <c r="AM43" s="124">
        <f t="shared" si="22"/>
        <v>44.671304892184729</v>
      </c>
      <c r="AN43" s="124">
        <f t="shared" si="22"/>
        <v>109.65466342207318</v>
      </c>
      <c r="AO43" s="124">
        <f t="shared" si="22"/>
        <v>1019.3539424252655</v>
      </c>
      <c r="AP43" s="124">
        <f t="shared" si="22"/>
        <v>619.92938433948257</v>
      </c>
      <c r="AQ43" s="124">
        <f t="shared" si="22"/>
        <v>1793.609295079006</v>
      </c>
      <c r="AR43" s="124">
        <f t="shared" si="22"/>
        <v>95.650683389842825</v>
      </c>
      <c r="AS43" s="124">
        <f t="shared" si="22"/>
        <v>59.235970573847439</v>
      </c>
      <c r="AT43" s="124">
        <f t="shared" si="22"/>
        <v>962.3682219730124</v>
      </c>
      <c r="AU43" s="124">
        <f t="shared" si="22"/>
        <v>385.74332335626599</v>
      </c>
      <c r="AV43" s="124">
        <f t="shared" si="22"/>
        <v>1502.9981992929686</v>
      </c>
      <c r="AW43" s="124">
        <f t="shared" si="22"/>
        <v>867.68755377497837</v>
      </c>
      <c r="AX43" s="124">
        <f>AW7+AW10+AW13+AW16+AW19+AW22+AW25+AW29+AW33+AW36</f>
        <v>867.68755377497837</v>
      </c>
      <c r="AY43" s="124">
        <f>AY7+AY10+AY13+AY16+AY19+AY22+AY25+AY29+AY33+AY36</f>
        <v>8788.7136013623804</v>
      </c>
      <c r="AZ43" s="124">
        <f>AW7+AW10+AW13+AW16+AW19+AW22+AW25+AW29+AW33+AW36</f>
        <v>867.68755377497837</v>
      </c>
      <c r="BA43" s="124">
        <f>BA7+BA10+BA13+BA16+BA19+BA22+BA25+BA29+BA33+BA36</f>
        <v>17033.571010494237</v>
      </c>
      <c r="BB43" s="125">
        <f>BA43-SUM(H43,M43,R43,W43,AB43,AG43,AL43,AQ43,AV43)</f>
        <v>-497.41188661621345</v>
      </c>
    </row>
    <row r="44" spans="1:54" x14ac:dyDescent="0.2">
      <c r="A44" s="141"/>
      <c r="B44" s="142"/>
      <c r="C44" s="143"/>
      <c r="D44" s="144"/>
      <c r="E44" s="144"/>
      <c r="F44" s="144"/>
      <c r="G44" s="144"/>
      <c r="H44" s="144"/>
      <c r="I44" s="144"/>
      <c r="J44" s="144"/>
      <c r="K44" s="144"/>
      <c r="L44" s="144"/>
      <c r="M44" s="144"/>
      <c r="N44" s="144"/>
      <c r="O44" s="144"/>
      <c r="P44" s="144"/>
      <c r="Q44" s="144"/>
      <c r="R44" s="144"/>
      <c r="S44" s="144"/>
      <c r="T44" s="144"/>
      <c r="U44" s="144"/>
      <c r="V44" s="144"/>
      <c r="W44" s="144"/>
      <c r="X44" s="144"/>
      <c r="Y44" s="144"/>
      <c r="Z44" s="144"/>
      <c r="AA44" s="144"/>
      <c r="AB44" s="144"/>
      <c r="AC44" s="144"/>
      <c r="AD44" s="144"/>
      <c r="AE44" s="144"/>
      <c r="AF44" s="144"/>
      <c r="AG44" s="144"/>
      <c r="AH44" s="144"/>
      <c r="AI44" s="144"/>
      <c r="AJ44" s="144"/>
      <c r="AK44" s="144"/>
      <c r="AL44" s="144"/>
      <c r="AM44" s="144"/>
      <c r="AN44" s="144"/>
      <c r="AO44" s="144"/>
      <c r="AP44" s="144"/>
      <c r="AQ44" s="144"/>
      <c r="AR44" s="144"/>
      <c r="AS44" s="144"/>
      <c r="AT44" s="144"/>
      <c r="AU44" s="144"/>
      <c r="AV44" s="144"/>
      <c r="AW44" s="144"/>
      <c r="AX44" s="144"/>
      <c r="AY44" s="144"/>
      <c r="AZ44" s="144"/>
      <c r="BA44" s="144"/>
    </row>
    <row r="46" spans="1:54" x14ac:dyDescent="0.2">
      <c r="A46" s="105" t="s">
        <v>392</v>
      </c>
    </row>
    <row r="47" spans="1:54" x14ac:dyDescent="0.2">
      <c r="A47" s="105" t="s">
        <v>394</v>
      </c>
      <c r="B47" s="113"/>
      <c r="C47" s="113"/>
      <c r="D47" s="125"/>
      <c r="E47" s="125"/>
      <c r="F47" s="125"/>
      <c r="G47" s="125"/>
      <c r="H47" s="125"/>
      <c r="I47" s="125"/>
      <c r="J47" s="125"/>
      <c r="K47" s="125"/>
      <c r="L47" s="125"/>
      <c r="M47" s="125"/>
      <c r="N47" s="125"/>
      <c r="O47" s="125"/>
      <c r="P47" s="125"/>
      <c r="Q47" s="125"/>
      <c r="R47" s="125"/>
      <c r="S47" s="125"/>
      <c r="T47" s="125"/>
      <c r="U47" s="125"/>
      <c r="V47" s="125"/>
      <c r="W47" s="125"/>
      <c r="X47" s="125"/>
      <c r="Y47" s="125"/>
      <c r="Z47" s="125"/>
      <c r="AA47" s="125"/>
      <c r="AB47" s="125"/>
      <c r="AC47" s="125"/>
      <c r="AD47" s="125"/>
      <c r="AE47" s="125"/>
      <c r="AF47" s="125"/>
      <c r="AG47" s="125"/>
      <c r="AH47" s="125"/>
      <c r="AI47" s="125"/>
      <c r="AJ47" s="125"/>
      <c r="AK47" s="125"/>
      <c r="AL47" s="125"/>
      <c r="AM47" s="125"/>
      <c r="AN47" s="125"/>
      <c r="AO47" s="125"/>
      <c r="AP47" s="125"/>
      <c r="AQ47" s="125"/>
      <c r="AR47" s="125"/>
      <c r="AS47" s="125"/>
      <c r="AT47" s="125"/>
      <c r="AU47" s="125"/>
      <c r="AV47" s="125"/>
      <c r="AW47" s="125"/>
      <c r="AX47" s="125"/>
      <c r="AY47" s="125"/>
      <c r="AZ47" s="125"/>
      <c r="BA47" s="125"/>
    </row>
    <row r="48" spans="1:54" ht="18" thickBot="1" x14ac:dyDescent="0.35">
      <c r="A48" s="140">
        <v>2019</v>
      </c>
      <c r="E48" s="109"/>
    </row>
    <row r="49" spans="1:59" ht="21" thickTop="1" x14ac:dyDescent="0.3">
      <c r="A49" s="107"/>
    </row>
    <row r="50" spans="1:59" x14ac:dyDescent="0.2">
      <c r="A50" s="137" t="s">
        <v>354</v>
      </c>
      <c r="B50" s="106" t="s">
        <v>355</v>
      </c>
      <c r="C50" s="106" t="s">
        <v>356</v>
      </c>
      <c r="D50" s="138" t="s">
        <v>396</v>
      </c>
      <c r="E50" s="138" t="s">
        <v>397</v>
      </c>
      <c r="F50" s="138" t="s">
        <v>398</v>
      </c>
      <c r="G50" s="138" t="s">
        <v>399</v>
      </c>
      <c r="H50" s="138" t="s">
        <v>400</v>
      </c>
      <c r="I50" s="138" t="s">
        <v>357</v>
      </c>
      <c r="J50" s="138" t="s">
        <v>358</v>
      </c>
      <c r="K50" s="138" t="s">
        <v>359</v>
      </c>
      <c r="L50" s="138" t="s">
        <v>360</v>
      </c>
      <c r="M50" s="138" t="s">
        <v>361</v>
      </c>
      <c r="N50" s="138" t="s">
        <v>362</v>
      </c>
      <c r="O50" s="138" t="s">
        <v>363</v>
      </c>
      <c r="P50" s="138" t="s">
        <v>364</v>
      </c>
      <c r="Q50" s="138" t="s">
        <v>365</v>
      </c>
      <c r="R50" s="138" t="s">
        <v>366</v>
      </c>
      <c r="S50" s="138" t="s">
        <v>367</v>
      </c>
      <c r="T50" s="138" t="s">
        <v>368</v>
      </c>
      <c r="U50" s="138" t="s">
        <v>282</v>
      </c>
      <c r="V50" s="138" t="s">
        <v>369</v>
      </c>
      <c r="W50" s="138" t="s">
        <v>370</v>
      </c>
      <c r="X50" s="138" t="s">
        <v>371</v>
      </c>
      <c r="Y50" s="138" t="s">
        <v>372</v>
      </c>
      <c r="Z50" s="138" t="s">
        <v>373</v>
      </c>
      <c r="AA50" s="138" t="s">
        <v>374</v>
      </c>
      <c r="AB50" s="138" t="s">
        <v>375</v>
      </c>
      <c r="AC50" s="138" t="s">
        <v>376</v>
      </c>
      <c r="AD50" s="138" t="s">
        <v>333</v>
      </c>
      <c r="AE50" s="138" t="s">
        <v>332</v>
      </c>
      <c r="AF50" s="138" t="s">
        <v>331</v>
      </c>
      <c r="AG50" s="138" t="s">
        <v>377</v>
      </c>
      <c r="AH50" s="138" t="s">
        <v>378</v>
      </c>
      <c r="AI50" s="138" t="s">
        <v>379</v>
      </c>
      <c r="AJ50" s="138" t="s">
        <v>380</v>
      </c>
      <c r="AK50" s="138" t="s">
        <v>381</v>
      </c>
      <c r="AL50" s="138" t="s">
        <v>382</v>
      </c>
      <c r="AM50" s="138" t="s">
        <v>383</v>
      </c>
      <c r="AN50" s="138" t="s">
        <v>384</v>
      </c>
      <c r="AO50" s="138" t="s">
        <v>385</v>
      </c>
      <c r="AP50" s="138" t="s">
        <v>386</v>
      </c>
      <c r="AQ50" s="138" t="s">
        <v>387</v>
      </c>
      <c r="AR50" s="138" t="s">
        <v>388</v>
      </c>
      <c r="AS50" s="138" t="s">
        <v>340</v>
      </c>
      <c r="AT50" s="138" t="s">
        <v>339</v>
      </c>
      <c r="AU50" s="138" t="s">
        <v>338</v>
      </c>
      <c r="AV50" s="138" t="s">
        <v>389</v>
      </c>
      <c r="AW50" s="138" t="s">
        <v>390</v>
      </c>
      <c r="AX50" s="138" t="s">
        <v>347</v>
      </c>
      <c r="AY50" s="138" t="s">
        <v>346</v>
      </c>
      <c r="AZ50" s="138" t="s">
        <v>345</v>
      </c>
      <c r="BA50" s="138" t="s">
        <v>391</v>
      </c>
    </row>
    <row r="51" spans="1:59" s="113" customFormat="1" ht="33.75" customHeight="1" x14ac:dyDescent="0.2">
      <c r="A51" s="110" t="s">
        <v>393</v>
      </c>
      <c r="B51" s="111"/>
      <c r="C51" s="111"/>
      <c r="D51" s="112">
        <f>'Table U7'!D$9*$AW51</f>
        <v>514.93143036496804</v>
      </c>
      <c r="E51" s="112">
        <f>'Table U7'!E$9*$AX51</f>
        <v>15.45765369834009</v>
      </c>
      <c r="F51" s="112">
        <f>'Table U7'!F$9*$AY51</f>
        <v>555.34064740353824</v>
      </c>
      <c r="G51" s="112">
        <f>'Table U7'!G$9*$AZ51</f>
        <v>454.74781417309379</v>
      </c>
      <c r="H51" s="112">
        <f>SUM(D51:G51)</f>
        <v>1540.47754563994</v>
      </c>
      <c r="I51" s="112">
        <f>'Table U7'!I$9*$AW51</f>
        <v>0</v>
      </c>
      <c r="J51" s="112">
        <f>'Table U7'!J$9*$AX51</f>
        <v>0</v>
      </c>
      <c r="K51" s="112">
        <f>'Table U7'!K$9*$AY51</f>
        <v>0</v>
      </c>
      <c r="L51" s="112">
        <f>'Table U7'!L$9*$AZ51</f>
        <v>0</v>
      </c>
      <c r="M51" s="112">
        <f>SUM(I51:L51)</f>
        <v>0</v>
      </c>
      <c r="N51" s="112">
        <f>'Table U7'!N$9*$AW51</f>
        <v>0</v>
      </c>
      <c r="O51" s="112">
        <f>'Table U7'!O$9*$AX51</f>
        <v>0</v>
      </c>
      <c r="P51" s="112">
        <f>'Table U7'!P$9*$AY51</f>
        <v>0</v>
      </c>
      <c r="Q51" s="112">
        <f>'Table U7'!Q$9*$AZ51</f>
        <v>0</v>
      </c>
      <c r="R51" s="112">
        <f>SUM(N51:Q51)</f>
        <v>0</v>
      </c>
      <c r="S51" s="112">
        <f>'Table U7'!S$9*$AW51</f>
        <v>0</v>
      </c>
      <c r="T51" s="112">
        <f>'Table U7'!T$9*$AX51</f>
        <v>0</v>
      </c>
      <c r="U51" s="112">
        <f>'Table U7'!U$9*$AY51</f>
        <v>0</v>
      </c>
      <c r="V51" s="112">
        <f>'Table U7'!V$9*$AZ51</f>
        <v>71.352267332797624</v>
      </c>
      <c r="W51" s="112">
        <f>SUM(S51:V51)</f>
        <v>71.352267332797624</v>
      </c>
      <c r="X51" s="112">
        <f>'Table U7'!X$9*$AW51</f>
        <v>0</v>
      </c>
      <c r="Y51" s="112">
        <f>'Table U7'!Y$9*$AX51</f>
        <v>0</v>
      </c>
      <c r="Z51" s="112">
        <f>'Table U7'!Z$9*$AY51</f>
        <v>0</v>
      </c>
      <c r="AA51" s="112">
        <f>'Table U7'!AA$9*$AZ51</f>
        <v>0</v>
      </c>
      <c r="AB51" s="112">
        <f>SUM(X51:AA51)</f>
        <v>0</v>
      </c>
      <c r="AC51" s="112">
        <f>'Table U7'!AC$9*$AW51</f>
        <v>0</v>
      </c>
      <c r="AD51" s="112">
        <f>'Table U7'!AD$9*$AX51</f>
        <v>0</v>
      </c>
      <c r="AE51" s="112">
        <f>'Table U7'!AE$9*$AY51</f>
        <v>0</v>
      </c>
      <c r="AF51" s="112">
        <f>'Table U7'!AF$9*$AZ51</f>
        <v>0</v>
      </c>
      <c r="AG51" s="112">
        <f>SUM(AC51:AF51)</f>
        <v>0</v>
      </c>
      <c r="AH51" s="112">
        <f>'Table U7'!AH$9*$AW51</f>
        <v>0</v>
      </c>
      <c r="AI51" s="112">
        <f>'Table U7'!AI$9*$AX51</f>
        <v>0</v>
      </c>
      <c r="AJ51" s="112">
        <f>'Table U7'!AJ$9*$AY51</f>
        <v>0</v>
      </c>
      <c r="AK51" s="112">
        <f>'Table U7'!AK$9*$AZ51</f>
        <v>0</v>
      </c>
      <c r="AL51" s="112">
        <f>SUM(AH51:AK51)</f>
        <v>0</v>
      </c>
      <c r="AM51" s="112">
        <f>'Table U7'!AM$9*$AW51</f>
        <v>0</v>
      </c>
      <c r="AN51" s="112">
        <f>'Table U7'!AN$9*$AX51</f>
        <v>0</v>
      </c>
      <c r="AO51" s="112">
        <f>'Table U7'!AO$9*$AY51</f>
        <v>0</v>
      </c>
      <c r="AP51" s="112">
        <f>'Table U7'!AP$9*$AZ51</f>
        <v>0</v>
      </c>
      <c r="AQ51" s="112">
        <f>SUM(AM51:AP51)</f>
        <v>0</v>
      </c>
      <c r="AR51" s="112">
        <f>'Table U7'!AR$9*$AW51</f>
        <v>62.945420146821547</v>
      </c>
      <c r="AS51" s="112">
        <f>'Table U7'!AS$9*$AX51</f>
        <v>1.8895496548665938</v>
      </c>
      <c r="AT51" s="112">
        <f>'Table U7'!AT$9*$AY51</f>
        <v>67.885058697325391</v>
      </c>
      <c r="AU51" s="112">
        <f>'Table U7'!AU$9*$AZ51</f>
        <v>55.588551282810727</v>
      </c>
      <c r="AV51" s="112">
        <f>SUM(AR51:AU51)</f>
        <v>188.30857978182428</v>
      </c>
      <c r="AW51" s="112">
        <v>577.8768505117896</v>
      </c>
      <c r="AX51" s="112">
        <v>17.347203353206684</v>
      </c>
      <c r="AY51" s="112">
        <v>623.22570610086359</v>
      </c>
      <c r="AZ51" s="112">
        <v>581.68863278870208</v>
      </c>
      <c r="BA51" s="112">
        <f>SUM(AW51:AZ51)</f>
        <v>1800.1383927545619</v>
      </c>
    </row>
    <row r="52" spans="1:59" x14ac:dyDescent="0.2">
      <c r="A52" s="114"/>
      <c r="B52" s="115">
        <v>24</v>
      </c>
      <c r="C52" s="116" t="s">
        <v>153</v>
      </c>
      <c r="D52" s="24" t="s">
        <v>159</v>
      </c>
      <c r="E52" s="24" t="s">
        <v>159</v>
      </c>
      <c r="F52" s="24" t="s">
        <v>159</v>
      </c>
      <c r="G52" s="24" t="s">
        <v>159</v>
      </c>
      <c r="H52" s="24" t="s">
        <v>159</v>
      </c>
      <c r="I52" s="24" t="s">
        <v>159</v>
      </c>
      <c r="J52" s="24" t="s">
        <v>159</v>
      </c>
      <c r="K52" s="24" t="s">
        <v>159</v>
      </c>
      <c r="L52" s="24" t="s">
        <v>159</v>
      </c>
      <c r="M52" s="24" t="s">
        <v>159</v>
      </c>
      <c r="N52" s="24" t="s">
        <v>159</v>
      </c>
      <c r="O52" s="24" t="s">
        <v>159</v>
      </c>
      <c r="P52" s="24" t="s">
        <v>159</v>
      </c>
      <c r="Q52" s="24" t="s">
        <v>159</v>
      </c>
      <c r="R52" s="24" t="s">
        <v>159</v>
      </c>
      <c r="S52" s="24" t="s">
        <v>159</v>
      </c>
      <c r="T52" s="24" t="s">
        <v>159</v>
      </c>
      <c r="U52" s="24" t="s">
        <v>159</v>
      </c>
      <c r="V52" s="24" t="s">
        <v>159</v>
      </c>
      <c r="W52" s="24" t="s">
        <v>159</v>
      </c>
      <c r="X52" s="24" t="s">
        <v>159</v>
      </c>
      <c r="Y52" s="24" t="s">
        <v>159</v>
      </c>
      <c r="Z52" s="24" t="s">
        <v>159</v>
      </c>
      <c r="AA52" s="24" t="s">
        <v>159</v>
      </c>
      <c r="AB52" s="24" t="s">
        <v>159</v>
      </c>
      <c r="AC52" s="24" t="s">
        <v>159</v>
      </c>
      <c r="AD52" s="24" t="s">
        <v>159</v>
      </c>
      <c r="AE52" s="24" t="s">
        <v>159</v>
      </c>
      <c r="AF52" s="24" t="s">
        <v>159</v>
      </c>
      <c r="AG52" s="24" t="s">
        <v>159</v>
      </c>
      <c r="AH52" s="24" t="s">
        <v>159</v>
      </c>
      <c r="AI52" s="24" t="s">
        <v>159</v>
      </c>
      <c r="AJ52" s="24" t="s">
        <v>159</v>
      </c>
      <c r="AK52" s="24" t="s">
        <v>159</v>
      </c>
      <c r="AL52" s="24" t="s">
        <v>159</v>
      </c>
      <c r="AM52" s="24" t="s">
        <v>159</v>
      </c>
      <c r="AN52" s="24" t="s">
        <v>159</v>
      </c>
      <c r="AO52" s="24" t="s">
        <v>159</v>
      </c>
      <c r="AP52" s="24" t="s">
        <v>159</v>
      </c>
      <c r="AQ52" s="24" t="s">
        <v>159</v>
      </c>
      <c r="AR52" s="24" t="s">
        <v>159</v>
      </c>
      <c r="AS52" s="24" t="s">
        <v>159</v>
      </c>
      <c r="AT52" s="24" t="s">
        <v>159</v>
      </c>
      <c r="AU52" s="24" t="s">
        <v>159</v>
      </c>
      <c r="AV52" s="24" t="s">
        <v>159</v>
      </c>
      <c r="AW52" s="24" t="s">
        <v>159</v>
      </c>
      <c r="AX52" s="24" t="s">
        <v>159</v>
      </c>
      <c r="AY52" s="24" t="s">
        <v>159</v>
      </c>
      <c r="AZ52" s="24" t="s">
        <v>159</v>
      </c>
      <c r="BA52" s="24" t="s">
        <v>159</v>
      </c>
      <c r="BC52" s="105" t="s">
        <v>154</v>
      </c>
      <c r="BD52" s="105" t="s">
        <v>155</v>
      </c>
      <c r="BE52" s="105" t="s">
        <v>156</v>
      </c>
      <c r="BF52" s="105" t="s">
        <v>294</v>
      </c>
      <c r="BG52" s="105" t="s">
        <v>168</v>
      </c>
    </row>
    <row r="53" spans="1:59" x14ac:dyDescent="0.2">
      <c r="A53" s="114"/>
      <c r="B53" s="117"/>
      <c r="C53" s="118" t="s">
        <v>157</v>
      </c>
      <c r="D53" s="119" t="s">
        <v>159</v>
      </c>
      <c r="E53" s="119" t="s">
        <v>159</v>
      </c>
      <c r="F53" s="119" t="s">
        <v>159</v>
      </c>
      <c r="G53" s="119" t="s">
        <v>159</v>
      </c>
      <c r="H53" s="119" t="s">
        <v>159</v>
      </c>
      <c r="I53" s="119" t="s">
        <v>159</v>
      </c>
      <c r="J53" s="119" t="s">
        <v>159</v>
      </c>
      <c r="K53" s="119" t="s">
        <v>159</v>
      </c>
      <c r="L53" s="119" t="s">
        <v>159</v>
      </c>
      <c r="M53" s="119" t="s">
        <v>159</v>
      </c>
      <c r="N53" s="119" t="s">
        <v>159</v>
      </c>
      <c r="O53" s="119" t="s">
        <v>159</v>
      </c>
      <c r="P53" s="119" t="s">
        <v>159</v>
      </c>
      <c r="Q53" s="119" t="s">
        <v>159</v>
      </c>
      <c r="R53" s="119" t="s">
        <v>159</v>
      </c>
      <c r="S53" s="119" t="s">
        <v>159</v>
      </c>
      <c r="T53" s="119" t="s">
        <v>159</v>
      </c>
      <c r="U53" s="119" t="s">
        <v>159</v>
      </c>
      <c r="V53" s="119" t="s">
        <v>159</v>
      </c>
      <c r="W53" s="119" t="s">
        <v>159</v>
      </c>
      <c r="X53" s="119" t="s">
        <v>159</v>
      </c>
      <c r="Y53" s="119" t="s">
        <v>159</v>
      </c>
      <c r="Z53" s="119" t="s">
        <v>159</v>
      </c>
      <c r="AA53" s="119" t="s">
        <v>159</v>
      </c>
      <c r="AB53" s="119" t="s">
        <v>159</v>
      </c>
      <c r="AC53" s="119" t="s">
        <v>159</v>
      </c>
      <c r="AD53" s="119" t="s">
        <v>159</v>
      </c>
      <c r="AE53" s="119" t="s">
        <v>159</v>
      </c>
      <c r="AF53" s="119" t="s">
        <v>159</v>
      </c>
      <c r="AG53" s="119" t="s">
        <v>159</v>
      </c>
      <c r="AH53" s="119" t="s">
        <v>159</v>
      </c>
      <c r="AI53" s="119" t="s">
        <v>159</v>
      </c>
      <c r="AJ53" s="119" t="s">
        <v>159</v>
      </c>
      <c r="AK53" s="119" t="s">
        <v>159</v>
      </c>
      <c r="AL53" s="119" t="s">
        <v>159</v>
      </c>
      <c r="AM53" s="119" t="s">
        <v>159</v>
      </c>
      <c r="AN53" s="119" t="s">
        <v>159</v>
      </c>
      <c r="AO53" s="119" t="s">
        <v>159</v>
      </c>
      <c r="AP53" s="119" t="s">
        <v>159</v>
      </c>
      <c r="AQ53" s="119" t="s">
        <v>159</v>
      </c>
      <c r="AR53" s="119" t="s">
        <v>159</v>
      </c>
      <c r="AS53" s="119" t="s">
        <v>159</v>
      </c>
      <c r="AT53" s="119" t="s">
        <v>159</v>
      </c>
      <c r="AU53" s="119" t="s">
        <v>159</v>
      </c>
      <c r="AV53" s="119" t="s">
        <v>159</v>
      </c>
      <c r="AW53" s="119" t="s">
        <v>159</v>
      </c>
      <c r="AX53" s="119" t="s">
        <v>159</v>
      </c>
      <c r="AY53" s="145" t="s">
        <v>159</v>
      </c>
      <c r="AZ53" s="119" t="s">
        <v>159</v>
      </c>
      <c r="BA53" s="119" t="s">
        <v>159</v>
      </c>
      <c r="BC53" s="120">
        <v>1308.1338145265433</v>
      </c>
      <c r="BD53" s="120">
        <v>1491.3484757547774</v>
      </c>
      <c r="BE53" s="120">
        <v>803.69635260670157</v>
      </c>
      <c r="BF53" s="120">
        <v>682.78259892371534</v>
      </c>
      <c r="BG53" s="120">
        <v>43.389244224235227</v>
      </c>
    </row>
    <row r="54" spans="1:59" s="113" customFormat="1" ht="22.5" customHeight="1" x14ac:dyDescent="0.2">
      <c r="A54" s="121" t="s">
        <v>158</v>
      </c>
      <c r="B54" s="122"/>
      <c r="C54" s="123"/>
      <c r="D54" s="124">
        <f>SUM(D55:D56)</f>
        <v>310.06403497176109</v>
      </c>
      <c r="E54" s="124">
        <f>SUM(E55:E56)</f>
        <v>141.37971028129033</v>
      </c>
      <c r="F54" s="124">
        <f>SUM(F55:F56)</f>
        <v>951.47186902674855</v>
      </c>
      <c r="G54" s="124">
        <f>SUM(G55:G56)</f>
        <v>265.262782625228</v>
      </c>
      <c r="H54" s="112">
        <f t="shared" ref="H54:H79" si="23">SUM(D54:G54)</f>
        <v>1668.178396905028</v>
      </c>
      <c r="I54" s="124">
        <f>SUM(I55:I56)</f>
        <v>23.208385851179731</v>
      </c>
      <c r="J54" s="124">
        <f>SUM(J55:J56)</f>
        <v>10.582313643809158</v>
      </c>
      <c r="K54" s="124">
        <f>SUM(K55:K56)</f>
        <v>71.217954268469171</v>
      </c>
      <c r="L54" s="124">
        <f>SUM(L55:L56)</f>
        <v>19.854998699493116</v>
      </c>
      <c r="M54" s="112">
        <f t="shared" ref="M54:M79" si="24">SUM(I54:L54)</f>
        <v>124.86365246295117</v>
      </c>
      <c r="N54" s="124">
        <f>SUM(N55:N56)</f>
        <v>21.908716243513659</v>
      </c>
      <c r="O54" s="124">
        <f>SUM(O55:O56)</f>
        <v>9.9897040797558425</v>
      </c>
      <c r="P54" s="124">
        <f>SUM(P55:P56)</f>
        <v>67.229748829434897</v>
      </c>
      <c r="Q54" s="124">
        <f>SUM(Q55:Q56)</f>
        <v>18.743118772321495</v>
      </c>
      <c r="R54" s="112">
        <f t="shared" ref="R54:R79" si="25">SUM(N54:Q54)</f>
        <v>117.8712879250259</v>
      </c>
      <c r="S54" s="124">
        <f>SUM(S55:S56)</f>
        <v>0</v>
      </c>
      <c r="T54" s="124">
        <f>SUM(T55:T56)</f>
        <v>0</v>
      </c>
      <c r="U54" s="124">
        <f>SUM(U55:U56)</f>
        <v>0</v>
      </c>
      <c r="V54" s="124">
        <f>SUM(V55:V56)</f>
        <v>192.19634330810263</v>
      </c>
      <c r="W54" s="112">
        <f t="shared" ref="W54:W79" si="26">SUM(S54:V54)</f>
        <v>192.19634330810263</v>
      </c>
      <c r="X54" s="124">
        <f>SUM(X55:X56)</f>
        <v>0</v>
      </c>
      <c r="Y54" s="124">
        <f>SUM(Y55:Y56)</f>
        <v>0</v>
      </c>
      <c r="Z54" s="124">
        <f>SUM(Z55:Z56)</f>
        <v>0</v>
      </c>
      <c r="AA54" s="124">
        <f>SUM(AA55:AA56)</f>
        <v>0</v>
      </c>
      <c r="AB54" s="112">
        <f t="shared" ref="AB54:AB79" si="27">SUM(X54:AA54)</f>
        <v>0</v>
      </c>
      <c r="AC54" s="124">
        <f>SUM(AC55:AC56)</f>
        <v>0</v>
      </c>
      <c r="AD54" s="124">
        <f>SUM(AD55:AD56)</f>
        <v>0</v>
      </c>
      <c r="AE54" s="124">
        <f>SUM(AE55:AE56)</f>
        <v>0</v>
      </c>
      <c r="AF54" s="124">
        <f>SUM(AF55:AF56)</f>
        <v>0</v>
      </c>
      <c r="AG54" s="112">
        <f t="shared" ref="AG54:AG79" si="28">SUM(AC54:AF54)</f>
        <v>0</v>
      </c>
      <c r="AH54" s="124">
        <f>SUM(AH55:AH56)</f>
        <v>0</v>
      </c>
      <c r="AI54" s="124">
        <f>SUM(AI55:AI56)</f>
        <v>0</v>
      </c>
      <c r="AJ54" s="124">
        <f>SUM(AJ55:AJ56)</f>
        <v>0</v>
      </c>
      <c r="AK54" s="124">
        <f>SUM(AK55:AK56)</f>
        <v>0</v>
      </c>
      <c r="AL54" s="112">
        <f t="shared" ref="AL54:AL79" si="29">SUM(AH54:AK54)</f>
        <v>0</v>
      </c>
      <c r="AM54" s="124">
        <f>SUM(AM55:AM56)</f>
        <v>6.127013864711448</v>
      </c>
      <c r="AN54" s="124">
        <f>SUM(AN55:AN56)</f>
        <v>2.793730801965618</v>
      </c>
      <c r="AO54" s="124">
        <f>SUM(AO55:AO56)</f>
        <v>18.801539926875869</v>
      </c>
      <c r="AP54" s="124">
        <f>SUM(AP55:AP56)</f>
        <v>5.2417196566661817</v>
      </c>
      <c r="AQ54" s="112">
        <f t="shared" ref="AQ54:AQ79" si="30">SUM(AM54:AP54)</f>
        <v>32.964004250219119</v>
      </c>
      <c r="AR54" s="124">
        <f>SUM(AR55:AR56)</f>
        <v>33.048741452079938</v>
      </c>
      <c r="AS54" s="124">
        <f>SUM(AS55:AS56)</f>
        <v>15.069214628784245</v>
      </c>
      <c r="AT54" s="124">
        <f>SUM(AT55:AT56)</f>
        <v>101.41436687830016</v>
      </c>
      <c r="AU54" s="124">
        <f>SUM(AU55:AU56)</f>
        <v>28.273518148078196</v>
      </c>
      <c r="AV54" s="112">
        <f t="shared" ref="AV54:AV79" si="31">SUM(AR54:AU54)</f>
        <v>177.80584110724254</v>
      </c>
      <c r="AW54" s="124">
        <f>SUM(AW55:AW56)</f>
        <v>394.35689238324591</v>
      </c>
      <c r="AX54" s="124">
        <f>SUM(AX55:AX56)</f>
        <v>179.81467343560524</v>
      </c>
      <c r="AY54" s="124">
        <f>SUM(AY55:AY56)</f>
        <v>1210.1354789298287</v>
      </c>
      <c r="AZ54" s="124">
        <f>SUM(AW55:AW56)</f>
        <v>394.35689238324591</v>
      </c>
      <c r="BA54" s="124">
        <f>SUM(BA55:BA56)</f>
        <v>2313.8795259585695</v>
      </c>
      <c r="BB54" s="125"/>
      <c r="BF54" s="125"/>
    </row>
    <row r="55" spans="1:59" x14ac:dyDescent="0.2">
      <c r="B55" s="126" t="s">
        <v>45</v>
      </c>
      <c r="C55" s="105" t="s">
        <v>46</v>
      </c>
      <c r="D55" s="24">
        <f>'Table U7'!D$10*$AW55</f>
        <v>0</v>
      </c>
      <c r="E55" s="24">
        <f>'Table U7'!E$10*$AX55</f>
        <v>109.07319615220788</v>
      </c>
      <c r="F55" s="24">
        <f>'Table U7'!F$10*$AY55</f>
        <v>69.635108952938481</v>
      </c>
      <c r="G55" s="24">
        <f>'Table U7'!G$10*$AZ55</f>
        <v>58.493307251038445</v>
      </c>
      <c r="H55" s="24">
        <f t="shared" si="23"/>
        <v>237.2016123561848</v>
      </c>
      <c r="I55" s="24">
        <f>'Table U7'!I$10*$AW55</f>
        <v>0</v>
      </c>
      <c r="J55" s="24">
        <f>'Table U7'!J$10*$AX55</f>
        <v>8.1641613886383162</v>
      </c>
      <c r="K55" s="24">
        <f>'Table U7'!K$10*$AY55</f>
        <v>5.2122087539624591</v>
      </c>
      <c r="L55" s="24">
        <f>'Table U7'!L$10*$AZ55</f>
        <v>4.3782415607064706</v>
      </c>
      <c r="M55" s="24">
        <f t="shared" si="24"/>
        <v>17.754611703307248</v>
      </c>
      <c r="N55" s="24">
        <f>'Table U7'!N$10*$AW55</f>
        <v>0</v>
      </c>
      <c r="O55" s="24">
        <f>'Table U7'!O$10*$AX55</f>
        <v>7.7069683508745683</v>
      </c>
      <c r="P55" s="24">
        <f>'Table U7'!P$10*$AY55</f>
        <v>4.9203250637405604</v>
      </c>
      <c r="Q55" s="24">
        <f>'Table U7'!Q$10*$AZ55</f>
        <v>4.1330600333069061</v>
      </c>
      <c r="R55" s="24">
        <f t="shared" si="25"/>
        <v>16.760353447922036</v>
      </c>
      <c r="S55" s="24">
        <f>'Table U7'!S$10*$AW55</f>
        <v>0</v>
      </c>
      <c r="T55" s="24">
        <f>'Table U7'!T$10*$AX55</f>
        <v>0</v>
      </c>
      <c r="U55" s="24">
        <f>'Table U7'!U$10*$AY55</f>
        <v>0</v>
      </c>
      <c r="V55" s="24">
        <f>'Table U7'!V$10*$AZ55</f>
        <v>42.381368582453057</v>
      </c>
      <c r="W55" s="24">
        <f t="shared" si="26"/>
        <v>42.381368582453057</v>
      </c>
      <c r="X55" s="24">
        <f>'Table U7'!X$10*$AW55</f>
        <v>0</v>
      </c>
      <c r="Y55" s="24">
        <f>'Table U7'!Y$10*$AX55</f>
        <v>0</v>
      </c>
      <c r="Z55" s="24">
        <f>'Table U7'!Z$10*$AY55</f>
        <v>0</v>
      </c>
      <c r="AA55" s="24">
        <f>'Table U7'!AA$10*$AZ55</f>
        <v>0</v>
      </c>
      <c r="AB55" s="24">
        <f t="shared" si="27"/>
        <v>0</v>
      </c>
      <c r="AC55" s="24">
        <f>'Table U7'!AC$10*$AW55</f>
        <v>0</v>
      </c>
      <c r="AD55" s="24">
        <f>'Table U7'!AD$10*$AX55</f>
        <v>0</v>
      </c>
      <c r="AE55" s="24">
        <f>'Table U7'!AE$10*$AY55</f>
        <v>0</v>
      </c>
      <c r="AF55" s="24">
        <f>'Table U7'!AF$10*$AZ55</f>
        <v>0</v>
      </c>
      <c r="AG55" s="24">
        <f t="shared" si="28"/>
        <v>0</v>
      </c>
      <c r="AH55" s="24">
        <f>'Table U7'!AH$10*$AW55</f>
        <v>0</v>
      </c>
      <c r="AI55" s="24">
        <f>'Table U7'!AI$10*$AX55</f>
        <v>0</v>
      </c>
      <c r="AJ55" s="24">
        <f>'Table U7'!AJ$10*$AY55</f>
        <v>0</v>
      </c>
      <c r="AK55" s="24">
        <f>'Table U7'!AK$10*$AZ55</f>
        <v>0</v>
      </c>
      <c r="AL55" s="24">
        <f t="shared" si="29"/>
        <v>0</v>
      </c>
      <c r="AM55" s="24">
        <f>'Table U7'!AM$10*$AW55</f>
        <v>0</v>
      </c>
      <c r="AN55" s="24">
        <f>'Table U7'!AN$10*$AX55</f>
        <v>2.1553386066005156</v>
      </c>
      <c r="AO55" s="24">
        <f>'Table U7'!AO$10*$AY55</f>
        <v>1.3760231110460897</v>
      </c>
      <c r="AP55" s="24">
        <f>'Table U7'!AP$10*$AZ55</f>
        <v>1.1558557720265081</v>
      </c>
      <c r="AQ55" s="24">
        <f t="shared" si="30"/>
        <v>4.6872174896731131</v>
      </c>
      <c r="AR55" s="24">
        <f>'Table U7'!AR$10*$AW55</f>
        <v>0</v>
      </c>
      <c r="AS55" s="24">
        <f>'Table U7'!AS$10*$AX55</f>
        <v>11.625765817420964</v>
      </c>
      <c r="AT55" s="24">
        <f>'Table U7'!AT$10*$AY55</f>
        <v>7.422185265642546</v>
      </c>
      <c r="AU55" s="24">
        <f>'Table U7'!AU$10*$AZ55</f>
        <v>6.2346159824460141</v>
      </c>
      <c r="AV55" s="24">
        <f t="shared" si="31"/>
        <v>25.282567065509525</v>
      </c>
      <c r="AW55" s="24">
        <v>0</v>
      </c>
      <c r="AX55" s="24">
        <v>138.72543031574227</v>
      </c>
      <c r="AY55" s="24">
        <v>88.565851147330122</v>
      </c>
      <c r="AZ55" s="24">
        <v>116.7764491819774</v>
      </c>
      <c r="BA55" s="24">
        <f>SUM(AW55:AZ55)</f>
        <v>344.06773064504978</v>
      </c>
    </row>
    <row r="56" spans="1:59" x14ac:dyDescent="0.2">
      <c r="A56" s="127"/>
      <c r="B56" s="126">
        <v>23</v>
      </c>
      <c r="C56" s="105" t="s">
        <v>59</v>
      </c>
      <c r="D56" s="24">
        <f>'Table U7'!D$11*$AW56</f>
        <v>310.06403497176109</v>
      </c>
      <c r="E56" s="24">
        <f>'Table U7'!E$11*$AX56</f>
        <v>32.306514129082458</v>
      </c>
      <c r="F56" s="24">
        <f>'Table U7'!F$11*$AY56</f>
        <v>881.83676007381007</v>
      </c>
      <c r="G56" s="24">
        <f>'Table U7'!G$11*$AZ56</f>
        <v>206.76947537418954</v>
      </c>
      <c r="H56" s="24">
        <f t="shared" si="23"/>
        <v>1430.9767845488432</v>
      </c>
      <c r="I56" s="24">
        <f>'Table U7'!I$11*$AW56</f>
        <v>23.208385851179731</v>
      </c>
      <c r="J56" s="24">
        <f>'Table U7'!J$11*$AX56</f>
        <v>2.4181522551708428</v>
      </c>
      <c r="K56" s="24">
        <f>'Table U7'!K$11*$AY56</f>
        <v>66.005745514506714</v>
      </c>
      <c r="L56" s="24">
        <f>'Table U7'!L$11*$AZ56</f>
        <v>15.476757138786645</v>
      </c>
      <c r="M56" s="24">
        <f t="shared" si="24"/>
        <v>107.10904075964393</v>
      </c>
      <c r="N56" s="24">
        <f>'Table U7'!N$11*$AW56</f>
        <v>21.908716243513659</v>
      </c>
      <c r="O56" s="24">
        <f>'Table U7'!O$11*$AX56</f>
        <v>2.2827357288812751</v>
      </c>
      <c r="P56" s="24">
        <f>'Table U7'!P$11*$AY56</f>
        <v>62.309423765694341</v>
      </c>
      <c r="Q56" s="24">
        <f>'Table U7'!Q$11*$AZ56</f>
        <v>14.610058739014587</v>
      </c>
      <c r="R56" s="24">
        <f t="shared" si="25"/>
        <v>101.11093447710387</v>
      </c>
      <c r="S56" s="24">
        <f>'Table U7'!S$11*$AW56</f>
        <v>0</v>
      </c>
      <c r="T56" s="24">
        <f>'Table U7'!T$11*$AX56</f>
        <v>0</v>
      </c>
      <c r="U56" s="24">
        <f>'Table U7'!U$11*$AY56</f>
        <v>0</v>
      </c>
      <c r="V56" s="24">
        <f>'Table U7'!V$11*$AZ56</f>
        <v>149.81497472564956</v>
      </c>
      <c r="W56" s="24">
        <f t="shared" si="26"/>
        <v>149.81497472564956</v>
      </c>
      <c r="X56" s="24">
        <f>'Table U7'!X$11*$AW56</f>
        <v>0</v>
      </c>
      <c r="Y56" s="24">
        <f>'Table U7'!Y$11*$AX56</f>
        <v>0</v>
      </c>
      <c r="Z56" s="24">
        <f>'Table U7'!Z$11*$AY56</f>
        <v>0</v>
      </c>
      <c r="AA56" s="24">
        <f>'Table U7'!AA$11*$AZ56</f>
        <v>0</v>
      </c>
      <c r="AB56" s="24">
        <f t="shared" si="27"/>
        <v>0</v>
      </c>
      <c r="AC56" s="24">
        <f>'Table U7'!AC$11*$AW56</f>
        <v>0</v>
      </c>
      <c r="AD56" s="24">
        <f>'Table U7'!AD$11*$AX56</f>
        <v>0</v>
      </c>
      <c r="AE56" s="24">
        <f>'Table U7'!AE$11*$AY56</f>
        <v>0</v>
      </c>
      <c r="AF56" s="24">
        <f>'Table U7'!AF$11*$AZ56</f>
        <v>0</v>
      </c>
      <c r="AG56" s="24">
        <f t="shared" si="28"/>
        <v>0</v>
      </c>
      <c r="AH56" s="24">
        <f>'Table U7'!AH$11*$AW56</f>
        <v>0</v>
      </c>
      <c r="AI56" s="24">
        <f>'Table U7'!AI$11*$AX56</f>
        <v>0</v>
      </c>
      <c r="AJ56" s="24">
        <f>'Table U7'!AJ$11*$AY56</f>
        <v>0</v>
      </c>
      <c r="AK56" s="24">
        <f>'Table U7'!AK$11*$AZ56</f>
        <v>0</v>
      </c>
      <c r="AL56" s="24">
        <f t="shared" si="29"/>
        <v>0</v>
      </c>
      <c r="AM56" s="24">
        <f>'Table U7'!AM$11*$AW56</f>
        <v>6.127013864711448</v>
      </c>
      <c r="AN56" s="24">
        <f>'Table U7'!AN$11*$AX56</f>
        <v>0.63839219536510239</v>
      </c>
      <c r="AO56" s="24">
        <f>'Table U7'!AO$11*$AY56</f>
        <v>17.425516815829781</v>
      </c>
      <c r="AP56" s="24">
        <f>'Table U7'!AP$11*$AZ56</f>
        <v>4.0858638846396733</v>
      </c>
      <c r="AQ56" s="24">
        <f t="shared" si="30"/>
        <v>28.276786760546003</v>
      </c>
      <c r="AR56" s="24">
        <f>'Table U7'!AR$11*$AW56</f>
        <v>33.048741452079938</v>
      </c>
      <c r="AS56" s="24">
        <f>'Table U7'!AS$11*$AX56</f>
        <v>3.4434488113632811</v>
      </c>
      <c r="AT56" s="24">
        <f>'Table U7'!AT$11*$AY56</f>
        <v>93.992181612657618</v>
      </c>
      <c r="AU56" s="24">
        <f>'Table U7'!AU$11*$AZ56</f>
        <v>22.038902165632184</v>
      </c>
      <c r="AV56" s="24">
        <f t="shared" si="31"/>
        <v>152.52327404173303</v>
      </c>
      <c r="AW56" s="24">
        <v>394.35689238324591</v>
      </c>
      <c r="AX56" s="24">
        <v>41.089243119862964</v>
      </c>
      <c r="AY56" s="24">
        <v>1121.5696277824986</v>
      </c>
      <c r="AZ56" s="24">
        <v>412.79603202791225</v>
      </c>
      <c r="BA56" s="24">
        <f>SUM(AW56:AZ56)</f>
        <v>1969.8117953135197</v>
      </c>
    </row>
    <row r="57" spans="1:59" x14ac:dyDescent="0.2">
      <c r="A57" s="121" t="s">
        <v>160</v>
      </c>
      <c r="B57" s="126"/>
      <c r="D57" s="124">
        <f>SUM(D58:D59)</f>
        <v>4.6985270005384745</v>
      </c>
      <c r="E57" s="124">
        <f>SUM(E58:E59)</f>
        <v>16.93158168000183</v>
      </c>
      <c r="F57" s="124">
        <f>SUM(F58:F59)</f>
        <v>239.66690113657467</v>
      </c>
      <c r="G57" s="124">
        <f>SUM(G58:G59)</f>
        <v>32.106687969441175</v>
      </c>
      <c r="H57" s="112">
        <f t="shared" si="23"/>
        <v>293.40369778655611</v>
      </c>
      <c r="I57" s="124">
        <f>SUM(I58:I59)</f>
        <v>14.499636336235886</v>
      </c>
      <c r="J57" s="124">
        <f>SUM(J58:J59)</f>
        <v>52.262433680714068</v>
      </c>
      <c r="K57" s="124">
        <f>SUM(K58:K59)</f>
        <v>739.36154827133032</v>
      </c>
      <c r="L57" s="124">
        <f>SUM(L58:L59)</f>
        <v>101.80471025335603</v>
      </c>
      <c r="M57" s="112">
        <f t="shared" si="24"/>
        <v>907.92832854163623</v>
      </c>
      <c r="N57" s="124">
        <f>SUM(N58:N59)</f>
        <v>7.8275292650499191</v>
      </c>
      <c r="O57" s="124">
        <f>SUM(O58:O59)</f>
        <v>28.25108827266568</v>
      </c>
      <c r="P57" s="124">
        <f>SUM(P58:P59)</f>
        <v>406.82165519799611</v>
      </c>
      <c r="Q57" s="124">
        <f>SUM(Q58:Q59)</f>
        <v>55.931900955821114</v>
      </c>
      <c r="R57" s="112">
        <f t="shared" si="25"/>
        <v>498.83217369153283</v>
      </c>
      <c r="S57" s="124">
        <f>SUM(S58:S59)</f>
        <v>0</v>
      </c>
      <c r="T57" s="124">
        <f>SUM(T58:T59)</f>
        <v>0</v>
      </c>
      <c r="U57" s="124">
        <f>SUM(U58:U59)</f>
        <v>0</v>
      </c>
      <c r="V57" s="124">
        <f>SUM(V58:V59)</f>
        <v>695.76384755422032</v>
      </c>
      <c r="W57" s="112">
        <f t="shared" si="26"/>
        <v>695.76384755422032</v>
      </c>
      <c r="X57" s="124">
        <f>SUM(X58:X59)</f>
        <v>0</v>
      </c>
      <c r="Y57" s="124">
        <f>SUM(Y58:Y59)</f>
        <v>0</v>
      </c>
      <c r="Z57" s="124">
        <f>SUM(Z58:Z59)</f>
        <v>0</v>
      </c>
      <c r="AA57" s="124">
        <f>SUM(AA58:AA59)</f>
        <v>177.57281865334832</v>
      </c>
      <c r="AB57" s="112">
        <f t="shared" si="27"/>
        <v>177.57281865334832</v>
      </c>
      <c r="AC57" s="124">
        <f>SUM(AC58:AC59)</f>
        <v>0</v>
      </c>
      <c r="AD57" s="124">
        <f>SUM(AD58:AD59)</f>
        <v>0</v>
      </c>
      <c r="AE57" s="124">
        <f>SUM(AE58:AE59)</f>
        <v>0</v>
      </c>
      <c r="AF57" s="124">
        <f>SUM(AF58:AF59)</f>
        <v>0</v>
      </c>
      <c r="AG57" s="112">
        <f t="shared" si="28"/>
        <v>0</v>
      </c>
      <c r="AH57" s="124">
        <f>SUM(AH58:AH59)</f>
        <v>0</v>
      </c>
      <c r="AI57" s="124">
        <f>SUM(AI58:AI59)</f>
        <v>0</v>
      </c>
      <c r="AJ57" s="124">
        <f>SUM(AJ58:AJ59)</f>
        <v>0</v>
      </c>
      <c r="AK57" s="124">
        <f>SUM(AK58:AK59)</f>
        <v>175.18629263700578</v>
      </c>
      <c r="AL57" s="112">
        <f t="shared" si="29"/>
        <v>175.18629263700578</v>
      </c>
      <c r="AM57" s="124">
        <f>SUM(AM58:AM59)</f>
        <v>1.6076893403788981</v>
      </c>
      <c r="AN57" s="124">
        <f>SUM(AN58:AN59)</f>
        <v>5.7261229761300854</v>
      </c>
      <c r="AO57" s="124">
        <f>SUM(AO58:AO59)</f>
        <v>73.244622648809667</v>
      </c>
      <c r="AP57" s="124">
        <f>SUM(AP58:AP59)</f>
        <v>10.606976648395447</v>
      </c>
      <c r="AQ57" s="112">
        <f t="shared" si="30"/>
        <v>91.185411613714095</v>
      </c>
      <c r="AR57" s="124">
        <f>SUM(AR58:AR59)</f>
        <v>5.5111397572462577</v>
      </c>
      <c r="AS57" s="124">
        <f>SUM(AS58:AS59)</f>
        <v>19.871752182047409</v>
      </c>
      <c r="AT57" s="124">
        <f>SUM(AT58:AT59)</f>
        <v>282.58127153378808</v>
      </c>
      <c r="AU57" s="124">
        <f>SUM(AU58:AU59)</f>
        <v>38.648079065534361</v>
      </c>
      <c r="AV57" s="112">
        <f t="shared" si="31"/>
        <v>346.6122425386161</v>
      </c>
      <c r="AW57" s="124">
        <f>SUM(AW58:AW59)</f>
        <v>34.144521699449434</v>
      </c>
      <c r="AX57" s="124">
        <f>SUM(AX58:AX59)</f>
        <v>123.04297879155907</v>
      </c>
      <c r="AY57" s="124">
        <f>SUM(AY58:AY59)</f>
        <v>1741.6759987884989</v>
      </c>
      <c r="AZ57" s="124">
        <f>SUM(AW58:AW59)</f>
        <v>34.144521699449434</v>
      </c>
      <c r="BA57" s="124">
        <f>SUM(BA58:BA59)</f>
        <v>3186.4848130166297</v>
      </c>
    </row>
    <row r="58" spans="1:59" x14ac:dyDescent="0.2">
      <c r="A58" s="128"/>
      <c r="B58" s="126">
        <v>20</v>
      </c>
      <c r="C58" s="105" t="s">
        <v>56</v>
      </c>
      <c r="D58" s="24">
        <f>'Table U7'!D$13*$AW58</f>
        <v>4.6985270005384745</v>
      </c>
      <c r="E58" s="24">
        <f>'Table U7'!E$13*$AX58</f>
        <v>16.93158168000183</v>
      </c>
      <c r="F58" s="24">
        <f>'Table U7'!F$13*$AY58</f>
        <v>239.66690113657467</v>
      </c>
      <c r="G58" s="24">
        <f>'Table U7'!G$13*$AZ58</f>
        <v>32.106687969441175</v>
      </c>
      <c r="H58" s="24">
        <f t="shared" si="23"/>
        <v>293.40369778655611</v>
      </c>
      <c r="I58" s="24">
        <f>'Table U7'!I$13*$AW58</f>
        <v>12.970970280488</v>
      </c>
      <c r="J58" s="24">
        <f>'Table U7'!J$13*$AX58</f>
        <v>46.742105078419144</v>
      </c>
      <c r="K58" s="24">
        <f>'Table U7'!K$13*$AY58</f>
        <v>661.63549799817952</v>
      </c>
      <c r="L58" s="24">
        <f>'Table U7'!L$13*$AZ58</f>
        <v>88.635203204918355</v>
      </c>
      <c r="M58" s="24">
        <f t="shared" si="24"/>
        <v>809.983776562005</v>
      </c>
      <c r="N58" s="24">
        <f>'Table U7'!N$13*$AW58</f>
        <v>7.127134201991546</v>
      </c>
      <c r="O58" s="24">
        <f>'Table U7'!O$13*$AX58</f>
        <v>25.683294971280311</v>
      </c>
      <c r="P58" s="24">
        <f>'Table U7'!P$13*$AY58</f>
        <v>363.54759012346778</v>
      </c>
      <c r="Q58" s="24">
        <f>'Table U7'!Q$13*$AZ58</f>
        <v>48.70221537802162</v>
      </c>
      <c r="R58" s="24">
        <f t="shared" si="25"/>
        <v>445.06023467476126</v>
      </c>
      <c r="S58" s="24">
        <f>'Table U7'!S$13*$AW58</f>
        <v>0</v>
      </c>
      <c r="T58" s="24">
        <f>'Table U7'!T$13*$AX58</f>
        <v>0</v>
      </c>
      <c r="U58" s="24">
        <f>'Table U7'!U$13*$AY58</f>
        <v>0</v>
      </c>
      <c r="V58" s="24">
        <f>'Table U7'!V$13*$AZ58</f>
        <v>619.66721693089664</v>
      </c>
      <c r="W58" s="24">
        <f t="shared" si="26"/>
        <v>619.66721693089664</v>
      </c>
      <c r="X58" s="24">
        <f>'Table U7'!X$13*$AW58</f>
        <v>0</v>
      </c>
      <c r="Y58" s="24">
        <f>'Table U7'!Y$13*$AX58</f>
        <v>0</v>
      </c>
      <c r="Z58" s="24">
        <f>'Table U7'!Z$13*$AY58</f>
        <v>0</v>
      </c>
      <c r="AA58" s="24">
        <f>'Table U7'!AA$13*$AZ58</f>
        <v>159.98417633379458</v>
      </c>
      <c r="AB58" s="24">
        <f t="shared" si="27"/>
        <v>159.98417633379458</v>
      </c>
      <c r="AC58" s="24">
        <f>'Table U7'!AC$13*$AW58</f>
        <v>0</v>
      </c>
      <c r="AD58" s="24">
        <f>'Table U7'!AD$13*$AX58</f>
        <v>0</v>
      </c>
      <c r="AE58" s="24">
        <f>'Table U7'!AE$13*$AY58</f>
        <v>0</v>
      </c>
      <c r="AF58" s="24">
        <f>'Table U7'!AF$13*$AZ58</f>
        <v>0</v>
      </c>
      <c r="AG58" s="24">
        <f t="shared" si="28"/>
        <v>0</v>
      </c>
      <c r="AH58" s="24">
        <f>'Table U7'!AH$13*$AW58</f>
        <v>0</v>
      </c>
      <c r="AI58" s="24">
        <f>'Table U7'!AI$13*$AX58</f>
        <v>0</v>
      </c>
      <c r="AJ58" s="24">
        <f>'Table U7'!AJ$13*$AY58</f>
        <v>0</v>
      </c>
      <c r="AK58" s="24">
        <f>'Table U7'!AK$13*$AZ58</f>
        <v>175.18629263700578</v>
      </c>
      <c r="AL58" s="24">
        <f t="shared" si="29"/>
        <v>175.18629263700578</v>
      </c>
      <c r="AM58" s="24">
        <f>'Table U7'!AM$13*$AW58</f>
        <v>1.0349178415282978</v>
      </c>
      <c r="AN58" s="24">
        <f>'Table U7'!AN$13*$AX58</f>
        <v>3.7294232775334408</v>
      </c>
      <c r="AO58" s="24">
        <f>'Table U7'!AO$13*$AY58</f>
        <v>52.790066329641974</v>
      </c>
      <c r="AP58" s="24">
        <f>'Table U7'!AP$13*$AZ58</f>
        <v>7.0719577025200797</v>
      </c>
      <c r="AQ58" s="24">
        <f t="shared" si="30"/>
        <v>64.626365151223794</v>
      </c>
      <c r="AR58" s="24">
        <f>'Table U7'!AR$13*$AW58</f>
        <v>5.0917957803192255</v>
      </c>
      <c r="AS58" s="24">
        <f>'Table U7'!AS$13*$AX58</f>
        <v>18.348762525464537</v>
      </c>
      <c r="AT58" s="24">
        <f>'Table U7'!AT$13*$AY58</f>
        <v>259.72712634183853</v>
      </c>
      <c r="AU58" s="24">
        <f>'Table U7'!AU$13*$AZ58</f>
        <v>34.794031896398792</v>
      </c>
      <c r="AV58" s="24">
        <f t="shared" si="31"/>
        <v>317.9617165440211</v>
      </c>
      <c r="AW58" s="24">
        <v>30.923345104865543</v>
      </c>
      <c r="AX58" s="24">
        <v>111.43516753269925</v>
      </c>
      <c r="AY58" s="24">
        <v>1577.3671819297026</v>
      </c>
      <c r="AZ58" s="24">
        <v>1166.1477820529969</v>
      </c>
      <c r="BA58" s="24">
        <f>SUM(AW58:AZ58)</f>
        <v>2885.8734766202642</v>
      </c>
    </row>
    <row r="59" spans="1:59" x14ac:dyDescent="0.2">
      <c r="A59" s="127"/>
      <c r="B59" s="126">
        <v>21</v>
      </c>
      <c r="C59" s="105" t="s">
        <v>57</v>
      </c>
      <c r="D59" s="24">
        <f>'Table U7'!D$14*$AW59</f>
        <v>0</v>
      </c>
      <c r="E59" s="24">
        <f>'Table U7'!E$14*$AX59</f>
        <v>0</v>
      </c>
      <c r="F59" s="24">
        <f>'Table U7'!F$14*$AY59</f>
        <v>0</v>
      </c>
      <c r="G59" s="24">
        <f>'Table U7'!G$14*$AZ59</f>
        <v>0</v>
      </c>
      <c r="H59" s="24">
        <f t="shared" si="23"/>
        <v>0</v>
      </c>
      <c r="I59" s="24">
        <f>'Table U7'!I$14*$AW59</f>
        <v>1.5286660557478864</v>
      </c>
      <c r="J59" s="24">
        <f>'Table U7'!J$14*$AX59</f>
        <v>5.5203286022949243</v>
      </c>
      <c r="K59" s="24">
        <f>'Table U7'!K$14*$AY59</f>
        <v>77.726050273150776</v>
      </c>
      <c r="L59" s="24">
        <f>'Table U7'!L$14*$AZ59</f>
        <v>13.169507048437676</v>
      </c>
      <c r="M59" s="24">
        <f t="shared" si="24"/>
        <v>97.944551979631271</v>
      </c>
      <c r="N59" s="24">
        <f>'Table U7'!N$14*$AW59</f>
        <v>0.70039506305837318</v>
      </c>
      <c r="O59" s="24">
        <f>'Table U7'!O$14*$AX59</f>
        <v>2.5677933013853687</v>
      </c>
      <c r="P59" s="24">
        <f>'Table U7'!P$14*$AY59</f>
        <v>43.27406507452833</v>
      </c>
      <c r="Q59" s="24">
        <f>'Table U7'!Q$14*$AZ59</f>
        <v>7.2296855777994908</v>
      </c>
      <c r="R59" s="24">
        <f t="shared" si="25"/>
        <v>53.771939016771569</v>
      </c>
      <c r="S59" s="24">
        <f>'Table U7'!S$14*$AW59</f>
        <v>0</v>
      </c>
      <c r="T59" s="24">
        <f>'Table U7'!T$14*$AX59</f>
        <v>0</v>
      </c>
      <c r="U59" s="24">
        <f>'Table U7'!U$14*$AY59</f>
        <v>0</v>
      </c>
      <c r="V59" s="24">
        <f>'Table U7'!V$14*$AZ59</f>
        <v>76.096630623323634</v>
      </c>
      <c r="W59" s="24">
        <f t="shared" si="26"/>
        <v>76.096630623323634</v>
      </c>
      <c r="X59" s="24">
        <f>'Table U7'!X$14*$AW59</f>
        <v>0</v>
      </c>
      <c r="Y59" s="24">
        <f>'Table U7'!Y$14*$AX59</f>
        <v>0</v>
      </c>
      <c r="Z59" s="24">
        <f>'Table U7'!Z$14*$AY59</f>
        <v>0</v>
      </c>
      <c r="AA59" s="24">
        <f>'Table U7'!AA$14*$AZ59</f>
        <v>17.588642319553731</v>
      </c>
      <c r="AB59" s="24">
        <f t="shared" si="27"/>
        <v>17.588642319553731</v>
      </c>
      <c r="AC59" s="24">
        <f>'Table U7'!AC$14*$AW59</f>
        <v>0</v>
      </c>
      <c r="AD59" s="24">
        <f>'Table U7'!AD$14*$AX59</f>
        <v>0</v>
      </c>
      <c r="AE59" s="24">
        <f>'Table U7'!AE$14*$AY59</f>
        <v>0</v>
      </c>
      <c r="AF59" s="24">
        <f>'Table U7'!AF$14*$AZ59</f>
        <v>0</v>
      </c>
      <c r="AG59" s="24">
        <f t="shared" si="28"/>
        <v>0</v>
      </c>
      <c r="AH59" s="24">
        <f>'Table U7'!AH$14*$AW59</f>
        <v>0</v>
      </c>
      <c r="AI59" s="24">
        <f>'Table U7'!AI$14*$AX59</f>
        <v>0</v>
      </c>
      <c r="AJ59" s="24">
        <f>'Table U7'!AJ$14*$AY59</f>
        <v>0</v>
      </c>
      <c r="AK59" s="24">
        <f>'Table U7'!AK$14*$AZ59</f>
        <v>0</v>
      </c>
      <c r="AL59" s="24">
        <f t="shared" si="29"/>
        <v>0</v>
      </c>
      <c r="AM59" s="24">
        <f>'Table U7'!AM$14*$AW59</f>
        <v>0.5727714988506003</v>
      </c>
      <c r="AN59" s="24">
        <f>'Table U7'!AN$14*$AX59</f>
        <v>1.9966996985966445</v>
      </c>
      <c r="AO59" s="24">
        <f>'Table U7'!AO$14*$AY59</f>
        <v>20.454556319167693</v>
      </c>
      <c r="AP59" s="24">
        <f>'Table U7'!AP$14*$AZ59</f>
        <v>3.5350189458753674</v>
      </c>
      <c r="AQ59" s="24">
        <f t="shared" si="30"/>
        <v>26.559046462490308</v>
      </c>
      <c r="AR59" s="24">
        <f>'Table U7'!AR$14*$AW59</f>
        <v>0.41934397692703246</v>
      </c>
      <c r="AS59" s="24">
        <f>'Table U7'!AS$14*$AX59</f>
        <v>1.522989656582874</v>
      </c>
      <c r="AT59" s="24">
        <f>'Table U7'!AT$14*$AY59</f>
        <v>22.854145191949566</v>
      </c>
      <c r="AU59" s="24">
        <f>'Table U7'!AU$14*$AZ59</f>
        <v>3.8540471691355713</v>
      </c>
      <c r="AV59" s="24">
        <f t="shared" si="31"/>
        <v>28.650525994595046</v>
      </c>
      <c r="AW59" s="24">
        <v>3.2211765945838922</v>
      </c>
      <c r="AX59" s="24">
        <v>11.607811258859812</v>
      </c>
      <c r="AY59" s="24">
        <v>164.30881685879638</v>
      </c>
      <c r="AZ59" s="24">
        <v>121.47353168412549</v>
      </c>
      <c r="BA59" s="24">
        <f>SUM(AW59:AZ59)</f>
        <v>300.61133639636557</v>
      </c>
    </row>
    <row r="60" spans="1:59" ht="22.5" customHeight="1" x14ac:dyDescent="0.2">
      <c r="A60" s="121" t="s">
        <v>161</v>
      </c>
      <c r="B60" s="126"/>
      <c r="D60" s="124">
        <f>SUM(D61:D62)</f>
        <v>0</v>
      </c>
      <c r="E60" s="124">
        <f>SUM(E61:E62)</f>
        <v>2.549423059609747E-2</v>
      </c>
      <c r="F60" s="124">
        <f>SUM(F61:F62)</f>
        <v>149.07157717699769</v>
      </c>
      <c r="G60" s="124">
        <f>SUM(G61:G62)</f>
        <v>27.675256257475688</v>
      </c>
      <c r="H60" s="112">
        <f t="shared" si="23"/>
        <v>176.7723276650695</v>
      </c>
      <c r="I60" s="124">
        <f>SUM(I61:I62)</f>
        <v>4.2812483969015158</v>
      </c>
      <c r="J60" s="124">
        <f>SUM(J61:J62)</f>
        <v>0.23211381704910386</v>
      </c>
      <c r="K60" s="124">
        <f>SUM(K61:K62)</f>
        <v>1357.2314983837821</v>
      </c>
      <c r="L60" s="124">
        <f>SUM(L61:L62)</f>
        <v>251.9711015996734</v>
      </c>
      <c r="M60" s="112">
        <f t="shared" si="24"/>
        <v>1613.715962197406</v>
      </c>
      <c r="N60" s="124">
        <f>SUM(N61:N62)</f>
        <v>0</v>
      </c>
      <c r="O60" s="124">
        <f>SUM(O61:O62)</f>
        <v>0</v>
      </c>
      <c r="P60" s="124">
        <f>SUM(P61:P62)</f>
        <v>0</v>
      </c>
      <c r="Q60" s="124">
        <f>SUM(Q61:Q62)</f>
        <v>0</v>
      </c>
      <c r="R60" s="112">
        <f t="shared" si="25"/>
        <v>0</v>
      </c>
      <c r="S60" s="124">
        <f>SUM(S61:S62)</f>
        <v>0</v>
      </c>
      <c r="T60" s="124">
        <f>SUM(T61:T62)</f>
        <v>0</v>
      </c>
      <c r="U60" s="124">
        <f>SUM(U61:U62)</f>
        <v>0</v>
      </c>
      <c r="V60" s="124">
        <f>SUM(V61:V62)</f>
        <v>14.43866603839164</v>
      </c>
      <c r="W60" s="112">
        <f t="shared" si="26"/>
        <v>14.43866603839164</v>
      </c>
      <c r="X60" s="124">
        <f>SUM(X61:X62)</f>
        <v>0</v>
      </c>
      <c r="Y60" s="124">
        <f>SUM(Y61:Y62)</f>
        <v>0</v>
      </c>
      <c r="Z60" s="124">
        <f>SUM(Z61:Z62)</f>
        <v>0</v>
      </c>
      <c r="AA60" s="124">
        <f>SUM(AA61:AA62)</f>
        <v>44.845334761605102</v>
      </c>
      <c r="AB60" s="112">
        <f t="shared" si="27"/>
        <v>44.845334761605102</v>
      </c>
      <c r="AC60" s="124">
        <f>SUM(AC61:AC62)</f>
        <v>0</v>
      </c>
      <c r="AD60" s="124">
        <f>SUM(AD61:AD62)</f>
        <v>0</v>
      </c>
      <c r="AE60" s="124">
        <f>SUM(AE61:AE62)</f>
        <v>0</v>
      </c>
      <c r="AF60" s="124">
        <f>SUM(AF61:AF62)</f>
        <v>54.876055066096427</v>
      </c>
      <c r="AG60" s="112">
        <f t="shared" si="28"/>
        <v>54.876055066096427</v>
      </c>
      <c r="AH60" s="124">
        <f>SUM(AH61:AH62)</f>
        <v>0</v>
      </c>
      <c r="AI60" s="124">
        <f>SUM(AI61:AI62)</f>
        <v>0</v>
      </c>
      <c r="AJ60" s="124">
        <f>SUM(AJ61:AJ62)</f>
        <v>0</v>
      </c>
      <c r="AK60" s="124">
        <f>SUM(AK61:AK62)</f>
        <v>0</v>
      </c>
      <c r="AL60" s="112">
        <f t="shared" si="29"/>
        <v>0</v>
      </c>
      <c r="AM60" s="124">
        <f>SUM(AM61:AM62)</f>
        <v>2.4282029887202339</v>
      </c>
      <c r="AN60" s="124">
        <f>SUM(AN61:AN62)</f>
        <v>0.13164839131730965</v>
      </c>
      <c r="AO60" s="124">
        <f>SUM(AO61:AO62)</f>
        <v>769.78331440565353</v>
      </c>
      <c r="AP60" s="124">
        <f>SUM(AP61:AP62)</f>
        <v>142.91088141913553</v>
      </c>
      <c r="AQ60" s="112">
        <f t="shared" si="30"/>
        <v>915.25404720482663</v>
      </c>
      <c r="AR60" s="124">
        <f>SUM(AR61:AR62)</f>
        <v>0</v>
      </c>
      <c r="AS60" s="124">
        <f>SUM(AS61:AS62)</f>
        <v>1.2239071129163111E-2</v>
      </c>
      <c r="AT60" s="124">
        <f>SUM(AT61:AT62)</f>
        <v>71.565118607073728</v>
      </c>
      <c r="AU60" s="124">
        <f>SUM(AU61:AU62)</f>
        <v>13.286120896110154</v>
      </c>
      <c r="AV60" s="112">
        <f t="shared" si="31"/>
        <v>84.863478574313035</v>
      </c>
      <c r="AW60" s="124">
        <f>SUM(AW61:AW62)</f>
        <v>6.7094513856217501</v>
      </c>
      <c r="AX60" s="124">
        <f>SUM(AX61:AX62)</f>
        <v>0.40149551009167406</v>
      </c>
      <c r="AY60" s="124">
        <f>SUM(AY61:AY62)</f>
        <v>2347.6515085735073</v>
      </c>
      <c r="AZ60" s="124">
        <f>SUM(AW61:AW62)</f>
        <v>6.7094513856217501</v>
      </c>
      <c r="BA60" s="124">
        <f>SUM(BA61:BA62)</f>
        <v>2904.7658715077087</v>
      </c>
    </row>
    <row r="61" spans="1:59" x14ac:dyDescent="0.2">
      <c r="A61" s="128"/>
      <c r="B61" s="126">
        <v>25</v>
      </c>
      <c r="C61" s="105" t="s">
        <v>61</v>
      </c>
      <c r="D61" s="24">
        <f>'Table U7'!D$16*$AW61</f>
        <v>0</v>
      </c>
      <c r="E61" s="24">
        <f>'Table U7'!E$16*$AX61</f>
        <v>1.2127555987088423E-2</v>
      </c>
      <c r="F61" s="24">
        <f>'Table U7'!F$16*$AY61</f>
        <v>38.47833660336385</v>
      </c>
      <c r="G61" s="24">
        <f>'Table U7'!G$16*$AZ61</f>
        <v>16.543453607955165</v>
      </c>
      <c r="H61" s="24">
        <f t="shared" si="23"/>
        <v>55.0339177673061</v>
      </c>
      <c r="I61" s="24">
        <f>'Table U7'!I$16*$AW61</f>
        <v>4.2812483969015158</v>
      </c>
      <c r="J61" s="24">
        <f>'Table U7'!J$16*$AX61</f>
        <v>0.1104160920263547</v>
      </c>
      <c r="K61" s="24">
        <f>'Table U7'!K$16*$AY61</f>
        <v>350.32842230877935</v>
      </c>
      <c r="L61" s="24">
        <f>'Table U7'!L$16*$AZ61</f>
        <v>150.62090811656205</v>
      </c>
      <c r="M61" s="24">
        <f t="shared" si="24"/>
        <v>505.34099491426923</v>
      </c>
      <c r="N61" s="24">
        <f>'Table U7'!N$16*$AW61</f>
        <v>0</v>
      </c>
      <c r="O61" s="24">
        <f>'Table U7'!O$16*$AX61</f>
        <v>0</v>
      </c>
      <c r="P61" s="24">
        <f>'Table U7'!P$16*$AY61</f>
        <v>0</v>
      </c>
      <c r="Q61" s="24">
        <f>'Table U7'!Q$16*$AZ61</f>
        <v>0</v>
      </c>
      <c r="R61" s="24">
        <f t="shared" si="25"/>
        <v>0</v>
      </c>
      <c r="S61" s="24">
        <f>'Table U7'!S$16*$AW61</f>
        <v>0</v>
      </c>
      <c r="T61" s="24">
        <f>'Table U7'!T$16*$AX61</f>
        <v>0</v>
      </c>
      <c r="U61" s="24">
        <f>'Table U7'!U$16*$AY61</f>
        <v>0</v>
      </c>
      <c r="V61" s="24">
        <f>'Table U7'!V$16*$AZ61</f>
        <v>8.6310095756517935</v>
      </c>
      <c r="W61" s="24">
        <f t="shared" si="26"/>
        <v>8.6310095756517935</v>
      </c>
      <c r="X61" s="24">
        <f>'Table U7'!X$16*$AW61</f>
        <v>0</v>
      </c>
      <c r="Y61" s="24">
        <f>'Table U7'!Y$16*$AX61</f>
        <v>0</v>
      </c>
      <c r="Z61" s="24">
        <f>'Table U7'!Z$16*$AY61</f>
        <v>0</v>
      </c>
      <c r="AA61" s="24">
        <f>'Table U7'!AA$16*$AZ61</f>
        <v>26.807221160289373</v>
      </c>
      <c r="AB61" s="24">
        <f t="shared" si="27"/>
        <v>26.807221160289373</v>
      </c>
      <c r="AC61" s="24">
        <f>'Table U7'!AC$16*$AW61</f>
        <v>0</v>
      </c>
      <c r="AD61" s="24">
        <f>'Table U7'!AD$16*$AX61</f>
        <v>0</v>
      </c>
      <c r="AE61" s="24">
        <f>'Table U7'!AE$16*$AY61</f>
        <v>0</v>
      </c>
      <c r="AF61" s="24">
        <f>'Table U7'!AF$16*$AZ61</f>
        <v>32.803290517981459</v>
      </c>
      <c r="AG61" s="24">
        <f t="shared" si="28"/>
        <v>32.803290517981459</v>
      </c>
      <c r="AH61" s="24">
        <f>'Table U7'!AH$16*$AW61</f>
        <v>0</v>
      </c>
      <c r="AI61" s="24">
        <f>'Table U7'!AI$16*$AX61</f>
        <v>0</v>
      </c>
      <c r="AJ61" s="24">
        <f>'Table U7'!AJ$16*$AY61</f>
        <v>0</v>
      </c>
      <c r="AK61" s="24">
        <f>'Table U7'!AK$16*$AZ61</f>
        <v>0</v>
      </c>
      <c r="AL61" s="24">
        <f t="shared" si="29"/>
        <v>0</v>
      </c>
      <c r="AM61" s="24">
        <f>'Table U7'!AM$16*$AW61</f>
        <v>2.4282029887202339</v>
      </c>
      <c r="AN61" s="24">
        <f>'Table U7'!AN$16*$AX61</f>
        <v>6.2624884100451875E-2</v>
      </c>
      <c r="AO61" s="24">
        <f>'Table U7'!AO$16*$AY61</f>
        <v>198.69637153020122</v>
      </c>
      <c r="AP61" s="24">
        <f>'Table U7'!AP$16*$AZ61</f>
        <v>85.427918528877868</v>
      </c>
      <c r="AQ61" s="24">
        <f t="shared" si="30"/>
        <v>286.61511793189976</v>
      </c>
      <c r="AR61" s="24">
        <f>'Table U7'!AR$16*$AW61</f>
        <v>0</v>
      </c>
      <c r="AS61" s="24">
        <f>'Table U7'!AS$16*$AX61</f>
        <v>5.8221023689808502E-3</v>
      </c>
      <c r="AT61" s="24">
        <f>'Table U7'!AT$16*$AY61</f>
        <v>18.472379342663498</v>
      </c>
      <c r="AU61" s="24">
        <f>'Table U7'!AU$16*$AZ61</f>
        <v>7.9420520131628312</v>
      </c>
      <c r="AV61" s="24">
        <f t="shared" si="31"/>
        <v>26.420253458195312</v>
      </c>
      <c r="AW61" s="24">
        <v>6.7094513856217501</v>
      </c>
      <c r="AX61" s="24">
        <v>0.19099063448287584</v>
      </c>
      <c r="AY61" s="24">
        <v>605.97550978500794</v>
      </c>
      <c r="AZ61" s="24">
        <v>328.77585352048061</v>
      </c>
      <c r="BA61" s="24">
        <f>SUM(AW61:AZ61)</f>
        <v>941.65180532559316</v>
      </c>
    </row>
    <row r="62" spans="1:59" x14ac:dyDescent="0.2">
      <c r="A62" s="127"/>
      <c r="B62" s="126">
        <v>28</v>
      </c>
      <c r="C62" s="105" t="s">
        <v>64</v>
      </c>
      <c r="D62" s="24">
        <f>'Table U7'!D$17*$AW62</f>
        <v>0</v>
      </c>
      <c r="E62" s="24">
        <f>'Table U7'!E$17*$AX62</f>
        <v>1.3366674609009047E-2</v>
      </c>
      <c r="F62" s="24">
        <f>'Table U7'!F$17*$AY62</f>
        <v>110.59324057363385</v>
      </c>
      <c r="G62" s="24">
        <f>'Table U7'!G$17*$AZ62</f>
        <v>11.131802649520523</v>
      </c>
      <c r="H62" s="24">
        <f t="shared" si="23"/>
        <v>121.73840989776338</v>
      </c>
      <c r="I62" s="24">
        <f>'Table U7'!I$17*$AW62</f>
        <v>0</v>
      </c>
      <c r="J62" s="24">
        <f>'Table U7'!J$17*$AX62</f>
        <v>0.12169772502274916</v>
      </c>
      <c r="K62" s="24">
        <f>'Table U7'!K$17*$AY62</f>
        <v>1006.9030760750027</v>
      </c>
      <c r="L62" s="24">
        <f>'Table U7'!L$17*$AZ62</f>
        <v>101.35019348311135</v>
      </c>
      <c r="M62" s="24">
        <f t="shared" si="24"/>
        <v>1108.3749672831368</v>
      </c>
      <c r="N62" s="24">
        <f>'Table U7'!N$17*$AW62</f>
        <v>0</v>
      </c>
      <c r="O62" s="24">
        <f>'Table U7'!O$17*$AX62</f>
        <v>0</v>
      </c>
      <c r="P62" s="24">
        <f>'Table U7'!P$17*$AY62</f>
        <v>0</v>
      </c>
      <c r="Q62" s="24">
        <f>'Table U7'!Q$17*$AZ62</f>
        <v>0</v>
      </c>
      <c r="R62" s="24">
        <f t="shared" si="25"/>
        <v>0</v>
      </c>
      <c r="S62" s="24">
        <f>'Table U7'!S$17*$AW62</f>
        <v>0</v>
      </c>
      <c r="T62" s="24">
        <f>'Table U7'!T$17*$AX62</f>
        <v>0</v>
      </c>
      <c r="U62" s="24">
        <f>'Table U7'!U$17*$AY62</f>
        <v>0</v>
      </c>
      <c r="V62" s="24">
        <f>'Table U7'!V$17*$AZ62</f>
        <v>5.8076564627398461</v>
      </c>
      <c r="W62" s="24">
        <f t="shared" si="26"/>
        <v>5.8076564627398461</v>
      </c>
      <c r="X62" s="24">
        <f>'Table U7'!X$17*$AW62</f>
        <v>0</v>
      </c>
      <c r="Y62" s="24">
        <f>'Table U7'!Y$17*$AX62</f>
        <v>0</v>
      </c>
      <c r="Z62" s="24">
        <f>'Table U7'!Z$17*$AY62</f>
        <v>0</v>
      </c>
      <c r="AA62" s="24">
        <f>'Table U7'!AA$17*$AZ62</f>
        <v>18.038113601315729</v>
      </c>
      <c r="AB62" s="24">
        <f t="shared" si="27"/>
        <v>18.038113601315729</v>
      </c>
      <c r="AC62" s="24">
        <f>'Table U7'!AC$17*$AW62</f>
        <v>0</v>
      </c>
      <c r="AD62" s="24">
        <f>'Table U7'!AD$17*$AX62</f>
        <v>0</v>
      </c>
      <c r="AE62" s="24">
        <f>'Table U7'!AE$17*$AY62</f>
        <v>0</v>
      </c>
      <c r="AF62" s="24">
        <f>'Table U7'!AF$17*$AZ62</f>
        <v>22.072764548114971</v>
      </c>
      <c r="AG62" s="24">
        <f t="shared" si="28"/>
        <v>22.072764548114971</v>
      </c>
      <c r="AH62" s="24">
        <f>'Table U7'!AH$17*$AW62</f>
        <v>0</v>
      </c>
      <c r="AI62" s="24">
        <f>'Table U7'!AI$17*$AX62</f>
        <v>0</v>
      </c>
      <c r="AJ62" s="24">
        <f>'Table U7'!AJ$17*$AY62</f>
        <v>0</v>
      </c>
      <c r="AK62" s="24">
        <f>'Table U7'!AK$17*$AZ62</f>
        <v>0</v>
      </c>
      <c r="AL62" s="24">
        <f t="shared" si="29"/>
        <v>0</v>
      </c>
      <c r="AM62" s="24">
        <f>'Table U7'!AM$17*$AW62</f>
        <v>0</v>
      </c>
      <c r="AN62" s="24">
        <f>'Table U7'!AN$17*$AX62</f>
        <v>6.902350721685778E-2</v>
      </c>
      <c r="AO62" s="24">
        <f>'Table U7'!AO$17*$AY62</f>
        <v>571.08694287545234</v>
      </c>
      <c r="AP62" s="24">
        <f>'Table U7'!AP$17*$AZ62</f>
        <v>57.482962890257674</v>
      </c>
      <c r="AQ62" s="24">
        <f t="shared" si="30"/>
        <v>628.63892927292693</v>
      </c>
      <c r="AR62" s="24">
        <f>'Table U7'!AR$17*$AW62</f>
        <v>0</v>
      </c>
      <c r="AS62" s="24">
        <f>'Table U7'!AS$17*$AX62</f>
        <v>6.4169687601822621E-3</v>
      </c>
      <c r="AT62" s="24">
        <f>'Table U7'!AT$17*$AY62</f>
        <v>53.092739264410227</v>
      </c>
      <c r="AU62" s="24">
        <f>'Table U7'!AU$17*$AZ62</f>
        <v>5.3440688829473224</v>
      </c>
      <c r="AV62" s="24">
        <f t="shared" si="31"/>
        <v>58.443225116117731</v>
      </c>
      <c r="AW62" s="24">
        <v>0</v>
      </c>
      <c r="AX62" s="24">
        <v>0.21050487560879824</v>
      </c>
      <c r="AY62" s="24">
        <v>1741.6759987884991</v>
      </c>
      <c r="AZ62" s="24">
        <v>221.22756251800743</v>
      </c>
      <c r="BA62" s="24">
        <f>SUM(AW62:AZ62)</f>
        <v>1963.1140661821155</v>
      </c>
    </row>
    <row r="63" spans="1:59" ht="22.5" customHeight="1" x14ac:dyDescent="0.2">
      <c r="A63" s="121" t="s">
        <v>162</v>
      </c>
      <c r="B63" s="126"/>
      <c r="D63" s="124">
        <f>SUM(D64:D65)</f>
        <v>0</v>
      </c>
      <c r="E63" s="124">
        <f>SUM(E64:E65)</f>
        <v>3.4647344898332232E-2</v>
      </c>
      <c r="F63" s="124">
        <f>SUM(F64:F65)</f>
        <v>10.850420016071128</v>
      </c>
      <c r="G63" s="124">
        <f>SUM(G64:G65)</f>
        <v>15.614382316288383</v>
      </c>
      <c r="H63" s="112">
        <f t="shared" si="23"/>
        <v>26.499449677257843</v>
      </c>
      <c r="I63" s="124">
        <f>SUM(I64:I65)</f>
        <v>1.2524230130030598</v>
      </c>
      <c r="J63" s="124">
        <f>SUM(J64:J65)</f>
        <v>0.34208485954038831</v>
      </c>
      <c r="K63" s="124">
        <f>SUM(K64:K65)</f>
        <v>105.668436020174</v>
      </c>
      <c r="L63" s="124">
        <f>SUM(L64:L65)</f>
        <v>132.21376640050781</v>
      </c>
      <c r="M63" s="112">
        <f t="shared" si="24"/>
        <v>239.47671029322527</v>
      </c>
      <c r="N63" s="124">
        <f>SUM(N64:N65)</f>
        <v>0</v>
      </c>
      <c r="O63" s="124">
        <f>SUM(O64:O65)</f>
        <v>0</v>
      </c>
      <c r="P63" s="124">
        <f>SUM(P64:P65)</f>
        <v>0</v>
      </c>
      <c r="Q63" s="124">
        <f>SUM(Q64:Q65)</f>
        <v>0</v>
      </c>
      <c r="R63" s="112">
        <f t="shared" si="25"/>
        <v>0</v>
      </c>
      <c r="S63" s="124">
        <f>SUM(S64:S65)</f>
        <v>0</v>
      </c>
      <c r="T63" s="124">
        <f>SUM(T64:T65)</f>
        <v>0</v>
      </c>
      <c r="U63" s="124">
        <f>SUM(U64:U65)</f>
        <v>0</v>
      </c>
      <c r="V63" s="124">
        <f>SUM(V64:V65)</f>
        <v>11.708720348784983</v>
      </c>
      <c r="W63" s="112">
        <f t="shared" si="26"/>
        <v>11.708720348784983</v>
      </c>
      <c r="X63" s="124">
        <f>SUM(X64:X65)</f>
        <v>0</v>
      </c>
      <c r="Y63" s="124">
        <f>SUM(Y64:Y65)</f>
        <v>0</v>
      </c>
      <c r="Z63" s="124">
        <f>SUM(Z64:Z65)</f>
        <v>0</v>
      </c>
      <c r="AA63" s="124">
        <f>SUM(AA64:AA65)</f>
        <v>37.103545296577096</v>
      </c>
      <c r="AB63" s="112">
        <f t="shared" si="27"/>
        <v>37.103545296577096</v>
      </c>
      <c r="AC63" s="124">
        <f>SUM(AC64:AC65)</f>
        <v>0</v>
      </c>
      <c r="AD63" s="124">
        <f>SUM(AD64:AD65)</f>
        <v>0</v>
      </c>
      <c r="AE63" s="124">
        <f>SUM(AE64:AE65)</f>
        <v>0</v>
      </c>
      <c r="AF63" s="124">
        <f>SUM(AF64:AF65)</f>
        <v>125.06250193460448</v>
      </c>
      <c r="AG63" s="112">
        <f t="shared" si="28"/>
        <v>125.06250193460448</v>
      </c>
      <c r="AH63" s="124">
        <f>SUM(AH64:AH65)</f>
        <v>0</v>
      </c>
      <c r="AI63" s="124">
        <f>SUM(AI64:AI65)</f>
        <v>0</v>
      </c>
      <c r="AJ63" s="124">
        <f>SUM(AJ64:AJ65)</f>
        <v>0</v>
      </c>
      <c r="AK63" s="124">
        <f>SUM(AK64:AK65)</f>
        <v>0</v>
      </c>
      <c r="AL63" s="112">
        <f t="shared" si="29"/>
        <v>0</v>
      </c>
      <c r="AM63" s="124">
        <f>SUM(AM64:AM65)</f>
        <v>1.6855134680891515</v>
      </c>
      <c r="AN63" s="124">
        <f>SUM(AN64:AN65)</f>
        <v>0.46037850789899315</v>
      </c>
      <c r="AO63" s="124">
        <f>SUM(AO64:AO65)</f>
        <v>142.20879863653943</v>
      </c>
      <c r="AP63" s="124">
        <f>SUM(AP64:AP65)</f>
        <v>177.93355888638914</v>
      </c>
      <c r="AQ63" s="112">
        <f t="shared" si="30"/>
        <v>322.28824949891668</v>
      </c>
      <c r="AR63" s="124">
        <f>SUM(AR64:AR65)</f>
        <v>0</v>
      </c>
      <c r="AS63" s="124">
        <f>SUM(AS64:AS65)</f>
        <v>6.378803885615883E-2</v>
      </c>
      <c r="AT63" s="124">
        <f>SUM(AT64:AT65)</f>
        <v>22.08308958213987</v>
      </c>
      <c r="AU63" s="124">
        <f>SUM(AU64:AU65)</f>
        <v>27.630658287183373</v>
      </c>
      <c r="AV63" s="112">
        <f t="shared" si="31"/>
        <v>49.777535908179402</v>
      </c>
      <c r="AW63" s="124">
        <f>SUM(AW64:AW65)</f>
        <v>2.9379364810922119</v>
      </c>
      <c r="AX63" s="124">
        <f>SUM(AX64:AX65)</f>
        <v>0.90089875119387242</v>
      </c>
      <c r="AY63" s="124">
        <f>SUM(AY64:AY65)</f>
        <v>280.81074425492443</v>
      </c>
      <c r="AZ63" s="124">
        <f>SUM(AW64:AW65)</f>
        <v>2.9379364810922119</v>
      </c>
      <c r="BA63" s="124">
        <f>SUM(BA64:BA65)</f>
        <v>811.91671295754577</v>
      </c>
    </row>
    <row r="64" spans="1:59" x14ac:dyDescent="0.2">
      <c r="B64" s="126">
        <v>26</v>
      </c>
      <c r="C64" s="105" t="s">
        <v>62</v>
      </c>
      <c r="D64" s="24">
        <f>'Table U7'!D$19*$AW64</f>
        <v>0</v>
      </c>
      <c r="E64" s="24">
        <f>'Table U7'!E$19*$AX64</f>
        <v>0</v>
      </c>
      <c r="F64" s="24">
        <f>'Table U7'!F$19*$AY64</f>
        <v>3.7893695754802583</v>
      </c>
      <c r="G64" s="24">
        <f>'Table U7'!G$19*$AZ64</f>
        <v>9.5679750904537695</v>
      </c>
      <c r="H64" s="24">
        <f t="shared" si="23"/>
        <v>13.357344665934027</v>
      </c>
      <c r="I64" s="24">
        <f>'Table U7'!I$19*$AW64</f>
        <v>1.2524230130030598</v>
      </c>
      <c r="J64" s="24">
        <f>'Table U7'!J$19*$AX64</f>
        <v>0.21125050378485202</v>
      </c>
      <c r="K64" s="24">
        <f>'Table U7'!K$19*$AY64</f>
        <v>47.536820677404876</v>
      </c>
      <c r="L64" s="24">
        <f>'Table U7'!L$19*$AZ64</f>
        <v>81.016206591503092</v>
      </c>
      <c r="M64" s="24">
        <f t="shared" si="24"/>
        <v>130.01670078569589</v>
      </c>
      <c r="N64" s="24">
        <f>'Table U7'!N$19*$AW64</f>
        <v>0</v>
      </c>
      <c r="O64" s="24">
        <f>'Table U7'!O$19*$AX64</f>
        <v>0</v>
      </c>
      <c r="P64" s="24">
        <f>'Table U7'!P$19*$AY64</f>
        <v>0</v>
      </c>
      <c r="Q64" s="24">
        <f>'Table U7'!Q$19*$AZ64</f>
        <v>0</v>
      </c>
      <c r="R64" s="24">
        <f t="shared" si="25"/>
        <v>0</v>
      </c>
      <c r="S64" s="24">
        <f>'Table U7'!S$19*$AW64</f>
        <v>0</v>
      </c>
      <c r="T64" s="24">
        <f>'Table U7'!T$19*$AX64</f>
        <v>0</v>
      </c>
      <c r="U64" s="24">
        <f>'Table U7'!U$19*$AY64</f>
        <v>0</v>
      </c>
      <c r="V64" s="24">
        <f>'Table U7'!V$19*$AZ64</f>
        <v>7.1747151036131216</v>
      </c>
      <c r="W64" s="24">
        <f t="shared" si="26"/>
        <v>7.1747151036131216</v>
      </c>
      <c r="X64" s="24">
        <f>'Table U7'!X$19*$AW64</f>
        <v>0</v>
      </c>
      <c r="Y64" s="24">
        <f>'Table U7'!Y$19*$AX64</f>
        <v>0</v>
      </c>
      <c r="Z64" s="24">
        <f>'Table U7'!Z$19*$AY64</f>
        <v>0</v>
      </c>
      <c r="AA64" s="24">
        <f>'Table U7'!AA$19*$AZ64</f>
        <v>22.735820730791445</v>
      </c>
      <c r="AB64" s="24">
        <f t="shared" si="27"/>
        <v>22.735820730791445</v>
      </c>
      <c r="AC64" s="24">
        <f>'Table U7'!AC$19*$AW64</f>
        <v>0</v>
      </c>
      <c r="AD64" s="24">
        <f>'Table U7'!AD$19*$AX64</f>
        <v>0</v>
      </c>
      <c r="AE64" s="24">
        <f>'Table U7'!AE$19*$AY64</f>
        <v>0</v>
      </c>
      <c r="AF64" s="24">
        <f>'Table U7'!AF$19*$AZ64</f>
        <v>76.634149146705326</v>
      </c>
      <c r="AG64" s="24">
        <f t="shared" si="28"/>
        <v>76.634149146705326</v>
      </c>
      <c r="AH64" s="24">
        <f>'Table U7'!AH$19*$AW64</f>
        <v>0</v>
      </c>
      <c r="AI64" s="24">
        <f>'Table U7'!AI$19*$AX64</f>
        <v>0</v>
      </c>
      <c r="AJ64" s="24">
        <f>'Table U7'!AJ$19*$AY64</f>
        <v>0</v>
      </c>
      <c r="AK64" s="24">
        <f>'Table U7'!AK$19*$AZ64</f>
        <v>0</v>
      </c>
      <c r="AL64" s="24">
        <f t="shared" si="29"/>
        <v>0</v>
      </c>
      <c r="AM64" s="24">
        <f>'Table U7'!AM$19*$AW64</f>
        <v>1.6855134680891515</v>
      </c>
      <c r="AN64" s="24">
        <f>'Table U7'!AN$19*$AX64</f>
        <v>0.28430136269710687</v>
      </c>
      <c r="AO64" s="24">
        <f>'Table U7'!AO$19*$AY64</f>
        <v>63.975151087158309</v>
      </c>
      <c r="AP64" s="24">
        <f>'Table U7'!AP$19*$AZ64</f>
        <v>109.03177754299054</v>
      </c>
      <c r="AQ64" s="24">
        <f t="shared" si="30"/>
        <v>174.9767434609351</v>
      </c>
      <c r="AR64" s="24">
        <f>'Table U7'!AR$19*$AW64</f>
        <v>0</v>
      </c>
      <c r="AS64" s="24">
        <f>'Table U7'!AS$19*$AX64</f>
        <v>3.2536093298268148E-2</v>
      </c>
      <c r="AT64" s="24">
        <f>'Table U7'!AT$19*$AY64</f>
        <v>9.9344696392481175</v>
      </c>
      <c r="AU64" s="24">
        <f>'Table U7'!AU$19*$AZ64</f>
        <v>16.931150068538383</v>
      </c>
      <c r="AV64" s="24">
        <f t="shared" si="31"/>
        <v>26.898155801084769</v>
      </c>
      <c r="AW64" s="24">
        <v>2.9379364810922119</v>
      </c>
      <c r="AX64" s="24">
        <v>0.52808795978022705</v>
      </c>
      <c r="AY64" s="24">
        <v>125.23581097929157</v>
      </c>
      <c r="AZ64" s="24">
        <v>323.09179427459571</v>
      </c>
      <c r="BA64" s="24">
        <f>SUM(AW64:AZ64)</f>
        <v>451.79362969475972</v>
      </c>
    </row>
    <row r="65" spans="1:54" x14ac:dyDescent="0.2">
      <c r="A65" s="127"/>
      <c r="B65" s="126">
        <v>27</v>
      </c>
      <c r="C65" s="105" t="s">
        <v>63</v>
      </c>
      <c r="D65" s="24">
        <f>'Table U7'!D$20*$AW65</f>
        <v>0</v>
      </c>
      <c r="E65" s="24">
        <f>'Table U7'!E$20*$AX65</f>
        <v>3.4647344898332232E-2</v>
      </c>
      <c r="F65" s="24">
        <f>'Table U7'!F$20*$AY65</f>
        <v>7.0610504405908703</v>
      </c>
      <c r="G65" s="24">
        <f>'Table U7'!G$20*$AZ65</f>
        <v>6.0464072258346135</v>
      </c>
      <c r="H65" s="24">
        <f t="shared" si="23"/>
        <v>13.142105011323817</v>
      </c>
      <c r="I65" s="24">
        <f>'Table U7'!I$20*$AW65</f>
        <v>0</v>
      </c>
      <c r="J65" s="24">
        <f>'Table U7'!J$20*$AX65</f>
        <v>0.13083435575553629</v>
      </c>
      <c r="K65" s="24">
        <f>'Table U7'!K$20*$AY65</f>
        <v>58.131615342769123</v>
      </c>
      <c r="L65" s="24">
        <f>'Table U7'!L$20*$AZ65</f>
        <v>51.197559809004716</v>
      </c>
      <c r="M65" s="24">
        <f t="shared" si="24"/>
        <v>109.46000950752938</v>
      </c>
      <c r="N65" s="24">
        <f>'Table U7'!N$20*$AW65</f>
        <v>0</v>
      </c>
      <c r="O65" s="24">
        <f>'Table U7'!O$20*$AX65</f>
        <v>0</v>
      </c>
      <c r="P65" s="24">
        <f>'Table U7'!P$20*$AY65</f>
        <v>0</v>
      </c>
      <c r="Q65" s="24">
        <f>'Table U7'!Q$20*$AZ65</f>
        <v>0</v>
      </c>
      <c r="R65" s="24">
        <f t="shared" si="25"/>
        <v>0</v>
      </c>
      <c r="S65" s="24">
        <f>'Table U7'!S$20*$AW65</f>
        <v>0</v>
      </c>
      <c r="T65" s="24">
        <f>'Table U7'!T$20*$AX65</f>
        <v>0</v>
      </c>
      <c r="U65" s="24">
        <f>'Table U7'!U$20*$AY65</f>
        <v>0</v>
      </c>
      <c r="V65" s="24">
        <f>'Table U7'!V$20*$AZ65</f>
        <v>4.5340052451718611</v>
      </c>
      <c r="W65" s="24">
        <f t="shared" si="26"/>
        <v>4.5340052451718611</v>
      </c>
      <c r="X65" s="24">
        <f>'Table U7'!X$20*$AW65</f>
        <v>0</v>
      </c>
      <c r="Y65" s="24">
        <f>'Table U7'!Y$20*$AX65</f>
        <v>0</v>
      </c>
      <c r="Z65" s="24">
        <f>'Table U7'!Z$20*$AY65</f>
        <v>0</v>
      </c>
      <c r="AA65" s="24">
        <f>'Table U7'!AA$20*$AZ65</f>
        <v>14.367724565785652</v>
      </c>
      <c r="AB65" s="24">
        <f t="shared" si="27"/>
        <v>14.367724565785652</v>
      </c>
      <c r="AC65" s="24">
        <f>'Table U7'!AC$20*$AW65</f>
        <v>0</v>
      </c>
      <c r="AD65" s="24">
        <f>'Table U7'!AD$20*$AX65</f>
        <v>0</v>
      </c>
      <c r="AE65" s="24">
        <f>'Table U7'!AE$20*$AY65</f>
        <v>0</v>
      </c>
      <c r="AF65" s="24">
        <f>'Table U7'!AF$20*$AZ65</f>
        <v>48.428352787899165</v>
      </c>
      <c r="AG65" s="24">
        <f t="shared" si="28"/>
        <v>48.428352787899165</v>
      </c>
      <c r="AH65" s="24">
        <f>'Table U7'!AH$20*$AW65</f>
        <v>0</v>
      </c>
      <c r="AI65" s="24">
        <f>'Table U7'!AI$20*$AX65</f>
        <v>0</v>
      </c>
      <c r="AJ65" s="24">
        <f>'Table U7'!AJ$20*$AY65</f>
        <v>0</v>
      </c>
      <c r="AK65" s="24">
        <f>'Table U7'!AK$20*$AZ65</f>
        <v>0</v>
      </c>
      <c r="AL65" s="24">
        <f t="shared" si="29"/>
        <v>0</v>
      </c>
      <c r="AM65" s="24">
        <f>'Table U7'!AM$20*$AW65</f>
        <v>0</v>
      </c>
      <c r="AN65" s="24">
        <f>'Table U7'!AN$20*$AX65</f>
        <v>0.17607714520188625</v>
      </c>
      <c r="AO65" s="24">
        <f>'Table U7'!AO$20*$AY65</f>
        <v>78.233647549381118</v>
      </c>
      <c r="AP65" s="24">
        <f>'Table U7'!AP$20*$AZ65</f>
        <v>68.901781343398596</v>
      </c>
      <c r="AQ65" s="24">
        <f t="shared" si="30"/>
        <v>147.31150603798159</v>
      </c>
      <c r="AR65" s="24">
        <f>'Table U7'!AR$20*$AW65</f>
        <v>0</v>
      </c>
      <c r="AS65" s="24">
        <f>'Table U7'!AS$20*$AX65</f>
        <v>3.1251945557890674E-2</v>
      </c>
      <c r="AT65" s="24">
        <f>'Table U7'!AT$20*$AY65</f>
        <v>12.148619942891752</v>
      </c>
      <c r="AU65" s="24">
        <f>'Table U7'!AU$20*$AZ65</f>
        <v>10.699508218644992</v>
      </c>
      <c r="AV65" s="24">
        <f t="shared" si="31"/>
        <v>22.879380107094633</v>
      </c>
      <c r="AW65" s="24">
        <v>0</v>
      </c>
      <c r="AX65" s="24">
        <v>0.37281079141364543</v>
      </c>
      <c r="AY65" s="24">
        <v>155.57493327563287</v>
      </c>
      <c r="AZ65" s="24">
        <v>204.17533919573958</v>
      </c>
      <c r="BA65" s="24">
        <f>SUM(AW65:AZ65)</f>
        <v>360.12308326278611</v>
      </c>
    </row>
    <row r="66" spans="1:54" x14ac:dyDescent="0.2">
      <c r="A66" s="121" t="s">
        <v>163</v>
      </c>
      <c r="B66" s="126"/>
      <c r="D66" s="124">
        <f>SUM(D67:D68)</f>
        <v>1.560614122458206</v>
      </c>
      <c r="E66" s="124">
        <f>SUM(E67:E68)</f>
        <v>5.3149826207283075</v>
      </c>
      <c r="F66" s="124">
        <f>SUM(F67:F68)</f>
        <v>17.803178556325324</v>
      </c>
      <c r="G66" s="124">
        <f>SUM(G67:G68)</f>
        <v>7.9950296245181454</v>
      </c>
      <c r="H66" s="112">
        <f t="shared" si="23"/>
        <v>32.67380492402998</v>
      </c>
      <c r="I66" s="124">
        <f>SUM(I67:I68)</f>
        <v>12.664629883745597</v>
      </c>
      <c r="J66" s="124">
        <f>SUM(J67:J68)</f>
        <v>73.116881359325305</v>
      </c>
      <c r="K66" s="124">
        <f>SUM(K67:K68)</f>
        <v>218.37168515336862</v>
      </c>
      <c r="L66" s="124">
        <f>SUM(L67:L68)</f>
        <v>118.92675481457032</v>
      </c>
      <c r="M66" s="112">
        <f t="shared" si="24"/>
        <v>423.07995121100981</v>
      </c>
      <c r="N66" s="124">
        <f>SUM(N67:N68)</f>
        <v>0</v>
      </c>
      <c r="O66" s="124">
        <f>SUM(O67:O68)</f>
        <v>0</v>
      </c>
      <c r="P66" s="124">
        <f>SUM(P67:P68)</f>
        <v>0</v>
      </c>
      <c r="Q66" s="124">
        <f>SUM(Q67:Q68)</f>
        <v>0</v>
      </c>
      <c r="R66" s="112">
        <f t="shared" si="25"/>
        <v>0</v>
      </c>
      <c r="S66" s="124">
        <f>SUM(S67:S68)</f>
        <v>0</v>
      </c>
      <c r="T66" s="124">
        <f>SUM(T67:T68)</f>
        <v>0</v>
      </c>
      <c r="U66" s="124">
        <f>SUM(U67:U68)</f>
        <v>0</v>
      </c>
      <c r="V66" s="124">
        <f>SUM(V67:V68)</f>
        <v>16.025928794787696</v>
      </c>
      <c r="W66" s="112">
        <f t="shared" si="26"/>
        <v>16.025928794787696</v>
      </c>
      <c r="X66" s="124">
        <f>SUM(X67:X68)</f>
        <v>0</v>
      </c>
      <c r="Y66" s="124">
        <f>SUM(Y67:Y68)</f>
        <v>0</v>
      </c>
      <c r="Z66" s="124">
        <f>SUM(Z67:Z68)</f>
        <v>0</v>
      </c>
      <c r="AA66" s="124">
        <f>SUM(AA67:AA68)</f>
        <v>47.85620851789426</v>
      </c>
      <c r="AB66" s="112">
        <f t="shared" si="27"/>
        <v>47.85620851789426</v>
      </c>
      <c r="AC66" s="124">
        <f>SUM(AC67:AC68)</f>
        <v>0</v>
      </c>
      <c r="AD66" s="124">
        <f>SUM(AD67:AD68)</f>
        <v>0</v>
      </c>
      <c r="AE66" s="124">
        <f>SUM(AE67:AE68)</f>
        <v>0</v>
      </c>
      <c r="AF66" s="124">
        <f>SUM(AF67:AF68)</f>
        <v>49.377257825651398</v>
      </c>
      <c r="AG66" s="112">
        <f t="shared" si="28"/>
        <v>49.377257825651398</v>
      </c>
      <c r="AH66" s="124">
        <f>SUM(AH67:AH68)</f>
        <v>0</v>
      </c>
      <c r="AI66" s="124">
        <f>SUM(AI67:AI68)</f>
        <v>0</v>
      </c>
      <c r="AJ66" s="124">
        <f>SUM(AJ67:AJ68)</f>
        <v>0</v>
      </c>
      <c r="AK66" s="124">
        <f>SUM(AK67:AK68)</f>
        <v>0</v>
      </c>
      <c r="AL66" s="112">
        <f t="shared" si="29"/>
        <v>0</v>
      </c>
      <c r="AM66" s="124">
        <f>SUM(AM67:AM68)</f>
        <v>16.103092749780586</v>
      </c>
      <c r="AN66" s="124">
        <f>SUM(AN67:AN68)</f>
        <v>91.646655508460796</v>
      </c>
      <c r="AO66" s="124">
        <f>SUM(AO67:AO68)</f>
        <v>249.69315369941478</v>
      </c>
      <c r="AP66" s="124">
        <f>SUM(AP67:AP68)</f>
        <v>131.72647227670615</v>
      </c>
      <c r="AQ66" s="112">
        <f t="shared" si="30"/>
        <v>489.16937423436229</v>
      </c>
      <c r="AR66" s="124">
        <f>SUM(AR67:AR68)</f>
        <v>2.1585763436722964</v>
      </c>
      <c r="AS66" s="124">
        <f>SUM(AS67:AS68)</f>
        <v>12.491337733082833</v>
      </c>
      <c r="AT66" s="124">
        <f>SUM(AT67:AT68)</f>
        <v>38.124711679283777</v>
      </c>
      <c r="AU66" s="124">
        <f>SUM(AU67:AU68)</f>
        <v>20.885523706399802</v>
      </c>
      <c r="AV66" s="112">
        <f t="shared" si="31"/>
        <v>73.66014946243871</v>
      </c>
      <c r="AW66" s="124">
        <f>SUM(AW67:AW68)</f>
        <v>32.486913099656682</v>
      </c>
      <c r="AX66" s="124">
        <f>SUM(AX67:AX68)</f>
        <v>182.56985722159723</v>
      </c>
      <c r="AY66" s="124">
        <f>SUM(AY67:AY68)</f>
        <v>523.99272908839259</v>
      </c>
      <c r="AZ66" s="124">
        <f>SUM(AW67:AW68)</f>
        <v>32.486913099656682</v>
      </c>
      <c r="BA66" s="124">
        <f>SUM(BA67:BA68)</f>
        <v>1131.8426749701744</v>
      </c>
    </row>
    <row r="67" spans="1:54" x14ac:dyDescent="0.2">
      <c r="A67" s="128"/>
      <c r="B67" s="126">
        <v>29</v>
      </c>
      <c r="C67" s="105" t="s">
        <v>65</v>
      </c>
      <c r="D67" s="24">
        <f>'Table U7'!D$22*$AW67</f>
        <v>1.560614122458206</v>
      </c>
      <c r="E67" s="24">
        <f>'Table U7'!E$22*$AX67</f>
        <v>5.3149826207283075</v>
      </c>
      <c r="F67" s="24">
        <f>'Table U7'!F$22*$AY67</f>
        <v>17.803178556325324</v>
      </c>
      <c r="G67" s="24">
        <f>'Table U7'!G$22*$AZ67</f>
        <v>7.9950296245181454</v>
      </c>
      <c r="H67" s="24">
        <f t="shared" si="23"/>
        <v>32.67380492402998</v>
      </c>
      <c r="I67" s="24">
        <f>'Table U7'!I$22*$AW67</f>
        <v>12.664629883745597</v>
      </c>
      <c r="J67" s="24">
        <f>'Table U7'!J$22*$AX67</f>
        <v>43.131922722855442</v>
      </c>
      <c r="K67" s="24">
        <f>'Table U7'!K$22*$AY67</f>
        <v>144.47560349828544</v>
      </c>
      <c r="L67" s="24">
        <f>'Table U7'!L$22*$AZ67</f>
        <v>64.880927095939114</v>
      </c>
      <c r="M67" s="24">
        <f t="shared" si="24"/>
        <v>265.15308320082556</v>
      </c>
      <c r="N67" s="24">
        <f>'Table U7'!N$22*$AW67</f>
        <v>0</v>
      </c>
      <c r="O67" s="24">
        <f>'Table U7'!O$22*$AX67</f>
        <v>0</v>
      </c>
      <c r="P67" s="24">
        <f>'Table U7'!P$22*$AY67</f>
        <v>0</v>
      </c>
      <c r="Q67" s="24">
        <f>'Table U7'!Q$22*$AZ67</f>
        <v>0</v>
      </c>
      <c r="R67" s="24">
        <f t="shared" si="25"/>
        <v>0</v>
      </c>
      <c r="S67" s="24">
        <f>'Table U7'!S$22*$AW67</f>
        <v>0</v>
      </c>
      <c r="T67" s="24">
        <f>'Table U7'!T$22*$AX67</f>
        <v>0</v>
      </c>
      <c r="U67" s="24">
        <f>'Table U7'!U$22*$AY67</f>
        <v>0</v>
      </c>
      <c r="V67" s="24">
        <f>'Table U7'!V$22*$AZ67</f>
        <v>8.0409214810258689</v>
      </c>
      <c r="W67" s="24">
        <f t="shared" si="26"/>
        <v>8.0409214810258689</v>
      </c>
      <c r="X67" s="24">
        <f>'Table U7'!X$22*$AW67</f>
        <v>0</v>
      </c>
      <c r="Y67" s="24">
        <f>'Table U7'!Y$22*$AX67</f>
        <v>0</v>
      </c>
      <c r="Z67" s="24">
        <f>'Table U7'!Z$22*$AY67</f>
        <v>0</v>
      </c>
      <c r="AA67" s="24">
        <f>'Table U7'!AA$22*$AZ67</f>
        <v>24.688628912825699</v>
      </c>
      <c r="AB67" s="24">
        <f t="shared" si="27"/>
        <v>24.688628912825699</v>
      </c>
      <c r="AC67" s="24">
        <f>'Table U7'!AC$22*$AW67</f>
        <v>0</v>
      </c>
      <c r="AD67" s="24">
        <f>'Table U7'!AD$22*$AX67</f>
        <v>0</v>
      </c>
      <c r="AE67" s="24">
        <f>'Table U7'!AE$22*$AY67</f>
        <v>0</v>
      </c>
      <c r="AF67" s="24">
        <f>'Table U7'!AF$22*$AZ67</f>
        <v>49.377257825651398</v>
      </c>
      <c r="AG67" s="24">
        <f t="shared" si="28"/>
        <v>49.377257825651398</v>
      </c>
      <c r="AH67" s="24">
        <f>'Table U7'!AH$22*$AW67</f>
        <v>0</v>
      </c>
      <c r="AI67" s="24">
        <f>'Table U7'!AI$22*$AX67</f>
        <v>0</v>
      </c>
      <c r="AJ67" s="24">
        <f>'Table U7'!AJ$22*$AY67</f>
        <v>0</v>
      </c>
      <c r="AK67" s="24">
        <f>'Table U7'!AK$22*$AZ67</f>
        <v>0</v>
      </c>
      <c r="AL67" s="24">
        <f t="shared" si="29"/>
        <v>0</v>
      </c>
      <c r="AM67" s="24">
        <f>'Table U7'!AM$22*$AW67</f>
        <v>16.103092749780586</v>
      </c>
      <c r="AN67" s="24">
        <f>'Table U7'!AN$22*$AX67</f>
        <v>54.842293731294816</v>
      </c>
      <c r="AO67" s="24">
        <f>'Table U7'!AO$22*$AY67</f>
        <v>183.70091069138658</v>
      </c>
      <c r="AP67" s="24">
        <f>'Table U7'!AP$22*$AZ67</f>
        <v>82.496180015381753</v>
      </c>
      <c r="AQ67" s="24">
        <f t="shared" si="30"/>
        <v>337.14247718784372</v>
      </c>
      <c r="AR67" s="24">
        <f>'Table U7'!AR$22*$AW67</f>
        <v>2.1585763436722964</v>
      </c>
      <c r="AS67" s="24">
        <f>'Table U7'!AS$22*$AX67</f>
        <v>7.3514622141584232</v>
      </c>
      <c r="AT67" s="24">
        <f>'Table U7'!AT$22*$AY67</f>
        <v>24.624613811212583</v>
      </c>
      <c r="AU67" s="24">
        <f>'Table U7'!AU$22*$AZ67</f>
        <v>11.058391415336077</v>
      </c>
      <c r="AV67" s="24">
        <f t="shared" si="31"/>
        <v>45.193043784379377</v>
      </c>
      <c r="AW67" s="24">
        <v>32.486913099656682</v>
      </c>
      <c r="AX67" s="24">
        <v>110.64066128903698</v>
      </c>
      <c r="AY67" s="24">
        <v>370.60430655720995</v>
      </c>
      <c r="AZ67" s="24">
        <v>248.53733637067805</v>
      </c>
      <c r="BA67" s="24">
        <f>SUM(AW67:AZ67)</f>
        <v>762.26921731658172</v>
      </c>
      <c r="BB67" s="105">
        <f>BA67-SUM(H67,M67,R67,W67,AB67,AG67,AL67,AQ67,AV67)</f>
        <v>0</v>
      </c>
    </row>
    <row r="68" spans="1:54" x14ac:dyDescent="0.2">
      <c r="A68" s="127"/>
      <c r="B68" s="126">
        <v>30</v>
      </c>
      <c r="C68" s="105" t="s">
        <v>66</v>
      </c>
      <c r="D68" s="24">
        <f>'Table U7'!D$23*$AW68</f>
        <v>0</v>
      </c>
      <c r="E68" s="24">
        <f>'Table U7'!E$23*$AX68</f>
        <v>0</v>
      </c>
      <c r="F68" s="24">
        <f>'Table U7'!F$23*$AY68</f>
        <v>0</v>
      </c>
      <c r="G68" s="24">
        <f>'Table U7'!G$23*$AZ68</f>
        <v>0</v>
      </c>
      <c r="H68" s="24">
        <f t="shared" si="23"/>
        <v>0</v>
      </c>
      <c r="I68" s="24">
        <f>'Table U7'!I$23*$AW68</f>
        <v>0</v>
      </c>
      <c r="J68" s="24">
        <f>'Table U7'!J$23*$AX68</f>
        <v>29.984958636469855</v>
      </c>
      <c r="K68" s="24">
        <f>'Table U7'!K$23*$AY68</f>
        <v>73.896081655083194</v>
      </c>
      <c r="L68" s="24">
        <f>'Table U7'!L$23*$AZ68</f>
        <v>54.045827718631202</v>
      </c>
      <c r="M68" s="24">
        <f t="shared" si="24"/>
        <v>157.92686801018425</v>
      </c>
      <c r="N68" s="24">
        <f>'Table U7'!N$23*$AW68</f>
        <v>0</v>
      </c>
      <c r="O68" s="24">
        <f>'Table U7'!O$23*$AX68</f>
        <v>0</v>
      </c>
      <c r="P68" s="24">
        <f>'Table U7'!P$23*$AY68</f>
        <v>0</v>
      </c>
      <c r="Q68" s="24">
        <f>'Table U7'!Q$23*$AZ68</f>
        <v>0</v>
      </c>
      <c r="R68" s="24">
        <f t="shared" si="25"/>
        <v>0</v>
      </c>
      <c r="S68" s="24">
        <f>'Table U7'!S$23*$AW68</f>
        <v>0</v>
      </c>
      <c r="T68" s="24">
        <f>'Table U7'!T$23*$AX68</f>
        <v>0</v>
      </c>
      <c r="U68" s="24">
        <f>'Table U7'!U$23*$AY68</f>
        <v>0</v>
      </c>
      <c r="V68" s="24">
        <f>'Table U7'!V$23*$AZ68</f>
        <v>7.9850073137618276</v>
      </c>
      <c r="W68" s="24">
        <f t="shared" si="26"/>
        <v>7.9850073137618276</v>
      </c>
      <c r="X68" s="24">
        <f>'Table U7'!X$23*$AW68</f>
        <v>0</v>
      </c>
      <c r="Y68" s="24">
        <f>'Table U7'!Y$23*$AX68</f>
        <v>0</v>
      </c>
      <c r="Z68" s="24">
        <f>'Table U7'!Z$23*$AY68</f>
        <v>0</v>
      </c>
      <c r="AA68" s="24">
        <f>'Table U7'!AA$23*$AZ68</f>
        <v>23.167579605068561</v>
      </c>
      <c r="AB68" s="24">
        <f t="shared" si="27"/>
        <v>23.167579605068561</v>
      </c>
      <c r="AC68" s="24">
        <f>'Table U7'!AC$23*$AW68</f>
        <v>0</v>
      </c>
      <c r="AD68" s="24">
        <f>'Table U7'!AD$23*$AX68</f>
        <v>0</v>
      </c>
      <c r="AE68" s="24">
        <f>'Table U7'!AE$23*$AY68</f>
        <v>0</v>
      </c>
      <c r="AF68" s="24">
        <f>'Table U7'!AF$23*$AZ68</f>
        <v>0</v>
      </c>
      <c r="AG68" s="24">
        <f t="shared" si="28"/>
        <v>0</v>
      </c>
      <c r="AH68" s="24">
        <f>'Table U7'!AH$23*$AW68</f>
        <v>0</v>
      </c>
      <c r="AI68" s="24">
        <f>'Table U7'!AI$23*$AX68</f>
        <v>0</v>
      </c>
      <c r="AJ68" s="24">
        <f>'Table U7'!AJ$23*$AY68</f>
        <v>0</v>
      </c>
      <c r="AK68" s="24">
        <f>'Table U7'!AK$23*$AZ68</f>
        <v>0</v>
      </c>
      <c r="AL68" s="24">
        <f t="shared" si="29"/>
        <v>0</v>
      </c>
      <c r="AM68" s="24">
        <f>'Table U7'!AM$23*$AW68</f>
        <v>0</v>
      </c>
      <c r="AN68" s="24">
        <f>'Table U7'!AN$23*$AX68</f>
        <v>36.80436177716598</v>
      </c>
      <c r="AO68" s="24">
        <f>'Table U7'!AO$23*$AY68</f>
        <v>65.992243008028197</v>
      </c>
      <c r="AP68" s="24">
        <f>'Table U7'!AP$23*$AZ68</f>
        <v>49.230292261324408</v>
      </c>
      <c r="AQ68" s="24">
        <f t="shared" si="30"/>
        <v>152.02689704651857</v>
      </c>
      <c r="AR68" s="24">
        <f>'Table U7'!AR$23*$AW68</f>
        <v>0</v>
      </c>
      <c r="AS68" s="24">
        <f>'Table U7'!AS$23*$AX68</f>
        <v>5.1398755189244101</v>
      </c>
      <c r="AT68" s="24">
        <f>'Table U7'!AT$23*$AY68</f>
        <v>13.500097868071197</v>
      </c>
      <c r="AU68" s="24">
        <f>'Table U7'!AU$23*$AZ68</f>
        <v>9.8271322910637249</v>
      </c>
      <c r="AV68" s="24">
        <f t="shared" si="31"/>
        <v>28.467105678059333</v>
      </c>
      <c r="AW68" s="24">
        <v>0</v>
      </c>
      <c r="AX68" s="24">
        <v>71.929195932560248</v>
      </c>
      <c r="AY68" s="24">
        <v>153.38842253118261</v>
      </c>
      <c r="AZ68" s="24">
        <v>144.25583918984972</v>
      </c>
      <c r="BA68" s="24">
        <f>SUM(AW68:AZ68)</f>
        <v>369.57345765359258</v>
      </c>
      <c r="BB68" s="105">
        <f>BA68-SUM(H68,M68,R68,W68,AB68,AG68,AL68,AQ68,AV68)</f>
        <v>0</v>
      </c>
    </row>
    <row r="69" spans="1:54" ht="22.5" customHeight="1" x14ac:dyDescent="0.2">
      <c r="A69" s="121" t="s">
        <v>164</v>
      </c>
      <c r="B69" s="126"/>
      <c r="D69" s="124">
        <f>SUM(D70:D72)</f>
        <v>0</v>
      </c>
      <c r="E69" s="124">
        <f>SUM(E70:E72)</f>
        <v>0</v>
      </c>
      <c r="F69" s="124">
        <f>SUM(F70:F72)</f>
        <v>0</v>
      </c>
      <c r="G69" s="124">
        <f>SUM(G70:G72)</f>
        <v>0</v>
      </c>
      <c r="H69" s="112">
        <f t="shared" si="23"/>
        <v>0</v>
      </c>
      <c r="I69" s="124">
        <f>SUM(I70:I72)</f>
        <v>29.956692917852823</v>
      </c>
      <c r="J69" s="124">
        <f>SUM(J70:J72)</f>
        <v>76.457355231643916</v>
      </c>
      <c r="K69" s="124">
        <f>SUM(K70:K72)</f>
        <v>1306.4217522153967</v>
      </c>
      <c r="L69" s="124">
        <f>SUM(L70:L72)</f>
        <v>344.246631895826</v>
      </c>
      <c r="M69" s="112">
        <f t="shared" si="24"/>
        <v>1757.0824322607195</v>
      </c>
      <c r="N69" s="124">
        <f>SUM(N70:N72)</f>
        <v>3.4190650513866796</v>
      </c>
      <c r="O69" s="124">
        <f>SUM(O70:O72)</f>
        <v>8.7263528023876127</v>
      </c>
      <c r="P69" s="124">
        <f>SUM(P70:P72)</f>
        <v>149.10661092062784</v>
      </c>
      <c r="Q69" s="124">
        <f>SUM(Q70:Q72)</f>
        <v>39.270597616545281</v>
      </c>
      <c r="R69" s="112">
        <f t="shared" si="25"/>
        <v>200.52262639094741</v>
      </c>
      <c r="S69" s="124">
        <f>SUM(S70:S72)</f>
        <v>0</v>
      </c>
      <c r="T69" s="124">
        <f>SUM(T70:T72)</f>
        <v>0</v>
      </c>
      <c r="U69" s="124">
        <f>SUM(U70:U72)</f>
        <v>0</v>
      </c>
      <c r="V69" s="124">
        <f>SUM(V70:V72)</f>
        <v>256.53904239079623</v>
      </c>
      <c r="W69" s="112">
        <f t="shared" si="26"/>
        <v>256.53904239079623</v>
      </c>
      <c r="X69" s="124">
        <f>SUM(X70:X72)</f>
        <v>0</v>
      </c>
      <c r="Y69" s="124">
        <f>SUM(Y70:Y72)</f>
        <v>0</v>
      </c>
      <c r="Z69" s="124">
        <f>SUM(Z70:Z72)</f>
        <v>0</v>
      </c>
      <c r="AA69" s="124">
        <f>SUM(AA70:AA72)</f>
        <v>0</v>
      </c>
      <c r="AB69" s="112">
        <f t="shared" si="27"/>
        <v>0</v>
      </c>
      <c r="AC69" s="124">
        <f>SUM(AC70:AC72)</f>
        <v>0</v>
      </c>
      <c r="AD69" s="124">
        <f>SUM(AD70:AD72)</f>
        <v>0</v>
      </c>
      <c r="AE69" s="124">
        <f>SUM(AE70:AE72)</f>
        <v>0</v>
      </c>
      <c r="AF69" s="124">
        <f>SUM(AF70:AF72)</f>
        <v>0</v>
      </c>
      <c r="AG69" s="112">
        <f t="shared" si="28"/>
        <v>0</v>
      </c>
      <c r="AH69" s="124">
        <f>SUM(AH70:AH72)</f>
        <v>0</v>
      </c>
      <c r="AI69" s="124">
        <f>SUM(AI70:AI72)</f>
        <v>0</v>
      </c>
      <c r="AJ69" s="124">
        <f>SUM(AJ70:AJ72)</f>
        <v>0</v>
      </c>
      <c r="AK69" s="124">
        <f>SUM(AK70:AK72)</f>
        <v>268.34823134576311</v>
      </c>
      <c r="AL69" s="112">
        <f t="shared" si="29"/>
        <v>268.34823134576311</v>
      </c>
      <c r="AM69" s="124">
        <f>SUM(AM70:AM72)</f>
        <v>0</v>
      </c>
      <c r="AN69" s="124">
        <f>SUM(AN70:AN72)</f>
        <v>0</v>
      </c>
      <c r="AO69" s="124">
        <f>SUM(AO70:AO72)</f>
        <v>0</v>
      </c>
      <c r="AP69" s="124">
        <f>SUM(AP70:AP72)</f>
        <v>0</v>
      </c>
      <c r="AQ69" s="112">
        <f t="shared" si="30"/>
        <v>0</v>
      </c>
      <c r="AR69" s="124">
        <f>SUM(AR70:AR72)</f>
        <v>6.78875216559869</v>
      </c>
      <c r="AS69" s="124">
        <f>SUM(AS70:AS72)</f>
        <v>17.32668012881491</v>
      </c>
      <c r="AT69" s="124">
        <f>SUM(AT70:AT72)</f>
        <v>296.05983290138158</v>
      </c>
      <c r="AU69" s="124">
        <f>SUM(AU70:AU72)</f>
        <v>78.012785796862616</v>
      </c>
      <c r="AV69" s="112">
        <f t="shared" si="31"/>
        <v>398.18805099265779</v>
      </c>
      <c r="AW69" s="124">
        <f>SUM(AW70:AW72)</f>
        <v>40.164510134838189</v>
      </c>
      <c r="AX69" s="124">
        <f>SUM(AX70:AX72)</f>
        <v>102.51038816284643</v>
      </c>
      <c r="AY69" s="124">
        <f>SUM(AY70:AY72)</f>
        <v>1751.5881960374063</v>
      </c>
      <c r="AZ69" s="124">
        <f>SUM(AW70:AW72)</f>
        <v>40.164510134838189</v>
      </c>
      <c r="BA69" s="124">
        <f>SUM(BA70:BA72)</f>
        <v>2880.6803833808845</v>
      </c>
    </row>
    <row r="70" spans="1:54" x14ac:dyDescent="0.2">
      <c r="B70" s="126">
        <v>10</v>
      </c>
      <c r="C70" s="105" t="s">
        <v>47</v>
      </c>
      <c r="D70" s="24">
        <f>'Table U7'!D$25*$AW70</f>
        <v>0</v>
      </c>
      <c r="E70" s="24">
        <f>'Table U7'!E$25*$AX70</f>
        <v>0</v>
      </c>
      <c r="F70" s="24">
        <f>'Table U7'!F$25*$AY70</f>
        <v>0</v>
      </c>
      <c r="G70" s="24">
        <f>'Table U7'!G$25*$AZ70</f>
        <v>0</v>
      </c>
      <c r="H70" s="24">
        <f t="shared" si="23"/>
        <v>0</v>
      </c>
      <c r="I70" s="24">
        <f>'Table U7'!I$25*$AW70</f>
        <v>24.16207681306588</v>
      </c>
      <c r="J70" s="24">
        <f>'Table U7'!J$25*$AX70</f>
        <v>61.667971664852807</v>
      </c>
      <c r="K70" s="24">
        <f>'Table U7'!K$25*$AY70</f>
        <v>1049.3901500117584</v>
      </c>
      <c r="L70" s="24">
        <f>'Table U7'!L$25*$AZ70</f>
        <v>274.2425049187836</v>
      </c>
      <c r="M70" s="24">
        <f t="shared" si="24"/>
        <v>1409.4627034084606</v>
      </c>
      <c r="N70" s="24">
        <f>'Table U7'!N$25*$AW70</f>
        <v>2.7577046847931994</v>
      </c>
      <c r="O70" s="24">
        <f>'Table U7'!O$25*$AX70</f>
        <v>7.0383872908597036</v>
      </c>
      <c r="P70" s="24">
        <f>'Table U7'!P$25*$AY70</f>
        <v>119.77067018089909</v>
      </c>
      <c r="Q70" s="24">
        <f>'Table U7'!Q$25*$AZ70</f>
        <v>31.674364013007995</v>
      </c>
      <c r="R70" s="24">
        <f t="shared" si="25"/>
        <v>161.24112616955998</v>
      </c>
      <c r="S70" s="24">
        <f>'Table U7'!S$25*$AW70</f>
        <v>0</v>
      </c>
      <c r="T70" s="24">
        <f>'Table U7'!T$25*$AX70</f>
        <v>0</v>
      </c>
      <c r="U70" s="24">
        <f>'Table U7'!U$25*$AY70</f>
        <v>0</v>
      </c>
      <c r="V70" s="24">
        <f>'Table U7'!V$25*$AZ70</f>
        <v>204.37065486237807</v>
      </c>
      <c r="W70" s="24">
        <f t="shared" si="26"/>
        <v>204.37065486237807</v>
      </c>
      <c r="X70" s="24">
        <f>'Table U7'!X$25*$AW70</f>
        <v>0</v>
      </c>
      <c r="Y70" s="24">
        <f>'Table U7'!Y$25*$AX70</f>
        <v>0</v>
      </c>
      <c r="Z70" s="24">
        <f>'Table U7'!Z$25*$AY70</f>
        <v>0</v>
      </c>
      <c r="AA70" s="24">
        <f>'Table U7'!AA$25*$AZ70</f>
        <v>0</v>
      </c>
      <c r="AB70" s="24">
        <f t="shared" si="27"/>
        <v>0</v>
      </c>
      <c r="AC70" s="24">
        <f>'Table U7'!AC$25*$AW70</f>
        <v>0</v>
      </c>
      <c r="AD70" s="24">
        <f>'Table U7'!AD$25*$AX70</f>
        <v>0</v>
      </c>
      <c r="AE70" s="24">
        <f>'Table U7'!AE$25*$AY70</f>
        <v>0</v>
      </c>
      <c r="AF70" s="24">
        <f>'Table U7'!AF$25*$AZ70</f>
        <v>0</v>
      </c>
      <c r="AG70" s="24">
        <f t="shared" si="28"/>
        <v>0</v>
      </c>
      <c r="AH70" s="24">
        <f>'Table U7'!AH$25*$AW70</f>
        <v>0</v>
      </c>
      <c r="AI70" s="24">
        <f>'Table U7'!AI$25*$AX70</f>
        <v>0</v>
      </c>
      <c r="AJ70" s="24">
        <f>'Table U7'!AJ$25*$AY70</f>
        <v>0</v>
      </c>
      <c r="AK70" s="24">
        <f>'Table U7'!AK$25*$AZ70</f>
        <v>213.77839123508832</v>
      </c>
      <c r="AL70" s="24">
        <f t="shared" si="29"/>
        <v>213.77839123508832</v>
      </c>
      <c r="AM70" s="24">
        <f>'Table U7'!AM$25*$AW70</f>
        <v>0</v>
      </c>
      <c r="AN70" s="24">
        <f>'Table U7'!AN$25*$AX70</f>
        <v>0</v>
      </c>
      <c r="AO70" s="24">
        <f>'Table U7'!AO$25*$AY70</f>
        <v>0</v>
      </c>
      <c r="AP70" s="24">
        <f>'Table U7'!AP$25*$AZ70</f>
        <v>0</v>
      </c>
      <c r="AQ70" s="24">
        <f t="shared" si="30"/>
        <v>0</v>
      </c>
      <c r="AR70" s="24">
        <f>'Table U7'!AR$25*$AW70</f>
        <v>5.475582760081914</v>
      </c>
      <c r="AS70" s="24">
        <f>'Table U7'!AS$25*$AX70</f>
        <v>13.975126604791299</v>
      </c>
      <c r="AT70" s="24">
        <f>'Table U7'!AT$25*$AY70</f>
        <v>237.81161935951377</v>
      </c>
      <c r="AU70" s="24">
        <f>'Table U7'!AU$25*$AZ70</f>
        <v>62.148529020607441</v>
      </c>
      <c r="AV70" s="24">
        <f t="shared" si="31"/>
        <v>319.41085774499442</v>
      </c>
      <c r="AW70" s="24">
        <v>32.39536425794099</v>
      </c>
      <c r="AX70" s="24">
        <v>82.681485560503802</v>
      </c>
      <c r="AY70" s="24">
        <v>1406.9724395521714</v>
      </c>
      <c r="AZ70" s="24">
        <v>786.21444404986551</v>
      </c>
      <c r="BA70" s="24">
        <f>SUM(AW70:AZ70)</f>
        <v>2308.2637334204819</v>
      </c>
    </row>
    <row r="71" spans="1:54" x14ac:dyDescent="0.2">
      <c r="A71" s="127"/>
      <c r="B71" s="126">
        <v>11</v>
      </c>
      <c r="C71" s="105" t="s">
        <v>48</v>
      </c>
      <c r="D71" s="24">
        <f>'Table U7'!D$26*$AW71</f>
        <v>0</v>
      </c>
      <c r="E71" s="24">
        <f>'Table U7'!E$26*$AX71</f>
        <v>0</v>
      </c>
      <c r="F71" s="24">
        <f>'Table U7'!F$26*$AY71</f>
        <v>0</v>
      </c>
      <c r="G71" s="24">
        <f>'Table U7'!G$26*$AZ71</f>
        <v>0</v>
      </c>
      <c r="H71" s="24">
        <f t="shared" si="23"/>
        <v>0</v>
      </c>
      <c r="I71" s="24">
        <f>'Table U7'!I$26*$AW71</f>
        <v>5.794616104786944</v>
      </c>
      <c r="J71" s="24">
        <f>'Table U7'!J$26*$AX71</f>
        <v>14.789383566791111</v>
      </c>
      <c r="K71" s="24">
        <f>'Table U7'!K$26*$AY71</f>
        <v>251.66764887423349</v>
      </c>
      <c r="L71" s="24">
        <f>'Table U7'!L$26*$AZ71</f>
        <v>65.769596211206419</v>
      </c>
      <c r="M71" s="24">
        <f t="shared" si="24"/>
        <v>338.021244757018</v>
      </c>
      <c r="N71" s="24">
        <f>'Table U7'!N$26*$AW71</f>
        <v>0.66136036659348008</v>
      </c>
      <c r="O71" s="24">
        <f>'Table U7'!O$26*$AX71</f>
        <v>1.6879655115279095</v>
      </c>
      <c r="P71" s="24">
        <f>'Table U7'!P$26*$AY71</f>
        <v>28.723733463841253</v>
      </c>
      <c r="Q71" s="24">
        <f>'Table U7'!Q$26*$AZ71</f>
        <v>7.5962336035372857</v>
      </c>
      <c r="R71" s="24">
        <f t="shared" si="25"/>
        <v>38.669292945499933</v>
      </c>
      <c r="S71" s="24">
        <f>'Table U7'!S$26*$AW71</f>
        <v>0</v>
      </c>
      <c r="T71" s="24">
        <f>'Table U7'!T$26*$AX71</f>
        <v>0</v>
      </c>
      <c r="U71" s="24">
        <f>'Table U7'!U$26*$AY71</f>
        <v>0</v>
      </c>
      <c r="V71" s="24">
        <f>'Table U7'!V$26*$AZ71</f>
        <v>49.012735832831865</v>
      </c>
      <c r="W71" s="24">
        <f t="shared" si="26"/>
        <v>49.012735832831865</v>
      </c>
      <c r="X71" s="24">
        <f>'Table U7'!X$26*$AW71</f>
        <v>0</v>
      </c>
      <c r="Y71" s="24">
        <f>'Table U7'!Y$26*$AX71</f>
        <v>0</v>
      </c>
      <c r="Z71" s="24">
        <f>'Table U7'!Z$26*$AY71</f>
        <v>0</v>
      </c>
      <c r="AA71" s="24">
        <f>'Table U7'!AA$26*$AZ71</f>
        <v>0</v>
      </c>
      <c r="AB71" s="24">
        <f t="shared" si="27"/>
        <v>0</v>
      </c>
      <c r="AC71" s="24">
        <f>'Table U7'!AC$26*$AW71</f>
        <v>0</v>
      </c>
      <c r="AD71" s="24">
        <f>'Table U7'!AD$26*$AX71</f>
        <v>0</v>
      </c>
      <c r="AE71" s="24">
        <f>'Table U7'!AE$26*$AY71</f>
        <v>0</v>
      </c>
      <c r="AF71" s="24">
        <f>'Table U7'!AF$26*$AZ71</f>
        <v>0</v>
      </c>
      <c r="AG71" s="24">
        <f t="shared" si="28"/>
        <v>0</v>
      </c>
      <c r="AH71" s="24">
        <f>'Table U7'!AH$26*$AW71</f>
        <v>0</v>
      </c>
      <c r="AI71" s="24">
        <f>'Table U7'!AI$26*$AX71</f>
        <v>0</v>
      </c>
      <c r="AJ71" s="24">
        <f>'Table U7'!AJ$26*$AY71</f>
        <v>0</v>
      </c>
      <c r="AK71" s="24">
        <f>'Table U7'!AK$26*$AZ71</f>
        <v>51.268925195884364</v>
      </c>
      <c r="AL71" s="24">
        <f t="shared" si="29"/>
        <v>51.268925195884364</v>
      </c>
      <c r="AM71" s="24">
        <f>'Table U7'!AM$26*$AW71</f>
        <v>0</v>
      </c>
      <c r="AN71" s="24">
        <f>'Table U7'!AN$26*$AX71</f>
        <v>0</v>
      </c>
      <c r="AO71" s="24">
        <f>'Table U7'!AO$26*$AY71</f>
        <v>0</v>
      </c>
      <c r="AP71" s="24">
        <f>'Table U7'!AP$26*$AZ71</f>
        <v>0</v>
      </c>
      <c r="AQ71" s="24">
        <f t="shared" si="30"/>
        <v>0</v>
      </c>
      <c r="AR71" s="24">
        <f>'Table U7'!AR$26*$AW71</f>
        <v>1.3131694055167762</v>
      </c>
      <c r="AS71" s="24">
        <f>'Table U7'!AS$26*$AX71</f>
        <v>3.3515535240236121</v>
      </c>
      <c r="AT71" s="24">
        <f>'Table U7'!AT$26*$AY71</f>
        <v>57.03264045170652</v>
      </c>
      <c r="AU71" s="24">
        <f>'Table U7'!AU$26*$AZ71</f>
        <v>14.904632161292048</v>
      </c>
      <c r="AV71" s="24">
        <f t="shared" si="31"/>
        <v>76.601995542538958</v>
      </c>
      <c r="AW71" s="24">
        <v>7.7691458768971993</v>
      </c>
      <c r="AX71" s="24">
        <v>19.82890260234263</v>
      </c>
      <c r="AY71" s="24">
        <v>337.4240227897813</v>
      </c>
      <c r="AZ71" s="24">
        <v>188.55212300475199</v>
      </c>
      <c r="BA71" s="24">
        <f>SUM(AW71:AZ71)</f>
        <v>553.57419427377317</v>
      </c>
    </row>
    <row r="72" spans="1:54" x14ac:dyDescent="0.2">
      <c r="A72" s="127"/>
      <c r="B72" s="126">
        <v>12</v>
      </c>
      <c r="C72" s="105" t="s">
        <v>49</v>
      </c>
      <c r="D72" s="24">
        <f>'Table U7'!D$27*$AW72</f>
        <v>0</v>
      </c>
      <c r="E72" s="24">
        <f>'Table U7'!E$27*$AX72</f>
        <v>0</v>
      </c>
      <c r="F72" s="24">
        <f>'Table U7'!F$27*$AY72</f>
        <v>0</v>
      </c>
      <c r="G72" s="24">
        <f>'Table U7'!G$27*$AZ72</f>
        <v>0</v>
      </c>
      <c r="H72" s="24">
        <f t="shared" si="23"/>
        <v>0</v>
      </c>
      <c r="I72" s="24">
        <f>'Table U7'!I$27*$AW72</f>
        <v>0</v>
      </c>
      <c r="J72" s="24">
        <f>'Table U7'!J$27*$AX72</f>
        <v>0</v>
      </c>
      <c r="K72" s="24">
        <f>'Table U7'!K$27*$AY72</f>
        <v>5.3639533294048674</v>
      </c>
      <c r="L72" s="24">
        <f>'Table U7'!L$27*$AZ72</f>
        <v>4.2345307658360003</v>
      </c>
      <c r="M72" s="24">
        <f t="shared" si="24"/>
        <v>9.5984840952408668</v>
      </c>
      <c r="N72" s="24">
        <f>'Table U7'!N$27*$AW72</f>
        <v>0</v>
      </c>
      <c r="O72" s="24">
        <f>'Table U7'!O$27*$AX72</f>
        <v>0</v>
      </c>
      <c r="P72" s="24">
        <f>'Table U7'!P$27*$AY72</f>
        <v>0.61220727588751189</v>
      </c>
      <c r="Q72" s="24">
        <f>'Table U7'!Q$27*$AZ72</f>
        <v>0</v>
      </c>
      <c r="R72" s="24">
        <f t="shared" si="25"/>
        <v>0.61220727588751189</v>
      </c>
      <c r="S72" s="24">
        <f>'Table U7'!S$27*$AW72</f>
        <v>0</v>
      </c>
      <c r="T72" s="24">
        <f>'Table U7'!T$27*$AX72</f>
        <v>0</v>
      </c>
      <c r="U72" s="24">
        <f>'Table U7'!U$27*$AY72</f>
        <v>0</v>
      </c>
      <c r="V72" s="24">
        <f>'Table U7'!V$27*$AZ72</f>
        <v>3.1556516955862888</v>
      </c>
      <c r="W72" s="24">
        <f t="shared" si="26"/>
        <v>3.1556516955862888</v>
      </c>
      <c r="X72" s="24">
        <f>'Table U7'!X$27*$AW72</f>
        <v>0</v>
      </c>
      <c r="Y72" s="24">
        <f>'Table U7'!Y$27*$AX72</f>
        <v>0</v>
      </c>
      <c r="Z72" s="24">
        <f>'Table U7'!Z$27*$AY72</f>
        <v>0</v>
      </c>
      <c r="AA72" s="24">
        <f>'Table U7'!AA$27*$AZ72</f>
        <v>0</v>
      </c>
      <c r="AB72" s="24">
        <f t="shared" si="27"/>
        <v>0</v>
      </c>
      <c r="AC72" s="24">
        <f>'Table U7'!AC$27*$AW72</f>
        <v>0</v>
      </c>
      <c r="AD72" s="24">
        <f>'Table U7'!AD$27*$AX72</f>
        <v>0</v>
      </c>
      <c r="AE72" s="24">
        <f>'Table U7'!AE$27*$AY72</f>
        <v>0</v>
      </c>
      <c r="AF72" s="24">
        <f>'Table U7'!AF$27*$AZ72</f>
        <v>0</v>
      </c>
      <c r="AG72" s="24">
        <f t="shared" si="28"/>
        <v>0</v>
      </c>
      <c r="AH72" s="24">
        <f>'Table U7'!AH$27*$AW72</f>
        <v>0</v>
      </c>
      <c r="AI72" s="24">
        <f>'Table U7'!AI$27*$AX72</f>
        <v>0</v>
      </c>
      <c r="AJ72" s="24">
        <f>'Table U7'!AJ$27*$AY72</f>
        <v>0</v>
      </c>
      <c r="AK72" s="24">
        <f>'Table U7'!AK$27*$AZ72</f>
        <v>3.300914914790452</v>
      </c>
      <c r="AL72" s="24">
        <f t="shared" si="29"/>
        <v>3.300914914790452</v>
      </c>
      <c r="AM72" s="24">
        <f>'Table U7'!AM$27*$AW72</f>
        <v>0</v>
      </c>
      <c r="AN72" s="24">
        <f>'Table U7'!AN$27*$AX72</f>
        <v>0</v>
      </c>
      <c r="AO72" s="24">
        <f>'Table U7'!AO$27*$AY72</f>
        <v>0</v>
      </c>
      <c r="AP72" s="24">
        <f>'Table U7'!AP$27*$AZ72</f>
        <v>0</v>
      </c>
      <c r="AQ72" s="24">
        <f t="shared" si="30"/>
        <v>0</v>
      </c>
      <c r="AR72" s="24">
        <f>'Table U7'!AR$27*$AW72</f>
        <v>0</v>
      </c>
      <c r="AS72" s="24">
        <f>'Table U7'!AS$27*$AX72</f>
        <v>0</v>
      </c>
      <c r="AT72" s="24">
        <f>'Table U7'!AT$27*$AY72</f>
        <v>1.2155730901613035</v>
      </c>
      <c r="AU72" s="24">
        <f>'Table U7'!AU$27*$AZ72</f>
        <v>0.95962461496313611</v>
      </c>
      <c r="AV72" s="24">
        <f t="shared" si="31"/>
        <v>2.1751977051244396</v>
      </c>
      <c r="AW72" s="24">
        <v>0</v>
      </c>
      <c r="AX72" s="24">
        <v>0</v>
      </c>
      <c r="AY72" s="24">
        <v>7.1917336954536824</v>
      </c>
      <c r="AZ72" s="24">
        <v>11.650721991175878</v>
      </c>
      <c r="BA72" s="24">
        <f>SUM(AW72:AZ72)</f>
        <v>18.84245568662956</v>
      </c>
    </row>
    <row r="73" spans="1:54" ht="22.5" customHeight="1" x14ac:dyDescent="0.2">
      <c r="A73" s="121" t="s">
        <v>165</v>
      </c>
      <c r="B73" s="126"/>
      <c r="D73" s="124">
        <f>SUM(D74:D76)</f>
        <v>0</v>
      </c>
      <c r="E73" s="124">
        <f>SUM(E74:E76)</f>
        <v>0</v>
      </c>
      <c r="F73" s="124">
        <f>SUM(F74:F76)</f>
        <v>0</v>
      </c>
      <c r="G73" s="124">
        <f>SUM(G74:G76)</f>
        <v>0</v>
      </c>
      <c r="H73" s="112">
        <f t="shared" si="23"/>
        <v>0</v>
      </c>
      <c r="I73" s="124">
        <f>SUM(I74:I76)</f>
        <v>16.177448466508523</v>
      </c>
      <c r="J73" s="124">
        <f>SUM(J74:J76)</f>
        <v>18.026660160100658</v>
      </c>
      <c r="K73" s="124">
        <f>SUM(K74:K76)</f>
        <v>104.49125427576745</v>
      </c>
      <c r="L73" s="124">
        <f>SUM(L74:L76)</f>
        <v>48.348955136959688</v>
      </c>
      <c r="M73" s="112">
        <f t="shared" si="24"/>
        <v>187.04431803933633</v>
      </c>
      <c r="N73" s="124">
        <f>SUM(N74:N76)</f>
        <v>3.7164027260809553</v>
      </c>
      <c r="O73" s="124">
        <f>SUM(O74:O76)</f>
        <v>5.0653578884294728</v>
      </c>
      <c r="P73" s="124">
        <f>SUM(P74:P76)</f>
        <v>29.36126794519285</v>
      </c>
      <c r="Q73" s="124">
        <f>SUM(Q74:Q76)</f>
        <v>13.585698023108113</v>
      </c>
      <c r="R73" s="112">
        <f t="shared" si="25"/>
        <v>51.728726582811397</v>
      </c>
      <c r="S73" s="124">
        <f>SUM(S74:S76)</f>
        <v>0</v>
      </c>
      <c r="T73" s="124">
        <f>SUM(T74:T76)</f>
        <v>0</v>
      </c>
      <c r="U73" s="124">
        <f>SUM(U74:U76)</f>
        <v>0</v>
      </c>
      <c r="V73" s="124">
        <f>SUM(V74:V76)</f>
        <v>113.78687445489092</v>
      </c>
      <c r="W73" s="112">
        <f t="shared" si="26"/>
        <v>113.78687445489092</v>
      </c>
      <c r="X73" s="124">
        <f>SUM(X74:X76)</f>
        <v>0</v>
      </c>
      <c r="Y73" s="124">
        <f>SUM(Y74:Y76)</f>
        <v>0</v>
      </c>
      <c r="Z73" s="124">
        <f>SUM(Z74:Z76)</f>
        <v>0</v>
      </c>
      <c r="AA73" s="124">
        <f>SUM(AA74:AA76)</f>
        <v>0</v>
      </c>
      <c r="AB73" s="112">
        <f t="shared" si="27"/>
        <v>0</v>
      </c>
      <c r="AC73" s="124">
        <f>SUM(AC74:AC76)</f>
        <v>0</v>
      </c>
      <c r="AD73" s="124">
        <f>SUM(AD74:AD76)</f>
        <v>0</v>
      </c>
      <c r="AE73" s="124">
        <f>SUM(AE74:AE76)</f>
        <v>0</v>
      </c>
      <c r="AF73" s="124">
        <f>SUM(AF74:AF76)</f>
        <v>0</v>
      </c>
      <c r="AG73" s="112">
        <f t="shared" si="28"/>
        <v>0</v>
      </c>
      <c r="AH73" s="124">
        <f>SUM(AH74:AH76)</f>
        <v>0</v>
      </c>
      <c r="AI73" s="124">
        <f>SUM(AI74:AI76)</f>
        <v>0</v>
      </c>
      <c r="AJ73" s="124">
        <f>SUM(AJ74:AJ76)</f>
        <v>0</v>
      </c>
      <c r="AK73" s="124">
        <f>SUM(AK74:AK76)</f>
        <v>0</v>
      </c>
      <c r="AL73" s="112">
        <f t="shared" si="29"/>
        <v>0</v>
      </c>
      <c r="AM73" s="124">
        <f>SUM(AM74:AM76)</f>
        <v>17.863136771867413</v>
      </c>
      <c r="AN73" s="124">
        <f>SUM(AN74:AN76)</f>
        <v>19.905036115336756</v>
      </c>
      <c r="AO73" s="124">
        <f>SUM(AO74:AO76)</f>
        <v>115.37923118446218</v>
      </c>
      <c r="AP73" s="124">
        <f>SUM(AP74:AP76)</f>
        <v>53.386910808363808</v>
      </c>
      <c r="AQ73" s="112">
        <f t="shared" si="30"/>
        <v>206.53431488003017</v>
      </c>
      <c r="AR73" s="124">
        <f>SUM(AR74:AR76)</f>
        <v>0</v>
      </c>
      <c r="AS73" s="124">
        <f>SUM(AS74:AS76)</f>
        <v>0</v>
      </c>
      <c r="AT73" s="124">
        <f>SUM(AT74:AT76)</f>
        <v>0</v>
      </c>
      <c r="AU73" s="124">
        <f>SUM(AU74:AU76)</f>
        <v>0</v>
      </c>
      <c r="AV73" s="112">
        <f t="shared" si="31"/>
        <v>0</v>
      </c>
      <c r="AW73" s="124">
        <f>SUM(AW74:AW76)</f>
        <v>38.586328347566088</v>
      </c>
      <c r="AX73" s="124">
        <f>SUM(AX74:AX76)</f>
        <v>42.997054163866892</v>
      </c>
      <c r="AY73" s="124">
        <f>SUM(AY74:AY76)</f>
        <v>249.2317534054225</v>
      </c>
      <c r="AZ73" s="124">
        <f>SUM(AW74:AW76)</f>
        <v>38.586328347566088</v>
      </c>
      <c r="BA73" s="124">
        <f>SUM(BA74:BA76)</f>
        <v>559.92357434017799</v>
      </c>
    </row>
    <row r="74" spans="1:54" x14ac:dyDescent="0.2">
      <c r="A74" s="128"/>
      <c r="B74" s="126">
        <v>13</v>
      </c>
      <c r="C74" s="105" t="s">
        <v>50</v>
      </c>
      <c r="D74" s="24">
        <f>'Table U7'!D$29*$AW74</f>
        <v>0</v>
      </c>
      <c r="E74" s="24">
        <f>'Table U7'!E$29*$AX74</f>
        <v>0</v>
      </c>
      <c r="F74" s="24">
        <f>'Table U7'!F$29*$AY74</f>
        <v>0</v>
      </c>
      <c r="G74" s="24">
        <f>'Table U7'!G$29*$AZ74</f>
        <v>0</v>
      </c>
      <c r="H74" s="24">
        <f t="shared" si="23"/>
        <v>0</v>
      </c>
      <c r="I74" s="24">
        <f>'Table U7'!I$29*$AW74</f>
        <v>12.567341516906849</v>
      </c>
      <c r="J74" s="24">
        <f>'Table U7'!J$29*$AX74</f>
        <v>10.21912024708579</v>
      </c>
      <c r="K74" s="24">
        <f>'Table U7'!K$29*$AY74</f>
        <v>68.157896967986645</v>
      </c>
      <c r="L74" s="24">
        <f>'Table U7'!L$29*$AZ74</f>
        <v>31.313238427612923</v>
      </c>
      <c r="M74" s="24">
        <f t="shared" si="24"/>
        <v>122.25759715959222</v>
      </c>
      <c r="N74" s="24">
        <f>'Table U7'!N$29*$AW74</f>
        <v>3.5313298150563157</v>
      </c>
      <c r="O74" s="24">
        <f>'Table U7'!O$29*$AX74</f>
        <v>2.8714970436374121</v>
      </c>
      <c r="P74" s="24">
        <f>'Table U7'!P$29*$AY74</f>
        <v>19.151863850504107</v>
      </c>
      <c r="Q74" s="24">
        <f>'Table U7'!Q$29*$AZ74</f>
        <v>8.7987878993052639</v>
      </c>
      <c r="R74" s="24">
        <f t="shared" si="25"/>
        <v>34.353478608503096</v>
      </c>
      <c r="S74" s="24">
        <f>'Table U7'!S$29*$AW74</f>
        <v>0</v>
      </c>
      <c r="T74" s="24">
        <f>'Table U7'!T$29*$AX74</f>
        <v>0</v>
      </c>
      <c r="U74" s="24">
        <f>'Table U7'!U$29*$AY74</f>
        <v>0</v>
      </c>
      <c r="V74" s="24">
        <f>'Table U7'!V$29*$AZ74</f>
        <v>73.694157808493046</v>
      </c>
      <c r="W74" s="24">
        <f t="shared" si="26"/>
        <v>73.694157808493046</v>
      </c>
      <c r="X74" s="24">
        <f>'Table U7'!X$29*$AW74</f>
        <v>0</v>
      </c>
      <c r="Y74" s="24">
        <f>'Table U7'!Y$29*$AX74</f>
        <v>0</v>
      </c>
      <c r="Z74" s="24">
        <f>'Table U7'!Z$29*$AY74</f>
        <v>0</v>
      </c>
      <c r="AA74" s="24">
        <f>'Table U7'!AA$29*$AZ74</f>
        <v>0</v>
      </c>
      <c r="AB74" s="24">
        <f t="shared" si="27"/>
        <v>0</v>
      </c>
      <c r="AC74" s="24">
        <f>'Table U7'!AC$29*$AW74</f>
        <v>0</v>
      </c>
      <c r="AD74" s="24">
        <f>'Table U7'!AD$29*$AX74</f>
        <v>0</v>
      </c>
      <c r="AE74" s="24">
        <f>'Table U7'!AE$29*$AY74</f>
        <v>0</v>
      </c>
      <c r="AF74" s="24">
        <f>'Table U7'!AF$29*$AZ74</f>
        <v>0</v>
      </c>
      <c r="AG74" s="24">
        <f t="shared" si="28"/>
        <v>0</v>
      </c>
      <c r="AH74" s="24">
        <f>'Table U7'!AH$29*$AW74</f>
        <v>0</v>
      </c>
      <c r="AI74" s="24">
        <f>'Table U7'!AI$29*$AX74</f>
        <v>0</v>
      </c>
      <c r="AJ74" s="24">
        <f>'Table U7'!AJ$29*$AY74</f>
        <v>0</v>
      </c>
      <c r="AK74" s="24">
        <f>'Table U7'!AK$29*$AZ74</f>
        <v>0</v>
      </c>
      <c r="AL74" s="24">
        <f t="shared" si="29"/>
        <v>0</v>
      </c>
      <c r="AM74" s="24">
        <f>'Table U7'!AM$29*$AW74</f>
        <v>13.876857085345144</v>
      </c>
      <c r="AN74" s="24">
        <f>'Table U7'!AN$29*$AX74</f>
        <v>11.283951424093187</v>
      </c>
      <c r="AO74" s="24">
        <f>'Table U7'!AO$29*$AY74</f>
        <v>75.259942143692172</v>
      </c>
      <c r="AP74" s="24">
        <f>'Table U7'!AP$29*$AZ74</f>
        <v>34.576074339568933</v>
      </c>
      <c r="AQ74" s="24">
        <f t="shared" si="30"/>
        <v>134.99682499269943</v>
      </c>
      <c r="AR74" s="24">
        <f>'Table U7'!AR$29*$AW74</f>
        <v>0</v>
      </c>
      <c r="AS74" s="24">
        <f>'Table U7'!AS$29*$AX74</f>
        <v>0</v>
      </c>
      <c r="AT74" s="24">
        <f>'Table U7'!AT$29*$AY74</f>
        <v>0</v>
      </c>
      <c r="AU74" s="24">
        <f>'Table U7'!AU$29*$AZ74</f>
        <v>0</v>
      </c>
      <c r="AV74" s="24">
        <f t="shared" si="31"/>
        <v>0</v>
      </c>
      <c r="AW74" s="24">
        <v>29.975528417308308</v>
      </c>
      <c r="AX74" s="24">
        <v>24.374568714816391</v>
      </c>
      <c r="AY74" s="24">
        <v>162.56970296218293</v>
      </c>
      <c r="AZ74" s="24">
        <v>148.38225847498018</v>
      </c>
      <c r="BA74" s="24">
        <f t="shared" ref="BA74:BA79" si="32">SUM(AW74:AZ74)</f>
        <v>365.30205856928779</v>
      </c>
    </row>
    <row r="75" spans="1:54" x14ac:dyDescent="0.2">
      <c r="A75" s="127"/>
      <c r="B75" s="126">
        <v>14</v>
      </c>
      <c r="C75" s="105" t="s">
        <v>51</v>
      </c>
      <c r="D75" s="24">
        <f>'Table U7'!D$30*$AW75</f>
        <v>0</v>
      </c>
      <c r="E75" s="24">
        <f>'Table U7'!E$30*$AX75</f>
        <v>0</v>
      </c>
      <c r="F75" s="24">
        <f>'Table U7'!F$30*$AY75</f>
        <v>0</v>
      </c>
      <c r="G75" s="24">
        <f>'Table U7'!G$30*$AZ75</f>
        <v>0</v>
      </c>
      <c r="H75" s="24">
        <f t="shared" si="23"/>
        <v>0</v>
      </c>
      <c r="I75" s="24">
        <f>'Table U7'!I$30*$AW75</f>
        <v>3.6101069496016738</v>
      </c>
      <c r="J75" s="24">
        <f>'Table U7'!J$30*$AX75</f>
        <v>7.8075399130148675</v>
      </c>
      <c r="K75" s="24">
        <f>'Table U7'!K$30*$AY75</f>
        <v>32.362567564341873</v>
      </c>
      <c r="L75" s="24">
        <f>'Table U7'!L$30*$AZ75</f>
        <v>13.694588903913292</v>
      </c>
      <c r="M75" s="24">
        <f t="shared" si="24"/>
        <v>57.474803330871708</v>
      </c>
      <c r="N75" s="24">
        <f>'Table U7'!N$30*$AW75</f>
        <v>0.18507291102463971</v>
      </c>
      <c r="O75" s="24">
        <f>'Table U7'!O$30*$AX75</f>
        <v>2.1938608447920611</v>
      </c>
      <c r="P75" s="24">
        <f>'Table U7'!P$30*$AY75</f>
        <v>9.0936416089266014</v>
      </c>
      <c r="Q75" s="24">
        <f>'Table U7'!Q$30*$AZ75</f>
        <v>3.8480779754627901</v>
      </c>
      <c r="R75" s="24">
        <f t="shared" si="25"/>
        <v>15.320653340206093</v>
      </c>
      <c r="S75" s="24">
        <f>'Table U7'!S$30*$AW75</f>
        <v>0</v>
      </c>
      <c r="T75" s="24">
        <f>'Table U7'!T$30*$AX75</f>
        <v>0</v>
      </c>
      <c r="U75" s="24">
        <f>'Table U7'!U$30*$AY75</f>
        <v>0</v>
      </c>
      <c r="V75" s="24">
        <f>'Table U7'!V$30*$AZ75</f>
        <v>32.22953761682701</v>
      </c>
      <c r="W75" s="24">
        <f t="shared" si="26"/>
        <v>32.22953761682701</v>
      </c>
      <c r="X75" s="24">
        <f>'Table U7'!X$30*$AW75</f>
        <v>0</v>
      </c>
      <c r="Y75" s="24">
        <f>'Table U7'!Y$30*$AX75</f>
        <v>0</v>
      </c>
      <c r="Z75" s="24">
        <f>'Table U7'!Z$30*$AY75</f>
        <v>0</v>
      </c>
      <c r="AA75" s="24">
        <f>'Table U7'!AA$30*$AZ75</f>
        <v>0</v>
      </c>
      <c r="AB75" s="24">
        <f t="shared" si="27"/>
        <v>0</v>
      </c>
      <c r="AC75" s="24">
        <f>'Table U7'!AC$30*$AW75</f>
        <v>0</v>
      </c>
      <c r="AD75" s="24">
        <f>'Table U7'!AD$30*$AX75</f>
        <v>0</v>
      </c>
      <c r="AE75" s="24">
        <f>'Table U7'!AE$30*$AY75</f>
        <v>0</v>
      </c>
      <c r="AF75" s="24">
        <f>'Table U7'!AF$30*$AZ75</f>
        <v>0</v>
      </c>
      <c r="AG75" s="24">
        <f t="shared" si="28"/>
        <v>0</v>
      </c>
      <c r="AH75" s="24">
        <f>'Table U7'!AH$30*$AW75</f>
        <v>0</v>
      </c>
      <c r="AI75" s="24">
        <f>'Table U7'!AI$30*$AX75</f>
        <v>0</v>
      </c>
      <c r="AJ75" s="24">
        <f>'Table U7'!AJ$30*$AY75</f>
        <v>0</v>
      </c>
      <c r="AK75" s="24">
        <f>'Table U7'!AK$30*$AZ75</f>
        <v>0</v>
      </c>
      <c r="AL75" s="24">
        <f t="shared" si="29"/>
        <v>0</v>
      </c>
      <c r="AM75" s="24">
        <f>'Table U7'!AM$30*$AW75</f>
        <v>3.9862796865222689</v>
      </c>
      <c r="AN75" s="24">
        <f>'Table U7'!AN$30*$AX75</f>
        <v>8.6210846912435688</v>
      </c>
      <c r="AO75" s="24">
        <f>'Table U7'!AO$30*$AY75</f>
        <v>35.734743453978439</v>
      </c>
      <c r="AP75" s="24">
        <f>'Table U7'!AP$30*$AZ75</f>
        <v>15.121563522921702</v>
      </c>
      <c r="AQ75" s="24">
        <f t="shared" si="30"/>
        <v>63.463671354665976</v>
      </c>
      <c r="AR75" s="24">
        <f>'Table U7'!AR$30*$AW75</f>
        <v>0</v>
      </c>
      <c r="AS75" s="24">
        <f>'Table U7'!AS$30*$AX75</f>
        <v>0</v>
      </c>
      <c r="AT75" s="24">
        <f>'Table U7'!AT$30*$AY75</f>
        <v>0</v>
      </c>
      <c r="AU75" s="24">
        <f>'Table U7'!AU$30*$AZ75</f>
        <v>0</v>
      </c>
      <c r="AV75" s="24">
        <f t="shared" si="31"/>
        <v>0</v>
      </c>
      <c r="AW75" s="24">
        <v>8.6107999302577802</v>
      </c>
      <c r="AX75" s="24">
        <v>18.622485449050501</v>
      </c>
      <c r="AY75" s="24">
        <v>77.190952627246915</v>
      </c>
      <c r="AZ75" s="24">
        <v>64.893768019124806</v>
      </c>
      <c r="BA75" s="24">
        <f t="shared" si="32"/>
        <v>169.31800602568001</v>
      </c>
    </row>
    <row r="76" spans="1:54" x14ac:dyDescent="0.2">
      <c r="A76" s="127"/>
      <c r="B76" s="126">
        <v>15</v>
      </c>
      <c r="C76" s="105" t="s">
        <v>52</v>
      </c>
      <c r="D76" s="24">
        <f>'Table U7'!D$31*$AW76</f>
        <v>0</v>
      </c>
      <c r="E76" s="24">
        <f>'Table U7'!E$31*$AX76</f>
        <v>0</v>
      </c>
      <c r="F76" s="24">
        <f>'Table U7'!F$31*$AY76</f>
        <v>0</v>
      </c>
      <c r="G76" s="24">
        <f>'Table U7'!G$31*$AZ76</f>
        <v>0</v>
      </c>
      <c r="H76" s="24">
        <f t="shared" si="23"/>
        <v>0</v>
      </c>
      <c r="I76" s="24">
        <f>'Table U7'!I$31*$AW76</f>
        <v>0</v>
      </c>
      <c r="J76" s="24">
        <f>'Table U7'!J$31*$AX76</f>
        <v>0</v>
      </c>
      <c r="K76" s="24">
        <f>'Table U7'!K$31*$AY76</f>
        <v>3.9707897434389317</v>
      </c>
      <c r="L76" s="24">
        <f>'Table U7'!L$31*$AZ76</f>
        <v>3.3411278054334703</v>
      </c>
      <c r="M76" s="24">
        <f t="shared" si="24"/>
        <v>7.311917548872402</v>
      </c>
      <c r="N76" s="24">
        <f>'Table U7'!N$31*$AW76</f>
        <v>0</v>
      </c>
      <c r="O76" s="24">
        <f>'Table U7'!O$31*$AX76</f>
        <v>0</v>
      </c>
      <c r="P76" s="24">
        <f>'Table U7'!P$31*$AY76</f>
        <v>1.1157624857621391</v>
      </c>
      <c r="Q76" s="24">
        <f>'Table U7'!Q$31*$AZ76</f>
        <v>0.93883214834006012</v>
      </c>
      <c r="R76" s="24">
        <f t="shared" si="25"/>
        <v>2.054594634102199</v>
      </c>
      <c r="S76" s="24">
        <f>'Table U7'!S$31*$AW76</f>
        <v>0</v>
      </c>
      <c r="T76" s="24">
        <f>'Table U7'!T$31*$AX76</f>
        <v>0</v>
      </c>
      <c r="U76" s="24">
        <f>'Table U7'!U$31*$AY76</f>
        <v>0</v>
      </c>
      <c r="V76" s="24">
        <f>'Table U7'!V$31*$AZ76</f>
        <v>7.8631790295708557</v>
      </c>
      <c r="W76" s="24">
        <f t="shared" si="26"/>
        <v>7.8631790295708557</v>
      </c>
      <c r="X76" s="24">
        <f>'Table U7'!X$31*$AW76</f>
        <v>0</v>
      </c>
      <c r="Y76" s="24">
        <f>'Table U7'!Y$31*$AX76</f>
        <v>0</v>
      </c>
      <c r="Z76" s="24">
        <f>'Table U7'!Z$31*$AY76</f>
        <v>0</v>
      </c>
      <c r="AA76" s="24">
        <f>'Table U7'!AA$31*$AZ76</f>
        <v>0</v>
      </c>
      <c r="AB76" s="24">
        <f t="shared" si="27"/>
        <v>0</v>
      </c>
      <c r="AC76" s="24">
        <f>'Table U7'!AC$31*$AW76</f>
        <v>0</v>
      </c>
      <c r="AD76" s="24">
        <f>'Table U7'!AD$31*$AX76</f>
        <v>0</v>
      </c>
      <c r="AE76" s="24">
        <f>'Table U7'!AE$31*$AY76</f>
        <v>0</v>
      </c>
      <c r="AF76" s="24">
        <f>'Table U7'!AF$31*$AZ76</f>
        <v>0</v>
      </c>
      <c r="AG76" s="24">
        <f t="shared" si="28"/>
        <v>0</v>
      </c>
      <c r="AH76" s="24">
        <f>'Table U7'!AH$31*$AW76</f>
        <v>0</v>
      </c>
      <c r="AI76" s="24">
        <f>'Table U7'!AI$31*$AX76</f>
        <v>0</v>
      </c>
      <c r="AJ76" s="24">
        <f>'Table U7'!AJ$31*$AY76</f>
        <v>0</v>
      </c>
      <c r="AK76" s="24">
        <f>'Table U7'!AK$31*$AZ76</f>
        <v>0</v>
      </c>
      <c r="AL76" s="24">
        <f t="shared" si="29"/>
        <v>0</v>
      </c>
      <c r="AM76" s="24">
        <f>'Table U7'!AM$31*$AW76</f>
        <v>0</v>
      </c>
      <c r="AN76" s="24">
        <f>'Table U7'!AN$31*$AX76</f>
        <v>0</v>
      </c>
      <c r="AO76" s="24">
        <f>'Table U7'!AO$31*$AY76</f>
        <v>4.3845455867915684</v>
      </c>
      <c r="AP76" s="24">
        <f>'Table U7'!AP$31*$AZ76</f>
        <v>3.6892729458731708</v>
      </c>
      <c r="AQ76" s="24">
        <f t="shared" si="30"/>
        <v>8.0738185326647383</v>
      </c>
      <c r="AR76" s="24">
        <f>'Table U7'!AR$31*$AW76</f>
        <v>0</v>
      </c>
      <c r="AS76" s="24">
        <f>'Table U7'!AS$31*$AX76</f>
        <v>0</v>
      </c>
      <c r="AT76" s="24">
        <f>'Table U7'!AT$31*$AY76</f>
        <v>0</v>
      </c>
      <c r="AU76" s="24">
        <f>'Table U7'!AU$31*$AZ76</f>
        <v>0</v>
      </c>
      <c r="AV76" s="24">
        <f t="shared" si="31"/>
        <v>0</v>
      </c>
      <c r="AW76" s="24">
        <v>0</v>
      </c>
      <c r="AX76" s="24">
        <v>0</v>
      </c>
      <c r="AY76" s="24">
        <v>9.4710978159926391</v>
      </c>
      <c r="AZ76" s="24">
        <v>15.832411929217558</v>
      </c>
      <c r="BA76" s="24">
        <f t="shared" si="32"/>
        <v>25.303509745210199</v>
      </c>
    </row>
    <row r="77" spans="1:54" ht="22.5" customHeight="1" x14ac:dyDescent="0.2">
      <c r="A77" s="121" t="s">
        <v>166</v>
      </c>
      <c r="B77" s="126"/>
      <c r="D77" s="129">
        <f>SUM(D78:D79)</f>
        <v>0</v>
      </c>
      <c r="E77" s="124">
        <f>SUM(E78:E79)</f>
        <v>0</v>
      </c>
      <c r="F77" s="124">
        <f>SUM(F78:F79)</f>
        <v>0</v>
      </c>
      <c r="G77" s="124">
        <f>SUM(G78:G79)</f>
        <v>0</v>
      </c>
      <c r="H77" s="112">
        <f t="shared" si="23"/>
        <v>0</v>
      </c>
      <c r="I77" s="124">
        <f>SUM(I78:I79)</f>
        <v>17.290861595017986</v>
      </c>
      <c r="J77" s="124">
        <f>SUM(J78:J79)</f>
        <v>9.9301751166689449</v>
      </c>
      <c r="K77" s="124">
        <f>SUM(K78:K79)</f>
        <v>120.22564005572572</v>
      </c>
      <c r="L77" s="124">
        <f>SUM(L78:L79)</f>
        <v>167.67957333436368</v>
      </c>
      <c r="M77" s="112">
        <f t="shared" si="24"/>
        <v>315.12625010177635</v>
      </c>
      <c r="N77" s="124">
        <f>SUM(N78:N79)</f>
        <v>27.457591374062904</v>
      </c>
      <c r="O77" s="124">
        <f>SUM(O78:O79)</f>
        <v>15.768947610160987</v>
      </c>
      <c r="P77" s="124">
        <f>SUM(P78:P79)</f>
        <v>190.91625244900649</v>
      </c>
      <c r="Q77" s="124">
        <f>SUM(Q78:Q79)</f>
        <v>266.2722838356849</v>
      </c>
      <c r="R77" s="112">
        <f t="shared" si="25"/>
        <v>500.4150752689153</v>
      </c>
      <c r="S77" s="124">
        <f>SUM(S78:S79)</f>
        <v>0</v>
      </c>
      <c r="T77" s="124">
        <f>SUM(T78:T79)</f>
        <v>0</v>
      </c>
      <c r="U77" s="124">
        <f>SUM(U78:U79)</f>
        <v>0</v>
      </c>
      <c r="V77" s="124">
        <f>SUM(V78:V79)</f>
        <v>151.97917702203009</v>
      </c>
      <c r="W77" s="112">
        <f t="shared" si="26"/>
        <v>151.97917702203009</v>
      </c>
      <c r="X77" s="124">
        <f>SUM(X78:X79)</f>
        <v>0</v>
      </c>
      <c r="Y77" s="124">
        <f>SUM(Y78:Y79)</f>
        <v>0</v>
      </c>
      <c r="Z77" s="124">
        <f>SUM(Z78:Z79)</f>
        <v>0</v>
      </c>
      <c r="AA77" s="124">
        <f>SUM(AA78:AA79)</f>
        <v>179.99509381258065</v>
      </c>
      <c r="AB77" s="112">
        <f t="shared" si="27"/>
        <v>179.99509381258065</v>
      </c>
      <c r="AC77" s="124">
        <f>SUM(AC78:AC79)</f>
        <v>0</v>
      </c>
      <c r="AD77" s="124">
        <f>SUM(AD78:AD79)</f>
        <v>0</v>
      </c>
      <c r="AE77" s="124">
        <f>SUM(AE78:AE79)</f>
        <v>0</v>
      </c>
      <c r="AF77" s="124">
        <f>SUM(AF78:AF79)</f>
        <v>0</v>
      </c>
      <c r="AG77" s="112">
        <f t="shared" si="28"/>
        <v>0</v>
      </c>
      <c r="AH77" s="124">
        <f>SUM(AH78:AH79)</f>
        <v>0</v>
      </c>
      <c r="AI77" s="124">
        <f>SUM(AI78:AI79)</f>
        <v>0</v>
      </c>
      <c r="AJ77" s="124">
        <f>SUM(AJ78:AJ79)</f>
        <v>0</v>
      </c>
      <c r="AK77" s="124">
        <f>SUM(AK78:AK79)</f>
        <v>0</v>
      </c>
      <c r="AL77" s="112">
        <f t="shared" si="29"/>
        <v>0</v>
      </c>
      <c r="AM77" s="124">
        <f>SUM(AM78:AM79)</f>
        <v>4.5638969446077544</v>
      </c>
      <c r="AN77" s="124">
        <f>SUM(AN78:AN79)</f>
        <v>2.621054805472705</v>
      </c>
      <c r="AO77" s="124">
        <f>SUM(AO78:AO79)</f>
        <v>31.73337709625379</v>
      </c>
      <c r="AP77" s="124">
        <f>SUM(AP78:AP79)</f>
        <v>44.2587715024179</v>
      </c>
      <c r="AQ77" s="112">
        <f t="shared" si="30"/>
        <v>83.177100348752148</v>
      </c>
      <c r="AR77" s="124">
        <f>SUM(AR78:AR79)</f>
        <v>6.6710298693754071</v>
      </c>
      <c r="AS77" s="124">
        <f>SUM(AS78:AS79)</f>
        <v>3.8311853025597031</v>
      </c>
      <c r="AT77" s="124">
        <f>SUM(AT78:AT79)</f>
        <v>46.384550097122442</v>
      </c>
      <c r="AU77" s="124">
        <f>SUM(AU78:AU79)</f>
        <v>64.692868892083723</v>
      </c>
      <c r="AV77" s="112">
        <f t="shared" si="31"/>
        <v>121.57963416114127</v>
      </c>
      <c r="AW77" s="124">
        <v>55.983379783064052</v>
      </c>
      <c r="AX77" s="124">
        <v>32.15136283486234</v>
      </c>
      <c r="AY77" s="124">
        <v>389.25981969810846</v>
      </c>
      <c r="AZ77" s="124">
        <v>874.8777683991608</v>
      </c>
      <c r="BA77" s="124">
        <f t="shared" si="32"/>
        <v>1352.2723307151957</v>
      </c>
    </row>
    <row r="78" spans="1:54" x14ac:dyDescent="0.2">
      <c r="B78" s="126">
        <v>17</v>
      </c>
      <c r="C78" s="105" t="s">
        <v>54</v>
      </c>
      <c r="D78" s="24">
        <f>'Table U7'!D$33*$AW78</f>
        <v>0</v>
      </c>
      <c r="E78" s="24">
        <f>'Table U7'!E$33*$AX78</f>
        <v>0</v>
      </c>
      <c r="F78" s="24">
        <f>'Table U7'!F$33*$AY78</f>
        <v>0</v>
      </c>
      <c r="G78" s="24">
        <f>'Table U7'!G$33*$AZ78</f>
        <v>0</v>
      </c>
      <c r="H78" s="24">
        <f t="shared" si="23"/>
        <v>0</v>
      </c>
      <c r="I78" s="24">
        <f>'Table U7'!I$33*$AW78</f>
        <v>17.290861595017986</v>
      </c>
      <c r="J78" s="24">
        <f>'Table U7'!J$33*$AX78</f>
        <v>8.7543476161565899</v>
      </c>
      <c r="K78" s="24">
        <f>'Table U7'!K$33*$AY78</f>
        <v>101.95098832446652</v>
      </c>
      <c r="L78" s="24">
        <f>'Table U7'!L$33*$AZ78</f>
        <v>107.97053238317221</v>
      </c>
      <c r="M78" s="24">
        <f t="shared" si="24"/>
        <v>235.96672991881331</v>
      </c>
      <c r="N78" s="24">
        <f>'Table U7'!N$33*$AW78</f>
        <v>27.457591374062904</v>
      </c>
      <c r="O78" s="24">
        <f>'Table U7'!O$33*$AX78</f>
        <v>13.901753725227204</v>
      </c>
      <c r="P78" s="24">
        <f>'Table U7'!P$33*$AY78</f>
        <v>161.8964192276936</v>
      </c>
      <c r="Q78" s="24">
        <f>'Table U7'!Q$33*$AZ78</f>
        <v>171.45535185310615</v>
      </c>
      <c r="R78" s="24">
        <f t="shared" si="25"/>
        <v>374.71111618008985</v>
      </c>
      <c r="S78" s="24">
        <f>'Table U7'!S$33*$AW78</f>
        <v>0</v>
      </c>
      <c r="T78" s="24">
        <f>'Table U7'!T$33*$AX78</f>
        <v>0</v>
      </c>
      <c r="U78" s="24">
        <f>'Table U7'!U$33*$AY78</f>
        <v>0</v>
      </c>
      <c r="V78" s="24">
        <f>'Table U7'!V$33*$AZ78</f>
        <v>97.860892223907527</v>
      </c>
      <c r="W78" s="24">
        <f t="shared" si="26"/>
        <v>97.860892223907527</v>
      </c>
      <c r="X78" s="24">
        <f>'Table U7'!X$33*$AW78</f>
        <v>0</v>
      </c>
      <c r="Y78" s="24">
        <f>'Table U7'!Y$33*$AX78</f>
        <v>0</v>
      </c>
      <c r="Z78" s="24">
        <f>'Table U7'!Z$33*$AY78</f>
        <v>0</v>
      </c>
      <c r="AA78" s="24">
        <f>'Table U7'!AA$33*$AZ78</f>
        <v>115.9006175817874</v>
      </c>
      <c r="AB78" s="24">
        <f t="shared" si="27"/>
        <v>115.9006175817874</v>
      </c>
      <c r="AC78" s="24">
        <f>'Table U7'!AC$33*$AW78</f>
        <v>0</v>
      </c>
      <c r="AD78" s="24">
        <f>'Table U7'!AD$33*$AX78</f>
        <v>0</v>
      </c>
      <c r="AE78" s="24">
        <f>'Table U7'!AE$33*$AY78</f>
        <v>0</v>
      </c>
      <c r="AF78" s="24">
        <f>'Table U7'!AF$33*$AZ78</f>
        <v>0</v>
      </c>
      <c r="AG78" s="24">
        <f t="shared" si="28"/>
        <v>0</v>
      </c>
      <c r="AH78" s="24">
        <f>'Table U7'!AH$33*$AW78</f>
        <v>0</v>
      </c>
      <c r="AI78" s="24">
        <f>'Table U7'!AI$33*$AX78</f>
        <v>0</v>
      </c>
      <c r="AJ78" s="24">
        <f>'Table U7'!AJ$33*$AY78</f>
        <v>0</v>
      </c>
      <c r="AK78" s="24">
        <f>'Table U7'!AK$33*$AZ78</f>
        <v>0</v>
      </c>
      <c r="AL78" s="24">
        <f t="shared" si="29"/>
        <v>0</v>
      </c>
      <c r="AM78" s="24">
        <f>'Table U7'!AM$33*$AW78</f>
        <v>4.5638969446077544</v>
      </c>
      <c r="AN78" s="24">
        <f>'Table U7'!AN$33*$AX78</f>
        <v>2.3106969029769546</v>
      </c>
      <c r="AO78" s="24">
        <f>'Table U7'!AO$33*$AY78</f>
        <v>26.909810222981509</v>
      </c>
      <c r="AP78" s="24">
        <f>'Table U7'!AP$33*$AZ78</f>
        <v>28.498659835043327</v>
      </c>
      <c r="AQ78" s="24">
        <f t="shared" si="30"/>
        <v>62.283063905609545</v>
      </c>
      <c r="AR78" s="24">
        <f>'Table U7'!AR$33*$AW78</f>
        <v>6.6710298693754071</v>
      </c>
      <c r="AS78" s="24">
        <f>'Table U7'!AS$33*$AX78</f>
        <v>3.3775364005633426</v>
      </c>
      <c r="AT78" s="24">
        <f>'Table U7'!AT$33*$AY78</f>
        <v>39.333961733915068</v>
      </c>
      <c r="AU78" s="24">
        <f>'Table U7'!AU$33*$AZ78</f>
        <v>41.656376842900599</v>
      </c>
      <c r="AV78" s="24">
        <f t="shared" si="31"/>
        <v>91.03890484675442</v>
      </c>
      <c r="AW78" s="24">
        <v>55.983379783064052</v>
      </c>
      <c r="AX78" s="24">
        <v>28.344334644924093</v>
      </c>
      <c r="AY78" s="24">
        <v>330.0911795090567</v>
      </c>
      <c r="AZ78" s="24">
        <v>563.34243071991727</v>
      </c>
      <c r="BA78" s="24">
        <f t="shared" si="32"/>
        <v>977.76132465696219</v>
      </c>
    </row>
    <row r="79" spans="1:54" x14ac:dyDescent="0.2">
      <c r="A79" s="127"/>
      <c r="B79" s="126">
        <v>18</v>
      </c>
      <c r="C79" s="105" t="s">
        <v>55</v>
      </c>
      <c r="D79" s="24">
        <f>'Table U7'!D$34*$AW79</f>
        <v>0</v>
      </c>
      <c r="E79" s="24">
        <f>'Table U7'!E$34*$AX79</f>
        <v>0</v>
      </c>
      <c r="F79" s="24">
        <f>'Table U7'!F$34*$AY79</f>
        <v>0</v>
      </c>
      <c r="G79" s="24">
        <f>'Table U7'!G$34*$AZ79</f>
        <v>0</v>
      </c>
      <c r="H79" s="24">
        <f t="shared" si="23"/>
        <v>0</v>
      </c>
      <c r="I79" s="24">
        <f>'Table U7'!I$34*$AW79</f>
        <v>0</v>
      </c>
      <c r="J79" s="24">
        <f>'Table U7'!J$34*$AX79</f>
        <v>1.1758275005123553</v>
      </c>
      <c r="K79" s="24">
        <f>'Table U7'!K$34*$AY79</f>
        <v>18.274651731259198</v>
      </c>
      <c r="L79" s="24">
        <f>'Table U7'!L$34*$AZ79</f>
        <v>59.709040951191469</v>
      </c>
      <c r="M79" s="24">
        <f t="shared" si="24"/>
        <v>79.159520182963021</v>
      </c>
      <c r="N79" s="24">
        <f>'Table U7'!N$34*$AW79</f>
        <v>0</v>
      </c>
      <c r="O79" s="24">
        <f>'Table U7'!O$34*$AX79</f>
        <v>1.8671938849337828</v>
      </c>
      <c r="P79" s="24">
        <f>'Table U7'!P$34*$AY79</f>
        <v>29.019833221312886</v>
      </c>
      <c r="Q79" s="24">
        <f>'Table U7'!Q$34*$AZ79</f>
        <v>94.816931982578737</v>
      </c>
      <c r="R79" s="24">
        <f t="shared" si="25"/>
        <v>125.7039590888254</v>
      </c>
      <c r="S79" s="24">
        <f>'Table U7'!S$34*$AW79</f>
        <v>0</v>
      </c>
      <c r="T79" s="24">
        <f>'Table U7'!T$34*$AX79</f>
        <v>0</v>
      </c>
      <c r="U79" s="24">
        <f>'Table U7'!U$34*$AY79</f>
        <v>0</v>
      </c>
      <c r="V79" s="24">
        <f>'Table U7'!V$34*$AZ79</f>
        <v>54.118284798122552</v>
      </c>
      <c r="W79" s="24">
        <f t="shared" si="26"/>
        <v>54.118284798122552</v>
      </c>
      <c r="X79" s="24">
        <f>'Table U7'!X$34*$AW79</f>
        <v>0</v>
      </c>
      <c r="Y79" s="24">
        <f>'Table U7'!Y$34*$AX79</f>
        <v>0</v>
      </c>
      <c r="Z79" s="24">
        <f>'Table U7'!Z$34*$AY79</f>
        <v>0</v>
      </c>
      <c r="AA79" s="24">
        <f>'Table U7'!AA$34*$AZ79</f>
        <v>64.094476230793248</v>
      </c>
      <c r="AB79" s="24">
        <f t="shared" si="27"/>
        <v>64.094476230793248</v>
      </c>
      <c r="AC79" s="24">
        <f>'Table U7'!AC$34*$AW79</f>
        <v>0</v>
      </c>
      <c r="AD79" s="24">
        <f>'Table U7'!AD$34*$AX79</f>
        <v>0</v>
      </c>
      <c r="AE79" s="24">
        <f>'Table U7'!AE$34*$AY79</f>
        <v>0</v>
      </c>
      <c r="AF79" s="24">
        <f>'Table U7'!AF$34*$AZ79</f>
        <v>0</v>
      </c>
      <c r="AG79" s="24">
        <f t="shared" si="28"/>
        <v>0</v>
      </c>
      <c r="AH79" s="24">
        <f>'Table U7'!AH$34*$AW79</f>
        <v>0</v>
      </c>
      <c r="AI79" s="24">
        <f>'Table U7'!AI$34*$AX79</f>
        <v>0</v>
      </c>
      <c r="AJ79" s="24">
        <f>'Table U7'!AJ$34*$AY79</f>
        <v>0</v>
      </c>
      <c r="AK79" s="24">
        <f>'Table U7'!AK$34*$AZ79</f>
        <v>0</v>
      </c>
      <c r="AL79" s="24">
        <f t="shared" si="29"/>
        <v>0</v>
      </c>
      <c r="AM79" s="24">
        <f>'Table U7'!AM$34*$AW79</f>
        <v>0</v>
      </c>
      <c r="AN79" s="24">
        <f>'Table U7'!AN$34*$AX79</f>
        <v>0.31035790249575046</v>
      </c>
      <c r="AO79" s="24">
        <f>'Table U7'!AO$34*$AY79</f>
        <v>4.823566873272279</v>
      </c>
      <c r="AP79" s="24">
        <f>'Table U7'!AP$34*$AZ79</f>
        <v>15.760111667374575</v>
      </c>
      <c r="AQ79" s="24">
        <f t="shared" si="30"/>
        <v>20.894036443142603</v>
      </c>
      <c r="AR79" s="24">
        <f>'Table U7'!AR$34*$AW79</f>
        <v>0</v>
      </c>
      <c r="AS79" s="24">
        <f>'Table U7'!AS$34*$AX79</f>
        <v>0.45364890199636038</v>
      </c>
      <c r="AT79" s="24">
        <f>'Table U7'!AT$34*$AY79</f>
        <v>7.0505883632073711</v>
      </c>
      <c r="AU79" s="24">
        <f>'Table U7'!AU$34*$AZ79</f>
        <v>23.036492049183124</v>
      </c>
      <c r="AV79" s="24">
        <f t="shared" si="31"/>
        <v>30.540729314386855</v>
      </c>
      <c r="AW79" s="24">
        <v>0</v>
      </c>
      <c r="AX79" s="24">
        <v>3.8070281899382485</v>
      </c>
      <c r="AY79" s="24">
        <v>59.168640189051736</v>
      </c>
      <c r="AZ79" s="24">
        <v>311.5353376792437</v>
      </c>
      <c r="BA79" s="24">
        <f t="shared" si="32"/>
        <v>374.5110060582337</v>
      </c>
    </row>
    <row r="80" spans="1:54" x14ac:dyDescent="0.2">
      <c r="A80" s="130" t="s">
        <v>167</v>
      </c>
      <c r="B80" s="126"/>
      <c r="D80" s="124">
        <f t="shared" ref="D80:AI80" si="33">SUM(D81:D86)</f>
        <v>0</v>
      </c>
      <c r="E80" s="124">
        <f t="shared" si="33"/>
        <v>0</v>
      </c>
      <c r="F80" s="124">
        <f t="shared" si="33"/>
        <v>0</v>
      </c>
      <c r="G80" s="124">
        <f t="shared" si="33"/>
        <v>0</v>
      </c>
      <c r="H80" s="124">
        <f t="shared" si="33"/>
        <v>0</v>
      </c>
      <c r="I80" s="124">
        <f t="shared" si="33"/>
        <v>138.2502845529919</v>
      </c>
      <c r="J80" s="124">
        <f t="shared" si="33"/>
        <v>18.883057668232439</v>
      </c>
      <c r="K80" s="124">
        <f t="shared" si="33"/>
        <v>312.89557650863736</v>
      </c>
      <c r="L80" s="124">
        <f t="shared" si="33"/>
        <v>200.66753959300931</v>
      </c>
      <c r="M80" s="124">
        <f t="shared" si="33"/>
        <v>670.69645832287108</v>
      </c>
      <c r="N80" s="124">
        <f t="shared" si="33"/>
        <v>63.342687831161179</v>
      </c>
      <c r="O80" s="124">
        <f t="shared" si="33"/>
        <v>8.7834968682848764</v>
      </c>
      <c r="P80" s="124">
        <f t="shared" si="33"/>
        <v>174.20496077933475</v>
      </c>
      <c r="Q80" s="124">
        <f t="shared" si="33"/>
        <v>110.160783664275</v>
      </c>
      <c r="R80" s="124">
        <f t="shared" si="33"/>
        <v>356.49192914305581</v>
      </c>
      <c r="S80" s="124">
        <f t="shared" si="33"/>
        <v>0</v>
      </c>
      <c r="T80" s="124">
        <f t="shared" si="33"/>
        <v>0</v>
      </c>
      <c r="U80" s="124">
        <f t="shared" si="33"/>
        <v>0</v>
      </c>
      <c r="V80" s="124">
        <f t="shared" si="33"/>
        <v>1159.5060910280563</v>
      </c>
      <c r="W80" s="124">
        <f t="shared" si="33"/>
        <v>1159.5060910280563</v>
      </c>
      <c r="X80" s="124">
        <f t="shared" si="33"/>
        <v>0</v>
      </c>
      <c r="Y80" s="124">
        <f t="shared" si="33"/>
        <v>0</v>
      </c>
      <c r="Z80" s="124">
        <f t="shared" si="33"/>
        <v>0</v>
      </c>
      <c r="AA80" s="124">
        <f t="shared" si="33"/>
        <v>268.00316565114218</v>
      </c>
      <c r="AB80" s="124">
        <f t="shared" si="33"/>
        <v>268.00316565114218</v>
      </c>
      <c r="AC80" s="124">
        <f t="shared" si="33"/>
        <v>0</v>
      </c>
      <c r="AD80" s="124">
        <f t="shared" si="33"/>
        <v>0</v>
      </c>
      <c r="AE80" s="124">
        <f t="shared" si="33"/>
        <v>0</v>
      </c>
      <c r="AF80" s="124">
        <f t="shared" si="33"/>
        <v>0</v>
      </c>
      <c r="AG80" s="124">
        <f t="shared" si="33"/>
        <v>0</v>
      </c>
      <c r="AH80" s="124">
        <f t="shared" si="33"/>
        <v>0</v>
      </c>
      <c r="AI80" s="124">
        <f t="shared" si="33"/>
        <v>0</v>
      </c>
      <c r="AJ80" s="124">
        <f t="shared" ref="AJ80:BA80" si="34">SUM(AJ81:AJ86)</f>
        <v>0</v>
      </c>
      <c r="AK80" s="124">
        <f t="shared" si="34"/>
        <v>0</v>
      </c>
      <c r="AL80" s="124">
        <f t="shared" si="34"/>
        <v>0</v>
      </c>
      <c r="AM80" s="124">
        <f t="shared" si="34"/>
        <v>51.800602494047141</v>
      </c>
      <c r="AN80" s="124">
        <f t="shared" si="34"/>
        <v>6.8299911601400805</v>
      </c>
      <c r="AO80" s="124">
        <f t="shared" si="34"/>
        <v>82.342279959196574</v>
      </c>
      <c r="AP80" s="124">
        <f t="shared" si="34"/>
        <v>53.864093141408546</v>
      </c>
      <c r="AQ80" s="124">
        <f t="shared" si="34"/>
        <v>194.83696675479231</v>
      </c>
      <c r="AR80" s="124">
        <f t="shared" si="34"/>
        <v>37.924845598394626</v>
      </c>
      <c r="AS80" s="124">
        <f t="shared" si="34"/>
        <v>5.2095995701089777</v>
      </c>
      <c r="AT80" s="124">
        <f t="shared" si="34"/>
        <v>92.002113967154045</v>
      </c>
      <c r="AU80" s="124">
        <f t="shared" si="34"/>
        <v>58.725217281203058</v>
      </c>
      <c r="AV80" s="124">
        <f t="shared" si="34"/>
        <v>193.86177641686069</v>
      </c>
      <c r="AW80" s="124">
        <f t="shared" si="34"/>
        <v>291.31842047659484</v>
      </c>
      <c r="AX80" s="124">
        <f t="shared" si="34"/>
        <v>39.706145266766377</v>
      </c>
      <c r="AY80" s="124">
        <f t="shared" si="34"/>
        <v>661.44493121432288</v>
      </c>
      <c r="AZ80" s="124">
        <f t="shared" si="34"/>
        <v>1850.9268903590942</v>
      </c>
      <c r="BA80" s="124">
        <f t="shared" si="34"/>
        <v>2843.3963873167786</v>
      </c>
    </row>
    <row r="81" spans="1:59" x14ac:dyDescent="0.2">
      <c r="A81" s="131"/>
      <c r="B81" s="126">
        <v>16</v>
      </c>
      <c r="C81" s="105" t="s">
        <v>53</v>
      </c>
      <c r="D81" s="24">
        <f>'Table U7'!D$36*$AW81</f>
        <v>0</v>
      </c>
      <c r="E81" s="24">
        <f>'Table U7'!E$36*$AX81</f>
        <v>0</v>
      </c>
      <c r="F81" s="24">
        <f>'Table U7'!F$36*$AY81</f>
        <v>0</v>
      </c>
      <c r="G81" s="24">
        <f>'Table U7'!G$36*$AZ81</f>
        <v>0</v>
      </c>
      <c r="H81" s="24">
        <f t="shared" ref="H81:H86" si="35">SUM(D81:G81)</f>
        <v>0</v>
      </c>
      <c r="I81" s="24">
        <f>'Table U7'!I$36*$AW81</f>
        <v>0</v>
      </c>
      <c r="J81" s="24">
        <f>'Table U7'!J$36*$AX81</f>
        <v>4.4676021623306887</v>
      </c>
      <c r="K81" s="24">
        <f>'Table U7'!K$36*$AY81</f>
        <v>70.348113876832656</v>
      </c>
      <c r="L81" s="24">
        <f>'Table U7'!L$36*$AZ81</f>
        <v>24.270728555377985</v>
      </c>
      <c r="M81" s="24">
        <f t="shared" ref="M81:M86" si="36">SUM(I81:L81)</f>
        <v>99.086444594541334</v>
      </c>
      <c r="N81" s="24">
        <f>'Table U7'!N$36*$AW81</f>
        <v>0</v>
      </c>
      <c r="O81" s="24">
        <f>'Table U7'!O$36*$AX81</f>
        <v>2.0781152232347937</v>
      </c>
      <c r="P81" s="24">
        <f>'Table U7'!P$36*$AY81</f>
        <v>39.166390767034422</v>
      </c>
      <c r="Q81" s="24">
        <f>'Table U7'!Q$36*$AZ81</f>
        <v>13.323941097728392</v>
      </c>
      <c r="R81" s="24">
        <f t="shared" ref="R81:R86" si="37">SUM(N81:Q81)</f>
        <v>54.568447087997612</v>
      </c>
      <c r="S81" s="24">
        <f>'Table U7'!S$36*$AW81</f>
        <v>0</v>
      </c>
      <c r="T81" s="24">
        <f>'Table U7'!T$36*$AX81</f>
        <v>0</v>
      </c>
      <c r="U81" s="24">
        <f>'Table U7'!U$36*$AY81</f>
        <v>0</v>
      </c>
      <c r="V81" s="24">
        <f>'Table U7'!V$36*$AZ81</f>
        <v>140.24220185649662</v>
      </c>
      <c r="W81" s="24">
        <f t="shared" ref="W81:W86" si="38">SUM(S81:V81)</f>
        <v>140.24220185649662</v>
      </c>
      <c r="X81" s="24">
        <f>'Table U7'!X$36*$AW81</f>
        <v>0</v>
      </c>
      <c r="Y81" s="24">
        <f>'Table U7'!Y$36*$AX81</f>
        <v>0</v>
      </c>
      <c r="Z81" s="24">
        <f>'Table U7'!Z$36*$AY81</f>
        <v>0</v>
      </c>
      <c r="AA81" s="24">
        <f>'Table U7'!AA$36*$AZ81</f>
        <v>32.414969051264912</v>
      </c>
      <c r="AB81" s="24">
        <f t="shared" ref="AB81:AB86" si="39">SUM(X81:AA81)</f>
        <v>32.414969051264912</v>
      </c>
      <c r="AC81" s="24">
        <f>'Table U7'!AC$36*$AW81</f>
        <v>0</v>
      </c>
      <c r="AD81" s="24">
        <f>'Table U7'!AD$36*$AX81</f>
        <v>0</v>
      </c>
      <c r="AE81" s="24">
        <f>'Table U7'!AE$36*$AY81</f>
        <v>0</v>
      </c>
      <c r="AF81" s="24">
        <f>'Table U7'!AF$36*$AZ81</f>
        <v>0</v>
      </c>
      <c r="AG81" s="24">
        <f t="shared" ref="AG81:AG86" si="40">SUM(AC81:AF81)</f>
        <v>0</v>
      </c>
      <c r="AH81" s="24">
        <f>'Table U7'!AH$36*$AW81</f>
        <v>0</v>
      </c>
      <c r="AI81" s="24">
        <f>'Table U7'!AI$36*$AX81</f>
        <v>0</v>
      </c>
      <c r="AJ81" s="24">
        <f>'Table U7'!AJ$36*$AY81</f>
        <v>0</v>
      </c>
      <c r="AK81" s="24">
        <f>'Table U7'!AK$36*$AZ81</f>
        <v>0</v>
      </c>
      <c r="AL81" s="24">
        <f t="shared" ref="AL81:AL86" si="41">SUM(AH81:AK81)</f>
        <v>0</v>
      </c>
      <c r="AM81" s="24">
        <f>'Table U7'!AM$36*$AW81</f>
        <v>0</v>
      </c>
      <c r="AN81" s="24">
        <f>'Table U7'!AN$36*$AX81</f>
        <v>1.6159291472734012</v>
      </c>
      <c r="AO81" s="24">
        <f>'Table U7'!AO$36*$AY81</f>
        <v>18.512962541954291</v>
      </c>
      <c r="AP81" s="24">
        <f>'Table U7'!AP$36*$AZ81</f>
        <v>6.5148592850054907</v>
      </c>
      <c r="AQ81" s="24">
        <f t="shared" ref="AQ81:AQ86" si="42">SUM(AM81:AP81)</f>
        <v>26.643750974233186</v>
      </c>
      <c r="AR81" s="24">
        <f>'Table U7'!AR$36*$AW81</f>
        <v>0</v>
      </c>
      <c r="AS81" s="24">
        <f>'Table U7'!AS$36*$AX81</f>
        <v>1.2325555910074446</v>
      </c>
      <c r="AT81" s="24">
        <f>'Table U7'!AT$36*$AY81</f>
        <v>20.684776891027823</v>
      </c>
      <c r="AU81" s="24">
        <f>'Table U7'!AU$36*$AZ81</f>
        <v>7.1028119987839098</v>
      </c>
      <c r="AV81" s="24">
        <f t="shared" ref="AV81:AV86" si="43">SUM(AR81:AU81)</f>
        <v>29.020144480819177</v>
      </c>
      <c r="AW81" s="24">
        <v>0</v>
      </c>
      <c r="AX81" s="24">
        <v>9.3942021238463287</v>
      </c>
      <c r="AY81" s="24">
        <v>148.7122440768492</v>
      </c>
      <c r="AZ81" s="24">
        <v>223.86951184465732</v>
      </c>
      <c r="BA81" s="24">
        <f t="shared" ref="BA81:BA86" si="44">SUM(AW81:AZ81)</f>
        <v>381.97595804535285</v>
      </c>
    </row>
    <row r="82" spans="1:59" x14ac:dyDescent="0.2">
      <c r="A82" s="132"/>
      <c r="B82" s="126">
        <v>22</v>
      </c>
      <c r="C82" s="105" t="s">
        <v>58</v>
      </c>
      <c r="D82" s="24">
        <f>'Table U7'!D$37*$AW82</f>
        <v>0</v>
      </c>
      <c r="E82" s="24">
        <f>'Table U7'!E$37*$AX82</f>
        <v>0</v>
      </c>
      <c r="F82" s="24">
        <f>'Table U7'!F$37*$AY82</f>
        <v>0</v>
      </c>
      <c r="G82" s="24">
        <f>'Table U7'!G$37*$AZ82</f>
        <v>0</v>
      </c>
      <c r="H82" s="24">
        <f t="shared" si="35"/>
        <v>0</v>
      </c>
      <c r="I82" s="24">
        <f>'Table U7'!I$37*$AW82</f>
        <v>138.2502845529919</v>
      </c>
      <c r="J82" s="24">
        <f>'Table U7'!J$37*$AX82</f>
        <v>3.8032202641952475</v>
      </c>
      <c r="K82" s="24">
        <f>'Table U7'!K$37*$AY82</f>
        <v>161.28088518434225</v>
      </c>
      <c r="L82" s="24">
        <f>'Table U7'!L$37*$AZ82</f>
        <v>99.124884953155316</v>
      </c>
      <c r="M82" s="24">
        <f t="shared" si="36"/>
        <v>402.4592749546847</v>
      </c>
      <c r="N82" s="24">
        <f>'Table U7'!N$37*$AW82</f>
        <v>63.342687831161179</v>
      </c>
      <c r="O82" s="24">
        <f>'Table U7'!O$37*$AX82</f>
        <v>1.7690764846921889</v>
      </c>
      <c r="P82" s="24">
        <f>'Table U7'!P$37*$AY82</f>
        <v>89.793312489411804</v>
      </c>
      <c r="Q82" s="24">
        <f>'Table U7'!Q$37*$AZ82</f>
        <v>54.416748365070909</v>
      </c>
      <c r="R82" s="24">
        <f t="shared" si="37"/>
        <v>209.32182517033607</v>
      </c>
      <c r="S82" s="24">
        <f>'Table U7'!S$37*$AW82</f>
        <v>0</v>
      </c>
      <c r="T82" s="24">
        <f>'Table U7'!T$37*$AX82</f>
        <v>0</v>
      </c>
      <c r="U82" s="24">
        <f>'Table U7'!U$37*$AY82</f>
        <v>0</v>
      </c>
      <c r="V82" s="24">
        <f>'Table U7'!V$37*$AZ82</f>
        <v>572.7678134129219</v>
      </c>
      <c r="W82" s="24">
        <f t="shared" si="38"/>
        <v>572.7678134129219</v>
      </c>
      <c r="X82" s="24">
        <f>'Table U7'!X$37*$AW82</f>
        <v>0</v>
      </c>
      <c r="Y82" s="24">
        <f>'Table U7'!Y$37*$AX82</f>
        <v>0</v>
      </c>
      <c r="Z82" s="24">
        <f>'Table U7'!Z$37*$AY82</f>
        <v>0</v>
      </c>
      <c r="AA82" s="24">
        <f>'Table U7'!AA$37*$AZ82</f>
        <v>132.38704683443666</v>
      </c>
      <c r="AB82" s="24">
        <f t="shared" si="39"/>
        <v>132.38704683443666</v>
      </c>
      <c r="AC82" s="24">
        <f>'Table U7'!AC$37*$AW82</f>
        <v>0</v>
      </c>
      <c r="AD82" s="24">
        <f>'Table U7'!AD$37*$AX82</f>
        <v>0</v>
      </c>
      <c r="AE82" s="24">
        <f>'Table U7'!AE$37*$AY82</f>
        <v>0</v>
      </c>
      <c r="AF82" s="24">
        <f>'Table U7'!AF$37*$AZ82</f>
        <v>0</v>
      </c>
      <c r="AG82" s="24">
        <f t="shared" si="40"/>
        <v>0</v>
      </c>
      <c r="AH82" s="24">
        <f>'Table U7'!AH$37*$AW82</f>
        <v>0</v>
      </c>
      <c r="AI82" s="24">
        <f>'Table U7'!AI$37*$AX82</f>
        <v>0</v>
      </c>
      <c r="AJ82" s="24">
        <f>'Table U7'!AJ$37*$AY82</f>
        <v>0</v>
      </c>
      <c r="AK82" s="24">
        <f>'Table U7'!AK$37*$AZ82</f>
        <v>0</v>
      </c>
      <c r="AL82" s="24">
        <f t="shared" si="41"/>
        <v>0</v>
      </c>
      <c r="AM82" s="24">
        <f>'Table U7'!AM$37*$AW82</f>
        <v>51.800602494047141</v>
      </c>
      <c r="AN82" s="24">
        <f>'Table U7'!AN$37*$AX82</f>
        <v>1.3756225946510414</v>
      </c>
      <c r="AO82" s="24">
        <f>'Table U7'!AO$37*$AY82</f>
        <v>42.443028271924291</v>
      </c>
      <c r="AP82" s="24">
        <f>'Table U7'!AP$37*$AZ82</f>
        <v>26.607552205888354</v>
      </c>
      <c r="AQ82" s="24">
        <f t="shared" si="42"/>
        <v>122.22680556651083</v>
      </c>
      <c r="AR82" s="24">
        <f>'Table U7'!AR$37*$AW82</f>
        <v>37.924845598394626</v>
      </c>
      <c r="AS82" s="24">
        <f>'Table U7'!AS$37*$AX82</f>
        <v>1.0492609301677753</v>
      </c>
      <c r="AT82" s="24">
        <f>'Table U7'!AT$37*$AY82</f>
        <v>47.422154525229409</v>
      </c>
      <c r="AU82" s="24">
        <f>'Table U7'!AU$37*$AZ82</f>
        <v>29.00882932363961</v>
      </c>
      <c r="AV82" s="24">
        <f t="shared" si="43"/>
        <v>115.40509037743143</v>
      </c>
      <c r="AW82" s="24">
        <v>291.31842047659484</v>
      </c>
      <c r="AX82" s="24">
        <v>7.9971802737062534</v>
      </c>
      <c r="AY82" s="24">
        <v>340.93938047090779</v>
      </c>
      <c r="AZ82" s="24">
        <v>914.31287509511287</v>
      </c>
      <c r="BA82" s="24">
        <f t="shared" si="44"/>
        <v>1554.5678563163219</v>
      </c>
    </row>
    <row r="83" spans="1:59" x14ac:dyDescent="0.2">
      <c r="A83" s="132"/>
      <c r="B83" s="126">
        <v>31</v>
      </c>
      <c r="C83" s="105" t="s">
        <v>67</v>
      </c>
      <c r="D83" s="24">
        <f>'Table U7'!D$38*$AW83</f>
        <v>0</v>
      </c>
      <c r="E83" s="24">
        <f>'Table U7'!E$38*$AX83</f>
        <v>0</v>
      </c>
      <c r="F83" s="24">
        <f>'Table U7'!F$38*$AY83</f>
        <v>0</v>
      </c>
      <c r="G83" s="24">
        <f>'Table U7'!G$38*$AZ83</f>
        <v>0</v>
      </c>
      <c r="H83" s="24">
        <f t="shared" si="35"/>
        <v>0</v>
      </c>
      <c r="I83" s="24">
        <f>'Table U7'!I$38*$AW83</f>
        <v>0</v>
      </c>
      <c r="J83" s="24">
        <f>'Table U7'!J$38*$AX83</f>
        <v>0.68484361089150581</v>
      </c>
      <c r="K83" s="24">
        <f>'Table U7'!K$38*$AY83</f>
        <v>26.978923395437374</v>
      </c>
      <c r="L83" s="24">
        <f>'Table U7'!L$38*$AZ83</f>
        <v>9.2724184704719761</v>
      </c>
      <c r="M83" s="24">
        <f t="shared" si="36"/>
        <v>36.936185476800858</v>
      </c>
      <c r="N83" s="24">
        <f>'Table U7'!N$38*$AW83</f>
        <v>0</v>
      </c>
      <c r="O83" s="24">
        <f>'Table U7'!O$38*$AX83</f>
        <v>0.31855655038591613</v>
      </c>
      <c r="P83" s="24">
        <f>'Table U7'!P$38*$AY83</f>
        <v>15.020545654281909</v>
      </c>
      <c r="Q83" s="24">
        <f>'Table U7'!Q$38*$AZ83</f>
        <v>5.0902945600568668</v>
      </c>
      <c r="R83" s="24">
        <f t="shared" si="37"/>
        <v>20.429396764724693</v>
      </c>
      <c r="S83" s="24">
        <f>'Table U7'!S$38*$AW83</f>
        <v>0</v>
      </c>
      <c r="T83" s="24">
        <f>'Table U7'!T$38*$AX83</f>
        <v>0</v>
      </c>
      <c r="U83" s="24">
        <f>'Table U7'!U$38*$AY83</f>
        <v>0</v>
      </c>
      <c r="V83" s="24">
        <f>'Table U7'!V$38*$AZ83</f>
        <v>53.57830029151291</v>
      </c>
      <c r="W83" s="24">
        <f t="shared" si="38"/>
        <v>53.57830029151291</v>
      </c>
      <c r="X83" s="24">
        <f>'Table U7'!X$38*$AW83</f>
        <v>0</v>
      </c>
      <c r="Y83" s="24">
        <f>'Table U7'!Y$38*$AX83</f>
        <v>0</v>
      </c>
      <c r="Z83" s="24">
        <f>'Table U7'!Z$38*$AY83</f>
        <v>0</v>
      </c>
      <c r="AA83" s="24">
        <f>'Table U7'!AA$38*$AZ83</f>
        <v>12.383853952506344</v>
      </c>
      <c r="AB83" s="24">
        <f t="shared" si="39"/>
        <v>12.383853952506344</v>
      </c>
      <c r="AC83" s="24">
        <f>'Table U7'!AC$38*$AW83</f>
        <v>0</v>
      </c>
      <c r="AD83" s="24">
        <f>'Table U7'!AD$38*$AX83</f>
        <v>0</v>
      </c>
      <c r="AE83" s="24">
        <f>'Table U7'!AE$38*$AY83</f>
        <v>0</v>
      </c>
      <c r="AF83" s="24">
        <f>'Table U7'!AF$38*$AZ83</f>
        <v>0</v>
      </c>
      <c r="AG83" s="24">
        <f t="shared" si="40"/>
        <v>0</v>
      </c>
      <c r="AH83" s="24">
        <f>'Table U7'!AH$38*$AW83</f>
        <v>0</v>
      </c>
      <c r="AI83" s="24">
        <f>'Table U7'!AI$38*$AX83</f>
        <v>0</v>
      </c>
      <c r="AJ83" s="24">
        <f>'Table U7'!AJ$38*$AY83</f>
        <v>0</v>
      </c>
      <c r="AK83" s="24">
        <f>'Table U7'!AK$38*$AZ83</f>
        <v>0</v>
      </c>
      <c r="AL83" s="24">
        <f t="shared" si="41"/>
        <v>0</v>
      </c>
      <c r="AM83" s="24">
        <f>'Table U7'!AM$38*$AW83</f>
        <v>0</v>
      </c>
      <c r="AN83" s="24">
        <f>'Table U7'!AN$38*$AX83</f>
        <v>0.24770754242499937</v>
      </c>
      <c r="AO83" s="24">
        <f>'Table U7'!AO$38*$AY83</f>
        <v>7.099832116557578</v>
      </c>
      <c r="AP83" s="24">
        <f>'Table U7'!AP$38*$AZ83</f>
        <v>2.4889447149877695</v>
      </c>
      <c r="AQ83" s="24">
        <f t="shared" si="42"/>
        <v>9.8364843739703467</v>
      </c>
      <c r="AR83" s="24">
        <f>'Table U7'!AR$38*$AW83</f>
        <v>0</v>
      </c>
      <c r="AS83" s="24">
        <f>'Table U7'!AS$38*$AX83</f>
        <v>0.18893979161512728</v>
      </c>
      <c r="AT83" s="24">
        <f>'Table U7'!AT$38*$AY83</f>
        <v>7.9327359390446048</v>
      </c>
      <c r="AU83" s="24">
        <f>'Table U7'!AU$38*$AZ83</f>
        <v>2.7135668803489774</v>
      </c>
      <c r="AV83" s="24">
        <f t="shared" si="43"/>
        <v>10.835242611008709</v>
      </c>
      <c r="AW83" s="24">
        <v>0</v>
      </c>
      <c r="AX83" s="24">
        <v>1.4400474953175486</v>
      </c>
      <c r="AY83" s="24">
        <v>57.032037105321464</v>
      </c>
      <c r="AZ83" s="24">
        <v>85.527378869884842</v>
      </c>
      <c r="BA83" s="24">
        <f t="shared" si="44"/>
        <v>143.99946347052386</v>
      </c>
    </row>
    <row r="84" spans="1:59" x14ac:dyDescent="0.2">
      <c r="A84" s="132"/>
      <c r="B84" s="126">
        <v>32</v>
      </c>
      <c r="C84" s="105" t="s">
        <v>68</v>
      </c>
      <c r="D84" s="24">
        <f>'Table U7'!D$39*$AW84</f>
        <v>0</v>
      </c>
      <c r="E84" s="24">
        <f>'Table U7'!E$39*$AX84</f>
        <v>0</v>
      </c>
      <c r="F84" s="24">
        <f>'Table U7'!F$39*$AY84</f>
        <v>0</v>
      </c>
      <c r="G84" s="24">
        <f>'Table U7'!G$39*$AZ84</f>
        <v>0</v>
      </c>
      <c r="H84" s="24">
        <f t="shared" si="35"/>
        <v>0</v>
      </c>
      <c r="I84" s="24">
        <f>'Table U7'!I$39*$AW84</f>
        <v>0</v>
      </c>
      <c r="J84" s="24">
        <f>'Table U7'!J$39*$AX84</f>
        <v>0.92536377611376419</v>
      </c>
      <c r="K84" s="24">
        <f>'Table U7'!K$39*$AY84</f>
        <v>36.454042983896585</v>
      </c>
      <c r="L84" s="24">
        <f>'Table U7'!L$39*$AZ84</f>
        <v>12.528933661764535</v>
      </c>
      <c r="M84" s="24">
        <f t="shared" si="36"/>
        <v>49.908340421774881</v>
      </c>
      <c r="N84" s="24">
        <f>'Table U7'!N$39*$AW84</f>
        <v>0</v>
      </c>
      <c r="O84" s="24">
        <f>'Table U7'!O$39*$AX84</f>
        <v>0.43043504777265945</v>
      </c>
      <c r="P84" s="24">
        <f>'Table U7'!P$39*$AY84</f>
        <v>20.295829040212034</v>
      </c>
      <c r="Q84" s="24">
        <f>'Table U7'!Q$39*$AZ84</f>
        <v>6.8780289699918074</v>
      </c>
      <c r="R84" s="24">
        <f t="shared" si="37"/>
        <v>27.604293057976498</v>
      </c>
      <c r="S84" s="24">
        <f>'Table U7'!S$39*$AW84</f>
        <v>0</v>
      </c>
      <c r="T84" s="24">
        <f>'Table U7'!T$39*$AX84</f>
        <v>0</v>
      </c>
      <c r="U84" s="24">
        <f>'Table U7'!U$39*$AY84</f>
        <v>0</v>
      </c>
      <c r="V84" s="24">
        <f>'Table U7'!V$39*$AZ84</f>
        <v>72.395241025861068</v>
      </c>
      <c r="W84" s="24">
        <f t="shared" si="38"/>
        <v>72.395241025861068</v>
      </c>
      <c r="X84" s="24">
        <f>'Table U7'!X$39*$AW84</f>
        <v>0</v>
      </c>
      <c r="Y84" s="24">
        <f>'Table U7'!Y$39*$AX84</f>
        <v>0</v>
      </c>
      <c r="Z84" s="24">
        <f>'Table U7'!Z$39*$AY84</f>
        <v>0</v>
      </c>
      <c r="AA84" s="24">
        <f>'Table U7'!AA$39*$AZ84</f>
        <v>16.733119319628258</v>
      </c>
      <c r="AB84" s="24">
        <f t="shared" si="39"/>
        <v>16.733119319628258</v>
      </c>
      <c r="AC84" s="24">
        <f>'Table U7'!AC$39*$AW84</f>
        <v>0</v>
      </c>
      <c r="AD84" s="24">
        <f>'Table U7'!AD$39*$AX84</f>
        <v>0</v>
      </c>
      <c r="AE84" s="24">
        <f>'Table U7'!AE$39*$AY84</f>
        <v>0</v>
      </c>
      <c r="AF84" s="24">
        <f>'Table U7'!AF$39*$AZ84</f>
        <v>0</v>
      </c>
      <c r="AG84" s="24">
        <f t="shared" si="40"/>
        <v>0</v>
      </c>
      <c r="AH84" s="24">
        <f>'Table U7'!AH$39*$AW84</f>
        <v>0</v>
      </c>
      <c r="AI84" s="24">
        <f>'Table U7'!AI$39*$AX84</f>
        <v>0</v>
      </c>
      <c r="AJ84" s="24">
        <f>'Table U7'!AJ$39*$AY84</f>
        <v>0</v>
      </c>
      <c r="AK84" s="24">
        <f>'Table U7'!AK$39*$AZ84</f>
        <v>0</v>
      </c>
      <c r="AL84" s="24">
        <f t="shared" si="41"/>
        <v>0</v>
      </c>
      <c r="AM84" s="24">
        <f>'Table U7'!AM$39*$AW84</f>
        <v>0</v>
      </c>
      <c r="AN84" s="24">
        <f>'Table U7'!AN$39*$AX84</f>
        <v>0.33470354864210194</v>
      </c>
      <c r="AO84" s="24">
        <f>'Table U7'!AO$39*$AY84</f>
        <v>9.5933251806189634</v>
      </c>
      <c r="AP84" s="24">
        <f>'Table U7'!AP$39*$AZ84</f>
        <v>3.3630733256038985</v>
      </c>
      <c r="AQ84" s="24">
        <f t="shared" si="42"/>
        <v>13.291102054864965</v>
      </c>
      <c r="AR84" s="24">
        <f>'Table U7'!AR$39*$AW84</f>
        <v>0</v>
      </c>
      <c r="AS84" s="24">
        <f>'Table U7'!AS$39*$AX84</f>
        <v>0.25529629866813497</v>
      </c>
      <c r="AT84" s="24">
        <f>'Table U7'!AT$39*$AY84</f>
        <v>10.718748582485649</v>
      </c>
      <c r="AU84" s="24">
        <f>'Table U7'!AU$39*$AZ84</f>
        <v>3.6665838086277764</v>
      </c>
      <c r="AV84" s="24">
        <f t="shared" si="43"/>
        <v>14.640628689781561</v>
      </c>
      <c r="AW84" s="24">
        <v>0</v>
      </c>
      <c r="AX84" s="24">
        <v>1.9457986711966606</v>
      </c>
      <c r="AY84" s="24">
        <v>77.061945787213233</v>
      </c>
      <c r="AZ84" s="24">
        <v>115.56498011147734</v>
      </c>
      <c r="BA84" s="24">
        <f t="shared" si="44"/>
        <v>194.57272456988721</v>
      </c>
    </row>
    <row r="85" spans="1:59" x14ac:dyDescent="0.2">
      <c r="A85" s="132"/>
      <c r="B85" s="126">
        <v>36</v>
      </c>
      <c r="C85" s="105" t="s">
        <v>69</v>
      </c>
      <c r="D85" s="24">
        <f>'Table U7'!D$40*$AW85</f>
        <v>0</v>
      </c>
      <c r="E85" s="24">
        <f>'Table U7'!E$40*$AX85</f>
        <v>0</v>
      </c>
      <c r="F85" s="24">
        <f>'Table U7'!F$40*$AY85</f>
        <v>0</v>
      </c>
      <c r="G85" s="24">
        <f>'Table U7'!G$40*$AZ85</f>
        <v>0</v>
      </c>
      <c r="H85" s="24">
        <f t="shared" si="35"/>
        <v>0</v>
      </c>
      <c r="I85" s="24">
        <f>'Table U7'!I$40*$AW85</f>
        <v>0</v>
      </c>
      <c r="J85" s="24">
        <f>'Table U7'!J$40*$AX85</f>
        <v>1.0325919753592809</v>
      </c>
      <c r="K85" s="24">
        <f>'Table U7'!K$40*$AY85</f>
        <v>10.491381914511857</v>
      </c>
      <c r="L85" s="24">
        <f>'Table U7'!L$40*$AZ85</f>
        <v>49.772342106481716</v>
      </c>
      <c r="M85" s="24">
        <f t="shared" si="36"/>
        <v>61.296315996352853</v>
      </c>
      <c r="N85" s="24">
        <f>'Table U7'!N$40*$AW85</f>
        <v>0</v>
      </c>
      <c r="O85" s="24">
        <f>'Table U7'!O$40*$AX85</f>
        <v>0.48031248652291586</v>
      </c>
      <c r="P85" s="24">
        <f>'Table U7'!P$40*$AY85</f>
        <v>5.841088568051739</v>
      </c>
      <c r="Q85" s="24">
        <f>'Table U7'!Q$40*$AZ85</f>
        <v>27.32360312174491</v>
      </c>
      <c r="R85" s="24">
        <f t="shared" si="37"/>
        <v>33.645004176319567</v>
      </c>
      <c r="S85" s="24">
        <f>'Table U7'!S$40*$AW85</f>
        <v>0</v>
      </c>
      <c r="T85" s="24">
        <f>'Table U7'!T$40*$AX85</f>
        <v>0</v>
      </c>
      <c r="U85" s="24">
        <f>'Table U7'!U$40*$AY85</f>
        <v>0</v>
      </c>
      <c r="V85" s="24">
        <f>'Table U7'!V$40*$AZ85</f>
        <v>287.59675807181844</v>
      </c>
      <c r="W85" s="24">
        <f t="shared" si="38"/>
        <v>287.59675807181844</v>
      </c>
      <c r="X85" s="24">
        <f>'Table U7'!X$40*$AW85</f>
        <v>0</v>
      </c>
      <c r="Y85" s="24">
        <f>'Table U7'!Y$40*$AX85</f>
        <v>0</v>
      </c>
      <c r="Z85" s="24">
        <f>'Table U7'!Z$40*$AY85</f>
        <v>0</v>
      </c>
      <c r="AA85" s="24">
        <f>'Table U7'!AA$40*$AZ85</f>
        <v>66.473856576220456</v>
      </c>
      <c r="AB85" s="24">
        <f t="shared" si="39"/>
        <v>66.473856576220456</v>
      </c>
      <c r="AC85" s="24">
        <f>'Table U7'!AC$40*$AW85</f>
        <v>0</v>
      </c>
      <c r="AD85" s="24">
        <f>'Table U7'!AD$40*$AX85</f>
        <v>0</v>
      </c>
      <c r="AE85" s="24">
        <f>'Table U7'!AE$40*$AY85</f>
        <v>0</v>
      </c>
      <c r="AF85" s="24">
        <f>'Table U7'!AF$40*$AZ85</f>
        <v>0</v>
      </c>
      <c r="AG85" s="24">
        <f t="shared" si="40"/>
        <v>0</v>
      </c>
      <c r="AH85" s="24">
        <f>'Table U7'!AH$40*$AW85</f>
        <v>0</v>
      </c>
      <c r="AI85" s="24">
        <f>'Table U7'!AI$40*$AX85</f>
        <v>0</v>
      </c>
      <c r="AJ85" s="24">
        <f>'Table U7'!AJ$40*$AY85</f>
        <v>0</v>
      </c>
      <c r="AK85" s="24">
        <f>'Table U7'!AK$40*$AZ85</f>
        <v>0</v>
      </c>
      <c r="AL85" s="24">
        <f t="shared" si="41"/>
        <v>0</v>
      </c>
      <c r="AM85" s="24">
        <f>'Table U7'!AM$40*$AW85</f>
        <v>0</v>
      </c>
      <c r="AN85" s="24">
        <f>'Table U7'!AN$40*$AX85</f>
        <v>0.37348792698972011</v>
      </c>
      <c r="AO85" s="24">
        <f>'Table U7'!AO$40*$AY85</f>
        <v>2.7609348665232405</v>
      </c>
      <c r="AP85" s="24">
        <f>'Table U7'!AP$40*$AZ85</f>
        <v>13.360118315732707</v>
      </c>
      <c r="AQ85" s="24">
        <f t="shared" si="42"/>
        <v>16.494541109245667</v>
      </c>
      <c r="AR85" s="24">
        <f>'Table U7'!AR$40*$AW85</f>
        <v>0</v>
      </c>
      <c r="AS85" s="24">
        <f>'Table U7'!AS$40*$AX85</f>
        <v>0.28487921847422021</v>
      </c>
      <c r="AT85" s="24">
        <f>'Table U7'!AT$40*$AY85</f>
        <v>3.0848288919329416</v>
      </c>
      <c r="AU85" s="24">
        <f>'Table U7'!AU$40*$AZ85</f>
        <v>14.565841643973272</v>
      </c>
      <c r="AV85" s="24">
        <f t="shared" si="43"/>
        <v>17.935549754380432</v>
      </c>
      <c r="AW85" s="24">
        <v>0</v>
      </c>
      <c r="AX85" s="24">
        <v>2.1712716073461373</v>
      </c>
      <c r="AY85" s="24">
        <v>22.17823424101978</v>
      </c>
      <c r="AZ85" s="24">
        <v>459.09251983597153</v>
      </c>
      <c r="BA85" s="24">
        <f t="shared" si="44"/>
        <v>483.44202568433747</v>
      </c>
    </row>
    <row r="86" spans="1:59" x14ac:dyDescent="0.2">
      <c r="A86" s="132"/>
      <c r="B86" s="126">
        <v>38</v>
      </c>
      <c r="C86" s="105" t="s">
        <v>70</v>
      </c>
      <c r="D86" s="24">
        <f>'Table U7'!D$41*$AW86</f>
        <v>0</v>
      </c>
      <c r="E86" s="24">
        <f>'Table U7'!E$41*$AX86</f>
        <v>0</v>
      </c>
      <c r="F86" s="24">
        <f>'Table U7'!F$41*$AY86</f>
        <v>0</v>
      </c>
      <c r="G86" s="24">
        <f>'Table U7'!G$41*$AZ86</f>
        <v>0</v>
      </c>
      <c r="H86" s="24">
        <f t="shared" si="35"/>
        <v>0</v>
      </c>
      <c r="I86" s="24">
        <f>'Table U7'!I$41*$AW86</f>
        <v>0</v>
      </c>
      <c r="J86" s="24">
        <f>'Table U7'!J$41*$AX86</f>
        <v>7.9694358793419546</v>
      </c>
      <c r="K86" s="24">
        <f>'Table U7'!K$41*$AY86</f>
        <v>7.342229153616656</v>
      </c>
      <c r="L86" s="24">
        <f>'Table U7'!L$41*$AZ86</f>
        <v>5.6982318457577952</v>
      </c>
      <c r="M86" s="24">
        <f t="shared" si="36"/>
        <v>21.009896878716408</v>
      </c>
      <c r="N86" s="24">
        <f>'Table U7'!N$41*$AW86</f>
        <v>0</v>
      </c>
      <c r="O86" s="24">
        <f>'Table U7'!O$41*$AX86</f>
        <v>3.7070010756764016</v>
      </c>
      <c r="P86" s="24">
        <f>'Table U7'!P$41*$AY86</f>
        <v>4.0877942603428581</v>
      </c>
      <c r="Q86" s="24">
        <f>'Table U7'!Q$41*$AZ86</f>
        <v>3.1281675496821366</v>
      </c>
      <c r="R86" s="24">
        <f t="shared" si="37"/>
        <v>10.922962885701395</v>
      </c>
      <c r="S86" s="24">
        <f>'Table U7'!S$41*$AW86</f>
        <v>0</v>
      </c>
      <c r="T86" s="24">
        <f>'Table U7'!T$41*$AX86</f>
        <v>0</v>
      </c>
      <c r="U86" s="24">
        <f>'Table U7'!U$41*$AY86</f>
        <v>0</v>
      </c>
      <c r="V86" s="24">
        <f>'Table U7'!V$41*$AZ86</f>
        <v>32.925776369445153</v>
      </c>
      <c r="W86" s="24">
        <f t="shared" si="38"/>
        <v>32.925776369445153</v>
      </c>
      <c r="X86" s="24">
        <f>'Table U7'!X$41*$AW86</f>
        <v>0</v>
      </c>
      <c r="Y86" s="24">
        <f>'Table U7'!Y$41*$AX86</f>
        <v>0</v>
      </c>
      <c r="Z86" s="24">
        <f>'Table U7'!Z$41*$AY86</f>
        <v>0</v>
      </c>
      <c r="AA86" s="24">
        <f>'Table U7'!AA$41*$AZ86</f>
        <v>7.6103199170855911</v>
      </c>
      <c r="AB86" s="24">
        <f t="shared" si="39"/>
        <v>7.6103199170855911</v>
      </c>
      <c r="AC86" s="24">
        <f>'Table U7'!AC$41*$AW86</f>
        <v>0</v>
      </c>
      <c r="AD86" s="24">
        <f>'Table U7'!AD$41*$AX86</f>
        <v>0</v>
      </c>
      <c r="AE86" s="24">
        <f>'Table U7'!AE$41*$AY86</f>
        <v>0</v>
      </c>
      <c r="AF86" s="24">
        <f>'Table U7'!AF$41*$AZ86</f>
        <v>0</v>
      </c>
      <c r="AG86" s="24">
        <f t="shared" si="40"/>
        <v>0</v>
      </c>
      <c r="AH86" s="24">
        <f>'Table U7'!AH$41*$AW86</f>
        <v>0</v>
      </c>
      <c r="AI86" s="24">
        <f>'Table U7'!AI$41*$AX86</f>
        <v>0</v>
      </c>
      <c r="AJ86" s="24">
        <f>'Table U7'!AJ$41*$AY86</f>
        <v>0</v>
      </c>
      <c r="AK86" s="24">
        <f>'Table U7'!AK$41*$AZ86</f>
        <v>0</v>
      </c>
      <c r="AL86" s="24">
        <f t="shared" si="41"/>
        <v>0</v>
      </c>
      <c r="AM86" s="24">
        <f>'Table U7'!AM$41*$AW86</f>
        <v>0</v>
      </c>
      <c r="AN86" s="24">
        <f>'Table U7'!AN$41*$AX86</f>
        <v>2.8825404001588164</v>
      </c>
      <c r="AO86" s="24">
        <f>'Table U7'!AO$41*$AY86</f>
        <v>1.9321969816182056</v>
      </c>
      <c r="AP86" s="24">
        <f>'Table U7'!AP$41*$AZ86</f>
        <v>1.5295452941903254</v>
      </c>
      <c r="AQ86" s="24">
        <f t="shared" si="42"/>
        <v>6.3442826759673467</v>
      </c>
      <c r="AR86" s="24">
        <f>'Table U7'!AR$41*$AW86</f>
        <v>0</v>
      </c>
      <c r="AS86" s="24">
        <f>'Table U7'!AS$41*$AX86</f>
        <v>2.1986677401762753</v>
      </c>
      <c r="AT86" s="24">
        <f>'Table U7'!AT$41*$AY86</f>
        <v>2.1588691374336308</v>
      </c>
      <c r="AU86" s="24">
        <f>'Table U7'!AU$41*$AZ86</f>
        <v>1.66758362582951</v>
      </c>
      <c r="AV86" s="24">
        <f t="shared" si="43"/>
        <v>6.0251205034394157</v>
      </c>
      <c r="AW86" s="24">
        <v>0</v>
      </c>
      <c r="AX86" s="24">
        <v>16.757645095353446</v>
      </c>
      <c r="AY86" s="24">
        <v>15.521089533011349</v>
      </c>
      <c r="AZ86" s="24">
        <v>52.559624601990514</v>
      </c>
      <c r="BA86" s="24">
        <f t="shared" si="44"/>
        <v>84.838359230355309</v>
      </c>
    </row>
    <row r="87" spans="1:59" s="113" customFormat="1" ht="14.25" customHeight="1" x14ac:dyDescent="0.2">
      <c r="A87" s="113" t="s">
        <v>395</v>
      </c>
      <c r="B87" s="133"/>
      <c r="D87" s="124">
        <f t="shared" ref="D87:AW87" si="45">D51+D54+D57+D60+D63+D66+D69+D73+D77+D80</f>
        <v>831.25460645972578</v>
      </c>
      <c r="E87" s="124">
        <f t="shared" si="45"/>
        <v>179.14406985585501</v>
      </c>
      <c r="F87" s="124">
        <f t="shared" si="45"/>
        <v>1924.2045933162558</v>
      </c>
      <c r="G87" s="124">
        <f t="shared" si="45"/>
        <v>803.40195296604509</v>
      </c>
      <c r="H87" s="124">
        <f t="shared" si="45"/>
        <v>3738.0052225978811</v>
      </c>
      <c r="I87" s="124">
        <f t="shared" si="45"/>
        <v>257.58161101343705</v>
      </c>
      <c r="J87" s="124">
        <f t="shared" si="45"/>
        <v>259.83307553708397</v>
      </c>
      <c r="K87" s="124">
        <f t="shared" si="45"/>
        <v>4335.8853451526511</v>
      </c>
      <c r="L87" s="124">
        <f t="shared" si="45"/>
        <v>1385.7140317277594</v>
      </c>
      <c r="M87" s="124">
        <f t="shared" si="45"/>
        <v>6239.0140634309319</v>
      </c>
      <c r="N87" s="124">
        <f t="shared" si="45"/>
        <v>127.67199249125531</v>
      </c>
      <c r="O87" s="124">
        <f t="shared" si="45"/>
        <v>76.58494752168447</v>
      </c>
      <c r="P87" s="124">
        <f t="shared" si="45"/>
        <v>1017.6404961215929</v>
      </c>
      <c r="Q87" s="124">
        <f t="shared" si="45"/>
        <v>503.96438286775589</v>
      </c>
      <c r="R87" s="124">
        <f t="shared" si="45"/>
        <v>1725.8618190022887</v>
      </c>
      <c r="S87" s="124">
        <f t="shared" si="45"/>
        <v>0</v>
      </c>
      <c r="T87" s="124">
        <f t="shared" si="45"/>
        <v>0</v>
      </c>
      <c r="U87" s="124">
        <f t="shared" si="45"/>
        <v>0</v>
      </c>
      <c r="V87" s="124">
        <f t="shared" si="45"/>
        <v>2683.2969582728583</v>
      </c>
      <c r="W87" s="124">
        <f t="shared" si="45"/>
        <v>2683.2969582728583</v>
      </c>
      <c r="X87" s="124">
        <f t="shared" si="45"/>
        <v>0</v>
      </c>
      <c r="Y87" s="124">
        <f t="shared" si="45"/>
        <v>0</v>
      </c>
      <c r="Z87" s="124">
        <f t="shared" si="45"/>
        <v>0</v>
      </c>
      <c r="AA87" s="124">
        <f t="shared" si="45"/>
        <v>755.37616669314752</v>
      </c>
      <c r="AB87" s="124">
        <f t="shared" si="45"/>
        <v>755.37616669314752</v>
      </c>
      <c r="AC87" s="124">
        <f t="shared" si="45"/>
        <v>0</v>
      </c>
      <c r="AD87" s="124">
        <f t="shared" si="45"/>
        <v>0</v>
      </c>
      <c r="AE87" s="124">
        <f t="shared" si="45"/>
        <v>0</v>
      </c>
      <c r="AF87" s="124">
        <f t="shared" si="45"/>
        <v>229.31581482635232</v>
      </c>
      <c r="AG87" s="124">
        <f t="shared" si="45"/>
        <v>229.31581482635232</v>
      </c>
      <c r="AH87" s="124">
        <f t="shared" si="45"/>
        <v>0</v>
      </c>
      <c r="AI87" s="124">
        <f t="shared" si="45"/>
        <v>0</v>
      </c>
      <c r="AJ87" s="124">
        <f t="shared" si="45"/>
        <v>0</v>
      </c>
      <c r="AK87" s="124">
        <f t="shared" si="45"/>
        <v>443.53452398276886</v>
      </c>
      <c r="AL87" s="124">
        <f t="shared" si="45"/>
        <v>443.53452398276886</v>
      </c>
      <c r="AM87" s="124">
        <f t="shared" si="45"/>
        <v>102.17914862220263</v>
      </c>
      <c r="AN87" s="124">
        <f t="shared" si="45"/>
        <v>130.11461826672235</v>
      </c>
      <c r="AO87" s="124">
        <f t="shared" si="45"/>
        <v>1483.1863175572059</v>
      </c>
      <c r="AP87" s="124">
        <f t="shared" si="45"/>
        <v>619.92938433948257</v>
      </c>
      <c r="AQ87" s="124">
        <f t="shared" si="45"/>
        <v>2335.4094687856132</v>
      </c>
      <c r="AR87" s="124">
        <f t="shared" si="45"/>
        <v>155.04850533318876</v>
      </c>
      <c r="AS87" s="124">
        <f t="shared" si="45"/>
        <v>75.76534631025001</v>
      </c>
      <c r="AT87" s="124">
        <f t="shared" si="45"/>
        <v>1018.1001139435691</v>
      </c>
      <c r="AU87" s="124">
        <f t="shared" si="45"/>
        <v>385.74332335626599</v>
      </c>
      <c r="AV87" s="124">
        <f t="shared" si="45"/>
        <v>1634.6572889432739</v>
      </c>
      <c r="AW87" s="124">
        <f t="shared" si="45"/>
        <v>1474.5652043029186</v>
      </c>
      <c r="AX87" s="124">
        <f>AW51+AW54+AW57+AW60+AW63+AW66+AW69+AW73+AW77+AW80</f>
        <v>1474.5652043029186</v>
      </c>
      <c r="AY87" s="124">
        <f>AY51+AY54+AY57+AY60+AY63+AY66+AY69+AY73+AY77+AY80</f>
        <v>9779.016866091275</v>
      </c>
      <c r="AZ87" s="124">
        <f>AW51+AW54+AW57+AW60+AW63+AW66+AW69+AW73+AW77+AW80</f>
        <v>1474.5652043029186</v>
      </c>
      <c r="BA87" s="124">
        <f>BA51+BA54+BA57+BA60+BA63+BA66+BA69+BA73+BA77+BA80</f>
        <v>19785.300666918225</v>
      </c>
      <c r="BB87" s="125">
        <f>BA87-SUM(H87,M87,R87,W87,AB87,AG87,AL87,AQ87,AV87)</f>
        <v>0.82934038310850156</v>
      </c>
    </row>
    <row r="90" spans="1:59" x14ac:dyDescent="0.2">
      <c r="A90" s="105" t="s">
        <v>392</v>
      </c>
    </row>
    <row r="91" spans="1:59" x14ac:dyDescent="0.2">
      <c r="A91" s="105" t="s">
        <v>394</v>
      </c>
      <c r="B91" s="113"/>
      <c r="C91" s="113"/>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25"/>
      <c r="AB91" s="125"/>
      <c r="AC91" s="125"/>
      <c r="AD91" s="125"/>
      <c r="AE91" s="125"/>
      <c r="AF91" s="125"/>
      <c r="AG91" s="125"/>
      <c r="AH91" s="125"/>
      <c r="AI91" s="125"/>
      <c r="AJ91" s="125"/>
      <c r="AK91" s="125"/>
      <c r="AL91" s="125"/>
      <c r="AM91" s="125"/>
      <c r="AN91" s="125"/>
      <c r="AO91" s="125"/>
      <c r="AP91" s="125"/>
      <c r="AQ91" s="125"/>
      <c r="AR91" s="125"/>
      <c r="AS91" s="125"/>
      <c r="AT91" s="125"/>
      <c r="AU91" s="125"/>
      <c r="AV91" s="125"/>
      <c r="AW91" s="125"/>
      <c r="AX91" s="125"/>
      <c r="AY91" s="125"/>
      <c r="AZ91" s="125"/>
      <c r="BA91" s="125"/>
    </row>
    <row r="92" spans="1:59" ht="18" thickBot="1" x14ac:dyDescent="0.35">
      <c r="A92" s="140">
        <v>2018</v>
      </c>
      <c r="D92" s="134"/>
      <c r="E92" s="134"/>
      <c r="F92" s="134"/>
      <c r="G92" s="134"/>
      <c r="H92" s="134"/>
      <c r="I92" s="134"/>
      <c r="J92" s="134"/>
      <c r="K92" s="134"/>
      <c r="L92" s="134"/>
      <c r="M92" s="134"/>
      <c r="N92" s="135"/>
      <c r="O92" s="135"/>
      <c r="P92" s="135"/>
      <c r="Q92" s="135"/>
      <c r="R92" s="135"/>
      <c r="S92" s="135"/>
      <c r="T92" s="135"/>
      <c r="U92" s="135"/>
      <c r="V92" s="135"/>
      <c r="W92" s="135"/>
      <c r="X92" s="135"/>
      <c r="Y92" s="135"/>
      <c r="Z92" s="135"/>
      <c r="AA92" s="135"/>
      <c r="AB92" s="135"/>
      <c r="AC92" s="135"/>
      <c r="AD92" s="135"/>
      <c r="AE92" s="135"/>
      <c r="AF92" s="135"/>
      <c r="AG92" s="135"/>
      <c r="AH92" s="135"/>
      <c r="AI92" s="135"/>
      <c r="AJ92" s="135"/>
      <c r="AK92" s="135"/>
      <c r="AL92" s="135"/>
      <c r="AM92" s="135"/>
      <c r="AN92" s="135"/>
      <c r="AO92" s="135"/>
      <c r="AP92" s="135"/>
      <c r="AQ92" s="135"/>
      <c r="AR92" s="135"/>
      <c r="AS92" s="135"/>
      <c r="AT92" s="135"/>
      <c r="AU92" s="135"/>
      <c r="AV92" s="135"/>
      <c r="AW92" s="135"/>
      <c r="AX92" s="135"/>
      <c r="AY92" s="135"/>
      <c r="AZ92" s="135"/>
      <c r="BA92" s="135"/>
    </row>
    <row r="93" spans="1:59" ht="13.5" thickTop="1" x14ac:dyDescent="0.2">
      <c r="A93" s="136"/>
      <c r="B93" s="113"/>
      <c r="C93" s="113"/>
      <c r="D93" s="124"/>
      <c r="E93" s="124"/>
      <c r="F93" s="124"/>
      <c r="G93" s="124"/>
      <c r="H93" s="124"/>
      <c r="I93" s="124"/>
      <c r="J93" s="124"/>
      <c r="K93" s="124"/>
      <c r="L93" s="124"/>
      <c r="M93" s="124"/>
      <c r="N93" s="124"/>
      <c r="O93" s="124"/>
      <c r="P93" s="124"/>
      <c r="Q93" s="124"/>
      <c r="R93" s="124"/>
      <c r="S93" s="124"/>
      <c r="T93" s="124"/>
      <c r="U93" s="124"/>
      <c r="V93" s="124"/>
      <c r="W93" s="124"/>
      <c r="X93" s="124"/>
      <c r="Y93" s="124"/>
      <c r="Z93" s="124"/>
      <c r="AA93" s="124"/>
      <c r="AB93" s="124"/>
      <c r="AC93" s="124"/>
      <c r="AD93" s="124"/>
      <c r="AE93" s="124"/>
      <c r="AF93" s="124"/>
      <c r="AG93" s="124"/>
      <c r="AH93" s="124"/>
      <c r="AI93" s="124"/>
      <c r="AJ93" s="124"/>
      <c r="AK93" s="124"/>
      <c r="AL93" s="124"/>
      <c r="AM93" s="124"/>
      <c r="AN93" s="124"/>
      <c r="AO93" s="124"/>
      <c r="AP93" s="124"/>
      <c r="AQ93" s="124"/>
      <c r="AR93" s="124"/>
      <c r="AS93" s="124"/>
      <c r="AT93" s="124"/>
      <c r="AU93" s="124"/>
      <c r="AV93" s="124"/>
      <c r="AW93" s="124"/>
      <c r="AX93" s="124"/>
      <c r="AY93" s="124"/>
      <c r="AZ93" s="124"/>
      <c r="BA93" s="124"/>
    </row>
    <row r="94" spans="1:59" x14ac:dyDescent="0.2">
      <c r="A94" s="137" t="s">
        <v>354</v>
      </c>
      <c r="B94" s="106" t="s">
        <v>355</v>
      </c>
      <c r="C94" s="106" t="s">
        <v>356</v>
      </c>
      <c r="D94" s="138" t="s">
        <v>396</v>
      </c>
      <c r="E94" s="138" t="s">
        <v>397</v>
      </c>
      <c r="F94" s="138" t="s">
        <v>398</v>
      </c>
      <c r="G94" s="138" t="s">
        <v>399</v>
      </c>
      <c r="H94" s="138" t="s">
        <v>400</v>
      </c>
      <c r="I94" s="138" t="s">
        <v>357</v>
      </c>
      <c r="J94" s="138" t="s">
        <v>358</v>
      </c>
      <c r="K94" s="138" t="s">
        <v>359</v>
      </c>
      <c r="L94" s="138" t="s">
        <v>360</v>
      </c>
      <c r="M94" s="138" t="s">
        <v>361</v>
      </c>
      <c r="N94" s="138" t="s">
        <v>362</v>
      </c>
      <c r="O94" s="138" t="s">
        <v>363</v>
      </c>
      <c r="P94" s="138" t="s">
        <v>364</v>
      </c>
      <c r="Q94" s="138" t="s">
        <v>365</v>
      </c>
      <c r="R94" s="138" t="s">
        <v>366</v>
      </c>
      <c r="S94" s="138" t="s">
        <v>367</v>
      </c>
      <c r="T94" s="138" t="s">
        <v>368</v>
      </c>
      <c r="U94" s="138" t="s">
        <v>282</v>
      </c>
      <c r="V94" s="138" t="s">
        <v>369</v>
      </c>
      <c r="W94" s="138" t="s">
        <v>370</v>
      </c>
      <c r="X94" s="138" t="s">
        <v>371</v>
      </c>
      <c r="Y94" s="138" t="s">
        <v>372</v>
      </c>
      <c r="Z94" s="138" t="s">
        <v>373</v>
      </c>
      <c r="AA94" s="138" t="s">
        <v>374</v>
      </c>
      <c r="AB94" s="138" t="s">
        <v>375</v>
      </c>
      <c r="AC94" s="138" t="s">
        <v>376</v>
      </c>
      <c r="AD94" s="138" t="s">
        <v>333</v>
      </c>
      <c r="AE94" s="138" t="s">
        <v>332</v>
      </c>
      <c r="AF94" s="138" t="s">
        <v>331</v>
      </c>
      <c r="AG94" s="138" t="s">
        <v>377</v>
      </c>
      <c r="AH94" s="138" t="s">
        <v>378</v>
      </c>
      <c r="AI94" s="138" t="s">
        <v>379</v>
      </c>
      <c r="AJ94" s="138" t="s">
        <v>380</v>
      </c>
      <c r="AK94" s="138" t="s">
        <v>381</v>
      </c>
      <c r="AL94" s="138" t="s">
        <v>382</v>
      </c>
      <c r="AM94" s="138" t="s">
        <v>383</v>
      </c>
      <c r="AN94" s="138" t="s">
        <v>384</v>
      </c>
      <c r="AO94" s="138" t="s">
        <v>385</v>
      </c>
      <c r="AP94" s="138" t="s">
        <v>386</v>
      </c>
      <c r="AQ94" s="138" t="s">
        <v>387</v>
      </c>
      <c r="AR94" s="138" t="s">
        <v>388</v>
      </c>
      <c r="AS94" s="138" t="s">
        <v>340</v>
      </c>
      <c r="AT94" s="138" t="s">
        <v>339</v>
      </c>
      <c r="AU94" s="138" t="s">
        <v>338</v>
      </c>
      <c r="AV94" s="138" t="s">
        <v>389</v>
      </c>
      <c r="AW94" s="138" t="s">
        <v>390</v>
      </c>
      <c r="AX94" s="138" t="s">
        <v>347</v>
      </c>
      <c r="AY94" s="138" t="s">
        <v>346</v>
      </c>
      <c r="AZ94" s="138" t="s">
        <v>345</v>
      </c>
      <c r="BA94" s="138" t="s">
        <v>391</v>
      </c>
      <c r="BC94" s="105" t="s">
        <v>154</v>
      </c>
      <c r="BD94" s="105" t="s">
        <v>155</v>
      </c>
      <c r="BE94" s="105" t="s">
        <v>156</v>
      </c>
      <c r="BF94" s="105" t="s">
        <v>294</v>
      </c>
      <c r="BG94" s="105" t="s">
        <v>168</v>
      </c>
    </row>
    <row r="95" spans="1:59" ht="22.5" x14ac:dyDescent="0.2">
      <c r="A95" s="110" t="s">
        <v>393</v>
      </c>
      <c r="B95" s="111"/>
      <c r="C95" s="111"/>
      <c r="D95" s="112">
        <f>'Table U7'!D$9*$AW95</f>
        <v>386.51487780834776</v>
      </c>
      <c r="E95" s="112">
        <f>'Table U7'!E$9*$AX95</f>
        <v>166.52965933373443</v>
      </c>
      <c r="F95" s="112">
        <f>'Table U7'!F$9*$AY95</f>
        <v>1405.5519588342631</v>
      </c>
      <c r="G95" s="112">
        <f>'Table U7'!G$9*$AZ95</f>
        <v>425.33807320829624</v>
      </c>
      <c r="H95" s="112">
        <f>SUM(D95:G95)</f>
        <v>2383.9345691846415</v>
      </c>
      <c r="I95" s="112">
        <f>'Table U7'!I$9*$AW95</f>
        <v>0</v>
      </c>
      <c r="J95" s="112">
        <f>'Table U7'!J$9*$AX95</f>
        <v>0</v>
      </c>
      <c r="K95" s="112">
        <f>'Table U7'!K$9*$AY95</f>
        <v>0</v>
      </c>
      <c r="L95" s="112">
        <f>'Table U7'!L$9*$AZ95</f>
        <v>0</v>
      </c>
      <c r="M95" s="112">
        <f>SUM(I95:L95)</f>
        <v>0</v>
      </c>
      <c r="N95" s="112">
        <f>'Table U7'!N$9*$AW95</f>
        <v>0</v>
      </c>
      <c r="O95" s="112">
        <f>'Table U7'!O$9*$AX95</f>
        <v>0</v>
      </c>
      <c r="P95" s="112">
        <f>'Table U7'!P$9*$AY95</f>
        <v>0</v>
      </c>
      <c r="Q95" s="112">
        <f>'Table U7'!Q$9*$AZ95</f>
        <v>0</v>
      </c>
      <c r="R95" s="112">
        <f>SUM(N95:Q95)</f>
        <v>0</v>
      </c>
      <c r="S95" s="112">
        <f>'Table U7'!S$9*$AW95</f>
        <v>0</v>
      </c>
      <c r="T95" s="112">
        <f>'Table U7'!T$9*$AX95</f>
        <v>0</v>
      </c>
      <c r="U95" s="112">
        <f>'Table U7'!U$9*$AY95</f>
        <v>0</v>
      </c>
      <c r="V95" s="112">
        <f>'Table U7'!V$9*$AZ95</f>
        <v>66.737727946117218</v>
      </c>
      <c r="W95" s="112">
        <f>SUM(S95:V95)</f>
        <v>66.737727946117218</v>
      </c>
      <c r="X95" s="112">
        <f>'Table U7'!X$9*$AW95</f>
        <v>0</v>
      </c>
      <c r="Y95" s="112">
        <f>'Table U7'!Y$9*$AX95</f>
        <v>0</v>
      </c>
      <c r="Z95" s="112">
        <f>'Table U7'!Z$9*$AY95</f>
        <v>0</v>
      </c>
      <c r="AA95" s="112">
        <f>'Table U7'!AA$9*$AZ95</f>
        <v>0</v>
      </c>
      <c r="AB95" s="112">
        <f>SUM(X95:AA95)</f>
        <v>0</v>
      </c>
      <c r="AC95" s="112">
        <f>'Table U7'!AC$9*$AW95</f>
        <v>0</v>
      </c>
      <c r="AD95" s="112">
        <f>'Table U7'!AD$9*$AX95</f>
        <v>0</v>
      </c>
      <c r="AE95" s="112">
        <f>'Table U7'!AE$9*$AY95</f>
        <v>0</v>
      </c>
      <c r="AF95" s="112">
        <f>'Table U7'!AF$9*$AZ95</f>
        <v>0</v>
      </c>
      <c r="AG95" s="112">
        <f>SUM(AC95:AF95)</f>
        <v>0</v>
      </c>
      <c r="AH95" s="112">
        <f>'Table U7'!AH$9*$AW95</f>
        <v>0</v>
      </c>
      <c r="AI95" s="112">
        <f>'Table U7'!AI$9*$AX95</f>
        <v>0</v>
      </c>
      <c r="AJ95" s="112">
        <f>'Table U7'!AJ$9*$AY95</f>
        <v>0</v>
      </c>
      <c r="AK95" s="112">
        <f>'Table U7'!AK$9*$AZ95</f>
        <v>0</v>
      </c>
      <c r="AL95" s="112">
        <f>SUM(AH95:AK95)</f>
        <v>0</v>
      </c>
      <c r="AM95" s="112">
        <f>'Table U7'!AM$9*$AW95</f>
        <v>0</v>
      </c>
      <c r="AN95" s="112">
        <f>'Table U7'!AN$9*$AX95</f>
        <v>0</v>
      </c>
      <c r="AO95" s="112">
        <f>'Table U7'!AO$9*$AY95</f>
        <v>0</v>
      </c>
      <c r="AP95" s="112">
        <f>'Table U7'!AP$9*$AZ95</f>
        <v>0</v>
      </c>
      <c r="AQ95" s="112">
        <f>SUM(AM95:AP95)</f>
        <v>0</v>
      </c>
      <c r="AR95" s="112">
        <f>'Table U7'!AR$9*$AW95</f>
        <v>47.247730361690927</v>
      </c>
      <c r="AS95" s="112">
        <f>'Table U7'!AS$9*$AX95</f>
        <v>20.356650916102456</v>
      </c>
      <c r="AT95" s="112">
        <f>'Table U7'!AT$9*$AY95</f>
        <v>171.81522309543936</v>
      </c>
      <c r="AU95" s="112">
        <f>'Table U7'!AU$9*$AZ95</f>
        <v>51.99349300461185</v>
      </c>
      <c r="AV95" s="112">
        <f>SUM(AR95:AU95)</f>
        <v>291.41309737784457</v>
      </c>
      <c r="AW95" s="112">
        <v>433.76260817003867</v>
      </c>
      <c r="AX95" s="112">
        <v>186.88631024983687</v>
      </c>
      <c r="AY95" s="112">
        <v>1577.3671819297026</v>
      </c>
      <c r="AZ95" s="112">
        <v>544.06929415902528</v>
      </c>
      <c r="BA95" s="112">
        <f>SUM(AW95:AZ95)</f>
        <v>2742.0853945086037</v>
      </c>
      <c r="BC95" s="120">
        <v>1265.5297878635722</v>
      </c>
      <c r="BD95" s="120">
        <v>1451.9420819045956</v>
      </c>
      <c r="BE95" s="120">
        <v>771.57930193072389</v>
      </c>
      <c r="BF95" s="120">
        <v>677.22281317632405</v>
      </c>
      <c r="BG95" s="120">
        <v>34.472499608774605</v>
      </c>
    </row>
    <row r="96" spans="1:59" x14ac:dyDescent="0.2">
      <c r="A96" s="114"/>
      <c r="B96" s="115">
        <v>24</v>
      </c>
      <c r="C96" s="116" t="s">
        <v>153</v>
      </c>
      <c r="D96" s="24" t="s">
        <v>159</v>
      </c>
      <c r="E96" s="24" t="s">
        <v>159</v>
      </c>
      <c r="F96" s="24" t="s">
        <v>159</v>
      </c>
      <c r="G96" s="24" t="s">
        <v>159</v>
      </c>
      <c r="H96" s="24" t="s">
        <v>159</v>
      </c>
      <c r="I96" s="24" t="s">
        <v>159</v>
      </c>
      <c r="J96" s="24" t="s">
        <v>159</v>
      </c>
      <c r="K96" s="24" t="s">
        <v>159</v>
      </c>
      <c r="L96" s="24" t="s">
        <v>159</v>
      </c>
      <c r="M96" s="24" t="s">
        <v>159</v>
      </c>
      <c r="N96" s="24" t="s">
        <v>159</v>
      </c>
      <c r="O96" s="24" t="s">
        <v>159</v>
      </c>
      <c r="P96" s="24" t="s">
        <v>159</v>
      </c>
      <c r="Q96" s="24" t="s">
        <v>159</v>
      </c>
      <c r="R96" s="24" t="s">
        <v>159</v>
      </c>
      <c r="S96" s="24" t="s">
        <v>159</v>
      </c>
      <c r="T96" s="24" t="s">
        <v>159</v>
      </c>
      <c r="U96" s="24" t="s">
        <v>159</v>
      </c>
      <c r="V96" s="24" t="s">
        <v>159</v>
      </c>
      <c r="W96" s="24" t="s">
        <v>159</v>
      </c>
      <c r="X96" s="24" t="s">
        <v>159</v>
      </c>
      <c r="Y96" s="24" t="s">
        <v>159</v>
      </c>
      <c r="Z96" s="24" t="s">
        <v>159</v>
      </c>
      <c r="AA96" s="24" t="s">
        <v>159</v>
      </c>
      <c r="AB96" s="24" t="s">
        <v>159</v>
      </c>
      <c r="AC96" s="24" t="s">
        <v>159</v>
      </c>
      <c r="AD96" s="24" t="s">
        <v>159</v>
      </c>
      <c r="AE96" s="24" t="s">
        <v>159</v>
      </c>
      <c r="AF96" s="24" t="s">
        <v>159</v>
      </c>
      <c r="AG96" s="24" t="s">
        <v>159</v>
      </c>
      <c r="AH96" s="24" t="s">
        <v>159</v>
      </c>
      <c r="AI96" s="24" t="s">
        <v>159</v>
      </c>
      <c r="AJ96" s="24" t="s">
        <v>159</v>
      </c>
      <c r="AK96" s="24" t="s">
        <v>159</v>
      </c>
      <c r="AL96" s="24" t="s">
        <v>159</v>
      </c>
      <c r="AM96" s="24" t="s">
        <v>159</v>
      </c>
      <c r="AN96" s="24" t="s">
        <v>159</v>
      </c>
      <c r="AO96" s="24" t="s">
        <v>159</v>
      </c>
      <c r="AP96" s="24" t="s">
        <v>159</v>
      </c>
      <c r="AQ96" s="24" t="s">
        <v>159</v>
      </c>
      <c r="AR96" s="24" t="s">
        <v>159</v>
      </c>
      <c r="AS96" s="24" t="s">
        <v>159</v>
      </c>
      <c r="AT96" s="24" t="s">
        <v>159</v>
      </c>
      <c r="AU96" s="24" t="s">
        <v>159</v>
      </c>
      <c r="AV96" s="24" t="s">
        <v>159</v>
      </c>
      <c r="AW96" s="24" t="s">
        <v>159</v>
      </c>
      <c r="AX96" s="24" t="s">
        <v>159</v>
      </c>
      <c r="AY96" s="24" t="s">
        <v>159</v>
      </c>
      <c r="AZ96" s="24" t="s">
        <v>159</v>
      </c>
      <c r="BA96" s="24" t="s">
        <v>159</v>
      </c>
      <c r="BB96" s="125" t="e">
        <f>BA96-SUM(H96,M96,R96,W96,AB96,AG96,AL96,AQ96,AV96)</f>
        <v>#VALUE!</v>
      </c>
      <c r="BC96" s="113"/>
      <c r="BD96" s="113"/>
      <c r="BE96" s="113"/>
      <c r="BF96" s="125">
        <v>18514.782297934689</v>
      </c>
      <c r="BG96" s="113"/>
    </row>
    <row r="97" spans="1:59" x14ac:dyDescent="0.2">
      <c r="A97" s="114"/>
      <c r="B97" s="117"/>
      <c r="C97" s="118" t="s">
        <v>157</v>
      </c>
      <c r="D97" s="119" t="s">
        <v>159</v>
      </c>
      <c r="E97" s="119" t="s">
        <v>159</v>
      </c>
      <c r="F97" s="119" t="s">
        <v>159</v>
      </c>
      <c r="G97" s="119" t="s">
        <v>159</v>
      </c>
      <c r="H97" s="119" t="s">
        <v>159</v>
      </c>
      <c r="I97" s="119" t="s">
        <v>159</v>
      </c>
      <c r="J97" s="119" t="s">
        <v>159</v>
      </c>
      <c r="K97" s="119" t="s">
        <v>159</v>
      </c>
      <c r="L97" s="119" t="s">
        <v>159</v>
      </c>
      <c r="M97" s="119" t="s">
        <v>159</v>
      </c>
      <c r="N97" s="119" t="s">
        <v>159</v>
      </c>
      <c r="O97" s="119" t="s">
        <v>159</v>
      </c>
      <c r="P97" s="119" t="s">
        <v>159</v>
      </c>
      <c r="Q97" s="119" t="s">
        <v>159</v>
      </c>
      <c r="R97" s="119" t="s">
        <v>159</v>
      </c>
      <c r="S97" s="119" t="s">
        <v>159</v>
      </c>
      <c r="T97" s="119" t="s">
        <v>159</v>
      </c>
      <c r="U97" s="119" t="s">
        <v>159</v>
      </c>
      <c r="V97" s="119" t="s">
        <v>159</v>
      </c>
      <c r="W97" s="119" t="s">
        <v>159</v>
      </c>
      <c r="X97" s="119" t="s">
        <v>159</v>
      </c>
      <c r="Y97" s="119" t="s">
        <v>159</v>
      </c>
      <c r="Z97" s="119" t="s">
        <v>159</v>
      </c>
      <c r="AA97" s="119" t="s">
        <v>159</v>
      </c>
      <c r="AB97" s="119" t="s">
        <v>159</v>
      </c>
      <c r="AC97" s="119" t="s">
        <v>159</v>
      </c>
      <c r="AD97" s="119" t="s">
        <v>159</v>
      </c>
      <c r="AE97" s="119" t="s">
        <v>159</v>
      </c>
      <c r="AF97" s="119" t="s">
        <v>159</v>
      </c>
      <c r="AG97" s="119" t="s">
        <v>159</v>
      </c>
      <c r="AH97" s="119" t="s">
        <v>159</v>
      </c>
      <c r="AI97" s="119" t="s">
        <v>159</v>
      </c>
      <c r="AJ97" s="119" t="s">
        <v>159</v>
      </c>
      <c r="AK97" s="119" t="s">
        <v>159</v>
      </c>
      <c r="AL97" s="119" t="s">
        <v>159</v>
      </c>
      <c r="AM97" s="119" t="s">
        <v>159</v>
      </c>
      <c r="AN97" s="119" t="s">
        <v>159</v>
      </c>
      <c r="AO97" s="119" t="s">
        <v>159</v>
      </c>
      <c r="AP97" s="119" t="s">
        <v>159</v>
      </c>
      <c r="AQ97" s="119" t="s">
        <v>159</v>
      </c>
      <c r="AR97" s="119" t="s">
        <v>159</v>
      </c>
      <c r="AS97" s="119" t="s">
        <v>159</v>
      </c>
      <c r="AT97" s="119" t="s">
        <v>159</v>
      </c>
      <c r="AU97" s="119" t="s">
        <v>159</v>
      </c>
      <c r="AV97" s="119" t="s">
        <v>159</v>
      </c>
      <c r="AW97" s="119" t="s">
        <v>159</v>
      </c>
      <c r="AX97" s="119" t="s">
        <v>159</v>
      </c>
      <c r="AY97" s="145" t="s">
        <v>159</v>
      </c>
      <c r="AZ97" s="119" t="s">
        <v>159</v>
      </c>
      <c r="BA97" s="119" t="s">
        <v>159</v>
      </c>
    </row>
    <row r="98" spans="1:59" x14ac:dyDescent="0.2">
      <c r="A98" s="121" t="s">
        <v>158</v>
      </c>
      <c r="B98" s="122"/>
      <c r="C98" s="123"/>
      <c r="D98" s="124">
        <f>SUM(D99:D100)</f>
        <v>3.3380844203787556</v>
      </c>
      <c r="E98" s="124">
        <f>SUM(E99:E100)</f>
        <v>98.381961344449905</v>
      </c>
      <c r="F98" s="124">
        <f>SUM(F99:F100)</f>
        <v>1385.2752908761508</v>
      </c>
      <c r="G98" s="124">
        <f>SUM(G99:G100)</f>
        <v>657.45751502034557</v>
      </c>
      <c r="H98" s="112">
        <f t="shared" ref="H98:H123" si="46">SUM(D98:G98)</f>
        <v>2144.452851661325</v>
      </c>
      <c r="I98" s="124">
        <f>SUM(I99:I100)</f>
        <v>0.24985661829182312</v>
      </c>
      <c r="J98" s="124">
        <f>SUM(J99:J100)</f>
        <v>7.3639192623091256</v>
      </c>
      <c r="K98" s="124">
        <f>SUM(K99:K100)</f>
        <v>103.68827027516096</v>
      </c>
      <c r="L98" s="124">
        <f>SUM(L99:L100)</f>
        <v>49.21089184284024</v>
      </c>
      <c r="M98" s="112">
        <f t="shared" ref="M98:M123" si="47">SUM(I98:L98)</f>
        <v>160.51293799860215</v>
      </c>
      <c r="N98" s="124">
        <f>SUM(N99:N100)</f>
        <v>0.23586464766748097</v>
      </c>
      <c r="O98" s="124">
        <f>SUM(O99:O100)</f>
        <v>6.951539783619813</v>
      </c>
      <c r="P98" s="124">
        <f>SUM(P99:P100)</f>
        <v>97.881727139751931</v>
      </c>
      <c r="Q98" s="124">
        <f>SUM(Q99:Q100)</f>
        <v>46.455081899641165</v>
      </c>
      <c r="R98" s="112">
        <f t="shared" ref="R98:R123" si="48">SUM(N98:Q98)</f>
        <v>151.52421347068039</v>
      </c>
      <c r="S98" s="124">
        <f>SUM(S99:S100)</f>
        <v>0</v>
      </c>
      <c r="T98" s="124">
        <f>SUM(T99:T100)</f>
        <v>0</v>
      </c>
      <c r="U98" s="124">
        <f>SUM(U99:U100)</f>
        <v>0</v>
      </c>
      <c r="V98" s="124">
        <f>SUM(V99:V100)</f>
        <v>476.36132372881445</v>
      </c>
      <c r="W98" s="112">
        <f t="shared" ref="W98:W123" si="49">SUM(S98:V98)</f>
        <v>476.36132372881445</v>
      </c>
      <c r="X98" s="124">
        <f>SUM(X99:X100)</f>
        <v>0</v>
      </c>
      <c r="Y98" s="124">
        <f>SUM(Y99:Y100)</f>
        <v>0</v>
      </c>
      <c r="Z98" s="124">
        <f>SUM(Z99:Z100)</f>
        <v>0</v>
      </c>
      <c r="AA98" s="124">
        <f>SUM(AA99:AA100)</f>
        <v>0</v>
      </c>
      <c r="AB98" s="112">
        <f t="shared" ref="AB98:AB123" si="50">SUM(X98:AA98)</f>
        <v>0</v>
      </c>
      <c r="AC98" s="124">
        <f>SUM(AC99:AC100)</f>
        <v>0</v>
      </c>
      <c r="AD98" s="124">
        <f>SUM(AD99:AD100)</f>
        <v>0</v>
      </c>
      <c r="AE98" s="124">
        <f>SUM(AE99:AE100)</f>
        <v>0</v>
      </c>
      <c r="AF98" s="124">
        <f>SUM(AF99:AF100)</f>
        <v>0</v>
      </c>
      <c r="AG98" s="112">
        <f t="shared" ref="AG98:AG123" si="51">SUM(AC98:AF98)</f>
        <v>0</v>
      </c>
      <c r="AH98" s="124">
        <f>SUM(AH99:AH100)</f>
        <v>0</v>
      </c>
      <c r="AI98" s="124">
        <f>SUM(AI99:AI100)</f>
        <v>0</v>
      </c>
      <c r="AJ98" s="124">
        <f>SUM(AJ99:AJ100)</f>
        <v>0</v>
      </c>
      <c r="AK98" s="124">
        <f>SUM(AK99:AK100)</f>
        <v>0</v>
      </c>
      <c r="AL98" s="112">
        <f t="shared" ref="AL98:AL123" si="52">SUM(AH98:AK98)</f>
        <v>0</v>
      </c>
      <c r="AM98" s="124">
        <f>SUM(AM99:AM100)</f>
        <v>6.5962147229041299E-2</v>
      </c>
      <c r="AN98" s="124">
        <f>SUM(AN99:AN100)</f>
        <v>1.9440746852496091</v>
      </c>
      <c r="AO98" s="124">
        <f>SUM(AO99:AO100)</f>
        <v>27.373703352642504</v>
      </c>
      <c r="AP98" s="124">
        <f>SUM(AP99:AP100)</f>
        <v>12.991675446509824</v>
      </c>
      <c r="AQ98" s="112">
        <f t="shared" ref="AQ98:AQ123" si="53">SUM(AM98:AP98)</f>
        <v>42.375415631630979</v>
      </c>
      <c r="AR98" s="124">
        <f>SUM(AR99:AR100)</f>
        <v>0.3557958244475562</v>
      </c>
      <c r="AS98" s="124">
        <f>SUM(AS99:AS100)</f>
        <v>10.486221029528195</v>
      </c>
      <c r="AT98" s="124">
        <f>SUM(AT99:AT100)</f>
        <v>147.65209687182926</v>
      </c>
      <c r="AU98" s="124">
        <f>SUM(AU99:AU100)</f>
        <v>70.076309984204514</v>
      </c>
      <c r="AV98" s="112">
        <f t="shared" ref="AV98:AV123" si="54">SUM(AR98:AU98)</f>
        <v>228.57042371000955</v>
      </c>
      <c r="AW98" s="124">
        <f>SUM(AW99:AW100)</f>
        <v>45.003040408034977</v>
      </c>
      <c r="AX98" s="124">
        <f>SUM(AX99:AX100)</f>
        <v>125.12771610515667</v>
      </c>
      <c r="AY98" s="124">
        <f>SUM(AY99:AY100)</f>
        <v>1761.8710885155353</v>
      </c>
      <c r="AZ98" s="124">
        <f>SUM(AW99:AW100)</f>
        <v>45.003040408034977</v>
      </c>
      <c r="BA98" s="124">
        <f>SUM(BA99:BA100)</f>
        <v>3244.5546429510823</v>
      </c>
    </row>
    <row r="99" spans="1:59" x14ac:dyDescent="0.2">
      <c r="B99" s="126" t="s">
        <v>45</v>
      </c>
      <c r="C99" s="105" t="s">
        <v>46</v>
      </c>
      <c r="D99" s="24">
        <f>'Table U7'!D$10*$AW99</f>
        <v>0</v>
      </c>
      <c r="E99" s="24">
        <f>'Table U7'!E$10*$AX99</f>
        <v>89.10065777248893</v>
      </c>
      <c r="F99" s="24">
        <f>'Table U7'!F$10*$AY99</f>
        <v>1254.5891332751321</v>
      </c>
      <c r="G99" s="24">
        <f>'Table U7'!G$10*$AZ99</f>
        <v>595.43331160762148</v>
      </c>
      <c r="H99" s="24">
        <f t="shared" si="46"/>
        <v>1939.1231026552423</v>
      </c>
      <c r="I99" s="24">
        <f>'Table U7'!I$10*$AW99</f>
        <v>0</v>
      </c>
      <c r="J99" s="24">
        <f>'Table U7'!J$10*$AX99</f>
        <v>6.6692109111144413</v>
      </c>
      <c r="K99" s="24">
        <f>'Table U7'!K$10*$AY99</f>
        <v>93.906372251132623</v>
      </c>
      <c r="L99" s="24">
        <f>'Table U7'!L$10*$AZ99</f>
        <v>44.568361647277058</v>
      </c>
      <c r="M99" s="24">
        <f t="shared" si="47"/>
        <v>145.14394480952413</v>
      </c>
      <c r="N99" s="24">
        <f>'Table U7'!N$10*$AW99</f>
        <v>0</v>
      </c>
      <c r="O99" s="24">
        <f>'Table U7'!O$10*$AX99</f>
        <v>6.2957351000920312</v>
      </c>
      <c r="P99" s="24">
        <f>'Table U7'!P$10*$AY99</f>
        <v>88.647615405069175</v>
      </c>
      <c r="Q99" s="24">
        <f>'Table U7'!Q$10*$AZ99</f>
        <v>42.072533395029524</v>
      </c>
      <c r="R99" s="24">
        <f t="shared" si="48"/>
        <v>137.01588390019072</v>
      </c>
      <c r="S99" s="24">
        <f>'Table U7'!S$10*$AW99</f>
        <v>0</v>
      </c>
      <c r="T99" s="24">
        <f>'Table U7'!T$10*$AX99</f>
        <v>0</v>
      </c>
      <c r="U99" s="24">
        <f>'Table U7'!U$10*$AY99</f>
        <v>0</v>
      </c>
      <c r="V99" s="24">
        <f>'Table U7'!V$10*$AZ99</f>
        <v>431.42164174800052</v>
      </c>
      <c r="W99" s="24">
        <f t="shared" si="49"/>
        <v>431.42164174800052</v>
      </c>
      <c r="X99" s="24">
        <f>'Table U7'!X$10*$AW99</f>
        <v>0</v>
      </c>
      <c r="Y99" s="24">
        <f>'Table U7'!Y$10*$AX99</f>
        <v>0</v>
      </c>
      <c r="Z99" s="24">
        <f>'Table U7'!Z$10*$AY99</f>
        <v>0</v>
      </c>
      <c r="AA99" s="24">
        <f>'Table U7'!AA$10*$AZ99</f>
        <v>0</v>
      </c>
      <c r="AB99" s="24">
        <f t="shared" si="50"/>
        <v>0</v>
      </c>
      <c r="AC99" s="24">
        <f>'Table U7'!AC$10*$AW99</f>
        <v>0</v>
      </c>
      <c r="AD99" s="24">
        <f>'Table U7'!AD$10*$AX99</f>
        <v>0</v>
      </c>
      <c r="AE99" s="24">
        <f>'Table U7'!AE$10*$AY99</f>
        <v>0</v>
      </c>
      <c r="AF99" s="24">
        <f>'Table U7'!AF$10*$AZ99</f>
        <v>0</v>
      </c>
      <c r="AG99" s="24">
        <f t="shared" si="51"/>
        <v>0</v>
      </c>
      <c r="AH99" s="24">
        <f>'Table U7'!AH$10*$AW99</f>
        <v>0</v>
      </c>
      <c r="AI99" s="24">
        <f>'Table U7'!AI$10*$AX99</f>
        <v>0</v>
      </c>
      <c r="AJ99" s="24">
        <f>'Table U7'!AJ$10*$AY99</f>
        <v>0</v>
      </c>
      <c r="AK99" s="24">
        <f>'Table U7'!AK$10*$AZ99</f>
        <v>0</v>
      </c>
      <c r="AL99" s="24">
        <f t="shared" si="52"/>
        <v>0</v>
      </c>
      <c r="AM99" s="24">
        <f>'Table U7'!AM$10*$AW99</f>
        <v>0</v>
      </c>
      <c r="AN99" s="24">
        <f>'Table U7'!AN$10*$AX99</f>
        <v>1.7606716805342126</v>
      </c>
      <c r="AO99" s="24">
        <f>'Table U7'!AO$10*$AY99</f>
        <v>24.791282274299022</v>
      </c>
      <c r="AP99" s="24">
        <f>'Table U7'!AP$10*$AZ99</f>
        <v>11.766047474881143</v>
      </c>
      <c r="AQ99" s="24">
        <f t="shared" si="53"/>
        <v>38.318001429714379</v>
      </c>
      <c r="AR99" s="24">
        <f>'Table U7'!AR$10*$AW99</f>
        <v>0</v>
      </c>
      <c r="AS99" s="24">
        <f>'Table U7'!AS$10*$AX99</f>
        <v>9.4969563374269654</v>
      </c>
      <c r="AT99" s="24">
        <f>'Table U7'!AT$10*$AY99</f>
        <v>133.72267408561291</v>
      </c>
      <c r="AU99" s="24">
        <f>'Table U7'!AU$10*$AZ99</f>
        <v>63.465346985722533</v>
      </c>
      <c r="AV99" s="24">
        <f t="shared" si="54"/>
        <v>206.68497740876239</v>
      </c>
      <c r="AW99" s="24">
        <v>40.757476750020317</v>
      </c>
      <c r="AX99" s="24">
        <v>113.32323180165659</v>
      </c>
      <c r="AY99" s="24">
        <v>1595.6570772912457</v>
      </c>
      <c r="AZ99" s="24">
        <v>1188.7272428585322</v>
      </c>
      <c r="BA99" s="24">
        <f>SUM(AW99:AZ99)</f>
        <v>2938.4650287014547</v>
      </c>
      <c r="BB99" s="125">
        <f>BA99-SUM(H99,M99,R99,W99,AB99,AG99,AL99,AQ99,AV99)</f>
        <v>40.757476750020032</v>
      </c>
      <c r="BC99" s="113"/>
      <c r="BD99" s="113"/>
      <c r="BE99" s="113"/>
      <c r="BF99" s="125">
        <f>BF96-BA130</f>
        <v>18514.782297934689</v>
      </c>
      <c r="BG99" s="113"/>
    </row>
    <row r="100" spans="1:59" x14ac:dyDescent="0.2">
      <c r="A100" s="127"/>
      <c r="B100" s="126">
        <v>23</v>
      </c>
      <c r="C100" s="105" t="s">
        <v>59</v>
      </c>
      <c r="D100" s="24">
        <f>'Table U7'!D$11*$AW100</f>
        <v>3.3380844203787556</v>
      </c>
      <c r="E100" s="24">
        <f>'Table U7'!E$11*$AX100</f>
        <v>9.2813035719609811</v>
      </c>
      <c r="F100" s="24">
        <f>'Table U7'!F$11*$AY100</f>
        <v>130.68615760101864</v>
      </c>
      <c r="G100" s="24">
        <f>'Table U7'!G$11*$AZ100</f>
        <v>62.024203412724127</v>
      </c>
      <c r="H100" s="24">
        <f t="shared" si="46"/>
        <v>205.32974900608249</v>
      </c>
      <c r="I100" s="24">
        <f>'Table U7'!I$11*$AW100</f>
        <v>0.24985661829182312</v>
      </c>
      <c r="J100" s="24">
        <f>'Table U7'!J$11*$AX100</f>
        <v>0.6947083511946841</v>
      </c>
      <c r="K100" s="24">
        <f>'Table U7'!K$11*$AY100</f>
        <v>9.7818980240283366</v>
      </c>
      <c r="L100" s="24">
        <f>'Table U7'!L$11*$AZ100</f>
        <v>4.6425301955631841</v>
      </c>
      <c r="M100" s="24">
        <f t="shared" si="47"/>
        <v>15.368993189078028</v>
      </c>
      <c r="N100" s="24">
        <f>'Table U7'!N$11*$AW100</f>
        <v>0.23586464766748097</v>
      </c>
      <c r="O100" s="24">
        <f>'Table U7'!O$11*$AX100</f>
        <v>0.65580468352778176</v>
      </c>
      <c r="P100" s="24">
        <f>'Table U7'!P$11*$AY100</f>
        <v>9.2341117346827506</v>
      </c>
      <c r="Q100" s="24">
        <f>'Table U7'!Q$11*$AZ100</f>
        <v>4.3825485046116439</v>
      </c>
      <c r="R100" s="24">
        <f t="shared" si="48"/>
        <v>14.508329570489657</v>
      </c>
      <c r="S100" s="24">
        <f>'Table U7'!S$11*$AW100</f>
        <v>0</v>
      </c>
      <c r="T100" s="24">
        <f>'Table U7'!T$11*$AX100</f>
        <v>0</v>
      </c>
      <c r="U100" s="24">
        <f>'Table U7'!U$11*$AY100</f>
        <v>0</v>
      </c>
      <c r="V100" s="24">
        <f>'Table U7'!V$11*$AZ100</f>
        <v>44.939681980813916</v>
      </c>
      <c r="W100" s="24">
        <f t="shared" si="49"/>
        <v>44.939681980813916</v>
      </c>
      <c r="X100" s="24">
        <f>'Table U7'!X$11*$AW100</f>
        <v>0</v>
      </c>
      <c r="Y100" s="24">
        <f>'Table U7'!Y$11*$AX100</f>
        <v>0</v>
      </c>
      <c r="Z100" s="24">
        <f>'Table U7'!Z$11*$AY100</f>
        <v>0</v>
      </c>
      <c r="AA100" s="24">
        <f>'Table U7'!AA$11*$AZ100</f>
        <v>0</v>
      </c>
      <c r="AB100" s="24">
        <f t="shared" si="50"/>
        <v>0</v>
      </c>
      <c r="AC100" s="24">
        <f>'Table U7'!AC$11*$AW100</f>
        <v>0</v>
      </c>
      <c r="AD100" s="24">
        <f>'Table U7'!AD$11*$AX100</f>
        <v>0</v>
      </c>
      <c r="AE100" s="24">
        <f>'Table U7'!AE$11*$AY100</f>
        <v>0</v>
      </c>
      <c r="AF100" s="24">
        <f>'Table U7'!AF$11*$AZ100</f>
        <v>0</v>
      </c>
      <c r="AG100" s="24">
        <f t="shared" si="51"/>
        <v>0</v>
      </c>
      <c r="AH100" s="24">
        <f>'Table U7'!AH$11*$AW100</f>
        <v>0</v>
      </c>
      <c r="AI100" s="24">
        <f>'Table U7'!AI$11*$AX100</f>
        <v>0</v>
      </c>
      <c r="AJ100" s="24">
        <f>'Table U7'!AJ$11*$AY100</f>
        <v>0</v>
      </c>
      <c r="AK100" s="24">
        <f>'Table U7'!AK$11*$AZ100</f>
        <v>0</v>
      </c>
      <c r="AL100" s="24">
        <f t="shared" si="52"/>
        <v>0</v>
      </c>
      <c r="AM100" s="24">
        <f>'Table U7'!AM$11*$AW100</f>
        <v>6.5962147229041299E-2</v>
      </c>
      <c r="AN100" s="24">
        <f>'Table U7'!AN$11*$AX100</f>
        <v>0.18340300471539661</v>
      </c>
      <c r="AO100" s="24">
        <f>'Table U7'!AO$11*$AY100</f>
        <v>2.582421078343482</v>
      </c>
      <c r="AP100" s="24">
        <f>'Table U7'!AP$11*$AZ100</f>
        <v>1.2256279716286802</v>
      </c>
      <c r="AQ100" s="24">
        <f t="shared" si="53"/>
        <v>4.0574142019166004</v>
      </c>
      <c r="AR100" s="24">
        <f>'Table U7'!AR$11*$AW100</f>
        <v>0.3557958244475562</v>
      </c>
      <c r="AS100" s="24">
        <f>'Table U7'!AS$11*$AX100</f>
        <v>0.98926469210123058</v>
      </c>
      <c r="AT100" s="24">
        <f>'Table U7'!AT$11*$AY100</f>
        <v>13.92942278621636</v>
      </c>
      <c r="AU100" s="24">
        <f>'Table U7'!AU$11*$AZ100</f>
        <v>6.6109629984819751</v>
      </c>
      <c r="AV100" s="24">
        <f t="shared" si="54"/>
        <v>21.885446301247121</v>
      </c>
      <c r="AW100" s="24">
        <v>4.2455636580146576</v>
      </c>
      <c r="AX100" s="24">
        <v>11.804484303500075</v>
      </c>
      <c r="AY100" s="24">
        <v>166.21401122428958</v>
      </c>
      <c r="AZ100" s="24">
        <v>123.82555506382354</v>
      </c>
      <c r="BA100" s="24">
        <f>SUM(AW100:AZ100)</f>
        <v>306.08961424962786</v>
      </c>
    </row>
    <row r="101" spans="1:59" x14ac:dyDescent="0.2">
      <c r="A101" s="121" t="s">
        <v>160</v>
      </c>
      <c r="B101" s="126"/>
      <c r="D101" s="124">
        <f>SUM(D102:D103)</f>
        <v>1.0727478425371035</v>
      </c>
      <c r="E101" s="124">
        <f>SUM(E102:E103)</f>
        <v>2.8310161973972431E-2</v>
      </c>
      <c r="F101" s="124">
        <f>SUM(F102:F103)</f>
        <v>96.703264656079611</v>
      </c>
      <c r="G101" s="124">
        <f>SUM(G102:G103)</f>
        <v>9.2154668257722445</v>
      </c>
      <c r="H101" s="112">
        <f t="shared" si="46"/>
        <v>107.01978948636292</v>
      </c>
      <c r="I101" s="124">
        <f>SUM(I102:I103)</f>
        <v>2.9614771570774652</v>
      </c>
      <c r="J101" s="124">
        <f>SUM(J102:J103)</f>
        <v>0.17581772386687483</v>
      </c>
      <c r="K101" s="124">
        <f>SUM(K102:K103)</f>
        <v>448.1336312899931</v>
      </c>
      <c r="L101" s="124">
        <f>SUM(L102:L103)</f>
        <v>49.858221806715591</v>
      </c>
      <c r="M101" s="112">
        <f t="shared" si="47"/>
        <v>501.12914797765302</v>
      </c>
      <c r="N101" s="124">
        <f>SUM(N102:N103)</f>
        <v>1.62723718258565</v>
      </c>
      <c r="O101" s="124">
        <f>SUM(O102:O103)</f>
        <v>8.8371658716993623E-2</v>
      </c>
      <c r="P101" s="124">
        <f>SUM(P102:P103)</f>
        <v>247.55459561676912</v>
      </c>
      <c r="Q101" s="124">
        <f>SUM(Q102:Q103)</f>
        <v>27.383379110545832</v>
      </c>
      <c r="R101" s="112">
        <f t="shared" si="48"/>
        <v>276.65358356861759</v>
      </c>
      <c r="S101" s="124">
        <f>SUM(S102:S103)</f>
        <v>0</v>
      </c>
      <c r="T101" s="124">
        <f>SUM(T102:T103)</f>
        <v>0</v>
      </c>
      <c r="U101" s="124">
        <f>SUM(U102:U103)</f>
        <v>0</v>
      </c>
      <c r="V101" s="124">
        <f>SUM(V102:V103)</f>
        <v>318.95158650767559</v>
      </c>
      <c r="W101" s="112">
        <f t="shared" si="49"/>
        <v>318.95158650767559</v>
      </c>
      <c r="X101" s="124">
        <f>SUM(X102:X103)</f>
        <v>0</v>
      </c>
      <c r="Y101" s="124">
        <f>SUM(Y102:Y103)</f>
        <v>0</v>
      </c>
      <c r="Z101" s="124">
        <f>SUM(Z102:Z103)</f>
        <v>0</v>
      </c>
      <c r="AA101" s="124">
        <f>SUM(AA102:AA103)</f>
        <v>78.530777594985977</v>
      </c>
      <c r="AB101" s="112">
        <f t="shared" si="50"/>
        <v>78.530777594985977</v>
      </c>
      <c r="AC101" s="124">
        <f>SUM(AC102:AC103)</f>
        <v>0</v>
      </c>
      <c r="AD101" s="124">
        <f>SUM(AD102:AD103)</f>
        <v>0</v>
      </c>
      <c r="AE101" s="124">
        <f>SUM(AE102:AE103)</f>
        <v>0</v>
      </c>
      <c r="AF101" s="124">
        <f>SUM(AF102:AF103)</f>
        <v>0</v>
      </c>
      <c r="AG101" s="112">
        <f t="shared" si="51"/>
        <v>0</v>
      </c>
      <c r="AH101" s="124">
        <f>SUM(AH102:AH103)</f>
        <v>0</v>
      </c>
      <c r="AI101" s="124">
        <f>SUM(AI102:AI103)</f>
        <v>0</v>
      </c>
      <c r="AJ101" s="124">
        <f>SUM(AJ102:AJ103)</f>
        <v>0</v>
      </c>
      <c r="AK101" s="124">
        <f>SUM(AK102:AK103)</f>
        <v>50.283089606219974</v>
      </c>
      <c r="AL101" s="112">
        <f t="shared" si="52"/>
        <v>50.283089606219974</v>
      </c>
      <c r="AM101" s="124">
        <f>SUM(AM102:AM103)</f>
        <v>0.23628807104341476</v>
      </c>
      <c r="AN101" s="124">
        <f>SUM(AN102:AN103)</f>
        <v>4.1560509137861835E-2</v>
      </c>
      <c r="AO101" s="124">
        <f>SUM(AO102:AO103)</f>
        <v>68.977406360813973</v>
      </c>
      <c r="AP101" s="124">
        <f>SUM(AP102:AP103)</f>
        <v>8.5841161036349796</v>
      </c>
      <c r="AQ101" s="112">
        <f t="shared" si="53"/>
        <v>77.839371044630226</v>
      </c>
      <c r="AR101" s="124">
        <f>SUM(AR102:AR103)</f>
        <v>1.1625373095336007</v>
      </c>
      <c r="AS101" s="124">
        <f>SUM(AS102:AS103)</f>
        <v>5.7623842223966146E-2</v>
      </c>
      <c r="AT101" s="124">
        <f>SUM(AT102:AT103)</f>
        <v>158.06765337954079</v>
      </c>
      <c r="AU101" s="124">
        <f>SUM(AU102:AU103)</f>
        <v>17.132593190151667</v>
      </c>
      <c r="AV101" s="112">
        <f t="shared" si="54"/>
        <v>176.42040772145003</v>
      </c>
      <c r="AW101" s="124">
        <f>SUM(AW102:AW103)</f>
        <v>7.0602875627772343</v>
      </c>
      <c r="AX101" s="124">
        <f>SUM(AX102:AX103)</f>
        <v>0.39168389591966885</v>
      </c>
      <c r="AY101" s="124">
        <f>SUM(AY102:AY103)</f>
        <v>1019.4365513031967</v>
      </c>
      <c r="AZ101" s="124">
        <f>SUM(AW102:AW103)</f>
        <v>7.0602875627772343</v>
      </c>
      <c r="BA101" s="124">
        <f>SUM(BA102:BA103)</f>
        <v>1586.8277535075954</v>
      </c>
    </row>
    <row r="102" spans="1:59" x14ac:dyDescent="0.2">
      <c r="A102" s="128"/>
      <c r="B102" s="126">
        <v>20</v>
      </c>
      <c r="C102" s="105" t="s">
        <v>56</v>
      </c>
      <c r="D102" s="24">
        <f>'Table U7'!D$13*$AW102</f>
        <v>1.0727478425371035</v>
      </c>
      <c r="E102" s="24">
        <f>'Table U7'!E$13*$AX102</f>
        <v>2.8310161973972431E-2</v>
      </c>
      <c r="F102" s="24">
        <f>'Table U7'!F$13*$AY102</f>
        <v>96.703264656079611</v>
      </c>
      <c r="G102" s="24">
        <f>'Table U7'!G$13*$AZ102</f>
        <v>9.2154668257722445</v>
      </c>
      <c r="H102" s="24">
        <f t="shared" si="46"/>
        <v>107.01978948636292</v>
      </c>
      <c r="I102" s="24">
        <f>'Table U7'!I$13*$AW102</f>
        <v>2.9614771570774652</v>
      </c>
      <c r="J102" s="24">
        <f>'Table U7'!J$13*$AX102</f>
        <v>7.8154338489086872E-2</v>
      </c>
      <c r="K102" s="24">
        <f>'Table U7'!K$13*$AY102</f>
        <v>266.96349126788488</v>
      </c>
      <c r="L102" s="24">
        <f>'Table U7'!L$13*$AZ102</f>
        <v>25.44064263208784</v>
      </c>
      <c r="M102" s="24">
        <f t="shared" si="47"/>
        <v>295.44376539553923</v>
      </c>
      <c r="N102" s="24">
        <f>'Table U7'!N$13*$AW102</f>
        <v>1.62723718258565</v>
      </c>
      <c r="O102" s="24">
        <f>'Table U7'!O$13*$AX102</f>
        <v>4.2943314712354651E-2</v>
      </c>
      <c r="P102" s="24">
        <f>'Table U7'!P$13*$AY102</f>
        <v>146.68791834027931</v>
      </c>
      <c r="Q102" s="24">
        <f>'Table U7'!Q$13*$AZ102</f>
        <v>13.978821190929114</v>
      </c>
      <c r="R102" s="24">
        <f t="shared" si="48"/>
        <v>162.33692002850643</v>
      </c>
      <c r="S102" s="24">
        <f>'Table U7'!S$13*$AW102</f>
        <v>0</v>
      </c>
      <c r="T102" s="24">
        <f>'Table U7'!T$13*$AX102</f>
        <v>0</v>
      </c>
      <c r="U102" s="24">
        <f>'Table U7'!U$13*$AY102</f>
        <v>0</v>
      </c>
      <c r="V102" s="24">
        <f>'Table U7'!V$13*$AZ102</f>
        <v>177.86084587985252</v>
      </c>
      <c r="W102" s="24">
        <f t="shared" si="49"/>
        <v>177.86084587985252</v>
      </c>
      <c r="X102" s="24">
        <f>'Table U7'!X$13*$AW102</f>
        <v>0</v>
      </c>
      <c r="Y102" s="24">
        <f>'Table U7'!Y$13*$AX102</f>
        <v>0</v>
      </c>
      <c r="Z102" s="24">
        <f>'Table U7'!Z$13*$AY102</f>
        <v>0</v>
      </c>
      <c r="AA102" s="24">
        <f>'Table U7'!AA$13*$AZ102</f>
        <v>45.919681004027346</v>
      </c>
      <c r="AB102" s="24">
        <f t="shared" si="50"/>
        <v>45.919681004027346</v>
      </c>
      <c r="AC102" s="24">
        <f>'Table U7'!AC$13*$AW102</f>
        <v>0</v>
      </c>
      <c r="AD102" s="24">
        <f>'Table U7'!AD$13*$AX102</f>
        <v>0</v>
      </c>
      <c r="AE102" s="24">
        <f>'Table U7'!AE$13*$AY102</f>
        <v>0</v>
      </c>
      <c r="AF102" s="24">
        <f>'Table U7'!AF$13*$AZ102</f>
        <v>0</v>
      </c>
      <c r="AG102" s="24">
        <f t="shared" si="51"/>
        <v>0</v>
      </c>
      <c r="AH102" s="24">
        <f>'Table U7'!AH$13*$AW102</f>
        <v>0</v>
      </c>
      <c r="AI102" s="24">
        <f>'Table U7'!AI$13*$AX102</f>
        <v>0</v>
      </c>
      <c r="AJ102" s="24">
        <f>'Table U7'!AJ$13*$AY102</f>
        <v>0</v>
      </c>
      <c r="AK102" s="24">
        <f>'Table U7'!AK$13*$AZ102</f>
        <v>50.283089606219974</v>
      </c>
      <c r="AL102" s="24">
        <f t="shared" si="52"/>
        <v>50.283089606219974</v>
      </c>
      <c r="AM102" s="24">
        <f>'Table U7'!AM$13*$AW102</f>
        <v>0.23628807104341476</v>
      </c>
      <c r="AN102" s="24">
        <f>'Table U7'!AN$13*$AX102</f>
        <v>6.2357184964696938E-3</v>
      </c>
      <c r="AO102" s="24">
        <f>'Table U7'!AO$13*$AY102</f>
        <v>21.300278558607836</v>
      </c>
      <c r="AP102" s="24">
        <f>'Table U7'!AP$13*$AZ102</f>
        <v>2.0298385078793486</v>
      </c>
      <c r="AQ102" s="24">
        <f t="shared" si="53"/>
        <v>23.572640856027068</v>
      </c>
      <c r="AR102" s="24">
        <f>'Table U7'!AR$13*$AW102</f>
        <v>1.1625373095336007</v>
      </c>
      <c r="AS102" s="24">
        <f>'Table U7'!AS$13*$AX102</f>
        <v>3.0679735002630912E-2</v>
      </c>
      <c r="AT102" s="24">
        <f>'Table U7'!AT$13*$AY102</f>
        <v>104.79737050835055</v>
      </c>
      <c r="AU102" s="24">
        <f>'Table U7'!AU$13*$AZ102</f>
        <v>9.9868054587663959</v>
      </c>
      <c r="AV102" s="24">
        <f t="shared" si="54"/>
        <v>115.97739301165318</v>
      </c>
      <c r="AW102" s="24">
        <v>7.0602875627772343</v>
      </c>
      <c r="AX102" s="24">
        <v>0.18632326867451454</v>
      </c>
      <c r="AY102" s="24">
        <v>636.45232333120225</v>
      </c>
      <c r="AZ102" s="24">
        <v>334.71519110553476</v>
      </c>
      <c r="BA102" s="24">
        <f>SUM(AW102:AZ102)</f>
        <v>978.41412526818885</v>
      </c>
      <c r="BB102" s="125">
        <f>BA102-SUM(H102,M102,R102,W102,AB102,AG102,AL102,AQ102,AV102)</f>
        <v>0</v>
      </c>
      <c r="BC102" s="113"/>
      <c r="BD102" s="113"/>
      <c r="BE102" s="113"/>
      <c r="BF102" s="113"/>
      <c r="BG102" s="113"/>
    </row>
    <row r="103" spans="1:59" x14ac:dyDescent="0.2">
      <c r="A103" s="127"/>
      <c r="B103" s="126">
        <v>21</v>
      </c>
      <c r="C103" s="105" t="s">
        <v>57</v>
      </c>
      <c r="D103" s="24">
        <f>'Table U7'!D$14*$AW103</f>
        <v>0</v>
      </c>
      <c r="E103" s="24">
        <f>'Table U7'!E$14*$AX103</f>
        <v>0</v>
      </c>
      <c r="F103" s="24">
        <f>'Table U7'!F$14*$AY103</f>
        <v>0</v>
      </c>
      <c r="G103" s="24">
        <f>'Table U7'!G$14*$AZ103</f>
        <v>0</v>
      </c>
      <c r="H103" s="24">
        <f t="shared" si="46"/>
        <v>0</v>
      </c>
      <c r="I103" s="24">
        <f>'Table U7'!I$14*$AW103</f>
        <v>0</v>
      </c>
      <c r="J103" s="24">
        <f>'Table U7'!J$14*$AX103</f>
        <v>9.7663385377787945E-2</v>
      </c>
      <c r="K103" s="24">
        <f>'Table U7'!K$14*$AY103</f>
        <v>181.1701400221082</v>
      </c>
      <c r="L103" s="24">
        <f>'Table U7'!L$14*$AZ103</f>
        <v>24.417579174627754</v>
      </c>
      <c r="M103" s="24">
        <f t="shared" si="47"/>
        <v>205.68538258211373</v>
      </c>
      <c r="N103" s="24">
        <f>'Table U7'!N$14*$AW103</f>
        <v>0</v>
      </c>
      <c r="O103" s="24">
        <f>'Table U7'!O$14*$AX103</f>
        <v>4.5428344004638972E-2</v>
      </c>
      <c r="P103" s="24">
        <f>'Table U7'!P$14*$AY103</f>
        <v>100.8666772764898</v>
      </c>
      <c r="Q103" s="24">
        <f>'Table U7'!Q$14*$AZ103</f>
        <v>13.404557919616719</v>
      </c>
      <c r="R103" s="24">
        <f t="shared" si="48"/>
        <v>114.31666354011115</v>
      </c>
      <c r="S103" s="24">
        <f>'Table U7'!S$14*$AW103</f>
        <v>0</v>
      </c>
      <c r="T103" s="24">
        <f>'Table U7'!T$14*$AX103</f>
        <v>0</v>
      </c>
      <c r="U103" s="24">
        <f>'Table U7'!U$14*$AY103</f>
        <v>0</v>
      </c>
      <c r="V103" s="24">
        <f>'Table U7'!V$14*$AZ103</f>
        <v>141.09074062782307</v>
      </c>
      <c r="W103" s="24">
        <f t="shared" si="49"/>
        <v>141.09074062782307</v>
      </c>
      <c r="X103" s="24">
        <f>'Table U7'!X$14*$AW103</f>
        <v>0</v>
      </c>
      <c r="Y103" s="24">
        <f>'Table U7'!Y$14*$AX103</f>
        <v>0</v>
      </c>
      <c r="Z103" s="24">
        <f>'Table U7'!Z$14*$AY103</f>
        <v>0</v>
      </c>
      <c r="AA103" s="24">
        <f>'Table U7'!AA$14*$AZ103</f>
        <v>32.611096590958631</v>
      </c>
      <c r="AB103" s="24">
        <f t="shared" si="50"/>
        <v>32.611096590958631</v>
      </c>
      <c r="AC103" s="24">
        <f>'Table U7'!AC$14*$AW103</f>
        <v>0</v>
      </c>
      <c r="AD103" s="24">
        <f>'Table U7'!AD$14*$AX103</f>
        <v>0</v>
      </c>
      <c r="AE103" s="24">
        <f>'Table U7'!AE$14*$AY103</f>
        <v>0</v>
      </c>
      <c r="AF103" s="24">
        <f>'Table U7'!AF$14*$AZ103</f>
        <v>0</v>
      </c>
      <c r="AG103" s="24">
        <f t="shared" si="51"/>
        <v>0</v>
      </c>
      <c r="AH103" s="24">
        <f>'Table U7'!AH$14*$AW103</f>
        <v>0</v>
      </c>
      <c r="AI103" s="24">
        <f>'Table U7'!AI$14*$AX103</f>
        <v>0</v>
      </c>
      <c r="AJ103" s="24">
        <f>'Table U7'!AJ$14*$AY103</f>
        <v>0</v>
      </c>
      <c r="AK103" s="24">
        <f>'Table U7'!AK$14*$AZ103</f>
        <v>0</v>
      </c>
      <c r="AL103" s="24">
        <f t="shared" si="52"/>
        <v>0</v>
      </c>
      <c r="AM103" s="24">
        <f>'Table U7'!AM$14*$AW103</f>
        <v>0</v>
      </c>
      <c r="AN103" s="24">
        <f>'Table U7'!AN$14*$AX103</f>
        <v>3.5324790641392143E-2</v>
      </c>
      <c r="AO103" s="24">
        <f>'Table U7'!AO$14*$AY103</f>
        <v>47.677127802206144</v>
      </c>
      <c r="AP103" s="24">
        <f>'Table U7'!AP$14*$AZ103</f>
        <v>6.5542775957556305</v>
      </c>
      <c r="AQ103" s="24">
        <f t="shared" si="53"/>
        <v>54.266730188603162</v>
      </c>
      <c r="AR103" s="24">
        <f>'Table U7'!AR$14*$AW103</f>
        <v>0</v>
      </c>
      <c r="AS103" s="24">
        <f>'Table U7'!AS$14*$AX103</f>
        <v>2.6944107221335237E-2</v>
      </c>
      <c r="AT103" s="24">
        <f>'Table U7'!AT$14*$AY103</f>
        <v>53.270282871190226</v>
      </c>
      <c r="AU103" s="24">
        <f>'Table U7'!AU$14*$AZ103</f>
        <v>7.1457877313852691</v>
      </c>
      <c r="AV103" s="24">
        <f t="shared" si="54"/>
        <v>60.443014709796827</v>
      </c>
      <c r="AW103" s="24">
        <v>0</v>
      </c>
      <c r="AX103" s="24">
        <v>0.2053606272451543</v>
      </c>
      <c r="AY103" s="24">
        <v>382.98422797199441</v>
      </c>
      <c r="AZ103" s="24">
        <v>225.22403964016709</v>
      </c>
      <c r="BA103" s="24">
        <f>SUM(AW103:AZ103)</f>
        <v>608.41362823940665</v>
      </c>
    </row>
    <row r="104" spans="1:59" x14ac:dyDescent="0.2">
      <c r="A104" s="121" t="s">
        <v>161</v>
      </c>
      <c r="B104" s="126"/>
      <c r="D104" s="124">
        <f>SUM(D105:D106)</f>
        <v>0</v>
      </c>
      <c r="E104" s="124">
        <f>SUM(E105:E106)</f>
        <v>5.6102608449896216E-2</v>
      </c>
      <c r="F104" s="124">
        <f>SUM(F105:F106)</f>
        <v>72.401452440625746</v>
      </c>
      <c r="G104" s="124">
        <f>SUM(G105:G106)</f>
        <v>26.330487639288364</v>
      </c>
      <c r="H104" s="112">
        <f t="shared" si="46"/>
        <v>98.788042688364001</v>
      </c>
      <c r="I104" s="124">
        <f>SUM(I105:I106)</f>
        <v>2.0089750672253701</v>
      </c>
      <c r="J104" s="124">
        <f>SUM(J105:J106)</f>
        <v>0.51078970768037579</v>
      </c>
      <c r="K104" s="124">
        <f>SUM(K105:K106)</f>
        <v>659.18355223731646</v>
      </c>
      <c r="L104" s="124">
        <f>SUM(L105:L106)</f>
        <v>239.72757160418143</v>
      </c>
      <c r="M104" s="112">
        <f t="shared" si="47"/>
        <v>901.43088861640365</v>
      </c>
      <c r="N104" s="124">
        <f>SUM(N105:N106)</f>
        <v>0</v>
      </c>
      <c r="O104" s="124">
        <f>SUM(O105:O106)</f>
        <v>0</v>
      </c>
      <c r="P104" s="124">
        <f>SUM(P105:P106)</f>
        <v>0</v>
      </c>
      <c r="Q104" s="124">
        <f>SUM(Q105:Q106)</f>
        <v>0</v>
      </c>
      <c r="R104" s="112">
        <f t="shared" si="48"/>
        <v>0</v>
      </c>
      <c r="S104" s="124">
        <f>SUM(S105:S106)</f>
        <v>0</v>
      </c>
      <c r="T104" s="124">
        <f>SUM(T105:T106)</f>
        <v>0</v>
      </c>
      <c r="U104" s="124">
        <f>SUM(U105:U106)</f>
        <v>0</v>
      </c>
      <c r="V104" s="124">
        <f>SUM(V105:V106)</f>
        <v>13.737076690987809</v>
      </c>
      <c r="W104" s="112">
        <f t="shared" si="49"/>
        <v>13.737076690987809</v>
      </c>
      <c r="X104" s="124">
        <f>SUM(X105:X106)</f>
        <v>0</v>
      </c>
      <c r="Y104" s="124">
        <f>SUM(Y105:Y106)</f>
        <v>0</v>
      </c>
      <c r="Z104" s="124">
        <f>SUM(Z105:Z106)</f>
        <v>0</v>
      </c>
      <c r="AA104" s="124">
        <f>SUM(AA105:AA106)</f>
        <v>42.66625470906822</v>
      </c>
      <c r="AB104" s="112">
        <f t="shared" si="50"/>
        <v>42.66625470906822</v>
      </c>
      <c r="AC104" s="124">
        <f>SUM(AC105:AC106)</f>
        <v>0</v>
      </c>
      <c r="AD104" s="124">
        <f>SUM(AD105:AD106)</f>
        <v>0</v>
      </c>
      <c r="AE104" s="124">
        <f>SUM(AE105:AE106)</f>
        <v>0</v>
      </c>
      <c r="AF104" s="124">
        <f>SUM(AF105:AF106)</f>
        <v>52.209572195757247</v>
      </c>
      <c r="AG104" s="112">
        <f t="shared" si="51"/>
        <v>52.209572195757247</v>
      </c>
      <c r="AH104" s="124">
        <f>SUM(AH105:AH106)</f>
        <v>0</v>
      </c>
      <c r="AI104" s="124">
        <f>SUM(AI105:AI106)</f>
        <v>0</v>
      </c>
      <c r="AJ104" s="124">
        <f>SUM(AJ105:AJ106)</f>
        <v>0</v>
      </c>
      <c r="AK104" s="124">
        <f>SUM(AK105:AK106)</f>
        <v>0</v>
      </c>
      <c r="AL104" s="112">
        <f t="shared" si="52"/>
        <v>0</v>
      </c>
      <c r="AM104" s="124">
        <f>SUM(AM105:AM106)</f>
        <v>1.1394338310366654</v>
      </c>
      <c r="AN104" s="124">
        <f>SUM(AN105:AN106)</f>
        <v>0.2897054736872241</v>
      </c>
      <c r="AO104" s="124">
        <f>SUM(AO105:AO106)</f>
        <v>373.87026476116245</v>
      </c>
      <c r="AP104" s="124">
        <f>SUM(AP105:AP106)</f>
        <v>135.96669753364645</v>
      </c>
      <c r="AQ104" s="112">
        <f t="shared" si="53"/>
        <v>511.26610159953282</v>
      </c>
      <c r="AR104" s="124">
        <f>SUM(AR105:AR106)</f>
        <v>0</v>
      </c>
      <c r="AS104" s="124">
        <f>SUM(AS105:AS106)</f>
        <v>2.6933302135228009E-2</v>
      </c>
      <c r="AT104" s="124">
        <f>SUM(AT105:AT106)</f>
        <v>34.757923873614864</v>
      </c>
      <c r="AU104" s="124">
        <f>SUM(AU105:AU106)</f>
        <v>12.640534879767284</v>
      </c>
      <c r="AV104" s="112">
        <f t="shared" si="54"/>
        <v>47.425392055517378</v>
      </c>
      <c r="AW104" s="124">
        <f>SUM(AW105:AW106)</f>
        <v>3.1484088982620353</v>
      </c>
      <c r="AX104" s="124">
        <f>SUM(AX105:AX106)</f>
        <v>0.88353109195272406</v>
      </c>
      <c r="AY104" s="124">
        <f>SUM(AY105:AY106)</f>
        <v>1140.2131933127196</v>
      </c>
      <c r="AZ104" s="124">
        <f>SUM(AW105:AW106)</f>
        <v>3.1484088982620353</v>
      </c>
      <c r="BA104" s="124">
        <f>SUM(BA105:BA106)</f>
        <v>1667.523328555631</v>
      </c>
    </row>
    <row r="105" spans="1:59" x14ac:dyDescent="0.2">
      <c r="A105" s="128"/>
      <c r="B105" s="126">
        <v>25</v>
      </c>
      <c r="C105" s="105" t="s">
        <v>61</v>
      </c>
      <c r="D105" s="24">
        <f>'Table U7'!D$16*$AW105</f>
        <v>0</v>
      </c>
      <c r="E105" s="24">
        <f>'Table U7'!E$16*$AX105</f>
        <v>3.3063802081949659E-2</v>
      </c>
      <c r="F105" s="24">
        <f>'Table U7'!F$16*$AY105</f>
        <v>7.669095879328828</v>
      </c>
      <c r="G105" s="24">
        <f>'Table U7'!G$16*$AZ105</f>
        <v>16.13444866079703</v>
      </c>
      <c r="H105" s="24">
        <f t="shared" si="46"/>
        <v>23.836608342207807</v>
      </c>
      <c r="I105" s="24">
        <f>'Table U7'!I$16*$AW105</f>
        <v>2.0089750672253701</v>
      </c>
      <c r="J105" s="24">
        <f>'Table U7'!J$16*$AX105</f>
        <v>0.30103145409582299</v>
      </c>
      <c r="K105" s="24">
        <f>'Table U7'!K$16*$AY105</f>
        <v>69.823763112076733</v>
      </c>
      <c r="L105" s="24">
        <f>'Table U7'!L$16*$AZ105</f>
        <v>146.89709699313974</v>
      </c>
      <c r="M105" s="24">
        <f t="shared" si="47"/>
        <v>219.03086662653766</v>
      </c>
      <c r="N105" s="24">
        <f>'Table U7'!N$16*$AW105</f>
        <v>0</v>
      </c>
      <c r="O105" s="24">
        <f>'Table U7'!O$16*$AX105</f>
        <v>0</v>
      </c>
      <c r="P105" s="24">
        <f>'Table U7'!P$16*$AY105</f>
        <v>0</v>
      </c>
      <c r="Q105" s="24">
        <f>'Table U7'!Q$16*$AZ105</f>
        <v>0</v>
      </c>
      <c r="R105" s="24">
        <f t="shared" si="48"/>
        <v>0</v>
      </c>
      <c r="S105" s="24">
        <f>'Table U7'!S$16*$AW105</f>
        <v>0</v>
      </c>
      <c r="T105" s="24">
        <f>'Table U7'!T$16*$AX105</f>
        <v>0</v>
      </c>
      <c r="U105" s="24">
        <f>'Table U7'!U$16*$AY105</f>
        <v>0</v>
      </c>
      <c r="V105" s="24">
        <f>'Table U7'!V$16*$AZ105</f>
        <v>8.4176245292722829</v>
      </c>
      <c r="W105" s="24">
        <f t="shared" si="49"/>
        <v>8.4176245292722829</v>
      </c>
      <c r="X105" s="24">
        <f>'Table U7'!X$16*$AW105</f>
        <v>0</v>
      </c>
      <c r="Y105" s="24">
        <f>'Table U7'!Y$16*$AX105</f>
        <v>0</v>
      </c>
      <c r="Z105" s="24">
        <f>'Table U7'!Z$16*$AY105</f>
        <v>0</v>
      </c>
      <c r="AA105" s="24">
        <f>'Table U7'!AA$16*$AZ105</f>
        <v>26.144464378425624</v>
      </c>
      <c r="AB105" s="24">
        <f t="shared" si="50"/>
        <v>26.144464378425624</v>
      </c>
      <c r="AC105" s="24">
        <f>'Table U7'!AC$16*$AW105</f>
        <v>0</v>
      </c>
      <c r="AD105" s="24">
        <f>'Table U7'!AD$16*$AX105</f>
        <v>0</v>
      </c>
      <c r="AE105" s="24">
        <f>'Table U7'!AE$16*$AY105</f>
        <v>0</v>
      </c>
      <c r="AF105" s="24">
        <f>'Table U7'!AF$16*$AZ105</f>
        <v>31.992292498893814</v>
      </c>
      <c r="AG105" s="24">
        <f t="shared" si="51"/>
        <v>31.992292498893814</v>
      </c>
      <c r="AH105" s="24">
        <f>'Table U7'!AH$16*$AW105</f>
        <v>0</v>
      </c>
      <c r="AI105" s="24">
        <f>'Table U7'!AI$16*$AX105</f>
        <v>0</v>
      </c>
      <c r="AJ105" s="24">
        <f>'Table U7'!AJ$16*$AY105</f>
        <v>0</v>
      </c>
      <c r="AK105" s="24">
        <f>'Table U7'!AK$16*$AZ105</f>
        <v>0</v>
      </c>
      <c r="AL105" s="24">
        <f t="shared" si="52"/>
        <v>0</v>
      </c>
      <c r="AM105" s="24">
        <f>'Table U7'!AM$16*$AW105</f>
        <v>1.1394338310366654</v>
      </c>
      <c r="AN105" s="24">
        <f>'Table U7'!AN$16*$AX105</f>
        <v>0.17073652560391014</v>
      </c>
      <c r="AO105" s="24">
        <f>'Table U7'!AO$16*$AY105</f>
        <v>39.602063359637029</v>
      </c>
      <c r="AP105" s="24">
        <f>'Table U7'!AP$16*$AZ105</f>
        <v>83.31587819366446</v>
      </c>
      <c r="AQ105" s="24">
        <f t="shared" si="53"/>
        <v>124.22811190994207</v>
      </c>
      <c r="AR105" s="24">
        <f>'Table U7'!AR$16*$AW105</f>
        <v>0</v>
      </c>
      <c r="AS105" s="24">
        <f>'Table U7'!AS$16*$AX105</f>
        <v>1.5873011894051752E-2</v>
      </c>
      <c r="AT105" s="24">
        <f>'Table U7'!AT$16*$AY105</f>
        <v>3.6817196584801133</v>
      </c>
      <c r="AU105" s="24">
        <f>'Table U7'!AU$16*$AZ105</f>
        <v>7.7457001122266922</v>
      </c>
      <c r="AV105" s="24">
        <f t="shared" si="54"/>
        <v>11.443292782600857</v>
      </c>
      <c r="AW105" s="24">
        <v>3.1484088982620353</v>
      </c>
      <c r="AX105" s="24">
        <v>0.52070479367573452</v>
      </c>
      <c r="AY105" s="24">
        <v>120.77664200952272</v>
      </c>
      <c r="AZ105" s="24">
        <v>320.64750536641969</v>
      </c>
      <c r="BA105" s="24">
        <f>SUM(AW105:AZ105)</f>
        <v>445.09326106788018</v>
      </c>
      <c r="BB105" s="125">
        <f>BA105-SUM(H105,M105,R105,W105,AB105,AG105,AL105,AQ105,AV105)</f>
        <v>0</v>
      </c>
      <c r="BC105" s="113"/>
      <c r="BD105" s="113"/>
      <c r="BE105" s="113"/>
      <c r="BF105" s="113"/>
      <c r="BG105" s="113"/>
    </row>
    <row r="106" spans="1:59" x14ac:dyDescent="0.2">
      <c r="A106" s="127"/>
      <c r="B106" s="126">
        <v>28</v>
      </c>
      <c r="C106" s="105" t="s">
        <v>64</v>
      </c>
      <c r="D106" s="24">
        <f>'Table U7'!D$17*$AW106</f>
        <v>0</v>
      </c>
      <c r="E106" s="24">
        <f>'Table U7'!E$17*$AX106</f>
        <v>2.3038806367946557E-2</v>
      </c>
      <c r="F106" s="24">
        <f>'Table U7'!F$17*$AY106</f>
        <v>64.732356561296925</v>
      </c>
      <c r="G106" s="24">
        <f>'Table U7'!G$17*$AZ106</f>
        <v>10.196038978491332</v>
      </c>
      <c r="H106" s="24">
        <f t="shared" si="46"/>
        <v>74.951434346156205</v>
      </c>
      <c r="I106" s="24">
        <f>'Table U7'!I$17*$AW106</f>
        <v>0</v>
      </c>
      <c r="J106" s="24">
        <f>'Table U7'!J$17*$AX106</f>
        <v>0.20975825358455277</v>
      </c>
      <c r="K106" s="24">
        <f>'Table U7'!K$17*$AY106</f>
        <v>589.35978912523967</v>
      </c>
      <c r="L106" s="24">
        <f>'Table U7'!L$17*$AZ106</f>
        <v>92.83047461104168</v>
      </c>
      <c r="M106" s="24">
        <f t="shared" si="47"/>
        <v>682.40002198986599</v>
      </c>
      <c r="N106" s="24">
        <f>'Table U7'!N$17*$AW106</f>
        <v>0</v>
      </c>
      <c r="O106" s="24">
        <f>'Table U7'!O$17*$AX106</f>
        <v>0</v>
      </c>
      <c r="P106" s="24">
        <f>'Table U7'!P$17*$AY106</f>
        <v>0</v>
      </c>
      <c r="Q106" s="24">
        <f>'Table U7'!Q$17*$AZ106</f>
        <v>0</v>
      </c>
      <c r="R106" s="24">
        <f t="shared" si="48"/>
        <v>0</v>
      </c>
      <c r="S106" s="24">
        <f>'Table U7'!S$17*$AW106</f>
        <v>0</v>
      </c>
      <c r="T106" s="24">
        <f>'Table U7'!T$17*$AX106</f>
        <v>0</v>
      </c>
      <c r="U106" s="24">
        <f>'Table U7'!U$17*$AY106</f>
        <v>0</v>
      </c>
      <c r="V106" s="24">
        <f>'Table U7'!V$17*$AZ106</f>
        <v>5.3194521617155255</v>
      </c>
      <c r="W106" s="24">
        <f t="shared" si="49"/>
        <v>5.3194521617155255</v>
      </c>
      <c r="X106" s="24">
        <f>'Table U7'!X$17*$AW106</f>
        <v>0</v>
      </c>
      <c r="Y106" s="24">
        <f>'Table U7'!Y$17*$AX106</f>
        <v>0</v>
      </c>
      <c r="Z106" s="24">
        <f>'Table U7'!Z$17*$AY106</f>
        <v>0</v>
      </c>
      <c r="AA106" s="24">
        <f>'Table U7'!AA$17*$AZ106</f>
        <v>16.521790330642595</v>
      </c>
      <c r="AB106" s="24">
        <f t="shared" si="50"/>
        <v>16.521790330642595</v>
      </c>
      <c r="AC106" s="24">
        <f>'Table U7'!AC$17*$AW106</f>
        <v>0</v>
      </c>
      <c r="AD106" s="24">
        <f>'Table U7'!AD$17*$AX106</f>
        <v>0</v>
      </c>
      <c r="AE106" s="24">
        <f>'Table U7'!AE$17*$AY106</f>
        <v>0</v>
      </c>
      <c r="AF106" s="24">
        <f>'Table U7'!AF$17*$AZ106</f>
        <v>20.217279696863432</v>
      </c>
      <c r="AG106" s="24">
        <f t="shared" si="51"/>
        <v>20.217279696863432</v>
      </c>
      <c r="AH106" s="24">
        <f>'Table U7'!AH$17*$AW106</f>
        <v>0</v>
      </c>
      <c r="AI106" s="24">
        <f>'Table U7'!AI$17*$AX106</f>
        <v>0</v>
      </c>
      <c r="AJ106" s="24">
        <f>'Table U7'!AJ$17*$AY106</f>
        <v>0</v>
      </c>
      <c r="AK106" s="24">
        <f>'Table U7'!AK$17*$AZ106</f>
        <v>0</v>
      </c>
      <c r="AL106" s="24">
        <f t="shared" si="52"/>
        <v>0</v>
      </c>
      <c r="AM106" s="24">
        <f>'Table U7'!AM$17*$AW106</f>
        <v>0</v>
      </c>
      <c r="AN106" s="24">
        <f>'Table U7'!AN$17*$AX106</f>
        <v>0.11896894808331396</v>
      </c>
      <c r="AO106" s="24">
        <f>'Table U7'!AO$17*$AY106</f>
        <v>334.2682014015254</v>
      </c>
      <c r="AP106" s="24">
        <f>'Table U7'!AP$17*$AZ106</f>
        <v>52.650819339981993</v>
      </c>
      <c r="AQ106" s="24">
        <f t="shared" si="53"/>
        <v>387.03798968959069</v>
      </c>
      <c r="AR106" s="24">
        <f>'Table U7'!AR$17*$AW106</f>
        <v>0</v>
      </c>
      <c r="AS106" s="24">
        <f>'Table U7'!AS$17*$AX106</f>
        <v>1.1060290241176256E-2</v>
      </c>
      <c r="AT106" s="24">
        <f>'Table U7'!AT$17*$AY106</f>
        <v>31.076204215134752</v>
      </c>
      <c r="AU106" s="24">
        <f>'Table U7'!AU$17*$AZ106</f>
        <v>4.8948347675405914</v>
      </c>
      <c r="AV106" s="24">
        <f t="shared" si="54"/>
        <v>35.982099272916521</v>
      </c>
      <c r="AW106" s="24">
        <v>0</v>
      </c>
      <c r="AX106" s="24">
        <v>0.36282629827698953</v>
      </c>
      <c r="AY106" s="24">
        <v>1019.4365513031968</v>
      </c>
      <c r="AZ106" s="24">
        <v>202.63068988627717</v>
      </c>
      <c r="BA106" s="24">
        <f>SUM(AW106:AZ106)</f>
        <v>1222.4300674877509</v>
      </c>
    </row>
    <row r="107" spans="1:59" x14ac:dyDescent="0.2">
      <c r="A107" s="121" t="s">
        <v>162</v>
      </c>
      <c r="B107" s="126"/>
      <c r="D107" s="124">
        <f>SUM(D108:D109)</f>
        <v>0</v>
      </c>
      <c r="E107" s="124">
        <f>SUM(E108:E109)</f>
        <v>5.0950072164483906</v>
      </c>
      <c r="F107" s="124">
        <f>SUM(F108:F109)</f>
        <v>19.344886490996899</v>
      </c>
      <c r="G107" s="124">
        <f>SUM(G108:G109)</f>
        <v>12.134603922974357</v>
      </c>
      <c r="H107" s="112">
        <f t="shared" si="46"/>
        <v>36.574497630419643</v>
      </c>
      <c r="I107" s="124">
        <f>SUM(I108:I109)</f>
        <v>14.596768931771081</v>
      </c>
      <c r="J107" s="124">
        <f>SUM(J108:J109)</f>
        <v>54.424551543503355</v>
      </c>
      <c r="K107" s="124">
        <f>SUM(K108:K109)</f>
        <v>210.72618844964518</v>
      </c>
      <c r="L107" s="124">
        <f>SUM(L108:L109)</f>
        <v>102.74896924748683</v>
      </c>
      <c r="M107" s="112">
        <f t="shared" si="47"/>
        <v>382.49647817240646</v>
      </c>
      <c r="N107" s="124">
        <f>SUM(N108:N109)</f>
        <v>0</v>
      </c>
      <c r="O107" s="124">
        <f>SUM(O108:O109)</f>
        <v>0</v>
      </c>
      <c r="P107" s="124">
        <f>SUM(P108:P109)</f>
        <v>0</v>
      </c>
      <c r="Q107" s="124">
        <f>SUM(Q108:Q109)</f>
        <v>0</v>
      </c>
      <c r="R107" s="112">
        <f t="shared" si="48"/>
        <v>0</v>
      </c>
      <c r="S107" s="124">
        <f>SUM(S108:S109)</f>
        <v>0</v>
      </c>
      <c r="T107" s="124">
        <f>SUM(T108:T109)</f>
        <v>0</v>
      </c>
      <c r="U107" s="124">
        <f>SUM(U108:U109)</f>
        <v>0</v>
      </c>
      <c r="V107" s="124">
        <f>SUM(V108:V109)</f>
        <v>9.0993470634545872</v>
      </c>
      <c r="W107" s="112">
        <f t="shared" si="49"/>
        <v>9.0993470634545872</v>
      </c>
      <c r="X107" s="124">
        <f>SUM(X108:X109)</f>
        <v>0</v>
      </c>
      <c r="Y107" s="124">
        <f>SUM(Y108:Y109)</f>
        <v>0</v>
      </c>
      <c r="Z107" s="124">
        <f>SUM(Z108:Z109)</f>
        <v>0</v>
      </c>
      <c r="AA107" s="124">
        <f>SUM(AA108:AA109)</f>
        <v>28.834751013008677</v>
      </c>
      <c r="AB107" s="112">
        <f t="shared" si="50"/>
        <v>28.834751013008677</v>
      </c>
      <c r="AC107" s="124">
        <f>SUM(AC108:AC109)</f>
        <v>0</v>
      </c>
      <c r="AD107" s="124">
        <f>SUM(AD108:AD109)</f>
        <v>0</v>
      </c>
      <c r="AE107" s="124">
        <f>SUM(AE108:AE109)</f>
        <v>0</v>
      </c>
      <c r="AF107" s="124">
        <f>SUM(AF108:AF109)</f>
        <v>97.191415955631413</v>
      </c>
      <c r="AG107" s="112">
        <f t="shared" si="51"/>
        <v>97.191415955631413</v>
      </c>
      <c r="AH107" s="124">
        <f>SUM(AH108:AH109)</f>
        <v>0</v>
      </c>
      <c r="AI107" s="124">
        <f>SUM(AI108:AI109)</f>
        <v>0</v>
      </c>
      <c r="AJ107" s="124">
        <f>SUM(AJ108:AJ109)</f>
        <v>0</v>
      </c>
      <c r="AK107" s="124">
        <f>SUM(AK108:AK109)</f>
        <v>0</v>
      </c>
      <c r="AL107" s="112">
        <f t="shared" si="52"/>
        <v>0</v>
      </c>
      <c r="AM107" s="124">
        <f>SUM(AM108:AM109)</f>
        <v>19.64436166506735</v>
      </c>
      <c r="AN107" s="124">
        <f>SUM(AN108:AN109)</f>
        <v>73.244673460070771</v>
      </c>
      <c r="AO107" s="124">
        <f>SUM(AO108:AO109)</f>
        <v>283.59573804006891</v>
      </c>
      <c r="AP107" s="124">
        <f>SUM(AP108:AP109)</f>
        <v>138.27977424628654</v>
      </c>
      <c r="AQ107" s="112">
        <f t="shared" si="53"/>
        <v>514.7645474114936</v>
      </c>
      <c r="AR107" s="124">
        <f>SUM(AR108:AR109)</f>
        <v>0</v>
      </c>
      <c r="AS107" s="124">
        <f>SUM(AS108:AS109)</f>
        <v>10.014766425362556</v>
      </c>
      <c r="AT107" s="124">
        <f>SUM(AT108:AT109)</f>
        <v>44.038555618898037</v>
      </c>
      <c r="AU107" s="124">
        <f>SUM(AU108:AU109)</f>
        <v>21.472965606603562</v>
      </c>
      <c r="AV107" s="112">
        <f t="shared" si="54"/>
        <v>75.526287650864163</v>
      </c>
      <c r="AW107" s="124">
        <f>SUM(AW108:AW109)</f>
        <v>34.241130596838438</v>
      </c>
      <c r="AX107" s="124">
        <f>SUM(AX108:AX109)</f>
        <v>142.77899864538506</v>
      </c>
      <c r="AY107" s="124">
        <f>SUM(AY108:AY109)</f>
        <v>557.70536859960907</v>
      </c>
      <c r="AZ107" s="124">
        <f>SUM(AW108:AW109)</f>
        <v>34.241130596838438</v>
      </c>
      <c r="BA107" s="124">
        <f>SUM(BA108:BA109)</f>
        <v>1144.4873248972785</v>
      </c>
    </row>
    <row r="108" spans="1:59" x14ac:dyDescent="0.2">
      <c r="B108" s="126">
        <v>26</v>
      </c>
      <c r="C108" s="105" t="s">
        <v>62</v>
      </c>
      <c r="D108" s="24">
        <f>'Table U7'!D$19*$AW108</f>
        <v>0</v>
      </c>
      <c r="E108" s="24">
        <f>'Table U7'!E$19*$AX108</f>
        <v>0</v>
      </c>
      <c r="F108" s="24">
        <f>'Table U7'!F$19*$AY108</f>
        <v>11.935165827309293</v>
      </c>
      <c r="G108" s="24">
        <f>'Table U7'!G$19*$AZ108</f>
        <v>7.6780919949167723</v>
      </c>
      <c r="H108" s="24">
        <f t="shared" si="46"/>
        <v>19.613257822226064</v>
      </c>
      <c r="I108" s="24">
        <f>'Table U7'!I$19*$AW108</f>
        <v>14.596768931771081</v>
      </c>
      <c r="J108" s="24">
        <f>'Table U7'!J$19*$AX108</f>
        <v>35.184924706587466</v>
      </c>
      <c r="K108" s="24">
        <f>'Table U7'!K$19*$AY108</f>
        <v>149.724070557564</v>
      </c>
      <c r="L108" s="24">
        <f>'Table U7'!L$19*$AZ108</f>
        <v>65.013744434742478</v>
      </c>
      <c r="M108" s="24">
        <f t="shared" si="47"/>
        <v>264.51950863066503</v>
      </c>
      <c r="N108" s="24">
        <f>'Table U7'!N$19*$AW108</f>
        <v>0</v>
      </c>
      <c r="O108" s="24">
        <f>'Table U7'!O$19*$AX108</f>
        <v>0</v>
      </c>
      <c r="P108" s="24">
        <f>'Table U7'!P$19*$AY108</f>
        <v>0</v>
      </c>
      <c r="Q108" s="24">
        <f>'Table U7'!Q$19*$AZ108</f>
        <v>0</v>
      </c>
      <c r="R108" s="24">
        <f t="shared" si="48"/>
        <v>0</v>
      </c>
      <c r="S108" s="24">
        <f>'Table U7'!S$19*$AW108</f>
        <v>0</v>
      </c>
      <c r="T108" s="24">
        <f>'Table U7'!T$19*$AX108</f>
        <v>0</v>
      </c>
      <c r="U108" s="24">
        <f>'Table U7'!U$19*$AY108</f>
        <v>0</v>
      </c>
      <c r="V108" s="24">
        <f>'Table U7'!V$19*$AZ108</f>
        <v>5.7575528867987229</v>
      </c>
      <c r="W108" s="24">
        <f t="shared" si="49"/>
        <v>5.7575528867987229</v>
      </c>
      <c r="X108" s="24">
        <f>'Table U7'!X$19*$AW108</f>
        <v>0</v>
      </c>
      <c r="Y108" s="24">
        <f>'Table U7'!Y$19*$AX108</f>
        <v>0</v>
      </c>
      <c r="Z108" s="24">
        <f>'Table U7'!Z$19*$AY108</f>
        <v>0</v>
      </c>
      <c r="AA108" s="24">
        <f>'Table U7'!AA$19*$AZ108</f>
        <v>18.24500184214773</v>
      </c>
      <c r="AB108" s="24">
        <f t="shared" si="50"/>
        <v>18.24500184214773</v>
      </c>
      <c r="AC108" s="24">
        <f>'Table U7'!AC$19*$AW108</f>
        <v>0</v>
      </c>
      <c r="AD108" s="24">
        <f>'Table U7'!AD$19*$AX108</f>
        <v>0</v>
      </c>
      <c r="AE108" s="24">
        <f>'Table U7'!AE$19*$AY108</f>
        <v>0</v>
      </c>
      <c r="AF108" s="24">
        <f>'Table U7'!AF$19*$AZ108</f>
        <v>61.497238604607475</v>
      </c>
      <c r="AG108" s="24">
        <f t="shared" si="51"/>
        <v>61.497238604607475</v>
      </c>
      <c r="AH108" s="24">
        <f>'Table U7'!AH$19*$AW108</f>
        <v>0</v>
      </c>
      <c r="AI108" s="24">
        <f>'Table U7'!AI$19*$AX108</f>
        <v>0</v>
      </c>
      <c r="AJ108" s="24">
        <f>'Table U7'!AJ$19*$AY108</f>
        <v>0</v>
      </c>
      <c r="AK108" s="24">
        <f>'Table U7'!AK$19*$AZ108</f>
        <v>0</v>
      </c>
      <c r="AL108" s="24">
        <f t="shared" si="52"/>
        <v>0</v>
      </c>
      <c r="AM108" s="24">
        <f>'Table U7'!AM$19*$AW108</f>
        <v>19.64436166506735</v>
      </c>
      <c r="AN108" s="24">
        <f>'Table U7'!AN$19*$AX108</f>
        <v>47.351944072358734</v>
      </c>
      <c r="AO108" s="24">
        <f>'Table U7'!AO$19*$AY108</f>
        <v>201.49896225300995</v>
      </c>
      <c r="AP108" s="24">
        <f>'Table U7'!AP$19*$AZ108</f>
        <v>87.495631043148876</v>
      </c>
      <c r="AQ108" s="24">
        <f t="shared" si="53"/>
        <v>355.99089903358492</v>
      </c>
      <c r="AR108" s="24">
        <f>'Table U7'!AR$19*$AW108</f>
        <v>0</v>
      </c>
      <c r="AS108" s="24">
        <f>'Table U7'!AS$19*$AX108</f>
        <v>5.4190639664081965</v>
      </c>
      <c r="AT108" s="24">
        <f>'Table U7'!AT$19*$AY108</f>
        <v>31.290044475476769</v>
      </c>
      <c r="AU108" s="24">
        <f>'Table U7'!AU$19*$AZ108</f>
        <v>13.58687983371556</v>
      </c>
      <c r="AV108" s="24">
        <f t="shared" si="54"/>
        <v>50.295988275600521</v>
      </c>
      <c r="AW108" s="24">
        <v>34.241130596838438</v>
      </c>
      <c r="AX108" s="24">
        <v>87.955932745354389</v>
      </c>
      <c r="AY108" s="24">
        <v>394.44824311336004</v>
      </c>
      <c r="AZ108" s="24">
        <v>259.27414064007763</v>
      </c>
      <c r="BA108" s="24">
        <f>SUM(AW108:AZ108)</f>
        <v>775.9194470956304</v>
      </c>
      <c r="BB108" s="125">
        <f>BA108-SUM(H108,M108,R108,W108,AB108,AG108,AL108,AQ108,AV108)</f>
        <v>0</v>
      </c>
      <c r="BC108" s="113"/>
      <c r="BD108" s="113"/>
      <c r="BE108" s="113"/>
      <c r="BF108" s="113"/>
      <c r="BG108" s="113"/>
    </row>
    <row r="109" spans="1:59" x14ac:dyDescent="0.2">
      <c r="A109" s="127"/>
      <c r="B109" s="126">
        <v>27</v>
      </c>
      <c r="C109" s="105" t="s">
        <v>63</v>
      </c>
      <c r="D109" s="24">
        <f>'Table U7'!D$20*$AW109</f>
        <v>0</v>
      </c>
      <c r="E109" s="24">
        <f>'Table U7'!E$20*$AX109</f>
        <v>5.0950072164483906</v>
      </c>
      <c r="F109" s="24">
        <f>'Table U7'!F$20*$AY109</f>
        <v>7.4097206636876072</v>
      </c>
      <c r="G109" s="24">
        <f>'Table U7'!G$20*$AZ109</f>
        <v>4.4565119280575836</v>
      </c>
      <c r="H109" s="24">
        <f t="shared" si="46"/>
        <v>16.961239808193582</v>
      </c>
      <c r="I109" s="24">
        <f>'Table U7'!I$20*$AW109</f>
        <v>0</v>
      </c>
      <c r="J109" s="24">
        <f>'Table U7'!J$20*$AX109</f>
        <v>19.239626836915885</v>
      </c>
      <c r="K109" s="24">
        <f>'Table U7'!K$20*$AY109</f>
        <v>61.002117892081166</v>
      </c>
      <c r="L109" s="24">
        <f>'Table U7'!L$20*$AZ109</f>
        <v>37.735224812744356</v>
      </c>
      <c r="M109" s="24">
        <f t="shared" si="47"/>
        <v>117.9769695417414</v>
      </c>
      <c r="N109" s="24">
        <f>'Table U7'!N$20*$AW109</f>
        <v>0</v>
      </c>
      <c r="O109" s="24">
        <f>'Table U7'!O$20*$AX109</f>
        <v>0</v>
      </c>
      <c r="P109" s="24">
        <f>'Table U7'!P$20*$AY109</f>
        <v>0</v>
      </c>
      <c r="Q109" s="24">
        <f>'Table U7'!Q$20*$AZ109</f>
        <v>0</v>
      </c>
      <c r="R109" s="24">
        <f t="shared" si="48"/>
        <v>0</v>
      </c>
      <c r="S109" s="24">
        <f>'Table U7'!S$20*$AW109</f>
        <v>0</v>
      </c>
      <c r="T109" s="24">
        <f>'Table U7'!T$20*$AX109</f>
        <v>0</v>
      </c>
      <c r="U109" s="24">
        <f>'Table U7'!U$20*$AY109</f>
        <v>0</v>
      </c>
      <c r="V109" s="24">
        <f>'Table U7'!V$20*$AZ109</f>
        <v>3.3417941766558643</v>
      </c>
      <c r="W109" s="24">
        <f t="shared" si="49"/>
        <v>3.3417941766558643</v>
      </c>
      <c r="X109" s="24">
        <f>'Table U7'!X$20*$AW109</f>
        <v>0</v>
      </c>
      <c r="Y109" s="24">
        <f>'Table U7'!Y$20*$AX109</f>
        <v>0</v>
      </c>
      <c r="Z109" s="24">
        <f>'Table U7'!Z$20*$AY109</f>
        <v>0</v>
      </c>
      <c r="AA109" s="24">
        <f>'Table U7'!AA$20*$AZ109</f>
        <v>10.589749170860946</v>
      </c>
      <c r="AB109" s="24">
        <f t="shared" si="50"/>
        <v>10.589749170860946</v>
      </c>
      <c r="AC109" s="24">
        <f>'Table U7'!AC$20*$AW109</f>
        <v>0</v>
      </c>
      <c r="AD109" s="24">
        <f>'Table U7'!AD$20*$AX109</f>
        <v>0</v>
      </c>
      <c r="AE109" s="24">
        <f>'Table U7'!AE$20*$AY109</f>
        <v>0</v>
      </c>
      <c r="AF109" s="24">
        <f>'Table U7'!AF$20*$AZ109</f>
        <v>35.694177351023946</v>
      </c>
      <c r="AG109" s="24">
        <f t="shared" si="51"/>
        <v>35.694177351023946</v>
      </c>
      <c r="AH109" s="24">
        <f>'Table U7'!AH$20*$AW109</f>
        <v>0</v>
      </c>
      <c r="AI109" s="24">
        <f>'Table U7'!AI$20*$AX109</f>
        <v>0</v>
      </c>
      <c r="AJ109" s="24">
        <f>'Table U7'!AJ$20*$AY109</f>
        <v>0</v>
      </c>
      <c r="AK109" s="24">
        <f>'Table U7'!AK$20*$AZ109</f>
        <v>0</v>
      </c>
      <c r="AL109" s="24">
        <f t="shared" si="52"/>
        <v>0</v>
      </c>
      <c r="AM109" s="24">
        <f>'Table U7'!AM$20*$AW109</f>
        <v>0</v>
      </c>
      <c r="AN109" s="24">
        <f>'Table U7'!AN$20*$AX109</f>
        <v>25.892729387712038</v>
      </c>
      <c r="AO109" s="24">
        <f>'Table U7'!AO$20*$AY109</f>
        <v>82.096775787058959</v>
      </c>
      <c r="AP109" s="24">
        <f>'Table U7'!AP$20*$AZ109</f>
        <v>50.78414320313766</v>
      </c>
      <c r="AQ109" s="24">
        <f t="shared" si="53"/>
        <v>158.77364837790867</v>
      </c>
      <c r="AR109" s="24">
        <f>'Table U7'!AR$20*$AW109</f>
        <v>0</v>
      </c>
      <c r="AS109" s="24">
        <f>'Table U7'!AS$20*$AX109</f>
        <v>4.59570245895436</v>
      </c>
      <c r="AT109" s="24">
        <f>'Table U7'!AT$20*$AY109</f>
        <v>12.748511143421268</v>
      </c>
      <c r="AU109" s="24">
        <f>'Table U7'!AU$20*$AZ109</f>
        <v>7.8860857728880029</v>
      </c>
      <c r="AV109" s="24">
        <f t="shared" si="54"/>
        <v>25.23029937526363</v>
      </c>
      <c r="AW109" s="24">
        <v>0</v>
      </c>
      <c r="AX109" s="24">
        <v>54.82306590003067</v>
      </c>
      <c r="AY109" s="24">
        <v>163.25712548624901</v>
      </c>
      <c r="AZ109" s="24">
        <v>150.48768641536836</v>
      </c>
      <c r="BA109" s="24">
        <f>SUM(AW109:AZ109)</f>
        <v>368.56787780164802</v>
      </c>
      <c r="BB109" s="105">
        <f>BA109-SUM(H109,M109,R109,W109,AB109,AG109,AL109,AQ109,AV109)</f>
        <v>0</v>
      </c>
    </row>
    <row r="110" spans="1:59" x14ac:dyDescent="0.2">
      <c r="A110" s="121" t="s">
        <v>163</v>
      </c>
      <c r="B110" s="126"/>
      <c r="D110" s="124">
        <f>SUM(D111:D112)</f>
        <v>2.2249503707624392</v>
      </c>
      <c r="E110" s="124">
        <f>SUM(E111:E112)</f>
        <v>4.2313685803253493</v>
      </c>
      <c r="F110" s="124">
        <f>SUM(F111:F112)</f>
        <v>66.388055184136192</v>
      </c>
      <c r="G110" s="124">
        <f>SUM(G111:G112)</f>
        <v>26.046176291485761</v>
      </c>
      <c r="H110" s="112">
        <f t="shared" si="46"/>
        <v>98.890550426709751</v>
      </c>
      <c r="I110" s="124">
        <f>SUM(I111:I112)</f>
        <v>18.055823377417539</v>
      </c>
      <c r="J110" s="124">
        <f>SUM(J111:J112)</f>
        <v>43.144299754064974</v>
      </c>
      <c r="K110" s="124">
        <f>SUM(K111:K112)</f>
        <v>698.41909336422236</v>
      </c>
      <c r="L110" s="124">
        <f>SUM(L111:L112)</f>
        <v>284.11911902452891</v>
      </c>
      <c r="M110" s="112">
        <f t="shared" si="47"/>
        <v>1043.7383355202337</v>
      </c>
      <c r="N110" s="124">
        <f>SUM(N111:N112)</f>
        <v>0</v>
      </c>
      <c r="O110" s="124">
        <f>SUM(O111:O112)</f>
        <v>0</v>
      </c>
      <c r="P110" s="124">
        <f>SUM(P111:P112)</f>
        <v>0</v>
      </c>
      <c r="Q110" s="124">
        <f>SUM(Q111:Q112)</f>
        <v>0</v>
      </c>
      <c r="R110" s="112">
        <f t="shared" si="48"/>
        <v>0</v>
      </c>
      <c r="S110" s="124">
        <f>SUM(S111:S112)</f>
        <v>0</v>
      </c>
      <c r="T110" s="124">
        <f>SUM(T111:T112)</f>
        <v>0</v>
      </c>
      <c r="U110" s="124">
        <f>SUM(U111:U112)</f>
        <v>0</v>
      </c>
      <c r="V110" s="124">
        <f>SUM(V111:V112)</f>
        <v>36.944182661047797</v>
      </c>
      <c r="W110" s="112">
        <f t="shared" si="49"/>
        <v>36.944182661047797</v>
      </c>
      <c r="X110" s="124">
        <f>SUM(X111:X112)</f>
        <v>0</v>
      </c>
      <c r="Y110" s="124">
        <f>SUM(Y111:Y112)</f>
        <v>0</v>
      </c>
      <c r="Z110" s="124">
        <f>SUM(Z111:Z112)</f>
        <v>0</v>
      </c>
      <c r="AA110" s="124">
        <f>SUM(AA111:AA112)</f>
        <v>111.61605457912799</v>
      </c>
      <c r="AB110" s="112">
        <f t="shared" si="50"/>
        <v>111.61605457912799</v>
      </c>
      <c r="AC110" s="124">
        <f>SUM(AC111:AC112)</f>
        <v>0</v>
      </c>
      <c r="AD110" s="124">
        <f>SUM(AD111:AD112)</f>
        <v>0</v>
      </c>
      <c r="AE110" s="124">
        <f>SUM(AE111:AE112)</f>
        <v>0</v>
      </c>
      <c r="AF110" s="124">
        <f>SUM(AF111:AF112)</f>
        <v>160.86103773437523</v>
      </c>
      <c r="AG110" s="112">
        <f t="shared" si="51"/>
        <v>160.86103773437523</v>
      </c>
      <c r="AH110" s="124">
        <f>SUM(AH111:AH112)</f>
        <v>0</v>
      </c>
      <c r="AI110" s="124">
        <f>SUM(AI111:AI112)</f>
        <v>0</v>
      </c>
      <c r="AJ110" s="124">
        <f>SUM(AJ111:AJ112)</f>
        <v>0</v>
      </c>
      <c r="AK110" s="124">
        <f>SUM(AK111:AK112)</f>
        <v>0</v>
      </c>
      <c r="AL110" s="112">
        <f t="shared" si="52"/>
        <v>0</v>
      </c>
      <c r="AM110" s="124">
        <f>SUM(AM111:AM112)</f>
        <v>22.958002025260903</v>
      </c>
      <c r="AN110" s="124">
        <f>SUM(AN111:AN112)</f>
        <v>54.469914030539321</v>
      </c>
      <c r="AO110" s="124">
        <f>SUM(AO111:AO112)</f>
        <v>827.61220046885398</v>
      </c>
      <c r="AP110" s="124">
        <f>SUM(AP111:AP112)</f>
        <v>335.02390025700356</v>
      </c>
      <c r="AQ110" s="112">
        <f t="shared" si="53"/>
        <v>1240.0640167816578</v>
      </c>
      <c r="AR110" s="124">
        <f>SUM(AR111:AR112)</f>
        <v>3.0774585254987179</v>
      </c>
      <c r="AS110" s="124">
        <f>SUM(AS111:AS112)</f>
        <v>7.3621471221382251</v>
      </c>
      <c r="AT110" s="124">
        <f>SUM(AT111:AT112)</f>
        <v>120.99526710309232</v>
      </c>
      <c r="AU110" s="124">
        <f>SUM(AU111:AU112)</f>
        <v>49.254141573830474</v>
      </c>
      <c r="AV110" s="112">
        <f t="shared" si="54"/>
        <v>180.68901432455974</v>
      </c>
      <c r="AW110" s="124">
        <f>SUM(AW111:AW112)</f>
        <v>57.423921740632906</v>
      </c>
      <c r="AX110" s="124">
        <f>SUM(AX111:AX112)</f>
        <v>109.20772948706787</v>
      </c>
      <c r="AY110" s="124">
        <f>SUM(AY111:AY112)</f>
        <v>1713.414616120305</v>
      </c>
      <c r="AZ110" s="124">
        <f>SUM(AW111:AW112)</f>
        <v>57.423921740632906</v>
      </c>
      <c r="BA110" s="124">
        <f>SUM(BA111:BA112)</f>
        <v>2883.9108794694057</v>
      </c>
      <c r="BB110" s="105">
        <f>BA110-SUM(H110,M110,R110,W110,AB110,AG110,AL110,AQ110,AV110)</f>
        <v>11.107687441693997</v>
      </c>
    </row>
    <row r="111" spans="1:59" x14ac:dyDescent="0.2">
      <c r="A111" s="128"/>
      <c r="B111" s="126">
        <v>29</v>
      </c>
      <c r="C111" s="105" t="s">
        <v>65</v>
      </c>
      <c r="D111" s="24">
        <f>'Table U7'!D$22*$AW111</f>
        <v>2.2249503707624392</v>
      </c>
      <c r="E111" s="24">
        <f>'Table U7'!E$22*$AX111</f>
        <v>4.2313685803253493</v>
      </c>
      <c r="F111" s="24">
        <f>'Table U7'!F$22*$AY111</f>
        <v>66.388055184136192</v>
      </c>
      <c r="G111" s="24">
        <f>'Table U7'!G$22*$AZ111</f>
        <v>26.046176291485761</v>
      </c>
      <c r="H111" s="24">
        <f t="shared" si="46"/>
        <v>98.890550426709751</v>
      </c>
      <c r="I111" s="24">
        <f>'Table U7'!I$22*$AW111</f>
        <v>18.055823377417539</v>
      </c>
      <c r="J111" s="24">
        <f>'Table U7'!J$22*$AX111</f>
        <v>34.338223780212992</v>
      </c>
      <c r="K111" s="24">
        <f>'Table U7'!K$22*$AY111</f>
        <v>538.74954449624317</v>
      </c>
      <c r="L111" s="24">
        <f>'Table U7'!L$22*$AZ111</f>
        <v>211.36883094385212</v>
      </c>
      <c r="M111" s="24">
        <f t="shared" si="47"/>
        <v>802.51242259772584</v>
      </c>
      <c r="N111" s="24">
        <f>'Table U7'!N$22*$AW111</f>
        <v>0</v>
      </c>
      <c r="O111" s="24">
        <f>'Table U7'!O$22*$AX111</f>
        <v>0</v>
      </c>
      <c r="P111" s="24">
        <f>'Table U7'!P$22*$AY111</f>
        <v>0</v>
      </c>
      <c r="Q111" s="24">
        <f>'Table U7'!Q$22*$AZ111</f>
        <v>0</v>
      </c>
      <c r="R111" s="24">
        <f t="shared" si="48"/>
        <v>0</v>
      </c>
      <c r="S111" s="24">
        <f>'Table U7'!S$22*$AW111</f>
        <v>0</v>
      </c>
      <c r="T111" s="24">
        <f>'Table U7'!T$22*$AX111</f>
        <v>0</v>
      </c>
      <c r="U111" s="24">
        <f>'Table U7'!U$22*$AY111</f>
        <v>0</v>
      </c>
      <c r="V111" s="24">
        <f>'Table U7'!V$22*$AZ111</f>
        <v>26.195682602416504</v>
      </c>
      <c r="W111" s="24">
        <f t="shared" si="49"/>
        <v>26.195682602416504</v>
      </c>
      <c r="X111" s="24">
        <f>'Table U7'!X$22*$AW111</f>
        <v>0</v>
      </c>
      <c r="Y111" s="24">
        <f>'Table U7'!Y$22*$AX111</f>
        <v>0</v>
      </c>
      <c r="Z111" s="24">
        <f>'Table U7'!Z$22*$AY111</f>
        <v>0</v>
      </c>
      <c r="AA111" s="24">
        <f>'Table U7'!AA$22*$AZ111</f>
        <v>80.430518867187615</v>
      </c>
      <c r="AB111" s="24">
        <f t="shared" si="50"/>
        <v>80.430518867187615</v>
      </c>
      <c r="AC111" s="24">
        <f>'Table U7'!AC$22*$AW111</f>
        <v>0</v>
      </c>
      <c r="AD111" s="24">
        <f>'Table U7'!AD$22*$AX111</f>
        <v>0</v>
      </c>
      <c r="AE111" s="24">
        <f>'Table U7'!AE$22*$AY111</f>
        <v>0</v>
      </c>
      <c r="AF111" s="24">
        <f>'Table U7'!AF$22*$AZ111</f>
        <v>160.86103773437523</v>
      </c>
      <c r="AG111" s="24">
        <f t="shared" si="51"/>
        <v>160.86103773437523</v>
      </c>
      <c r="AH111" s="24">
        <f>'Table U7'!AH$22*$AW111</f>
        <v>0</v>
      </c>
      <c r="AI111" s="24">
        <f>'Table U7'!AI$22*$AX111</f>
        <v>0</v>
      </c>
      <c r="AJ111" s="24">
        <f>'Table U7'!AJ$22*$AY111</f>
        <v>0</v>
      </c>
      <c r="AK111" s="24">
        <f>'Table U7'!AK$22*$AZ111</f>
        <v>0</v>
      </c>
      <c r="AL111" s="24">
        <f t="shared" si="52"/>
        <v>0</v>
      </c>
      <c r="AM111" s="24">
        <f>'Table U7'!AM$22*$AW111</f>
        <v>22.958002025260903</v>
      </c>
      <c r="AN111" s="24">
        <f>'Table U7'!AN$22*$AX111</f>
        <v>43.66109451845697</v>
      </c>
      <c r="AO111" s="24">
        <f>'Table U7'!AO$22*$AY111</f>
        <v>685.02072019172488</v>
      </c>
      <c r="AP111" s="24">
        <f>'Table U7'!AP$22*$AZ111</f>
        <v>268.75573312016076</v>
      </c>
      <c r="AQ111" s="24">
        <f t="shared" si="53"/>
        <v>1020.3955498556036</v>
      </c>
      <c r="AR111" s="24">
        <f>'Table U7'!AR$22*$AW111</f>
        <v>3.0774585254987179</v>
      </c>
      <c r="AS111" s="24">
        <f>'Table U7'!AS$22*$AX111</f>
        <v>5.8526524830247606</v>
      </c>
      <c r="AT111" s="24">
        <f>'Table U7'!AT$22*$AY111</f>
        <v>91.82518814911279</v>
      </c>
      <c r="AU111" s="24">
        <f>'Table U7'!AU$22*$AZ111</f>
        <v>36.025984371690868</v>
      </c>
      <c r="AV111" s="24">
        <f t="shared" si="54"/>
        <v>136.78128352932714</v>
      </c>
      <c r="AW111" s="24">
        <v>46.316234298939598</v>
      </c>
      <c r="AX111" s="24">
        <v>88.08333936202007</v>
      </c>
      <c r="AY111" s="24">
        <v>1381.9835080212172</v>
      </c>
      <c r="AZ111" s="24">
        <v>809.68396393116882</v>
      </c>
      <c r="BA111" s="24">
        <f>SUM(AW111:AZ111)</f>
        <v>2326.0670456133457</v>
      </c>
      <c r="BB111" s="125">
        <f>BA111-SUM(H111,M111,R111,W111,AB111,AG111,AL111,AQ111,AV111)</f>
        <v>0</v>
      </c>
      <c r="BC111" s="113"/>
      <c r="BD111" s="113"/>
      <c r="BE111" s="113"/>
      <c r="BF111" s="113"/>
      <c r="BG111" s="113"/>
    </row>
    <row r="112" spans="1:59" x14ac:dyDescent="0.2">
      <c r="A112" s="127"/>
      <c r="B112" s="126">
        <v>30</v>
      </c>
      <c r="C112" s="105" t="s">
        <v>66</v>
      </c>
      <c r="D112" s="24">
        <f>'Table U7'!D$23*$AW112</f>
        <v>0</v>
      </c>
      <c r="E112" s="24">
        <f>'Table U7'!E$23*$AX112</f>
        <v>0</v>
      </c>
      <c r="F112" s="24">
        <f>'Table U7'!F$23*$AY112</f>
        <v>0</v>
      </c>
      <c r="G112" s="24">
        <f>'Table U7'!G$23*$AZ112</f>
        <v>0</v>
      </c>
      <c r="H112" s="24">
        <f t="shared" si="46"/>
        <v>0</v>
      </c>
      <c r="I112" s="24">
        <f>'Table U7'!I$23*$AW112</f>
        <v>0</v>
      </c>
      <c r="J112" s="24">
        <f>'Table U7'!J$23*$AX112</f>
        <v>8.8060759738519838</v>
      </c>
      <c r="K112" s="24">
        <f>'Table U7'!K$23*$AY112</f>
        <v>159.66954886797916</v>
      </c>
      <c r="L112" s="24">
        <f>'Table U7'!L$23*$AZ112</f>
        <v>72.750288080676825</v>
      </c>
      <c r="M112" s="24">
        <f t="shared" si="47"/>
        <v>241.22591292250797</v>
      </c>
      <c r="N112" s="24">
        <f>'Table U7'!N$23*$AW112</f>
        <v>0</v>
      </c>
      <c r="O112" s="24">
        <f>'Table U7'!O$23*$AX112</f>
        <v>0</v>
      </c>
      <c r="P112" s="24">
        <f>'Table U7'!P$23*$AY112</f>
        <v>0</v>
      </c>
      <c r="Q112" s="24">
        <f>'Table U7'!Q$23*$AZ112</f>
        <v>0</v>
      </c>
      <c r="R112" s="24">
        <f t="shared" si="48"/>
        <v>0</v>
      </c>
      <c r="S112" s="24">
        <f>'Table U7'!S$23*$AW112</f>
        <v>0</v>
      </c>
      <c r="T112" s="24">
        <f>'Table U7'!T$23*$AX112</f>
        <v>0</v>
      </c>
      <c r="U112" s="24">
        <f>'Table U7'!U$23*$AY112</f>
        <v>0</v>
      </c>
      <c r="V112" s="24">
        <f>'Table U7'!V$23*$AZ112</f>
        <v>10.748500058631295</v>
      </c>
      <c r="W112" s="24">
        <f t="shared" si="49"/>
        <v>10.748500058631295</v>
      </c>
      <c r="X112" s="24">
        <f>'Table U7'!X$23*$AW112</f>
        <v>0</v>
      </c>
      <c r="Y112" s="24">
        <f>'Table U7'!Y$23*$AX112</f>
        <v>0</v>
      </c>
      <c r="Z112" s="24">
        <f>'Table U7'!Z$23*$AY112</f>
        <v>0</v>
      </c>
      <c r="AA112" s="24">
        <f>'Table U7'!AA$23*$AZ112</f>
        <v>31.185535711940378</v>
      </c>
      <c r="AB112" s="24">
        <f t="shared" si="50"/>
        <v>31.185535711940378</v>
      </c>
      <c r="AC112" s="24">
        <f>'Table U7'!AC$23*$AW112</f>
        <v>0</v>
      </c>
      <c r="AD112" s="24">
        <f>'Table U7'!AD$23*$AX112</f>
        <v>0</v>
      </c>
      <c r="AE112" s="24">
        <f>'Table U7'!AE$23*$AY112</f>
        <v>0</v>
      </c>
      <c r="AF112" s="24">
        <f>'Table U7'!AF$23*$AZ112</f>
        <v>0</v>
      </c>
      <c r="AG112" s="24">
        <f t="shared" si="51"/>
        <v>0</v>
      </c>
      <c r="AH112" s="24">
        <f>'Table U7'!AH$23*$AW112</f>
        <v>0</v>
      </c>
      <c r="AI112" s="24">
        <f>'Table U7'!AI$23*$AX112</f>
        <v>0</v>
      </c>
      <c r="AJ112" s="24">
        <f>'Table U7'!AJ$23*$AY112</f>
        <v>0</v>
      </c>
      <c r="AK112" s="24">
        <f>'Table U7'!AK$23*$AZ112</f>
        <v>0</v>
      </c>
      <c r="AL112" s="24">
        <f t="shared" si="52"/>
        <v>0</v>
      </c>
      <c r="AM112" s="24">
        <f>'Table U7'!AM$23*$AW112</f>
        <v>0</v>
      </c>
      <c r="AN112" s="24">
        <f>'Table U7'!AN$23*$AX112</f>
        <v>10.808819512082351</v>
      </c>
      <c r="AO112" s="24">
        <f>'Table U7'!AO$23*$AY112</f>
        <v>142.59148027712911</v>
      </c>
      <c r="AP112" s="24">
        <f>'Table U7'!AP$23*$AZ112</f>
        <v>66.26816713684282</v>
      </c>
      <c r="AQ112" s="24">
        <f t="shared" si="53"/>
        <v>219.66846692605429</v>
      </c>
      <c r="AR112" s="24">
        <f>'Table U7'!AR$23*$AW112</f>
        <v>0</v>
      </c>
      <c r="AS112" s="24">
        <f>'Table U7'!AS$23*$AX112</f>
        <v>1.5094946391134649</v>
      </c>
      <c r="AT112" s="24">
        <f>'Table U7'!AT$23*$AY112</f>
        <v>29.170078953979534</v>
      </c>
      <c r="AU112" s="24">
        <f>'Table U7'!AU$23*$AZ112</f>
        <v>13.228157202139604</v>
      </c>
      <c r="AV112" s="24">
        <f t="shared" si="54"/>
        <v>43.907730795232602</v>
      </c>
      <c r="AW112" s="24">
        <v>11.107687441693304</v>
      </c>
      <c r="AX112" s="24">
        <v>21.1243901250478</v>
      </c>
      <c r="AY112" s="24">
        <v>331.43110809908785</v>
      </c>
      <c r="AZ112" s="24">
        <v>194.18064819023093</v>
      </c>
      <c r="BA112" s="24">
        <f>SUM(AW112:AZ112)</f>
        <v>557.84383385605986</v>
      </c>
    </row>
    <row r="113" spans="1:59" x14ac:dyDescent="0.2">
      <c r="A113" s="121" t="s">
        <v>164</v>
      </c>
      <c r="B113" s="126"/>
      <c r="D113" s="124">
        <f>SUM(D114:D116)</f>
        <v>0</v>
      </c>
      <c r="E113" s="124">
        <f>SUM(E114:E116)</f>
        <v>0</v>
      </c>
      <c r="F113" s="124">
        <f>SUM(F114:F116)</f>
        <v>0</v>
      </c>
      <c r="G113" s="124">
        <f>SUM(G114:G116)</f>
        <v>0</v>
      </c>
      <c r="H113" s="112">
        <f t="shared" si="46"/>
        <v>0</v>
      </c>
      <c r="I113" s="124">
        <f>SUM(I114:I116)</f>
        <v>66.408495489997875</v>
      </c>
      <c r="J113" s="124">
        <f>SUM(J114:J116)</f>
        <v>111.65549808671091</v>
      </c>
      <c r="K113" s="124">
        <f>SUM(K114:K116)</f>
        <v>1461.8936969345823</v>
      </c>
      <c r="L113" s="124">
        <f>SUM(L114:L116)</f>
        <v>431.28185097490643</v>
      </c>
      <c r="M113" s="112">
        <f t="shared" si="47"/>
        <v>2071.2395414861976</v>
      </c>
      <c r="N113" s="124">
        <f>SUM(N114:N116)</f>
        <v>7.5794403163143294</v>
      </c>
      <c r="O113" s="124">
        <f>SUM(O114:O116)</f>
        <v>12.743643377134443</v>
      </c>
      <c r="P113" s="124">
        <f>SUM(P114:P116)</f>
        <v>166.85118286380447</v>
      </c>
      <c r="Q113" s="124">
        <f>SUM(Q114:Q116)</f>
        <v>47.030385482571546</v>
      </c>
      <c r="R113" s="112">
        <f t="shared" si="48"/>
        <v>234.20465203982479</v>
      </c>
      <c r="S113" s="124">
        <f>SUM(S114:S116)</f>
        <v>0</v>
      </c>
      <c r="T113" s="124">
        <f>SUM(T114:T116)</f>
        <v>0</v>
      </c>
      <c r="U113" s="124">
        <f>SUM(U114:U116)</f>
        <v>0</v>
      </c>
      <c r="V113" s="124">
        <f>SUM(V114:V116)</f>
        <v>321.39931897173659</v>
      </c>
      <c r="W113" s="112">
        <f t="shared" si="49"/>
        <v>321.39931897173659</v>
      </c>
      <c r="X113" s="124">
        <f>SUM(X114:X116)</f>
        <v>0</v>
      </c>
      <c r="Y113" s="124">
        <f>SUM(Y114:Y116)</f>
        <v>0</v>
      </c>
      <c r="Z113" s="124">
        <f>SUM(Z114:Z116)</f>
        <v>0</v>
      </c>
      <c r="AA113" s="124">
        <f>SUM(AA114:AA116)</f>
        <v>0</v>
      </c>
      <c r="AB113" s="112">
        <f t="shared" si="50"/>
        <v>0</v>
      </c>
      <c r="AC113" s="124">
        <f>SUM(AC114:AC116)</f>
        <v>0</v>
      </c>
      <c r="AD113" s="124">
        <f>SUM(AD114:AD116)</f>
        <v>0</v>
      </c>
      <c r="AE113" s="124">
        <f>SUM(AE114:AE116)</f>
        <v>0</v>
      </c>
      <c r="AF113" s="124">
        <f>SUM(AF114:AF116)</f>
        <v>0</v>
      </c>
      <c r="AG113" s="112">
        <f t="shared" si="51"/>
        <v>0</v>
      </c>
      <c r="AH113" s="124">
        <f>SUM(AH114:AH116)</f>
        <v>0</v>
      </c>
      <c r="AI113" s="124">
        <f>SUM(AI114:AI116)</f>
        <v>0</v>
      </c>
      <c r="AJ113" s="124">
        <f>SUM(AJ114:AJ116)</f>
        <v>0</v>
      </c>
      <c r="AK113" s="124">
        <f>SUM(AK114:AK116)</f>
        <v>336.19420263686368</v>
      </c>
      <c r="AL113" s="112">
        <f t="shared" si="52"/>
        <v>336.19420263686368</v>
      </c>
      <c r="AM113" s="124">
        <f>SUM(AM114:AM116)</f>
        <v>0</v>
      </c>
      <c r="AN113" s="124">
        <f>SUM(AN114:AN116)</f>
        <v>0</v>
      </c>
      <c r="AO113" s="124">
        <f>SUM(AO114:AO116)</f>
        <v>0</v>
      </c>
      <c r="AP113" s="124">
        <f>SUM(AP114:AP116)</f>
        <v>0</v>
      </c>
      <c r="AQ113" s="112">
        <f t="shared" si="53"/>
        <v>0</v>
      </c>
      <c r="AR113" s="124">
        <f>SUM(AR114:AR116)</f>
        <v>15.049418799603187</v>
      </c>
      <c r="AS113" s="124">
        <f>SUM(AS114:AS116)</f>
        <v>25.303243803171092</v>
      </c>
      <c r="AT113" s="124">
        <f>SUM(AT114:AT116)</f>
        <v>331.29271071925331</v>
      </c>
      <c r="AU113" s="124">
        <f>SUM(AU114:AU116)</f>
        <v>97.736609572294711</v>
      </c>
      <c r="AV113" s="112">
        <f t="shared" si="54"/>
        <v>469.38198289432228</v>
      </c>
      <c r="AW113" s="124">
        <f>SUM(AW114:AW116)</f>
        <v>98.118660587310572</v>
      </c>
      <c r="AX113" s="124">
        <f>SUM(AX114:AX116)</f>
        <v>170.15247222678596</v>
      </c>
      <c r="AY113" s="124">
        <f>SUM(AY114:AY116)</f>
        <v>1960.0375905176404</v>
      </c>
      <c r="AZ113" s="124">
        <f>SUM(AW114:AW116)</f>
        <v>98.118660587310572</v>
      </c>
      <c r="BA113" s="124">
        <f>SUM(BA114:BA116)</f>
        <v>3461.9510909701098</v>
      </c>
    </row>
    <row r="114" spans="1:59" x14ac:dyDescent="0.2">
      <c r="B114" s="126">
        <v>10</v>
      </c>
      <c r="C114" s="105" t="s">
        <v>47</v>
      </c>
      <c r="D114" s="24">
        <f>'Table U7'!D$25*$AW114</f>
        <v>0</v>
      </c>
      <c r="E114" s="24">
        <f>'Table U7'!E$25*$AX114</f>
        <v>0</v>
      </c>
      <c r="F114" s="24">
        <f>'Table U7'!F$25*$AY114</f>
        <v>0</v>
      </c>
      <c r="G114" s="24">
        <f>'Table U7'!G$25*$AZ114</f>
        <v>0</v>
      </c>
      <c r="H114" s="24">
        <f t="shared" si="46"/>
        <v>0</v>
      </c>
      <c r="I114" s="24">
        <f>'Table U7'!I$25*$AW114</f>
        <v>42.82962207052654</v>
      </c>
      <c r="J114" s="24">
        <f>'Table U7'!J$25*$AX114</f>
        <v>91.69157681397111</v>
      </c>
      <c r="K114" s="24">
        <f>'Table U7'!K$25*$AY114</f>
        <v>1283.2186795759278</v>
      </c>
      <c r="L114" s="24">
        <f>'Table U7'!L$25*$AZ114</f>
        <v>354.34715005038316</v>
      </c>
      <c r="M114" s="24">
        <f t="shared" si="47"/>
        <v>1772.0870285108085</v>
      </c>
      <c r="N114" s="24">
        <f>'Table U7'!N$25*$AW114</f>
        <v>4.8882987313384962</v>
      </c>
      <c r="O114" s="24">
        <f>'Table U7'!O$25*$AX114</f>
        <v>10.465089275737588</v>
      </c>
      <c r="P114" s="24">
        <f>'Table U7'!P$25*$AY114</f>
        <v>146.45836082960676</v>
      </c>
      <c r="Q114" s="24">
        <f>'Table U7'!Q$25*$AZ114</f>
        <v>40.926262035827321</v>
      </c>
      <c r="R114" s="24">
        <f t="shared" si="48"/>
        <v>202.73801087251019</v>
      </c>
      <c r="S114" s="24">
        <f>'Table U7'!S$25*$AW114</f>
        <v>0</v>
      </c>
      <c r="T114" s="24">
        <f>'Table U7'!T$25*$AX114</f>
        <v>0</v>
      </c>
      <c r="U114" s="24">
        <f>'Table U7'!U$25*$AY114</f>
        <v>0</v>
      </c>
      <c r="V114" s="24">
        <f>'Table U7'!V$25*$AZ114</f>
        <v>264.06613783614853</v>
      </c>
      <c r="W114" s="24">
        <f t="shared" si="49"/>
        <v>264.06613783614853</v>
      </c>
      <c r="X114" s="24">
        <f>'Table U7'!X$25*$AW114</f>
        <v>0</v>
      </c>
      <c r="Y114" s="24">
        <f>'Table U7'!Y$25*$AX114</f>
        <v>0</v>
      </c>
      <c r="Z114" s="24">
        <f>'Table U7'!Z$25*$AY114</f>
        <v>0</v>
      </c>
      <c r="AA114" s="24">
        <f>'Table U7'!AA$25*$AZ114</f>
        <v>0</v>
      </c>
      <c r="AB114" s="24">
        <f t="shared" si="50"/>
        <v>0</v>
      </c>
      <c r="AC114" s="24">
        <f>'Table U7'!AC$25*$AW114</f>
        <v>0</v>
      </c>
      <c r="AD114" s="24">
        <f>'Table U7'!AD$25*$AX114</f>
        <v>0</v>
      </c>
      <c r="AE114" s="24">
        <f>'Table U7'!AE$25*$AY114</f>
        <v>0</v>
      </c>
      <c r="AF114" s="24">
        <f>'Table U7'!AF$25*$AZ114</f>
        <v>0</v>
      </c>
      <c r="AG114" s="24">
        <f t="shared" si="51"/>
        <v>0</v>
      </c>
      <c r="AH114" s="24">
        <f>'Table U7'!AH$25*$AW114</f>
        <v>0</v>
      </c>
      <c r="AI114" s="24">
        <f>'Table U7'!AI$25*$AX114</f>
        <v>0</v>
      </c>
      <c r="AJ114" s="24">
        <f>'Table U7'!AJ$25*$AY114</f>
        <v>0</v>
      </c>
      <c r="AK114" s="24">
        <f>'Table U7'!AK$25*$AZ114</f>
        <v>276.22181944021804</v>
      </c>
      <c r="AL114" s="24">
        <f t="shared" si="52"/>
        <v>276.22181944021804</v>
      </c>
      <c r="AM114" s="24">
        <f>'Table U7'!AM$25*$AW114</f>
        <v>0</v>
      </c>
      <c r="AN114" s="24">
        <f>'Table U7'!AN$25*$AX114</f>
        <v>0</v>
      </c>
      <c r="AO114" s="24">
        <f>'Table U7'!AO$25*$AY114</f>
        <v>0</v>
      </c>
      <c r="AP114" s="24">
        <f>'Table U7'!AP$25*$AZ114</f>
        <v>0</v>
      </c>
      <c r="AQ114" s="24">
        <f t="shared" si="53"/>
        <v>0</v>
      </c>
      <c r="AR114" s="24">
        <f>'Table U7'!AR$25*$AW114</f>
        <v>9.7060009387678772</v>
      </c>
      <c r="AS114" s="24">
        <f>'Table U7'!AS$25*$AX114</f>
        <v>20.779042345226308</v>
      </c>
      <c r="AT114" s="24">
        <f>'Table U7'!AT$25*$AY114</f>
        <v>290.80157859201279</v>
      </c>
      <c r="AU114" s="24">
        <f>'Table U7'!AU$25*$AZ114</f>
        <v>80.301753897695747</v>
      </c>
      <c r="AV114" s="24">
        <f t="shared" si="54"/>
        <v>401.58837577370269</v>
      </c>
      <c r="AW114" s="24">
        <v>57.423921740632906</v>
      </c>
      <c r="AX114" s="24">
        <v>122.93570843493499</v>
      </c>
      <c r="AY114" s="24">
        <v>1720.4786189975475</v>
      </c>
      <c r="AZ114" s="24">
        <v>1015.8631232602729</v>
      </c>
      <c r="BA114" s="24">
        <f>SUM(AW114:AZ114)</f>
        <v>2916.7013724333883</v>
      </c>
    </row>
    <row r="115" spans="1:59" x14ac:dyDescent="0.2">
      <c r="A115" s="127"/>
      <c r="B115" s="126">
        <v>11</v>
      </c>
      <c r="C115" s="105" t="s">
        <v>48</v>
      </c>
      <c r="D115" s="24">
        <f>'Table U7'!D$26*$AW115</f>
        <v>0</v>
      </c>
      <c r="E115" s="24">
        <f>'Table U7'!E$26*$AX115</f>
        <v>0</v>
      </c>
      <c r="F115" s="24">
        <f>'Table U7'!F$26*$AY115</f>
        <v>0</v>
      </c>
      <c r="G115" s="24">
        <f>'Table U7'!G$26*$AZ115</f>
        <v>0</v>
      </c>
      <c r="H115" s="24">
        <f t="shared" si="46"/>
        <v>0</v>
      </c>
      <c r="I115" s="24">
        <f>'Table U7'!I$26*$AW115</f>
        <v>23.578873419471336</v>
      </c>
      <c r="J115" s="24">
        <f>'Table U7'!J$26*$AX115</f>
        <v>19.963921272739789</v>
      </c>
      <c r="K115" s="24">
        <f>'Table U7'!K$26*$AY115</f>
        <v>121.15058839553791</v>
      </c>
      <c r="L115" s="24">
        <f>'Table U7'!L$26*$AZ115</f>
        <v>52.850630360916966</v>
      </c>
      <c r="M115" s="24">
        <f t="shared" si="47"/>
        <v>217.54401344866599</v>
      </c>
      <c r="N115" s="24">
        <f>'Table U7'!N$26*$AW115</f>
        <v>2.6911415849758331</v>
      </c>
      <c r="O115" s="24">
        <f>'Table U7'!O$26*$AX115</f>
        <v>2.2785541013968551</v>
      </c>
      <c r="P115" s="24">
        <f>'Table U7'!P$26*$AY115</f>
        <v>13.827352167143214</v>
      </c>
      <c r="Q115" s="24">
        <f>'Table U7'!Q$26*$AZ115</f>
        <v>6.1041234467442269</v>
      </c>
      <c r="R115" s="24">
        <f t="shared" si="48"/>
        <v>24.901171300260131</v>
      </c>
      <c r="S115" s="24">
        <f>'Table U7'!S$26*$AW115</f>
        <v>0</v>
      </c>
      <c r="T115" s="24">
        <f>'Table U7'!T$26*$AX115</f>
        <v>0</v>
      </c>
      <c r="U115" s="24">
        <f>'Table U7'!U$26*$AY115</f>
        <v>0</v>
      </c>
      <c r="V115" s="24">
        <f>'Table U7'!V$26*$AZ115</f>
        <v>39.385280337739083</v>
      </c>
      <c r="W115" s="24">
        <f t="shared" si="49"/>
        <v>39.385280337739083</v>
      </c>
      <c r="X115" s="24">
        <f>'Table U7'!X$26*$AW115</f>
        <v>0</v>
      </c>
      <c r="Y115" s="24">
        <f>'Table U7'!Y$26*$AX115</f>
        <v>0</v>
      </c>
      <c r="Z115" s="24">
        <f>'Table U7'!Z$26*$AY115</f>
        <v>0</v>
      </c>
      <c r="AA115" s="24">
        <f>'Table U7'!AA$26*$AZ115</f>
        <v>0</v>
      </c>
      <c r="AB115" s="24">
        <f t="shared" si="50"/>
        <v>0</v>
      </c>
      <c r="AC115" s="24">
        <f>'Table U7'!AC$26*$AW115</f>
        <v>0</v>
      </c>
      <c r="AD115" s="24">
        <f>'Table U7'!AD$26*$AX115</f>
        <v>0</v>
      </c>
      <c r="AE115" s="24">
        <f>'Table U7'!AE$26*$AY115</f>
        <v>0</v>
      </c>
      <c r="AF115" s="24">
        <f>'Table U7'!AF$26*$AZ115</f>
        <v>0</v>
      </c>
      <c r="AG115" s="24">
        <f t="shared" si="51"/>
        <v>0</v>
      </c>
      <c r="AH115" s="24">
        <f>'Table U7'!AH$26*$AW115</f>
        <v>0</v>
      </c>
      <c r="AI115" s="24">
        <f>'Table U7'!AI$26*$AX115</f>
        <v>0</v>
      </c>
      <c r="AJ115" s="24">
        <f>'Table U7'!AJ$26*$AY115</f>
        <v>0</v>
      </c>
      <c r="AK115" s="24">
        <f>'Table U7'!AK$26*$AZ115</f>
        <v>41.198291773418276</v>
      </c>
      <c r="AL115" s="24">
        <f t="shared" si="52"/>
        <v>41.198291773418276</v>
      </c>
      <c r="AM115" s="24">
        <f>'Table U7'!AM$26*$AW115</f>
        <v>0</v>
      </c>
      <c r="AN115" s="24">
        <f>'Table U7'!AN$26*$AX115</f>
        <v>0</v>
      </c>
      <c r="AO115" s="24">
        <f>'Table U7'!AO$26*$AY115</f>
        <v>0</v>
      </c>
      <c r="AP115" s="24">
        <f>'Table U7'!AP$26*$AZ115</f>
        <v>0</v>
      </c>
      <c r="AQ115" s="24">
        <f t="shared" si="53"/>
        <v>0</v>
      </c>
      <c r="AR115" s="24">
        <f>'Table U7'!AR$26*$AW115</f>
        <v>5.3434178608353093</v>
      </c>
      <c r="AS115" s="24">
        <f>'Table U7'!AS$26*$AX115</f>
        <v>4.5242014579447849</v>
      </c>
      <c r="AT115" s="24">
        <f>'Table U7'!AT$26*$AY115</f>
        <v>27.455010524329737</v>
      </c>
      <c r="AU115" s="24">
        <f>'Table U7'!AU$26*$AZ115</f>
        <v>11.976950603319386</v>
      </c>
      <c r="AV115" s="24">
        <f t="shared" si="54"/>
        <v>49.299580446429218</v>
      </c>
      <c r="AW115" s="24">
        <v>31.613432865282473</v>
      </c>
      <c r="AX115" s="24">
        <v>26.766676832081426</v>
      </c>
      <c r="AY115" s="24">
        <v>162.43295108701088</v>
      </c>
      <c r="AZ115" s="24">
        <v>151.51527652213795</v>
      </c>
      <c r="BA115" s="24">
        <f>SUM(AW115:AZ115)</f>
        <v>372.32833730651271</v>
      </c>
      <c r="BB115" s="125">
        <f>BA115-SUM(H115,M115,R115,W115,AB115,AG115,AL115,AQ115,AV115)</f>
        <v>0</v>
      </c>
      <c r="BC115" s="113"/>
      <c r="BD115" s="113"/>
      <c r="BE115" s="113"/>
      <c r="BF115" s="113"/>
      <c r="BG115" s="113"/>
    </row>
    <row r="116" spans="1:59" x14ac:dyDescent="0.2">
      <c r="A116" s="127"/>
      <c r="B116" s="126">
        <v>12</v>
      </c>
      <c r="C116" s="105" t="s">
        <v>49</v>
      </c>
      <c r="D116" s="24">
        <f>'Table U7'!D$27*$AW116</f>
        <v>0</v>
      </c>
      <c r="E116" s="24">
        <f>'Table U7'!E$27*$AX116</f>
        <v>0</v>
      </c>
      <c r="F116" s="24">
        <f>'Table U7'!F$27*$AY116</f>
        <v>0</v>
      </c>
      <c r="G116" s="24">
        <f>'Table U7'!G$27*$AZ116</f>
        <v>0</v>
      </c>
      <c r="H116" s="24">
        <f t="shared" si="46"/>
        <v>0</v>
      </c>
      <c r="I116" s="24">
        <f>'Table U7'!I$27*$AW116</f>
        <v>0</v>
      </c>
      <c r="J116" s="24">
        <f>'Table U7'!J$27*$AX116</f>
        <v>0</v>
      </c>
      <c r="K116" s="24">
        <f>'Table U7'!K$27*$AY116</f>
        <v>57.524428963116598</v>
      </c>
      <c r="L116" s="24">
        <f>'Table U7'!L$27*$AZ116</f>
        <v>24.084070563606328</v>
      </c>
      <c r="M116" s="24">
        <f t="shared" si="47"/>
        <v>81.608499526722923</v>
      </c>
      <c r="N116" s="24">
        <f>'Table U7'!N$27*$AW116</f>
        <v>0</v>
      </c>
      <c r="O116" s="24">
        <f>'Table U7'!O$27*$AX116</f>
        <v>0</v>
      </c>
      <c r="P116" s="24">
        <f>'Table U7'!P$27*$AY116</f>
        <v>6.5654698670544969</v>
      </c>
      <c r="Q116" s="24">
        <f>'Table U7'!Q$27*$AZ116</f>
        <v>0</v>
      </c>
      <c r="R116" s="24">
        <f t="shared" si="48"/>
        <v>6.5654698670544969</v>
      </c>
      <c r="S116" s="24">
        <f>'Table U7'!S$27*$AW116</f>
        <v>0</v>
      </c>
      <c r="T116" s="24">
        <f>'Table U7'!T$27*$AX116</f>
        <v>0</v>
      </c>
      <c r="U116" s="24">
        <f>'Table U7'!U$27*$AY116</f>
        <v>0</v>
      </c>
      <c r="V116" s="24">
        <f>'Table U7'!V$27*$AZ116</f>
        <v>17.947900797849012</v>
      </c>
      <c r="W116" s="24">
        <f t="shared" si="49"/>
        <v>17.947900797849012</v>
      </c>
      <c r="X116" s="24">
        <f>'Table U7'!X$27*$AW116</f>
        <v>0</v>
      </c>
      <c r="Y116" s="24">
        <f>'Table U7'!Y$27*$AX116</f>
        <v>0</v>
      </c>
      <c r="Z116" s="24">
        <f>'Table U7'!Z$27*$AY116</f>
        <v>0</v>
      </c>
      <c r="AA116" s="24">
        <f>'Table U7'!AA$27*$AZ116</f>
        <v>0</v>
      </c>
      <c r="AB116" s="24">
        <f t="shared" si="50"/>
        <v>0</v>
      </c>
      <c r="AC116" s="24">
        <f>'Table U7'!AC$27*$AW116</f>
        <v>0</v>
      </c>
      <c r="AD116" s="24">
        <f>'Table U7'!AD$27*$AX116</f>
        <v>0</v>
      </c>
      <c r="AE116" s="24">
        <f>'Table U7'!AE$27*$AY116</f>
        <v>0</v>
      </c>
      <c r="AF116" s="24">
        <f>'Table U7'!AF$27*$AZ116</f>
        <v>0</v>
      </c>
      <c r="AG116" s="24">
        <f t="shared" si="51"/>
        <v>0</v>
      </c>
      <c r="AH116" s="24">
        <f>'Table U7'!AH$27*$AW116</f>
        <v>0</v>
      </c>
      <c r="AI116" s="24">
        <f>'Table U7'!AI$27*$AX116</f>
        <v>0</v>
      </c>
      <c r="AJ116" s="24">
        <f>'Table U7'!AJ$27*$AY116</f>
        <v>0</v>
      </c>
      <c r="AK116" s="24">
        <f>'Table U7'!AK$27*$AZ116</f>
        <v>18.774091423227308</v>
      </c>
      <c r="AL116" s="24">
        <f t="shared" si="52"/>
        <v>18.774091423227308</v>
      </c>
      <c r="AM116" s="24">
        <f>'Table U7'!AM$27*$AW116</f>
        <v>0</v>
      </c>
      <c r="AN116" s="24">
        <f>'Table U7'!AN$27*$AX116</f>
        <v>0</v>
      </c>
      <c r="AO116" s="24">
        <f>'Table U7'!AO$27*$AY116</f>
        <v>0</v>
      </c>
      <c r="AP116" s="24">
        <f>'Table U7'!AP$27*$AZ116</f>
        <v>0</v>
      </c>
      <c r="AQ116" s="24">
        <f t="shared" si="53"/>
        <v>0</v>
      </c>
      <c r="AR116" s="24">
        <f>'Table U7'!AR$27*$AW116</f>
        <v>0</v>
      </c>
      <c r="AS116" s="24">
        <f>'Table U7'!AS$27*$AX116</f>
        <v>0</v>
      </c>
      <c r="AT116" s="24">
        <f>'Table U7'!AT$27*$AY116</f>
        <v>13.036121602910786</v>
      </c>
      <c r="AU116" s="24">
        <f>'Table U7'!AU$27*$AZ116</f>
        <v>5.4579050712795834</v>
      </c>
      <c r="AV116" s="24">
        <f t="shared" si="54"/>
        <v>18.494026674190369</v>
      </c>
      <c r="AW116" s="24">
        <v>9.0813059813951877</v>
      </c>
      <c r="AX116" s="24">
        <v>20.45008695976955</v>
      </c>
      <c r="AY116" s="24">
        <v>77.126020433081877</v>
      </c>
      <c r="AZ116" s="24">
        <v>66.263967855962235</v>
      </c>
      <c r="BA116" s="24">
        <f>SUM(AW116:AZ116)</f>
        <v>172.92138123020885</v>
      </c>
    </row>
    <row r="117" spans="1:59" x14ac:dyDescent="0.2">
      <c r="A117" s="121" t="s">
        <v>165</v>
      </c>
      <c r="B117" s="126"/>
      <c r="D117" s="124">
        <f>SUM(D118:D120)</f>
        <v>0</v>
      </c>
      <c r="E117" s="124">
        <f>SUM(E118:E120)</f>
        <v>0</v>
      </c>
      <c r="F117" s="124">
        <f>SUM(F118:F120)</f>
        <v>0</v>
      </c>
      <c r="G117" s="124">
        <f>SUM(G118:G120)</f>
        <v>0</v>
      </c>
      <c r="H117" s="112">
        <f t="shared" si="46"/>
        <v>0</v>
      </c>
      <c r="I117" s="124">
        <f>SUM(I118:I120)</f>
        <v>41.74501429461931</v>
      </c>
      <c r="J117" s="124">
        <f>SUM(J118:J120)</f>
        <v>32.286312378396289</v>
      </c>
      <c r="K117" s="124">
        <f>SUM(K118:K120)</f>
        <v>269.68929654266105</v>
      </c>
      <c r="L117" s="124">
        <f>SUM(L118:L120)</f>
        <v>238.75671398976317</v>
      </c>
      <c r="M117" s="112">
        <f t="shared" si="47"/>
        <v>582.47733720543988</v>
      </c>
      <c r="N117" s="124">
        <f>SUM(N118:N120)</f>
        <v>6.0595392826319356</v>
      </c>
      <c r="O117" s="124">
        <f>SUM(O118:O120)</f>
        <v>9.072214466891829</v>
      </c>
      <c r="P117" s="124">
        <f>SUM(P118:P120)</f>
        <v>75.780693347232614</v>
      </c>
      <c r="Q117" s="124">
        <f>SUM(Q118:Q120)</f>
        <v>67.088866927238541</v>
      </c>
      <c r="R117" s="112">
        <f t="shared" si="48"/>
        <v>158.00131402399492</v>
      </c>
      <c r="S117" s="124">
        <f>SUM(S118:S120)</f>
        <v>0</v>
      </c>
      <c r="T117" s="124">
        <f>SUM(T118:T120)</f>
        <v>0</v>
      </c>
      <c r="U117" s="124">
        <f>SUM(U118:U120)</f>
        <v>0</v>
      </c>
      <c r="V117" s="124">
        <f>SUM(V118:V120)</f>
        <v>561.90211687217516</v>
      </c>
      <c r="W117" s="112">
        <f t="shared" si="49"/>
        <v>561.90211687217516</v>
      </c>
      <c r="X117" s="124">
        <f>SUM(X118:X120)</f>
        <v>0</v>
      </c>
      <c r="Y117" s="124">
        <f>SUM(Y118:Y120)</f>
        <v>0</v>
      </c>
      <c r="Z117" s="124">
        <f>SUM(Z118:Z120)</f>
        <v>0</v>
      </c>
      <c r="AA117" s="124">
        <f>SUM(AA118:AA120)</f>
        <v>0</v>
      </c>
      <c r="AB117" s="112">
        <f t="shared" si="50"/>
        <v>0</v>
      </c>
      <c r="AC117" s="124">
        <f>SUM(AC118:AC120)</f>
        <v>0</v>
      </c>
      <c r="AD117" s="124">
        <f>SUM(AD118:AD120)</f>
        <v>0</v>
      </c>
      <c r="AE117" s="124">
        <f>SUM(AE118:AE120)</f>
        <v>0</v>
      </c>
      <c r="AF117" s="124">
        <f>SUM(AF118:AF120)</f>
        <v>0</v>
      </c>
      <c r="AG117" s="112">
        <f t="shared" si="51"/>
        <v>0</v>
      </c>
      <c r="AH117" s="124">
        <f>SUM(AH118:AH120)</f>
        <v>0</v>
      </c>
      <c r="AI117" s="124">
        <f>SUM(AI118:AI120)</f>
        <v>0</v>
      </c>
      <c r="AJ117" s="124">
        <f>SUM(AJ118:AJ120)</f>
        <v>0</v>
      </c>
      <c r="AK117" s="124">
        <f>SUM(AK118:AK120)</f>
        <v>0</v>
      </c>
      <c r="AL117" s="112">
        <f t="shared" si="52"/>
        <v>0</v>
      </c>
      <c r="AM117" s="124">
        <f>SUM(AM118:AM120)</f>
        <v>46.094840075190419</v>
      </c>
      <c r="AN117" s="124">
        <f>SUM(AN118:AN120)</f>
        <v>35.65054248625907</v>
      </c>
      <c r="AO117" s="124">
        <f>SUM(AO118:AO120)</f>
        <v>297.79089082086841</v>
      </c>
      <c r="AP117" s="124">
        <f>SUM(AP118:AP120)</f>
        <v>263.63513665522095</v>
      </c>
      <c r="AQ117" s="112">
        <f t="shared" si="53"/>
        <v>643.17141003753886</v>
      </c>
      <c r="AR117" s="124">
        <f>SUM(AR118:AR120)</f>
        <v>0</v>
      </c>
      <c r="AS117" s="124">
        <f>SUM(AS118:AS120)</f>
        <v>0</v>
      </c>
      <c r="AT117" s="124">
        <f>SUM(AT118:AT120)</f>
        <v>0</v>
      </c>
      <c r="AU117" s="124">
        <f>SUM(AU118:AU120)</f>
        <v>0</v>
      </c>
      <c r="AV117" s="112">
        <f t="shared" si="54"/>
        <v>0</v>
      </c>
      <c r="AW117" s="124">
        <f>SUM(AW118:AW120)</f>
        <v>99.569893965711799</v>
      </c>
      <c r="AX117" s="124">
        <f>SUM(AX118:AX120)</f>
        <v>81.010579631708296</v>
      </c>
      <c r="AY117" s="124">
        <f>SUM(AY118:AY120)</f>
        <v>643.26088071076219</v>
      </c>
      <c r="AZ117" s="124">
        <f>SUM(AW118:AW120)</f>
        <v>99.569893965711799</v>
      </c>
      <c r="BA117" s="124">
        <f>SUM(BA118:BA120)</f>
        <v>1955.2241887525802</v>
      </c>
    </row>
    <row r="118" spans="1:59" x14ac:dyDescent="0.2">
      <c r="A118" s="128"/>
      <c r="B118" s="126">
        <v>13</v>
      </c>
      <c r="C118" s="105" t="s">
        <v>50</v>
      </c>
      <c r="D118" s="24">
        <f>'Table U7'!D$29*$AW118</f>
        <v>0</v>
      </c>
      <c r="E118" s="24">
        <f>'Table U7'!E$29*$AX118</f>
        <v>0</v>
      </c>
      <c r="F118" s="24">
        <f>'Table U7'!F$29*$AY118</f>
        <v>0</v>
      </c>
      <c r="G118" s="24">
        <f>'Table U7'!G$29*$AZ118</f>
        <v>0</v>
      </c>
      <c r="H118" s="24">
        <f t="shared" si="46"/>
        <v>0</v>
      </c>
      <c r="I118" s="24">
        <f>'Table U7'!I$29*$AW118</f>
        <v>17.061406688404865</v>
      </c>
      <c r="J118" s="24">
        <f>'Table U7'!J$29*$AX118</f>
        <v>19.795787671675576</v>
      </c>
      <c r="K118" s="24">
        <f>'Table U7'!K$29*$AY118</f>
        <v>104.40335736323749</v>
      </c>
      <c r="L118" s="24">
        <f>'Table U7'!L$29*$AZ118</f>
        <v>49.369819427354997</v>
      </c>
      <c r="M118" s="24">
        <f t="shared" si="47"/>
        <v>190.63037115067291</v>
      </c>
      <c r="N118" s="24">
        <f>'Table U7'!N$29*$AW118</f>
        <v>4.7941288174998453</v>
      </c>
      <c r="O118" s="24">
        <f>'Table U7'!O$29*$AX118</f>
        <v>5.5624696061190342</v>
      </c>
      <c r="P118" s="24">
        <f>'Table U7'!P$29*$AY118</f>
        <v>29.33656956427825</v>
      </c>
      <c r="Q118" s="24">
        <f>'Table U7'!Q$29*$AZ118</f>
        <v>13.872553321895806</v>
      </c>
      <c r="R118" s="24">
        <f t="shared" si="48"/>
        <v>53.565721309792934</v>
      </c>
      <c r="S118" s="24">
        <f>'Table U7'!S$29*$AW118</f>
        <v>0</v>
      </c>
      <c r="T118" s="24">
        <f>'Table U7'!T$29*$AX118</f>
        <v>0</v>
      </c>
      <c r="U118" s="24">
        <f>'Table U7'!U$29*$AY118</f>
        <v>0</v>
      </c>
      <c r="V118" s="24">
        <f>'Table U7'!V$29*$AZ118</f>
        <v>116.18942806784159</v>
      </c>
      <c r="W118" s="24">
        <f t="shared" si="49"/>
        <v>116.18942806784159</v>
      </c>
      <c r="X118" s="24">
        <f>'Table U7'!X$29*$AW118</f>
        <v>0</v>
      </c>
      <c r="Y118" s="24">
        <f>'Table U7'!Y$29*$AX118</f>
        <v>0</v>
      </c>
      <c r="Z118" s="24">
        <f>'Table U7'!Z$29*$AY118</f>
        <v>0</v>
      </c>
      <c r="AA118" s="24">
        <f>'Table U7'!AA$29*$AZ118</f>
        <v>0</v>
      </c>
      <c r="AB118" s="24">
        <f t="shared" si="50"/>
        <v>0</v>
      </c>
      <c r="AC118" s="24">
        <f>'Table U7'!AC$29*$AW118</f>
        <v>0</v>
      </c>
      <c r="AD118" s="24">
        <f>'Table U7'!AD$29*$AX118</f>
        <v>0</v>
      </c>
      <c r="AE118" s="24">
        <f>'Table U7'!AE$29*$AY118</f>
        <v>0</v>
      </c>
      <c r="AF118" s="24">
        <f>'Table U7'!AF$29*$AZ118</f>
        <v>0</v>
      </c>
      <c r="AG118" s="24">
        <f t="shared" si="51"/>
        <v>0</v>
      </c>
      <c r="AH118" s="24">
        <f>'Table U7'!AH$29*$AW118</f>
        <v>0</v>
      </c>
      <c r="AI118" s="24">
        <f>'Table U7'!AI$29*$AX118</f>
        <v>0</v>
      </c>
      <c r="AJ118" s="24">
        <f>'Table U7'!AJ$29*$AY118</f>
        <v>0</v>
      </c>
      <c r="AK118" s="24">
        <f>'Table U7'!AK$29*$AZ118</f>
        <v>0</v>
      </c>
      <c r="AL118" s="24">
        <f t="shared" si="52"/>
        <v>0</v>
      </c>
      <c r="AM118" s="24">
        <f>'Table U7'!AM$29*$AW118</f>
        <v>18.839203340772947</v>
      </c>
      <c r="AN118" s="24">
        <f>'Table U7'!AN$29*$AX118</f>
        <v>21.858506514056359</v>
      </c>
      <c r="AO118" s="24">
        <f>'Table U7'!AO$29*$AY118</f>
        <v>115.28217542356155</v>
      </c>
      <c r="AP118" s="24">
        <f>'Table U7'!AP$29*$AZ118</f>
        <v>54.514149042662609</v>
      </c>
      <c r="AQ118" s="24">
        <f t="shared" si="53"/>
        <v>210.49403432105348</v>
      </c>
      <c r="AR118" s="24">
        <f>'Table U7'!AR$29*$AW118</f>
        <v>0</v>
      </c>
      <c r="AS118" s="24">
        <f>'Table U7'!AS$29*$AX118</f>
        <v>0</v>
      </c>
      <c r="AT118" s="24">
        <f>'Table U7'!AT$29*$AY118</f>
        <v>0</v>
      </c>
      <c r="AU118" s="24">
        <f>'Table U7'!AU$29*$AZ118</f>
        <v>0</v>
      </c>
      <c r="AV118" s="24">
        <f t="shared" si="54"/>
        <v>0</v>
      </c>
      <c r="AW118" s="24">
        <v>40.694738846677659</v>
      </c>
      <c r="AX118" s="24">
        <v>47.216763791850973</v>
      </c>
      <c r="AY118" s="24">
        <v>249.02210235107731</v>
      </c>
      <c r="AZ118" s="24">
        <v>233.94594985975502</v>
      </c>
      <c r="BA118" s="24">
        <f t="shared" ref="BA118:BA123" si="55">SUM(AW118:AZ118)</f>
        <v>570.87955484936094</v>
      </c>
    </row>
    <row r="119" spans="1:59" x14ac:dyDescent="0.2">
      <c r="A119" s="127"/>
      <c r="B119" s="126">
        <v>14</v>
      </c>
      <c r="C119" s="105" t="s">
        <v>51</v>
      </c>
      <c r="D119" s="24">
        <f>'Table U7'!D$30*$AW119</f>
        <v>0</v>
      </c>
      <c r="E119" s="24">
        <f>'Table U7'!E$30*$AX119</f>
        <v>0</v>
      </c>
      <c r="F119" s="24">
        <f>'Table U7'!F$30*$AY119</f>
        <v>0</v>
      </c>
      <c r="G119" s="24">
        <f>'Table U7'!G$30*$AZ119</f>
        <v>0</v>
      </c>
      <c r="H119" s="24">
        <f t="shared" si="46"/>
        <v>0</v>
      </c>
      <c r="I119" s="24">
        <f>'Table U7'!I$30*$AW119</f>
        <v>24.683607606214444</v>
      </c>
      <c r="J119" s="24">
        <f>'Table U7'!J$30*$AX119</f>
        <v>12.490524706720709</v>
      </c>
      <c r="K119" s="24">
        <f>'Table U7'!K$30*$AY119</f>
        <v>140.1619891370033</v>
      </c>
      <c r="L119" s="24">
        <f>'Table U7'!L$30*$AZ119</f>
        <v>121.94809078816</v>
      </c>
      <c r="M119" s="24">
        <f t="shared" si="47"/>
        <v>299.28421223809846</v>
      </c>
      <c r="N119" s="24">
        <f>'Table U7'!N$30*$AW119</f>
        <v>1.2654104651320901</v>
      </c>
      <c r="O119" s="24">
        <f>'Table U7'!O$30*$AX119</f>
        <v>3.5097448607727952</v>
      </c>
      <c r="P119" s="24">
        <f>'Table U7'!P$30*$AY119</f>
        <v>39.384480043868592</v>
      </c>
      <c r="Q119" s="24">
        <f>'Table U7'!Q$30*$AZ119</f>
        <v>34.266509612242572</v>
      </c>
      <c r="R119" s="24">
        <f t="shared" si="48"/>
        <v>78.426144982016041</v>
      </c>
      <c r="S119" s="24">
        <f>'Table U7'!S$30*$AW119</f>
        <v>0</v>
      </c>
      <c r="T119" s="24">
        <f>'Table U7'!T$30*$AX119</f>
        <v>0</v>
      </c>
      <c r="U119" s="24">
        <f>'Table U7'!U$30*$AY119</f>
        <v>0</v>
      </c>
      <c r="V119" s="24">
        <f>'Table U7'!V$30*$AZ119</f>
        <v>286.99879981312387</v>
      </c>
      <c r="W119" s="24">
        <f t="shared" si="49"/>
        <v>286.99879981312387</v>
      </c>
      <c r="X119" s="24">
        <f>'Table U7'!X$30*$AW119</f>
        <v>0</v>
      </c>
      <c r="Y119" s="24">
        <f>'Table U7'!Y$30*$AX119</f>
        <v>0</v>
      </c>
      <c r="Z119" s="24">
        <f>'Table U7'!Z$30*$AY119</f>
        <v>0</v>
      </c>
      <c r="AA119" s="24">
        <f>'Table U7'!AA$30*$AZ119</f>
        <v>0</v>
      </c>
      <c r="AB119" s="24">
        <f t="shared" si="50"/>
        <v>0</v>
      </c>
      <c r="AC119" s="24">
        <f>'Table U7'!AC$30*$AW119</f>
        <v>0</v>
      </c>
      <c r="AD119" s="24">
        <f>'Table U7'!AD$30*$AX119</f>
        <v>0</v>
      </c>
      <c r="AE119" s="24">
        <f>'Table U7'!AE$30*$AY119</f>
        <v>0</v>
      </c>
      <c r="AF119" s="24">
        <f>'Table U7'!AF$30*$AZ119</f>
        <v>0</v>
      </c>
      <c r="AG119" s="24">
        <f t="shared" si="51"/>
        <v>0</v>
      </c>
      <c r="AH119" s="24">
        <f>'Table U7'!AH$30*$AW119</f>
        <v>0</v>
      </c>
      <c r="AI119" s="24">
        <f>'Table U7'!AI$30*$AX119</f>
        <v>0</v>
      </c>
      <c r="AJ119" s="24">
        <f>'Table U7'!AJ$30*$AY119</f>
        <v>0</v>
      </c>
      <c r="AK119" s="24">
        <f>'Table U7'!AK$30*$AZ119</f>
        <v>0</v>
      </c>
      <c r="AL119" s="24">
        <f t="shared" si="52"/>
        <v>0</v>
      </c>
      <c r="AM119" s="24">
        <f>'Table U7'!AM$30*$AW119</f>
        <v>27.255636734417475</v>
      </c>
      <c r="AN119" s="24">
        <f>'Table U7'!AN$30*$AX119</f>
        <v>13.792035972202713</v>
      </c>
      <c r="AO119" s="24">
        <f>'Table U7'!AO$30*$AY119</f>
        <v>154.76685259450247</v>
      </c>
      <c r="AP119" s="24">
        <f>'Table U7'!AP$30*$AZ119</f>
        <v>134.65506809227693</v>
      </c>
      <c r="AQ119" s="24">
        <f t="shared" si="53"/>
        <v>330.46959339339958</v>
      </c>
      <c r="AR119" s="24">
        <f>'Table U7'!AR$30*$AW119</f>
        <v>0</v>
      </c>
      <c r="AS119" s="24">
        <f>'Table U7'!AS$30*$AX119</f>
        <v>0</v>
      </c>
      <c r="AT119" s="24">
        <f>'Table U7'!AT$30*$AY119</f>
        <v>0</v>
      </c>
      <c r="AU119" s="24">
        <f>'Table U7'!AU$30*$AZ119</f>
        <v>0</v>
      </c>
      <c r="AV119" s="24">
        <f t="shared" si="54"/>
        <v>0</v>
      </c>
      <c r="AW119" s="24">
        <v>58.875155119034147</v>
      </c>
      <c r="AX119" s="24">
        <v>29.792305539696223</v>
      </c>
      <c r="AY119" s="24">
        <v>334.31332177537439</v>
      </c>
      <c r="AZ119" s="24">
        <v>577.8684683058035</v>
      </c>
      <c r="BA119" s="24">
        <f t="shared" si="55"/>
        <v>1000.8492507399083</v>
      </c>
      <c r="BB119" s="125">
        <f>BA119-SUM(H119,M119,R119,W119,AB119,AG119,AL119,AQ119,AV119)</f>
        <v>5.6705003132702814</v>
      </c>
      <c r="BC119" s="113"/>
      <c r="BD119" s="113"/>
      <c r="BE119" s="113"/>
      <c r="BF119" s="113"/>
      <c r="BG119" s="113"/>
    </row>
    <row r="120" spans="1:59" x14ac:dyDescent="0.2">
      <c r="A120" s="127"/>
      <c r="B120" s="126">
        <v>15</v>
      </c>
      <c r="C120" s="105" t="s">
        <v>52</v>
      </c>
      <c r="D120" s="24">
        <f>'Table U7'!D$31*$AW120</f>
        <v>0</v>
      </c>
      <c r="E120" s="24">
        <f>'Table U7'!E$31*$AX120</f>
        <v>0</v>
      </c>
      <c r="F120" s="24">
        <f>'Table U7'!F$31*$AY120</f>
        <v>0</v>
      </c>
      <c r="G120" s="24">
        <f>'Table U7'!G$31*$AZ120</f>
        <v>0</v>
      </c>
      <c r="H120" s="24">
        <f t="shared" si="46"/>
        <v>0</v>
      </c>
      <c r="I120" s="24">
        <f>'Table U7'!I$31*$AW120</f>
        <v>0</v>
      </c>
      <c r="J120" s="24">
        <f>'Table U7'!J$31*$AX120</f>
        <v>0</v>
      </c>
      <c r="K120" s="24">
        <f>'Table U7'!K$31*$AY120</f>
        <v>25.12395004242028</v>
      </c>
      <c r="L120" s="24">
        <f>'Table U7'!L$31*$AZ120</f>
        <v>67.438803774248171</v>
      </c>
      <c r="M120" s="24">
        <f t="shared" si="47"/>
        <v>92.562753816668447</v>
      </c>
      <c r="N120" s="24">
        <f>'Table U7'!N$31*$AW120</f>
        <v>0</v>
      </c>
      <c r="O120" s="24">
        <f>'Table U7'!O$31*$AX120</f>
        <v>0</v>
      </c>
      <c r="P120" s="24">
        <f>'Table U7'!P$31*$AY120</f>
        <v>7.0596437390857716</v>
      </c>
      <c r="Q120" s="24">
        <f>'Table U7'!Q$31*$AZ120</f>
        <v>18.949803993100165</v>
      </c>
      <c r="R120" s="24">
        <f t="shared" si="48"/>
        <v>26.009447732185937</v>
      </c>
      <c r="S120" s="24">
        <f>'Table U7'!S$31*$AW120</f>
        <v>0</v>
      </c>
      <c r="T120" s="24">
        <f>'Table U7'!T$31*$AX120</f>
        <v>0</v>
      </c>
      <c r="U120" s="24">
        <f>'Table U7'!U$31*$AY120</f>
        <v>0</v>
      </c>
      <c r="V120" s="24">
        <f>'Table U7'!V$31*$AZ120</f>
        <v>158.71388899120976</v>
      </c>
      <c r="W120" s="24">
        <f t="shared" si="49"/>
        <v>158.71388899120976</v>
      </c>
      <c r="X120" s="24">
        <f>'Table U7'!X$31*$AW120</f>
        <v>0</v>
      </c>
      <c r="Y120" s="24">
        <f>'Table U7'!Y$31*$AX120</f>
        <v>0</v>
      </c>
      <c r="Z120" s="24">
        <f>'Table U7'!Z$31*$AY120</f>
        <v>0</v>
      </c>
      <c r="AA120" s="24">
        <f>'Table U7'!AA$31*$AZ120</f>
        <v>0</v>
      </c>
      <c r="AB120" s="24">
        <f t="shared" si="50"/>
        <v>0</v>
      </c>
      <c r="AC120" s="24">
        <f>'Table U7'!AC$31*$AW120</f>
        <v>0</v>
      </c>
      <c r="AD120" s="24">
        <f>'Table U7'!AD$31*$AX120</f>
        <v>0</v>
      </c>
      <c r="AE120" s="24">
        <f>'Table U7'!AE$31*$AY120</f>
        <v>0</v>
      </c>
      <c r="AF120" s="24">
        <f>'Table U7'!AF$31*$AZ120</f>
        <v>0</v>
      </c>
      <c r="AG120" s="24">
        <f t="shared" si="51"/>
        <v>0</v>
      </c>
      <c r="AH120" s="24">
        <f>'Table U7'!AH$31*$AW120</f>
        <v>0</v>
      </c>
      <c r="AI120" s="24">
        <f>'Table U7'!AI$31*$AX120</f>
        <v>0</v>
      </c>
      <c r="AJ120" s="24">
        <f>'Table U7'!AJ$31*$AY120</f>
        <v>0</v>
      </c>
      <c r="AK120" s="24">
        <f>'Table U7'!AK$31*$AZ120</f>
        <v>0</v>
      </c>
      <c r="AL120" s="24">
        <f t="shared" si="52"/>
        <v>0</v>
      </c>
      <c r="AM120" s="24">
        <f>'Table U7'!AM$31*$AW120</f>
        <v>0</v>
      </c>
      <c r="AN120" s="24">
        <f>'Table U7'!AN$31*$AX120</f>
        <v>0</v>
      </c>
      <c r="AO120" s="24">
        <f>'Table U7'!AO$31*$AY120</f>
        <v>27.741862802804388</v>
      </c>
      <c r="AP120" s="24">
        <f>'Table U7'!AP$31*$AZ120</f>
        <v>74.465919520281417</v>
      </c>
      <c r="AQ120" s="24">
        <f t="shared" si="53"/>
        <v>102.20778232308581</v>
      </c>
      <c r="AR120" s="24">
        <f>'Table U7'!AR$31*$AW120</f>
        <v>0</v>
      </c>
      <c r="AS120" s="24">
        <f>'Table U7'!AS$31*$AX120</f>
        <v>0</v>
      </c>
      <c r="AT120" s="24">
        <f>'Table U7'!AT$31*$AY120</f>
        <v>0</v>
      </c>
      <c r="AU120" s="24">
        <f>'Table U7'!AU$31*$AZ120</f>
        <v>0</v>
      </c>
      <c r="AV120" s="24">
        <f t="shared" si="54"/>
        <v>0</v>
      </c>
      <c r="AW120" s="24">
        <v>0</v>
      </c>
      <c r="AX120" s="24">
        <v>4.0015103001611037</v>
      </c>
      <c r="AY120" s="24">
        <v>59.925456584310439</v>
      </c>
      <c r="AZ120" s="24">
        <v>319.56841627883955</v>
      </c>
      <c r="BA120" s="24">
        <f t="shared" si="55"/>
        <v>383.49538316331109</v>
      </c>
    </row>
    <row r="121" spans="1:59" x14ac:dyDescent="0.2">
      <c r="A121" s="121" t="s">
        <v>166</v>
      </c>
      <c r="B121" s="126"/>
      <c r="D121" s="129">
        <f>SUM(D122:D123)</f>
        <v>0</v>
      </c>
      <c r="E121" s="124">
        <f>SUM(E122:E123)</f>
        <v>0</v>
      </c>
      <c r="F121" s="124">
        <f>SUM(F122:F123)</f>
        <v>0</v>
      </c>
      <c r="G121" s="124">
        <f>SUM(G122:G123)</f>
        <v>0</v>
      </c>
      <c r="H121" s="112">
        <f t="shared" si="46"/>
        <v>0</v>
      </c>
      <c r="I121" s="124">
        <f>SUM(I122:I123)</f>
        <v>0</v>
      </c>
      <c r="J121" s="124">
        <f>SUM(J122:J123)</f>
        <v>5.6510885475699322</v>
      </c>
      <c r="K121" s="124">
        <f>SUM(K122:K123)</f>
        <v>152.3257969157539</v>
      </c>
      <c r="L121" s="124">
        <f>SUM(L122:L123)</f>
        <v>221.95539350877846</v>
      </c>
      <c r="M121" s="112">
        <f t="shared" si="47"/>
        <v>379.93227897210227</v>
      </c>
      <c r="N121" s="124">
        <f>SUM(N122:N123)</f>
        <v>0</v>
      </c>
      <c r="O121" s="124">
        <f>SUM(O122:O123)</f>
        <v>8.9738315991453863</v>
      </c>
      <c r="P121" s="124">
        <f>SUM(P122:P123)</f>
        <v>241.890750467077</v>
      </c>
      <c r="Q121" s="124">
        <f>SUM(Q122:Q123)</f>
        <v>352.46135449891869</v>
      </c>
      <c r="R121" s="112">
        <f t="shared" si="48"/>
        <v>603.32593656514109</v>
      </c>
      <c r="S121" s="124">
        <f>SUM(S122:S123)</f>
        <v>0</v>
      </c>
      <c r="T121" s="124">
        <f>SUM(T122:T123)</f>
        <v>0</v>
      </c>
      <c r="U121" s="124">
        <f>SUM(U122:U123)</f>
        <v>0</v>
      </c>
      <c r="V121" s="124">
        <f>SUM(V122:V123)</f>
        <v>201.17297158074257</v>
      </c>
      <c r="W121" s="112">
        <f t="shared" si="49"/>
        <v>201.17297158074257</v>
      </c>
      <c r="X121" s="124">
        <f>SUM(X122:X123)</f>
        <v>0</v>
      </c>
      <c r="Y121" s="124">
        <f>SUM(Y122:Y123)</f>
        <v>0</v>
      </c>
      <c r="Z121" s="124">
        <f>SUM(Z122:Z123)</f>
        <v>0</v>
      </c>
      <c r="AA121" s="124">
        <f>SUM(AA122:AA123)</f>
        <v>238.25729683338494</v>
      </c>
      <c r="AB121" s="112">
        <f t="shared" si="50"/>
        <v>238.25729683338494</v>
      </c>
      <c r="AC121" s="124">
        <f>SUM(AC122:AC123)</f>
        <v>0</v>
      </c>
      <c r="AD121" s="124">
        <f>SUM(AD122:AD123)</f>
        <v>0</v>
      </c>
      <c r="AE121" s="124">
        <f>SUM(AE122:AE123)</f>
        <v>0</v>
      </c>
      <c r="AF121" s="124">
        <f>SUM(AF122:AF123)</f>
        <v>0</v>
      </c>
      <c r="AG121" s="112">
        <f t="shared" si="51"/>
        <v>0</v>
      </c>
      <c r="AH121" s="124">
        <f>SUM(AH122:AH123)</f>
        <v>0</v>
      </c>
      <c r="AI121" s="124">
        <f>SUM(AI122:AI123)</f>
        <v>0</v>
      </c>
      <c r="AJ121" s="124">
        <f>SUM(AJ122:AJ123)</f>
        <v>0</v>
      </c>
      <c r="AK121" s="124">
        <f>SUM(AK122:AK123)</f>
        <v>0</v>
      </c>
      <c r="AL121" s="112">
        <f t="shared" si="52"/>
        <v>0</v>
      </c>
      <c r="AM121" s="124">
        <f>SUM(AM122:AM123)</f>
        <v>0</v>
      </c>
      <c r="AN121" s="124">
        <f>SUM(AN122:AN123)</f>
        <v>1.4915963333714632</v>
      </c>
      <c r="AO121" s="124">
        <f>SUM(AO122:AO123)</f>
        <v>40.206165280338489</v>
      </c>
      <c r="AP121" s="124">
        <f>SUM(AP122:AP123)</f>
        <v>58.584792707252703</v>
      </c>
      <c r="AQ121" s="112">
        <f t="shared" si="53"/>
        <v>100.28255432096265</v>
      </c>
      <c r="AR121" s="124">
        <f>SUM(AR122:AR123)</f>
        <v>0</v>
      </c>
      <c r="AS121" s="124">
        <f>SUM(AS122:AS123)</f>
        <v>2.180260381367368</v>
      </c>
      <c r="AT121" s="124">
        <f>SUM(AT122:AT123)</f>
        <v>58.769190622299305</v>
      </c>
      <c r="AU121" s="124">
        <f>SUM(AU122:AU123)</f>
        <v>85.633156660779662</v>
      </c>
      <c r="AV121" s="112">
        <f t="shared" si="54"/>
        <v>146.58260766444633</v>
      </c>
      <c r="AW121" s="124">
        <v>0</v>
      </c>
      <c r="AX121" s="124">
        <v>1.5150162930940445</v>
      </c>
      <c r="AY121" s="124">
        <v>57.444390088973542</v>
      </c>
      <c r="AZ121" s="124">
        <v>87.02143190895346</v>
      </c>
      <c r="BA121" s="124">
        <f t="shared" si="55"/>
        <v>145.98083829102103</v>
      </c>
    </row>
    <row r="122" spans="1:59" x14ac:dyDescent="0.2">
      <c r="B122" s="126">
        <v>17</v>
      </c>
      <c r="C122" s="105" t="s">
        <v>54</v>
      </c>
      <c r="D122" s="24">
        <f>'Table U7'!D$33*$AW122</f>
        <v>0</v>
      </c>
      <c r="E122" s="24">
        <f>'Table U7'!E$33*$AX122</f>
        <v>0</v>
      </c>
      <c r="F122" s="24">
        <f>'Table U7'!F$33*$AY122</f>
        <v>0</v>
      </c>
      <c r="G122" s="24">
        <f>'Table U7'!G$33*$AZ122</f>
        <v>0</v>
      </c>
      <c r="H122" s="24">
        <f t="shared" si="46"/>
        <v>0</v>
      </c>
      <c r="I122" s="24">
        <f>'Table U7'!I$33*$AW122</f>
        <v>0</v>
      </c>
      <c r="J122" s="24">
        <f>'Table U7'!J$33*$AX122</f>
        <v>3.0525157127874953</v>
      </c>
      <c r="K122" s="24">
        <f>'Table U7'!K$33*$AY122</f>
        <v>46.262914191407496</v>
      </c>
      <c r="L122" s="24">
        <f>'Table U7'!L$33*$AZ122</f>
        <v>43.656487893559785</v>
      </c>
      <c r="M122" s="24">
        <f t="shared" si="47"/>
        <v>92.97191779775477</v>
      </c>
      <c r="N122" s="24">
        <f>'Table U7'!N$33*$AW122</f>
        <v>0</v>
      </c>
      <c r="O122" s="24">
        <f>'Table U7'!O$33*$AX122</f>
        <v>4.8473425482033186</v>
      </c>
      <c r="P122" s="24">
        <f>'Table U7'!P$33*$AY122</f>
        <v>73.464713522835936</v>
      </c>
      <c r="Q122" s="24">
        <f>'Table U7'!Q$33*$AZ122</f>
        <v>69.325753307369638</v>
      </c>
      <c r="R122" s="24">
        <f t="shared" si="48"/>
        <v>147.63780937840889</v>
      </c>
      <c r="S122" s="24">
        <f>'Table U7'!S$33*$AW122</f>
        <v>0</v>
      </c>
      <c r="T122" s="24">
        <f>'Table U7'!T$33*$AX122</f>
        <v>0</v>
      </c>
      <c r="U122" s="24">
        <f>'Table U7'!U$33*$AY122</f>
        <v>0</v>
      </c>
      <c r="V122" s="24">
        <f>'Table U7'!V$33*$AZ122</f>
        <v>39.568785689268609</v>
      </c>
      <c r="W122" s="24">
        <f t="shared" si="49"/>
        <v>39.568785689268609</v>
      </c>
      <c r="X122" s="24">
        <f>'Table U7'!X$33*$AW122</f>
        <v>0</v>
      </c>
      <c r="Y122" s="24">
        <f>'Table U7'!Y$33*$AX122</f>
        <v>0</v>
      </c>
      <c r="Z122" s="24">
        <f>'Table U7'!Z$33*$AY122</f>
        <v>0</v>
      </c>
      <c r="AA122" s="24">
        <f>'Table U7'!AA$33*$AZ122</f>
        <v>46.862915247642164</v>
      </c>
      <c r="AB122" s="24">
        <f t="shared" si="50"/>
        <v>46.862915247642164</v>
      </c>
      <c r="AC122" s="24">
        <f>'Table U7'!AC$33*$AW122</f>
        <v>0</v>
      </c>
      <c r="AD122" s="24">
        <f>'Table U7'!AD$33*$AX122</f>
        <v>0</v>
      </c>
      <c r="AE122" s="24">
        <f>'Table U7'!AE$33*$AY122</f>
        <v>0</v>
      </c>
      <c r="AF122" s="24">
        <f>'Table U7'!AF$33*$AZ122</f>
        <v>0</v>
      </c>
      <c r="AG122" s="24">
        <f t="shared" si="51"/>
        <v>0</v>
      </c>
      <c r="AH122" s="24">
        <f>'Table U7'!AH$33*$AW122</f>
        <v>0</v>
      </c>
      <c r="AI122" s="24">
        <f>'Table U7'!AI$33*$AX122</f>
        <v>0</v>
      </c>
      <c r="AJ122" s="24">
        <f>'Table U7'!AJ$33*$AY122</f>
        <v>0</v>
      </c>
      <c r="AK122" s="24">
        <f>'Table U7'!AK$33*$AZ122</f>
        <v>0</v>
      </c>
      <c r="AL122" s="24">
        <f t="shared" si="52"/>
        <v>0</v>
      </c>
      <c r="AM122" s="24">
        <f>'Table U7'!AM$33*$AW122</f>
        <v>0</v>
      </c>
      <c r="AN122" s="24">
        <f>'Table U7'!AN$33*$AX122</f>
        <v>0.80570693706622754</v>
      </c>
      <c r="AO122" s="24">
        <f>'Table U7'!AO$33*$AY122</f>
        <v>12.211026707174083</v>
      </c>
      <c r="AP122" s="24">
        <f>'Table U7'!AP$33*$AZ122</f>
        <v>11.523064401089819</v>
      </c>
      <c r="AQ122" s="24">
        <f t="shared" si="53"/>
        <v>24.53979804533013</v>
      </c>
      <c r="AR122" s="24">
        <f>'Table U7'!AR$33*$AW122</f>
        <v>0</v>
      </c>
      <c r="AS122" s="24">
        <f>'Table U7'!AS$33*$AX122</f>
        <v>1.1776986002022274</v>
      </c>
      <c r="AT122" s="24">
        <f>'Table U7'!AT$33*$AY122</f>
        <v>17.848808789502637</v>
      </c>
      <c r="AU122" s="24">
        <f>'Table U7'!AU$33*$AZ122</f>
        <v>16.843217044422836</v>
      </c>
      <c r="AV122" s="24">
        <f t="shared" si="54"/>
        <v>35.869724434127704</v>
      </c>
      <c r="AW122" s="24">
        <v>0</v>
      </c>
      <c r="AX122" s="24">
        <v>9.8832637982592697</v>
      </c>
      <c r="AY122" s="24">
        <v>149.78746321092015</v>
      </c>
      <c r="AZ122" s="24">
        <v>227.78022358335286</v>
      </c>
      <c r="BA122" s="24">
        <f t="shared" si="55"/>
        <v>387.45095059253231</v>
      </c>
      <c r="BB122" s="125">
        <f>BA122-SUM(H122,M122,R122,W122,AB122,AG122,AL122,AQ122,AV122)</f>
        <v>0</v>
      </c>
      <c r="BC122" s="113"/>
      <c r="BD122" s="113"/>
      <c r="BE122" s="113"/>
      <c r="BF122" s="113"/>
      <c r="BG122" s="113"/>
    </row>
    <row r="123" spans="1:59" x14ac:dyDescent="0.2">
      <c r="A123" s="127"/>
      <c r="B123" s="126">
        <v>18</v>
      </c>
      <c r="C123" s="105" t="s">
        <v>55</v>
      </c>
      <c r="D123" s="24">
        <f>'Table U7'!D$34*$AW123</f>
        <v>0</v>
      </c>
      <c r="E123" s="24">
        <f>'Table U7'!E$34*$AX123</f>
        <v>0</v>
      </c>
      <c r="F123" s="24">
        <f>'Table U7'!F$34*$AY123</f>
        <v>0</v>
      </c>
      <c r="G123" s="24">
        <f>'Table U7'!G$34*$AZ123</f>
        <v>0</v>
      </c>
      <c r="H123" s="24">
        <f t="shared" si="46"/>
        <v>0</v>
      </c>
      <c r="I123" s="24">
        <f>'Table U7'!I$34*$AW123</f>
        <v>0</v>
      </c>
      <c r="J123" s="24">
        <f>'Table U7'!J$34*$AX123</f>
        <v>2.5985728347824373</v>
      </c>
      <c r="K123" s="24">
        <f>'Table U7'!K$34*$AY123</f>
        <v>106.06288272434641</v>
      </c>
      <c r="L123" s="24">
        <f>'Table U7'!L$34*$AZ123</f>
        <v>178.29890561521867</v>
      </c>
      <c r="M123" s="24">
        <f t="shared" si="47"/>
        <v>286.9603611743475</v>
      </c>
      <c r="N123" s="24">
        <f>'Table U7'!N$34*$AW123</f>
        <v>0</v>
      </c>
      <c r="O123" s="24">
        <f>'Table U7'!O$34*$AX123</f>
        <v>4.1264890509420677</v>
      </c>
      <c r="P123" s="24">
        <f>'Table U7'!P$34*$AY123</f>
        <v>168.42603694424108</v>
      </c>
      <c r="Q123" s="24">
        <f>'Table U7'!Q$34*$AZ123</f>
        <v>283.13560119154903</v>
      </c>
      <c r="R123" s="24">
        <f t="shared" si="48"/>
        <v>455.68812718673217</v>
      </c>
      <c r="S123" s="24">
        <f>'Table U7'!S$34*$AW123</f>
        <v>0</v>
      </c>
      <c r="T123" s="24">
        <f>'Table U7'!T$34*$AX123</f>
        <v>0</v>
      </c>
      <c r="U123" s="24">
        <f>'Table U7'!U$34*$AY123</f>
        <v>0</v>
      </c>
      <c r="V123" s="24">
        <f>'Table U7'!V$34*$AZ123</f>
        <v>161.60418589147395</v>
      </c>
      <c r="W123" s="24">
        <f t="shared" si="49"/>
        <v>161.60418589147395</v>
      </c>
      <c r="X123" s="24">
        <f>'Table U7'!X$34*$AW123</f>
        <v>0</v>
      </c>
      <c r="Y123" s="24">
        <f>'Table U7'!Y$34*$AX123</f>
        <v>0</v>
      </c>
      <c r="Z123" s="24">
        <f>'Table U7'!Z$34*$AY123</f>
        <v>0</v>
      </c>
      <c r="AA123" s="24">
        <f>'Table U7'!AA$34*$AZ123</f>
        <v>191.39438158574276</v>
      </c>
      <c r="AB123" s="24">
        <f t="shared" si="50"/>
        <v>191.39438158574276</v>
      </c>
      <c r="AC123" s="24">
        <f>'Table U7'!AC$34*$AW123</f>
        <v>0</v>
      </c>
      <c r="AD123" s="24">
        <f>'Table U7'!AD$34*$AX123</f>
        <v>0</v>
      </c>
      <c r="AE123" s="24">
        <f>'Table U7'!AE$34*$AY123</f>
        <v>0</v>
      </c>
      <c r="AF123" s="24">
        <f>'Table U7'!AF$34*$AZ123</f>
        <v>0</v>
      </c>
      <c r="AG123" s="24">
        <f t="shared" si="51"/>
        <v>0</v>
      </c>
      <c r="AH123" s="24">
        <f>'Table U7'!AH$34*$AW123</f>
        <v>0</v>
      </c>
      <c r="AI123" s="24">
        <f>'Table U7'!AI$34*$AX123</f>
        <v>0</v>
      </c>
      <c r="AJ123" s="24">
        <f>'Table U7'!AJ$34*$AY123</f>
        <v>0</v>
      </c>
      <c r="AK123" s="24">
        <f>'Table U7'!AK$34*$AZ123</f>
        <v>0</v>
      </c>
      <c r="AL123" s="24">
        <f t="shared" si="52"/>
        <v>0</v>
      </c>
      <c r="AM123" s="24">
        <f>'Table U7'!AM$34*$AW123</f>
        <v>0</v>
      </c>
      <c r="AN123" s="24">
        <f>'Table U7'!AN$34*$AX123</f>
        <v>0.68588939630523571</v>
      </c>
      <c r="AO123" s="24">
        <f>'Table U7'!AO$34*$AY123</f>
        <v>27.995138573164404</v>
      </c>
      <c r="AP123" s="24">
        <f>'Table U7'!AP$34*$AZ123</f>
        <v>47.061728306162884</v>
      </c>
      <c r="AQ123" s="24">
        <f t="shared" si="53"/>
        <v>75.74275627563253</v>
      </c>
      <c r="AR123" s="24">
        <f>'Table U7'!AR$34*$AW123</f>
        <v>0</v>
      </c>
      <c r="AS123" s="24">
        <f>'Table U7'!AS$34*$AX123</f>
        <v>1.0025617811651406</v>
      </c>
      <c r="AT123" s="24">
        <f>'Table U7'!AT$34*$AY123</f>
        <v>40.920381832796664</v>
      </c>
      <c r="AU123" s="24">
        <f>'Table U7'!AU$34*$AZ123</f>
        <v>68.789939616356818</v>
      </c>
      <c r="AV123" s="24">
        <f t="shared" si="54"/>
        <v>110.71288323031862</v>
      </c>
      <c r="AW123" s="24">
        <v>382.09499866465484</v>
      </c>
      <c r="AX123" s="24">
        <v>8.4135130631948805</v>
      </c>
      <c r="AY123" s="24">
        <v>343.40444007454857</v>
      </c>
      <c r="AZ123" s="24">
        <v>930.28474220650412</v>
      </c>
      <c r="BA123" s="24">
        <f t="shared" si="55"/>
        <v>1664.1976940089025</v>
      </c>
    </row>
    <row r="124" spans="1:59" x14ac:dyDescent="0.2">
      <c r="A124" s="130" t="s">
        <v>167</v>
      </c>
      <c r="B124" s="126"/>
      <c r="D124" s="124">
        <f t="shared" ref="D124:AI124" si="56">SUM(D125:D130)</f>
        <v>0</v>
      </c>
      <c r="E124" s="124">
        <f t="shared" si="56"/>
        <v>0</v>
      </c>
      <c r="F124" s="124">
        <f t="shared" si="56"/>
        <v>0</v>
      </c>
      <c r="G124" s="124">
        <f t="shared" si="56"/>
        <v>0</v>
      </c>
      <c r="H124" s="124">
        <f t="shared" si="56"/>
        <v>0</v>
      </c>
      <c r="I124" s="124">
        <f t="shared" si="56"/>
        <v>0</v>
      </c>
      <c r="J124" s="124">
        <f t="shared" si="56"/>
        <v>140.85648733008892</v>
      </c>
      <c r="K124" s="124">
        <f t="shared" si="56"/>
        <v>575.73496237452423</v>
      </c>
      <c r="L124" s="124">
        <f t="shared" si="56"/>
        <v>286.35193167675664</v>
      </c>
      <c r="M124" s="124">
        <f t="shared" si="56"/>
        <v>1002.9433813813698</v>
      </c>
      <c r="N124" s="124">
        <f t="shared" si="56"/>
        <v>0</v>
      </c>
      <c r="O124" s="124">
        <f t="shared" si="56"/>
        <v>65.519712807044243</v>
      </c>
      <c r="P124" s="124">
        <f t="shared" si="56"/>
        <v>320.54108165692509</v>
      </c>
      <c r="Q124" s="124">
        <f t="shared" si="56"/>
        <v>157.19908292725876</v>
      </c>
      <c r="R124" s="124">
        <f t="shared" si="56"/>
        <v>543.25987739122809</v>
      </c>
      <c r="S124" s="124">
        <f t="shared" si="56"/>
        <v>0</v>
      </c>
      <c r="T124" s="124">
        <f t="shared" si="56"/>
        <v>0</v>
      </c>
      <c r="U124" s="124">
        <f t="shared" si="56"/>
        <v>0</v>
      </c>
      <c r="V124" s="124">
        <f t="shared" si="56"/>
        <v>1654.611451509599</v>
      </c>
      <c r="W124" s="124">
        <f t="shared" si="56"/>
        <v>1654.611451509599</v>
      </c>
      <c r="X124" s="124">
        <f t="shared" si="56"/>
        <v>0</v>
      </c>
      <c r="Y124" s="124">
        <f t="shared" si="56"/>
        <v>0</v>
      </c>
      <c r="Z124" s="124">
        <f t="shared" si="56"/>
        <v>0</v>
      </c>
      <c r="AA124" s="124">
        <f t="shared" si="56"/>
        <v>382.43965284738999</v>
      </c>
      <c r="AB124" s="124">
        <f t="shared" si="56"/>
        <v>382.43965284738999</v>
      </c>
      <c r="AC124" s="124">
        <f t="shared" si="56"/>
        <v>0</v>
      </c>
      <c r="AD124" s="124">
        <f t="shared" si="56"/>
        <v>0</v>
      </c>
      <c r="AE124" s="124">
        <f t="shared" si="56"/>
        <v>0</v>
      </c>
      <c r="AF124" s="124">
        <f t="shared" si="56"/>
        <v>0</v>
      </c>
      <c r="AG124" s="124">
        <f t="shared" si="56"/>
        <v>0</v>
      </c>
      <c r="AH124" s="124">
        <f t="shared" si="56"/>
        <v>0</v>
      </c>
      <c r="AI124" s="124">
        <f t="shared" si="56"/>
        <v>0</v>
      </c>
      <c r="AJ124" s="124">
        <f t="shared" ref="AJ124:BA124" si="57">SUM(AJ125:AJ130)</f>
        <v>0</v>
      </c>
      <c r="AK124" s="124">
        <f t="shared" si="57"/>
        <v>0</v>
      </c>
      <c r="AL124" s="124">
        <f t="shared" si="57"/>
        <v>0</v>
      </c>
      <c r="AM124" s="124">
        <f t="shared" si="57"/>
        <v>0</v>
      </c>
      <c r="AN124" s="124">
        <f t="shared" si="57"/>
        <v>50.947710917145308</v>
      </c>
      <c r="AO124" s="124">
        <f t="shared" si="57"/>
        <v>151.51166399705212</v>
      </c>
      <c r="AP124" s="124">
        <f t="shared" si="57"/>
        <v>76.863887155550728</v>
      </c>
      <c r="AQ124" s="124">
        <f t="shared" si="57"/>
        <v>279.32326206974818</v>
      </c>
      <c r="AR124" s="124">
        <f t="shared" si="57"/>
        <v>0</v>
      </c>
      <c r="AS124" s="124">
        <f t="shared" si="57"/>
        <v>38.860544130858443</v>
      </c>
      <c r="AT124" s="124">
        <f t="shared" si="57"/>
        <v>169.2859778150106</v>
      </c>
      <c r="AU124" s="124">
        <f t="shared" si="57"/>
        <v>83.800695621802333</v>
      </c>
      <c r="AV124" s="124">
        <f t="shared" si="57"/>
        <v>291.94721756767137</v>
      </c>
      <c r="AW124" s="124">
        <f t="shared" si="57"/>
        <v>385.74199095905817</v>
      </c>
      <c r="AX124" s="124">
        <f t="shared" si="57"/>
        <v>296.18445518513693</v>
      </c>
      <c r="AY124" s="124">
        <f t="shared" si="57"/>
        <v>1217.0736858435121</v>
      </c>
      <c r="AZ124" s="124">
        <f t="shared" si="57"/>
        <v>2641.2667017383578</v>
      </c>
      <c r="BA124" s="124">
        <f t="shared" si="57"/>
        <v>4540.2668337260657</v>
      </c>
    </row>
    <row r="125" spans="1:59" x14ac:dyDescent="0.2">
      <c r="A125" s="131"/>
      <c r="B125" s="126">
        <v>16</v>
      </c>
      <c r="C125" s="105" t="s">
        <v>53</v>
      </c>
      <c r="D125" s="24">
        <f>'Table U7'!D$36*$AW125</f>
        <v>0</v>
      </c>
      <c r="E125" s="24">
        <f>'Table U7'!E$36*$AX125</f>
        <v>0</v>
      </c>
      <c r="F125" s="24">
        <f>'Table U7'!F$36*$AY125</f>
        <v>0</v>
      </c>
      <c r="G125" s="24">
        <f>'Table U7'!G$36*$AZ125</f>
        <v>0</v>
      </c>
      <c r="H125" s="24">
        <f t="shared" ref="H125:H130" si="58">SUM(D125:G125)</f>
        <v>0</v>
      </c>
      <c r="I125" s="24">
        <f>'Table U7'!I$36*$AW125</f>
        <v>0</v>
      </c>
      <c r="J125" s="24">
        <f>'Table U7'!J$36*$AX125</f>
        <v>0.97353816621321676</v>
      </c>
      <c r="K125" s="24">
        <f>'Table U7'!K$36*$AY125</f>
        <v>36.717612972863165</v>
      </c>
      <c r="L125" s="24">
        <f>'Table U7'!L$36*$AZ125</f>
        <v>12.747797979378268</v>
      </c>
      <c r="M125" s="24">
        <f t="shared" ref="M125:M130" si="59">SUM(I125:L125)</f>
        <v>50.438949118454651</v>
      </c>
      <c r="N125" s="24">
        <f>'Table U7'!N$36*$AW125</f>
        <v>0</v>
      </c>
      <c r="O125" s="24">
        <f>'Table U7'!O$36*$AX125</f>
        <v>0.45284347399284391</v>
      </c>
      <c r="P125" s="24">
        <f>'Table U7'!P$36*$AY125</f>
        <v>20.442571925179806</v>
      </c>
      <c r="Q125" s="24">
        <f>'Table U7'!Q$36*$AZ125</f>
        <v>6.9981792683079949</v>
      </c>
      <c r="R125" s="24">
        <f t="shared" ref="R125:R130" si="60">SUM(N125:Q125)</f>
        <v>27.893594667480642</v>
      </c>
      <c r="S125" s="24">
        <f>'Table U7'!S$36*$AW125</f>
        <v>0</v>
      </c>
      <c r="T125" s="24">
        <f>'Table U7'!T$36*$AX125</f>
        <v>0</v>
      </c>
      <c r="U125" s="24">
        <f>'Table U7'!U$36*$AY125</f>
        <v>0</v>
      </c>
      <c r="V125" s="24">
        <f>'Table U7'!V$36*$AZ125</f>
        <v>73.65989254795835</v>
      </c>
      <c r="W125" s="24">
        <f t="shared" ref="W125:W130" si="61">SUM(S125:V125)</f>
        <v>73.65989254795835</v>
      </c>
      <c r="X125" s="24">
        <f>'Table U7'!X$36*$AW125</f>
        <v>0</v>
      </c>
      <c r="Y125" s="24">
        <f>'Table U7'!Y$36*$AX125</f>
        <v>0</v>
      </c>
      <c r="Z125" s="24">
        <f>'Table U7'!Z$36*$AY125</f>
        <v>0</v>
      </c>
      <c r="AA125" s="24">
        <f>'Table U7'!AA$36*$AZ125</f>
        <v>17.025425340260806</v>
      </c>
      <c r="AB125" s="24">
        <f t="shared" ref="AB125:AB130" si="62">SUM(X125:AA125)</f>
        <v>17.025425340260806</v>
      </c>
      <c r="AC125" s="24">
        <f>'Table U7'!AC$36*$AW125</f>
        <v>0</v>
      </c>
      <c r="AD125" s="24">
        <f>'Table U7'!AD$36*$AX125</f>
        <v>0</v>
      </c>
      <c r="AE125" s="24">
        <f>'Table U7'!AE$36*$AY125</f>
        <v>0</v>
      </c>
      <c r="AF125" s="24">
        <f>'Table U7'!AF$36*$AZ125</f>
        <v>0</v>
      </c>
      <c r="AG125" s="24">
        <f t="shared" ref="AG125:AG130" si="63">SUM(AC125:AF125)</f>
        <v>0</v>
      </c>
      <c r="AH125" s="24">
        <f>'Table U7'!AH$36*$AW125</f>
        <v>0</v>
      </c>
      <c r="AI125" s="24">
        <f>'Table U7'!AI$36*$AX125</f>
        <v>0</v>
      </c>
      <c r="AJ125" s="24">
        <f>'Table U7'!AJ$36*$AY125</f>
        <v>0</v>
      </c>
      <c r="AK125" s="24">
        <f>'Table U7'!AK$36*$AZ125</f>
        <v>0</v>
      </c>
      <c r="AL125" s="24">
        <f t="shared" ref="AL125:AL130" si="64">SUM(AH125:AK125)</f>
        <v>0</v>
      </c>
      <c r="AM125" s="24">
        <f>'Table U7'!AM$36*$AW125</f>
        <v>0</v>
      </c>
      <c r="AN125" s="24">
        <f>'Table U7'!AN$36*$AX125</f>
        <v>0.35212819799208195</v>
      </c>
      <c r="AO125" s="24">
        <f>'Table U7'!AO$36*$AY125</f>
        <v>9.6626868317566839</v>
      </c>
      <c r="AP125" s="24">
        <f>'Table U7'!AP$36*$AZ125</f>
        <v>3.4218218806177636</v>
      </c>
      <c r="AQ125" s="24">
        <f t="shared" ref="AQ125:AQ130" si="65">SUM(AM125:AP125)</f>
        <v>13.436636910366529</v>
      </c>
      <c r="AR125" s="24">
        <f>'Table U7'!AR$36*$AW125</f>
        <v>0</v>
      </c>
      <c r="AS125" s="24">
        <f>'Table U7'!AS$36*$AX125</f>
        <v>0.26858701071073943</v>
      </c>
      <c r="AT125" s="24">
        <f>'Table U7'!AT$36*$AY125</f>
        <v>10.796247268896625</v>
      </c>
      <c r="AU125" s="24">
        <f>'Table U7'!AU$36*$AZ125</f>
        <v>3.7306343004663511</v>
      </c>
      <c r="AV125" s="24">
        <f t="shared" ref="AV125:AV130" si="66">SUM(AR125:AU125)</f>
        <v>14.795468580073715</v>
      </c>
      <c r="AW125" s="24">
        <v>0</v>
      </c>
      <c r="AX125" s="24">
        <v>2.0470968489088821</v>
      </c>
      <c r="AY125" s="24">
        <v>77.61911899869628</v>
      </c>
      <c r="AZ125" s="24">
        <v>117.58375131698955</v>
      </c>
      <c r="BA125" s="24">
        <f t="shared" ref="BA125:BA130" si="67">SUM(AW125:AZ125)</f>
        <v>197.24996716459469</v>
      </c>
    </row>
    <row r="126" spans="1:59" x14ac:dyDescent="0.2">
      <c r="A126" s="132"/>
      <c r="B126" s="126">
        <v>22</v>
      </c>
      <c r="C126" s="105" t="s">
        <v>58</v>
      </c>
      <c r="D126" s="24">
        <f>'Table U7'!D$37*$AW126</f>
        <v>0</v>
      </c>
      <c r="E126" s="24">
        <f>'Table U7'!E$37*$AX126</f>
        <v>0</v>
      </c>
      <c r="F126" s="24">
        <f>'Table U7'!F$37*$AY126</f>
        <v>0</v>
      </c>
      <c r="G126" s="24">
        <f>'Table U7'!G$37*$AZ126</f>
        <v>0</v>
      </c>
      <c r="H126" s="24">
        <f t="shared" si="58"/>
        <v>0</v>
      </c>
      <c r="I126" s="24">
        <f>'Table U7'!I$37*$AW126</f>
        <v>0</v>
      </c>
      <c r="J126" s="24">
        <f>'Table U7'!J$37*$AX126</f>
        <v>1.0863486599395156</v>
      </c>
      <c r="K126" s="24">
        <f>'Table U7'!K$37*$AY126</f>
        <v>10.567236694643476</v>
      </c>
      <c r="L126" s="24">
        <f>'Table U7'!L$37*$AZ126</f>
        <v>50.641800751986125</v>
      </c>
      <c r="M126" s="24">
        <f t="shared" si="59"/>
        <v>62.295386106569119</v>
      </c>
      <c r="N126" s="24">
        <f>'Table U7'!N$37*$AW126</f>
        <v>0</v>
      </c>
      <c r="O126" s="24">
        <f>'Table U7'!O$37*$AX126</f>
        <v>0.50531752961263843</v>
      </c>
      <c r="P126" s="24">
        <f>'Table U7'!P$37*$AY126</f>
        <v>5.8833208013904201</v>
      </c>
      <c r="Q126" s="24">
        <f>'Table U7'!Q$37*$AZ126</f>
        <v>27.800911240171551</v>
      </c>
      <c r="R126" s="24">
        <f t="shared" si="60"/>
        <v>34.189549571174609</v>
      </c>
      <c r="S126" s="24">
        <f>'Table U7'!S$37*$AW126</f>
        <v>0</v>
      </c>
      <c r="T126" s="24">
        <f>'Table U7'!T$37*$AX126</f>
        <v>0</v>
      </c>
      <c r="U126" s="24">
        <f>'Table U7'!U$37*$AY126</f>
        <v>0</v>
      </c>
      <c r="V126" s="24">
        <f>'Table U7'!V$37*$AZ126</f>
        <v>292.62070263905662</v>
      </c>
      <c r="W126" s="24">
        <f t="shared" si="61"/>
        <v>292.62070263905662</v>
      </c>
      <c r="X126" s="24">
        <f>'Table U7'!X$37*$AW126</f>
        <v>0</v>
      </c>
      <c r="Y126" s="24">
        <f>'Table U7'!Y$37*$AX126</f>
        <v>0</v>
      </c>
      <c r="Z126" s="24">
        <f>'Table U7'!Z$37*$AY126</f>
        <v>0</v>
      </c>
      <c r="AA126" s="24">
        <f>'Table U7'!AA$37*$AZ126</f>
        <v>67.635069146377731</v>
      </c>
      <c r="AB126" s="24">
        <f t="shared" si="62"/>
        <v>67.635069146377731</v>
      </c>
      <c r="AC126" s="24">
        <f>'Table U7'!AC$37*$AW126</f>
        <v>0</v>
      </c>
      <c r="AD126" s="24">
        <f>'Table U7'!AD$37*$AX126</f>
        <v>0</v>
      </c>
      <c r="AE126" s="24">
        <f>'Table U7'!AE$37*$AY126</f>
        <v>0</v>
      </c>
      <c r="AF126" s="24">
        <f>'Table U7'!AF$37*$AZ126</f>
        <v>0</v>
      </c>
      <c r="AG126" s="24">
        <f t="shared" si="63"/>
        <v>0</v>
      </c>
      <c r="AH126" s="24">
        <f>'Table U7'!AH$37*$AW126</f>
        <v>0</v>
      </c>
      <c r="AI126" s="24">
        <f>'Table U7'!AI$37*$AX126</f>
        <v>0</v>
      </c>
      <c r="AJ126" s="24">
        <f>'Table U7'!AJ$37*$AY126</f>
        <v>0</v>
      </c>
      <c r="AK126" s="24">
        <f>'Table U7'!AK$37*$AZ126</f>
        <v>0</v>
      </c>
      <c r="AL126" s="24">
        <f t="shared" si="64"/>
        <v>0</v>
      </c>
      <c r="AM126" s="24">
        <f>'Table U7'!AM$37*$AW126</f>
        <v>0</v>
      </c>
      <c r="AN126" s="24">
        <f>'Table U7'!AN$37*$AX126</f>
        <v>0.3929316890611097</v>
      </c>
      <c r="AO126" s="24">
        <f>'Table U7'!AO$37*$AY126</f>
        <v>2.7808969753249562</v>
      </c>
      <c r="AP126" s="24">
        <f>'Table U7'!AP$37*$AZ126</f>
        <v>13.593502357611314</v>
      </c>
      <c r="AQ126" s="24">
        <f t="shared" si="65"/>
        <v>16.767331021997379</v>
      </c>
      <c r="AR126" s="24">
        <f>'Table U7'!AR$37*$AW126</f>
        <v>0</v>
      </c>
      <c r="AS126" s="24">
        <f>'Table U7'!AS$37*$AX126</f>
        <v>0.29971001578470097</v>
      </c>
      <c r="AT126" s="24">
        <f>'Table U7'!AT$37*$AY126</f>
        <v>3.1071328190273855</v>
      </c>
      <c r="AU126" s="24">
        <f>'Table U7'!AU$37*$AZ126</f>
        <v>14.820288117866481</v>
      </c>
      <c r="AV126" s="24">
        <f t="shared" si="66"/>
        <v>18.227130952678568</v>
      </c>
      <c r="AW126" s="24">
        <v>0</v>
      </c>
      <c r="AX126" s="24">
        <v>2.2843078943979647</v>
      </c>
      <c r="AY126" s="24">
        <v>22.33858729038624</v>
      </c>
      <c r="AZ126" s="24">
        <v>467.11227425306987</v>
      </c>
      <c r="BA126" s="24">
        <f t="shared" si="67"/>
        <v>491.7351694378541</v>
      </c>
    </row>
    <row r="127" spans="1:59" x14ac:dyDescent="0.2">
      <c r="A127" s="132"/>
      <c r="B127" s="126">
        <v>31</v>
      </c>
      <c r="C127" s="105" t="s">
        <v>67</v>
      </c>
      <c r="D127" s="24">
        <f>'Table U7'!D$38*$AW127</f>
        <v>0</v>
      </c>
      <c r="E127" s="24">
        <f>'Table U7'!E$38*$AX127</f>
        <v>0</v>
      </c>
      <c r="F127" s="24">
        <f>'Table U7'!F$38*$AY127</f>
        <v>0</v>
      </c>
      <c r="G127" s="24">
        <f>'Table U7'!G$38*$AZ127</f>
        <v>0</v>
      </c>
      <c r="H127" s="24">
        <f t="shared" si="58"/>
        <v>0</v>
      </c>
      <c r="I127" s="24">
        <f>'Table U7'!I$38*$AW127</f>
        <v>0</v>
      </c>
      <c r="J127" s="24">
        <f>'Table U7'!J$38*$AX127</f>
        <v>8.3843242971016689</v>
      </c>
      <c r="K127" s="24">
        <f>'Table U7'!K$38*$AY127</f>
        <v>7.3953149322740082</v>
      </c>
      <c r="L127" s="24">
        <f>'Table U7'!L$38*$AZ127</f>
        <v>5.7977726094169242</v>
      </c>
      <c r="M127" s="24">
        <f t="shared" si="59"/>
        <v>21.577411838792599</v>
      </c>
      <c r="N127" s="24">
        <f>'Table U7'!N$38*$AW127</f>
        <v>0</v>
      </c>
      <c r="O127" s="24">
        <f>'Table U7'!O$38*$AX127</f>
        <v>3.8999873590478078</v>
      </c>
      <c r="P127" s="24">
        <f>'Table U7'!P$38*$AY127</f>
        <v>4.1173498267466222</v>
      </c>
      <c r="Q127" s="24">
        <f>'Table U7'!Q$38*$AZ127</f>
        <v>3.1828126036528483</v>
      </c>
      <c r="R127" s="24">
        <f t="shared" si="60"/>
        <v>11.200149789447279</v>
      </c>
      <c r="S127" s="24">
        <f>'Table U7'!S$38*$AW127</f>
        <v>0</v>
      </c>
      <c r="T127" s="24">
        <f>'Table U7'!T$38*$AX127</f>
        <v>0</v>
      </c>
      <c r="U127" s="24">
        <f>'Table U7'!U$38*$AY127</f>
        <v>0</v>
      </c>
      <c r="V127" s="24">
        <f>'Table U7'!V$38*$AZ127</f>
        <v>33.500947231670473</v>
      </c>
      <c r="W127" s="24">
        <f t="shared" si="61"/>
        <v>33.500947231670473</v>
      </c>
      <c r="X127" s="24">
        <f>'Table U7'!X$38*$AW127</f>
        <v>0</v>
      </c>
      <c r="Y127" s="24">
        <f>'Table U7'!Y$38*$AX127</f>
        <v>0</v>
      </c>
      <c r="Z127" s="24">
        <f>'Table U7'!Z$38*$AY127</f>
        <v>0</v>
      </c>
      <c r="AA127" s="24">
        <f>'Table U7'!AA$38*$AZ127</f>
        <v>7.7432623941104506</v>
      </c>
      <c r="AB127" s="24">
        <f t="shared" si="62"/>
        <v>7.7432623941104506</v>
      </c>
      <c r="AC127" s="24">
        <f>'Table U7'!AC$38*$AW127</f>
        <v>0</v>
      </c>
      <c r="AD127" s="24">
        <f>'Table U7'!AD$38*$AX127</f>
        <v>0</v>
      </c>
      <c r="AE127" s="24">
        <f>'Table U7'!AE$38*$AY127</f>
        <v>0</v>
      </c>
      <c r="AF127" s="24">
        <f>'Table U7'!AF$38*$AZ127</f>
        <v>0</v>
      </c>
      <c r="AG127" s="24">
        <f t="shared" si="63"/>
        <v>0</v>
      </c>
      <c r="AH127" s="24">
        <f>'Table U7'!AH$38*$AW127</f>
        <v>0</v>
      </c>
      <c r="AI127" s="24">
        <f>'Table U7'!AI$38*$AX127</f>
        <v>0</v>
      </c>
      <c r="AJ127" s="24">
        <f>'Table U7'!AJ$38*$AY127</f>
        <v>0</v>
      </c>
      <c r="AK127" s="24">
        <f>'Table U7'!AK$38*$AZ127</f>
        <v>0</v>
      </c>
      <c r="AL127" s="24">
        <f t="shared" si="64"/>
        <v>0</v>
      </c>
      <c r="AM127" s="24">
        <f>'Table U7'!AM$38*$AW127</f>
        <v>0</v>
      </c>
      <c r="AN127" s="24">
        <f>'Table U7'!AN$38*$AX127</f>
        <v>3.0326053036045399</v>
      </c>
      <c r="AO127" s="24">
        <f>'Table U7'!AO$38*$AY127</f>
        <v>1.9461671505059563</v>
      </c>
      <c r="AP127" s="24">
        <f>'Table U7'!AP$38*$AZ127</f>
        <v>1.5562644784489092</v>
      </c>
      <c r="AQ127" s="24">
        <f t="shared" si="65"/>
        <v>6.5350369325594055</v>
      </c>
      <c r="AR127" s="24">
        <f>'Table U7'!AR$38*$AW127</f>
        <v>0</v>
      </c>
      <c r="AS127" s="24">
        <f>'Table U7'!AS$38*$AX127</f>
        <v>2.313130268479644</v>
      </c>
      <c r="AT127" s="24">
        <f>'Table U7'!AT$38*$AY127</f>
        <v>2.1744781911395537</v>
      </c>
      <c r="AU127" s="24">
        <f>'Table U7'!AU$38*$AZ127</f>
        <v>1.6967141617700763</v>
      </c>
      <c r="AV127" s="24">
        <f t="shared" si="66"/>
        <v>6.1843226213892741</v>
      </c>
      <c r="AW127" s="24">
        <v>0</v>
      </c>
      <c r="AX127" s="24">
        <v>17.630047228233661</v>
      </c>
      <c r="AY127" s="24">
        <v>15.63331010066614</v>
      </c>
      <c r="AZ127" s="24">
        <v>53.477773479069683</v>
      </c>
      <c r="BA127" s="24">
        <f t="shared" si="67"/>
        <v>86.741130807969483</v>
      </c>
    </row>
    <row r="128" spans="1:59" x14ac:dyDescent="0.2">
      <c r="A128" s="132"/>
      <c r="B128" s="126">
        <v>32</v>
      </c>
      <c r="C128" s="105" t="s">
        <v>68</v>
      </c>
      <c r="D128" s="24">
        <f>'Table U7'!D$39*$AW128</f>
        <v>0</v>
      </c>
      <c r="E128" s="24">
        <f>'Table U7'!E$39*$AX128</f>
        <v>0</v>
      </c>
      <c r="F128" s="24">
        <f>'Table U7'!F$39*$AY128</f>
        <v>0</v>
      </c>
      <c r="G128" s="24">
        <f>'Table U7'!G$39*$AZ128</f>
        <v>0</v>
      </c>
      <c r="H128" s="24">
        <f t="shared" si="58"/>
        <v>0</v>
      </c>
      <c r="I128" s="24">
        <f>'Table U7'!I$39*$AW128</f>
        <v>0</v>
      </c>
      <c r="J128" s="24">
        <f>'Table U7'!J$39*$AX128</f>
        <v>19.866108669213112</v>
      </c>
      <c r="K128" s="24">
        <f>'Table U7'!K$39*$AY128</f>
        <v>315.15787382596108</v>
      </c>
      <c r="L128" s="24">
        <f>'Table U7'!L$39*$AZ128</f>
        <v>204.17294279059197</v>
      </c>
      <c r="M128" s="24">
        <f t="shared" si="59"/>
        <v>539.19692528576616</v>
      </c>
      <c r="N128" s="24">
        <f>'Table U7'!N$39*$AW128</f>
        <v>0</v>
      </c>
      <c r="O128" s="24">
        <f>'Table U7'!O$39*$AX128</f>
        <v>9.2407652588275955</v>
      </c>
      <c r="P128" s="24">
        <f>'Table U7'!P$39*$AY128</f>
        <v>175.46449733089958</v>
      </c>
      <c r="Q128" s="24">
        <f>'Table U7'!Q$39*$AZ128</f>
        <v>112.0851505254433</v>
      </c>
      <c r="R128" s="24">
        <f t="shared" si="60"/>
        <v>296.79041311517045</v>
      </c>
      <c r="S128" s="24">
        <f>'Table U7'!S$39*$AW128</f>
        <v>0</v>
      </c>
      <c r="T128" s="24">
        <f>'Table U7'!T$39*$AX128</f>
        <v>0</v>
      </c>
      <c r="U128" s="24">
        <f>'Table U7'!U$39*$AY128</f>
        <v>0</v>
      </c>
      <c r="V128" s="24">
        <f>'Table U7'!V$39*$AZ128</f>
        <v>1179.7611674960785</v>
      </c>
      <c r="W128" s="24">
        <f t="shared" si="61"/>
        <v>1179.7611674960785</v>
      </c>
      <c r="X128" s="24">
        <f>'Table U7'!X$39*$AW128</f>
        <v>0</v>
      </c>
      <c r="Y128" s="24">
        <f>'Table U7'!Y$39*$AX128</f>
        <v>0</v>
      </c>
      <c r="Z128" s="24">
        <f>'Table U7'!Z$39*$AY128</f>
        <v>0</v>
      </c>
      <c r="AA128" s="24">
        <f>'Table U7'!AA$39*$AZ128</f>
        <v>272.68483542065843</v>
      </c>
      <c r="AB128" s="24">
        <f t="shared" si="62"/>
        <v>272.68483542065843</v>
      </c>
      <c r="AC128" s="24">
        <f>'Table U7'!AC$39*$AW128</f>
        <v>0</v>
      </c>
      <c r="AD128" s="24">
        <f>'Table U7'!AD$39*$AX128</f>
        <v>0</v>
      </c>
      <c r="AE128" s="24">
        <f>'Table U7'!AE$39*$AY128</f>
        <v>0</v>
      </c>
      <c r="AF128" s="24">
        <f>'Table U7'!AF$39*$AZ128</f>
        <v>0</v>
      </c>
      <c r="AG128" s="24">
        <f t="shared" si="63"/>
        <v>0</v>
      </c>
      <c r="AH128" s="24">
        <f>'Table U7'!AH$39*$AW128</f>
        <v>0</v>
      </c>
      <c r="AI128" s="24">
        <f>'Table U7'!AI$39*$AX128</f>
        <v>0</v>
      </c>
      <c r="AJ128" s="24">
        <f>'Table U7'!AJ$39*$AY128</f>
        <v>0</v>
      </c>
      <c r="AK128" s="24">
        <f>'Table U7'!AK$39*$AZ128</f>
        <v>0</v>
      </c>
      <c r="AL128" s="24">
        <f t="shared" si="64"/>
        <v>0</v>
      </c>
      <c r="AM128" s="24">
        <f>'Table U7'!AM$39*$AW128</f>
        <v>0</v>
      </c>
      <c r="AN128" s="24">
        <f>'Table U7'!AN$39*$AX128</f>
        <v>7.1855601450275426</v>
      </c>
      <c r="AO128" s="24">
        <f>'Table U7'!AO$39*$AY128</f>
        <v>82.937631038085556</v>
      </c>
      <c r="AP128" s="24">
        <f>'Table U7'!AP$39*$AZ128</f>
        <v>54.805029402030151</v>
      </c>
      <c r="AQ128" s="24">
        <f t="shared" si="65"/>
        <v>144.92822058514324</v>
      </c>
      <c r="AR128" s="24">
        <f>'Table U7'!AR$39*$AW128</f>
        <v>0</v>
      </c>
      <c r="AS128" s="24">
        <f>'Table U7'!AS$39*$AX128</f>
        <v>5.4808110530204459</v>
      </c>
      <c r="AT128" s="24">
        <f>'Table U7'!AT$39*$AY128</f>
        <v>92.667307569244684</v>
      </c>
      <c r="AU128" s="24">
        <f>'Table U7'!AU$39*$AZ128</f>
        <v>59.751071113137087</v>
      </c>
      <c r="AV128" s="24">
        <f t="shared" si="66"/>
        <v>157.89918973540222</v>
      </c>
      <c r="AW128" s="24">
        <v>382.09499866465484</v>
      </c>
      <c r="AX128" s="24">
        <v>41.773245126088696</v>
      </c>
      <c r="AY128" s="24">
        <v>666.22730976419086</v>
      </c>
      <c r="AZ128" s="24">
        <v>1883.2601967479395</v>
      </c>
      <c r="BA128" s="24">
        <f t="shared" si="67"/>
        <v>2973.3557503028742</v>
      </c>
    </row>
    <row r="129" spans="1:59" x14ac:dyDescent="0.2">
      <c r="A129" s="132"/>
      <c r="B129" s="126">
        <v>36</v>
      </c>
      <c r="C129" s="105" t="s">
        <v>69</v>
      </c>
      <c r="D129" s="24">
        <f>'Table U7'!D$40*$AW129</f>
        <v>0</v>
      </c>
      <c r="E129" s="24">
        <f>'Table U7'!E$40*$AX129</f>
        <v>0</v>
      </c>
      <c r="F129" s="24">
        <f>'Table U7'!F$40*$AY129</f>
        <v>0</v>
      </c>
      <c r="G129" s="24">
        <f>'Table U7'!G$40*$AZ129</f>
        <v>0</v>
      </c>
      <c r="H129" s="24">
        <f t="shared" si="58"/>
        <v>0</v>
      </c>
      <c r="I129" s="24">
        <f>'Table U7'!I$40*$AW129</f>
        <v>0</v>
      </c>
      <c r="J129" s="24">
        <f>'Table U7'!J$40*$AX129</f>
        <v>110.5461675376214</v>
      </c>
      <c r="K129" s="24">
        <f>'Table U7'!K$40*$AY129</f>
        <v>205.89692394878256</v>
      </c>
      <c r="L129" s="24">
        <f>'Table U7'!L$40*$AZ129</f>
        <v>12.991617545383356</v>
      </c>
      <c r="M129" s="24">
        <f t="shared" si="59"/>
        <v>329.43470903178729</v>
      </c>
      <c r="N129" s="24">
        <f>'Table U7'!N$40*$AW129</f>
        <v>0</v>
      </c>
      <c r="O129" s="24">
        <f>'Table U7'!O$40*$AX129</f>
        <v>51.420799185563354</v>
      </c>
      <c r="P129" s="24">
        <f>'Table U7'!P$40*$AY129</f>
        <v>114.63334177270865</v>
      </c>
      <c r="Q129" s="24">
        <f>'Table U7'!Q$40*$AZ129</f>
        <v>7.1320292896830511</v>
      </c>
      <c r="R129" s="24">
        <f t="shared" si="60"/>
        <v>173.18617024795506</v>
      </c>
      <c r="S129" s="24">
        <f>'Table U7'!S$40*$AW129</f>
        <v>0</v>
      </c>
      <c r="T129" s="24">
        <f>'Table U7'!T$40*$AX129</f>
        <v>0</v>
      </c>
      <c r="U129" s="24">
        <f>'Table U7'!U$40*$AY129</f>
        <v>0</v>
      </c>
      <c r="V129" s="24">
        <f>'Table U7'!V$40*$AZ129</f>
        <v>75.068741594835146</v>
      </c>
      <c r="W129" s="24">
        <f t="shared" si="61"/>
        <v>75.068741594835146</v>
      </c>
      <c r="X129" s="24">
        <f>'Table U7'!X$40*$AW129</f>
        <v>0</v>
      </c>
      <c r="Y129" s="24">
        <f>'Table U7'!Y$40*$AX129</f>
        <v>0</v>
      </c>
      <c r="Z129" s="24">
        <f>'Table U7'!Z$40*$AY129</f>
        <v>0</v>
      </c>
      <c r="AA129" s="24">
        <f>'Table U7'!AA$40*$AZ129</f>
        <v>17.35106054598258</v>
      </c>
      <c r="AB129" s="24">
        <f t="shared" si="62"/>
        <v>17.35106054598258</v>
      </c>
      <c r="AC129" s="24">
        <f>'Table U7'!AC$40*$AW129</f>
        <v>0</v>
      </c>
      <c r="AD129" s="24">
        <f>'Table U7'!AD$40*$AX129</f>
        <v>0</v>
      </c>
      <c r="AE129" s="24">
        <f>'Table U7'!AE$40*$AY129</f>
        <v>0</v>
      </c>
      <c r="AF129" s="24">
        <f>'Table U7'!AF$40*$AZ129</f>
        <v>0</v>
      </c>
      <c r="AG129" s="24">
        <f t="shared" si="63"/>
        <v>0</v>
      </c>
      <c r="AH129" s="24">
        <f>'Table U7'!AH$40*$AW129</f>
        <v>0</v>
      </c>
      <c r="AI129" s="24">
        <f>'Table U7'!AI$40*$AX129</f>
        <v>0</v>
      </c>
      <c r="AJ129" s="24">
        <f>'Table U7'!AJ$40*$AY129</f>
        <v>0</v>
      </c>
      <c r="AK129" s="24">
        <f>'Table U7'!AK$40*$AZ129</f>
        <v>0</v>
      </c>
      <c r="AL129" s="24">
        <f t="shared" si="64"/>
        <v>0</v>
      </c>
      <c r="AM129" s="24">
        <f>'Table U7'!AM$40*$AW129</f>
        <v>0</v>
      </c>
      <c r="AN129" s="24">
        <f>'Table U7'!AN$40*$AX129</f>
        <v>39.984485581460035</v>
      </c>
      <c r="AO129" s="24">
        <f>'Table U7'!AO$40*$AY129</f>
        <v>54.184282001378982</v>
      </c>
      <c r="AP129" s="24">
        <f>'Table U7'!AP$40*$AZ129</f>
        <v>3.4872690368425938</v>
      </c>
      <c r="AQ129" s="24">
        <f t="shared" si="65"/>
        <v>97.656036619681615</v>
      </c>
      <c r="AR129" s="24">
        <f>'Table U7'!AR$40*$AW129</f>
        <v>0</v>
      </c>
      <c r="AS129" s="24">
        <f>'Table U7'!AS$40*$AX129</f>
        <v>30.498305782862911</v>
      </c>
      <c r="AT129" s="24">
        <f>'Table U7'!AT$40*$AY129</f>
        <v>60.54081196670235</v>
      </c>
      <c r="AU129" s="24">
        <f>'Table U7'!AU$40*$AZ129</f>
        <v>3.801987928562343</v>
      </c>
      <c r="AV129" s="24">
        <f t="shared" si="66"/>
        <v>94.841105678127605</v>
      </c>
      <c r="AW129" s="24">
        <v>3.6469922944033453</v>
      </c>
      <c r="AX129" s="24">
        <v>232.44975808750772</v>
      </c>
      <c r="AY129" s="24">
        <v>435.25535968957257</v>
      </c>
      <c r="AZ129" s="24">
        <v>119.83270594128908</v>
      </c>
      <c r="BA129" s="24">
        <f t="shared" si="67"/>
        <v>791.18481601277267</v>
      </c>
      <c r="BB129" s="125">
        <f>BA129-SUM(H129,M129,R129,W129,AB129,AG129,AL129,AQ129,AV129)</f>
        <v>3.6469922944033897</v>
      </c>
      <c r="BC129" s="113"/>
      <c r="BD129" s="113"/>
      <c r="BE129" s="113"/>
      <c r="BF129" s="113"/>
      <c r="BG129" s="113"/>
    </row>
    <row r="130" spans="1:59" x14ac:dyDescent="0.2">
      <c r="A130" s="132"/>
      <c r="B130" s="126">
        <v>38</v>
      </c>
      <c r="C130" s="105" t="s">
        <v>70</v>
      </c>
      <c r="D130" s="24">
        <f>'Table U7'!D$41*$AW130</f>
        <v>0</v>
      </c>
      <c r="E130" s="24">
        <f>'Table U7'!E$41*$AX130</f>
        <v>0</v>
      </c>
      <c r="F130" s="24">
        <f>'Table U7'!F$41*$AY130</f>
        <v>0</v>
      </c>
      <c r="G130" s="24">
        <f>'Table U7'!G$41*$AZ130</f>
        <v>0</v>
      </c>
      <c r="H130" s="24">
        <f t="shared" si="58"/>
        <v>0</v>
      </c>
      <c r="I130" s="24">
        <f>'Table U7'!I$41*$AW130</f>
        <v>0</v>
      </c>
      <c r="J130" s="24">
        <f>'Table U7'!J$41*$AX130</f>
        <v>0</v>
      </c>
      <c r="K130" s="24">
        <f>'Table U7'!K$41*$AY130</f>
        <v>0</v>
      </c>
      <c r="L130" s="24">
        <f>'Table U7'!L$41*$AZ130</f>
        <v>0</v>
      </c>
      <c r="M130" s="24">
        <f t="shared" si="59"/>
        <v>0</v>
      </c>
      <c r="N130" s="24">
        <f>'Table U7'!N$41*$AW130</f>
        <v>0</v>
      </c>
      <c r="O130" s="24">
        <f>'Table U7'!O$41*$AX130</f>
        <v>0</v>
      </c>
      <c r="P130" s="24">
        <f>'Table U7'!P$41*$AY130</f>
        <v>0</v>
      </c>
      <c r="Q130" s="24">
        <f>'Table U7'!Q$41*$AZ130</f>
        <v>0</v>
      </c>
      <c r="R130" s="24">
        <f t="shared" si="60"/>
        <v>0</v>
      </c>
      <c r="S130" s="24">
        <f>'Table U7'!S$41*$AW130</f>
        <v>0</v>
      </c>
      <c r="T130" s="24">
        <f>'Table U7'!T$41*$AX130</f>
        <v>0</v>
      </c>
      <c r="U130" s="24">
        <f>'Table U7'!U$41*$AY130</f>
        <v>0</v>
      </c>
      <c r="V130" s="24">
        <f>'Table U7'!V$41*$AZ130</f>
        <v>0</v>
      </c>
      <c r="W130" s="24">
        <f t="shared" si="61"/>
        <v>0</v>
      </c>
      <c r="X130" s="24">
        <f>'Table U7'!X$41*$AW130</f>
        <v>0</v>
      </c>
      <c r="Y130" s="24">
        <f>'Table U7'!Y$41*$AX130</f>
        <v>0</v>
      </c>
      <c r="Z130" s="24">
        <f>'Table U7'!Z$41*$AY130</f>
        <v>0</v>
      </c>
      <c r="AA130" s="24">
        <f>'Table U7'!AA$41*$AZ130</f>
        <v>0</v>
      </c>
      <c r="AB130" s="24">
        <f t="shared" si="62"/>
        <v>0</v>
      </c>
      <c r="AC130" s="24">
        <f>'Table U7'!AC$41*$AW130</f>
        <v>0</v>
      </c>
      <c r="AD130" s="24">
        <f>'Table U7'!AD$41*$AX130</f>
        <v>0</v>
      </c>
      <c r="AE130" s="24">
        <f>'Table U7'!AE$41*$AY130</f>
        <v>0</v>
      </c>
      <c r="AF130" s="24">
        <f>'Table U7'!AF$41*$AZ130</f>
        <v>0</v>
      </c>
      <c r="AG130" s="24">
        <f t="shared" si="63"/>
        <v>0</v>
      </c>
      <c r="AH130" s="24">
        <f>'Table U7'!AH$41*$AW130</f>
        <v>0</v>
      </c>
      <c r="AI130" s="24">
        <f>'Table U7'!AI$41*$AX130</f>
        <v>0</v>
      </c>
      <c r="AJ130" s="24">
        <f>'Table U7'!AJ$41*$AY130</f>
        <v>0</v>
      </c>
      <c r="AK130" s="24">
        <f>'Table U7'!AK$41*$AZ130</f>
        <v>0</v>
      </c>
      <c r="AL130" s="24">
        <f t="shared" si="64"/>
        <v>0</v>
      </c>
      <c r="AM130" s="24">
        <f>'Table U7'!AM$41*$AW130</f>
        <v>0</v>
      </c>
      <c r="AN130" s="24">
        <f>'Table U7'!AN$41*$AX130</f>
        <v>0</v>
      </c>
      <c r="AO130" s="24">
        <f>'Table U7'!AO$41*$AY130</f>
        <v>0</v>
      </c>
      <c r="AP130" s="24">
        <f>'Table U7'!AP$41*$AZ130</f>
        <v>0</v>
      </c>
      <c r="AQ130" s="24">
        <f t="shared" si="65"/>
        <v>0</v>
      </c>
      <c r="AR130" s="24">
        <f>'Table U7'!AR$41*$AW130</f>
        <v>0</v>
      </c>
      <c r="AS130" s="24">
        <f>'Table U7'!AS$41*$AX130</f>
        <v>0</v>
      </c>
      <c r="AT130" s="24">
        <f>'Table U7'!AT$41*$AY130</f>
        <v>0</v>
      </c>
      <c r="AU130" s="24">
        <f>'Table U7'!AU$41*$AZ130</f>
        <v>0</v>
      </c>
      <c r="AV130" s="24">
        <f t="shared" si="66"/>
        <v>0</v>
      </c>
      <c r="AW130" s="24">
        <v>0</v>
      </c>
      <c r="AX130" s="24">
        <v>0</v>
      </c>
      <c r="AY130" s="24">
        <v>0</v>
      </c>
      <c r="AZ130" s="24">
        <v>0</v>
      </c>
      <c r="BA130" s="24">
        <f t="shared" si="67"/>
        <v>0</v>
      </c>
      <c r="BB130" s="125">
        <f>BA130-SUM(H130,M130,R130,W130,AB130,AG130,AL130,AQ130,AV130)</f>
        <v>0</v>
      </c>
      <c r="BC130" s="113"/>
      <c r="BD130" s="113"/>
      <c r="BE130" s="113"/>
      <c r="BF130" s="113"/>
      <c r="BG130" s="113"/>
    </row>
    <row r="131" spans="1:59" x14ac:dyDescent="0.2">
      <c r="A131" s="113" t="s">
        <v>395</v>
      </c>
      <c r="B131" s="133"/>
      <c r="C131" s="113"/>
      <c r="D131" s="124">
        <f t="shared" ref="D131:AV131" si="68">D95+D98+D101+D104+D107+D110+D113+D117+D121+D124</f>
        <v>393.15066044202609</v>
      </c>
      <c r="E131" s="124">
        <f t="shared" si="68"/>
        <v>274.322409245382</v>
      </c>
      <c r="F131" s="124">
        <f t="shared" si="68"/>
        <v>3045.6649084822525</v>
      </c>
      <c r="G131" s="124">
        <f t="shared" si="68"/>
        <v>1156.5223229081626</v>
      </c>
      <c r="H131" s="124">
        <f t="shared" si="68"/>
        <v>4869.6603010778226</v>
      </c>
      <c r="I131" s="124">
        <f t="shared" si="68"/>
        <v>146.02641093640045</v>
      </c>
      <c r="J131" s="124">
        <f t="shared" si="68"/>
        <v>396.06876433419075</v>
      </c>
      <c r="K131" s="124">
        <f t="shared" si="68"/>
        <v>4579.79448838386</v>
      </c>
      <c r="L131" s="124">
        <f t="shared" si="68"/>
        <v>1904.0106636759574</v>
      </c>
      <c r="M131" s="124">
        <f t="shared" si="68"/>
        <v>7025.9003273304079</v>
      </c>
      <c r="N131" s="124">
        <f t="shared" si="68"/>
        <v>15.502081429199396</v>
      </c>
      <c r="O131" s="124">
        <f t="shared" si="68"/>
        <v>103.3493136925527</v>
      </c>
      <c r="P131" s="124">
        <f t="shared" si="68"/>
        <v>1150.5000310915602</v>
      </c>
      <c r="Q131" s="124">
        <f t="shared" si="68"/>
        <v>697.61815084617456</v>
      </c>
      <c r="R131" s="124">
        <f t="shared" si="68"/>
        <v>1966.9695770594872</v>
      </c>
      <c r="S131" s="124">
        <f t="shared" si="68"/>
        <v>0</v>
      </c>
      <c r="T131" s="124">
        <f t="shared" si="68"/>
        <v>0</v>
      </c>
      <c r="U131" s="124">
        <f t="shared" si="68"/>
        <v>0</v>
      </c>
      <c r="V131" s="124">
        <f t="shared" si="68"/>
        <v>3660.9171035323507</v>
      </c>
      <c r="W131" s="124">
        <f t="shared" si="68"/>
        <v>3660.9171035323507</v>
      </c>
      <c r="X131" s="124">
        <f t="shared" si="68"/>
        <v>0</v>
      </c>
      <c r="Y131" s="124">
        <f t="shared" si="68"/>
        <v>0</v>
      </c>
      <c r="Z131" s="124">
        <f t="shared" si="68"/>
        <v>0</v>
      </c>
      <c r="AA131" s="124">
        <f t="shared" si="68"/>
        <v>882.34478757696581</v>
      </c>
      <c r="AB131" s="124">
        <f t="shared" si="68"/>
        <v>882.34478757696581</v>
      </c>
      <c r="AC131" s="124">
        <f t="shared" si="68"/>
        <v>0</v>
      </c>
      <c r="AD131" s="124">
        <f t="shared" si="68"/>
        <v>0</v>
      </c>
      <c r="AE131" s="124">
        <f t="shared" si="68"/>
        <v>0</v>
      </c>
      <c r="AF131" s="124">
        <f t="shared" si="68"/>
        <v>310.26202588576393</v>
      </c>
      <c r="AG131" s="124">
        <f t="shared" si="68"/>
        <v>310.26202588576393</v>
      </c>
      <c r="AH131" s="124">
        <f t="shared" si="68"/>
        <v>0</v>
      </c>
      <c r="AI131" s="124">
        <f t="shared" si="68"/>
        <v>0</v>
      </c>
      <c r="AJ131" s="124">
        <f t="shared" si="68"/>
        <v>0</v>
      </c>
      <c r="AK131" s="124">
        <f t="shared" si="68"/>
        <v>386.47729224308364</v>
      </c>
      <c r="AL131" s="124">
        <f t="shared" si="68"/>
        <v>386.47729224308364</v>
      </c>
      <c r="AM131" s="124">
        <f t="shared" si="68"/>
        <v>90.138887814827797</v>
      </c>
      <c r="AN131" s="124">
        <f t="shared" si="68"/>
        <v>218.07977789546064</v>
      </c>
      <c r="AO131" s="124">
        <f t="shared" si="68"/>
        <v>2070.9380330818008</v>
      </c>
      <c r="AP131" s="124">
        <f t="shared" si="68"/>
        <v>1029.9299801051056</v>
      </c>
      <c r="AQ131" s="124">
        <f t="shared" si="68"/>
        <v>3409.0866788971953</v>
      </c>
      <c r="AR131" s="124">
        <f t="shared" si="68"/>
        <v>66.892940820773987</v>
      </c>
      <c r="AS131" s="124">
        <f t="shared" si="68"/>
        <v>114.64839095288752</v>
      </c>
      <c r="AT131" s="124">
        <f t="shared" si="68"/>
        <v>1236.674599098978</v>
      </c>
      <c r="AU131" s="124">
        <f t="shared" si="68"/>
        <v>489.74050009404607</v>
      </c>
      <c r="AV131" s="124">
        <f t="shared" si="68"/>
        <v>1907.9564309666853</v>
      </c>
      <c r="AW131" s="124">
        <f t="shared" ref="AW131:BA131" si="69">AW95+AW98+AW101+AW104+AW107+AW110+AW113+AW117+AW121+AW124</f>
        <v>1164.0699428886649</v>
      </c>
      <c r="AX131" s="124">
        <f t="shared" si="69"/>
        <v>1114.138492812044</v>
      </c>
      <c r="AY131" s="124">
        <f t="shared" si="69"/>
        <v>11647.824546941956</v>
      </c>
      <c r="AZ131" s="124">
        <f t="shared" si="69"/>
        <v>3616.9227715659044</v>
      </c>
      <c r="BA131" s="124">
        <f t="shared" si="69"/>
        <v>23372.812275629374</v>
      </c>
    </row>
    <row r="134" spans="1:59" x14ac:dyDescent="0.2">
      <c r="A134" s="105" t="s">
        <v>392</v>
      </c>
    </row>
    <row r="135" spans="1:59" x14ac:dyDescent="0.2">
      <c r="A135" s="105" t="s">
        <v>394</v>
      </c>
      <c r="B135" s="113"/>
      <c r="C135" s="113"/>
      <c r="D135" s="125"/>
      <c r="E135" s="125"/>
      <c r="F135" s="125"/>
      <c r="G135" s="125"/>
      <c r="H135" s="125"/>
      <c r="I135" s="125"/>
      <c r="J135" s="125"/>
      <c r="K135" s="125"/>
      <c r="L135" s="125"/>
      <c r="M135" s="125"/>
      <c r="N135" s="125"/>
      <c r="O135" s="125"/>
      <c r="P135" s="125"/>
      <c r="Q135" s="125"/>
      <c r="R135" s="125"/>
      <c r="S135" s="125"/>
      <c r="T135" s="125"/>
      <c r="U135" s="125"/>
      <c r="V135" s="125"/>
      <c r="W135" s="125"/>
      <c r="X135" s="125"/>
      <c r="Y135" s="125"/>
      <c r="Z135" s="125"/>
      <c r="AA135" s="125"/>
      <c r="AB135" s="125"/>
      <c r="AC135" s="125"/>
      <c r="AD135" s="125"/>
      <c r="AE135" s="125"/>
      <c r="AF135" s="125"/>
      <c r="AG135" s="125"/>
      <c r="AH135" s="125"/>
      <c r="AI135" s="125"/>
      <c r="AJ135" s="125"/>
      <c r="AK135" s="125"/>
      <c r="AL135" s="125"/>
      <c r="AM135" s="125"/>
      <c r="AN135" s="125"/>
      <c r="AO135" s="125"/>
      <c r="AP135" s="125"/>
      <c r="AQ135" s="125"/>
      <c r="AR135" s="125"/>
      <c r="AS135" s="125"/>
      <c r="AT135" s="125"/>
      <c r="AU135" s="125"/>
      <c r="AV135" s="125"/>
      <c r="AW135" s="125"/>
      <c r="AX135" s="125"/>
      <c r="AY135" s="125"/>
      <c r="AZ135" s="125"/>
      <c r="BA135" s="125"/>
    </row>
    <row r="140" spans="1:59" x14ac:dyDescent="0.2">
      <c r="BC140" s="120">
        <f>BC145-BC95</f>
        <v>221.26434254738797</v>
      </c>
      <c r="BD140" s="120">
        <f t="shared" ref="BD140:BG140" si="70">BD145-BD95</f>
        <v>-183.918796567247</v>
      </c>
      <c r="BE140" s="120">
        <f t="shared" si="70"/>
        <v>-25.276950575677574</v>
      </c>
      <c r="BF140" s="120">
        <f t="shared" si="70"/>
        <v>12.659759243336225</v>
      </c>
      <c r="BG140" s="120">
        <f t="shared" si="70"/>
        <v>2.9403806186429193</v>
      </c>
    </row>
    <row r="141" spans="1:59" ht="18" thickBot="1" x14ac:dyDescent="0.35">
      <c r="A141" s="140">
        <v>2017</v>
      </c>
      <c r="D141" s="134"/>
      <c r="E141" s="134"/>
      <c r="F141" s="134"/>
      <c r="G141" s="134"/>
      <c r="H141" s="134"/>
      <c r="I141" s="134"/>
      <c r="J141" s="134"/>
      <c r="K141" s="134"/>
      <c r="L141" s="134"/>
      <c r="M141" s="134"/>
    </row>
    <row r="142" spans="1:59" ht="13.5" thickTop="1" x14ac:dyDescent="0.2">
      <c r="D142" s="134"/>
      <c r="E142" s="134"/>
      <c r="F142" s="134"/>
      <c r="G142" s="134"/>
      <c r="H142" s="134"/>
      <c r="I142" s="134"/>
      <c r="J142" s="134"/>
      <c r="K142" s="134"/>
      <c r="L142" s="134"/>
      <c r="M142" s="134"/>
      <c r="N142" s="135"/>
      <c r="O142" s="135"/>
      <c r="P142" s="135"/>
      <c r="Q142" s="135"/>
      <c r="R142" s="135"/>
      <c r="S142" s="135"/>
      <c r="T142" s="135"/>
      <c r="U142" s="135"/>
      <c r="V142" s="135"/>
      <c r="W142" s="135"/>
      <c r="X142" s="135"/>
      <c r="Y142" s="135"/>
      <c r="Z142" s="135"/>
      <c r="AA142" s="135"/>
      <c r="AB142" s="135"/>
      <c r="AC142" s="135"/>
      <c r="AD142" s="135"/>
      <c r="AE142" s="135"/>
      <c r="AF142" s="135"/>
      <c r="AG142" s="135"/>
      <c r="AH142" s="135"/>
      <c r="AI142" s="135"/>
      <c r="AJ142" s="135"/>
      <c r="AK142" s="135"/>
      <c r="AL142" s="135"/>
      <c r="AM142" s="135"/>
      <c r="AN142" s="135"/>
      <c r="AO142" s="135"/>
      <c r="AP142" s="135"/>
      <c r="AQ142" s="135"/>
      <c r="AR142" s="135"/>
      <c r="AS142" s="135"/>
      <c r="AT142" s="135"/>
      <c r="AU142" s="135"/>
      <c r="AV142" s="135"/>
      <c r="AW142" s="135"/>
      <c r="AX142" s="135"/>
      <c r="AY142" s="135"/>
      <c r="AZ142" s="135"/>
      <c r="BA142" s="135"/>
    </row>
    <row r="143" spans="1:59" x14ac:dyDescent="0.2">
      <c r="A143" s="137" t="s">
        <v>354</v>
      </c>
      <c r="B143" s="106" t="s">
        <v>355</v>
      </c>
      <c r="C143" s="106" t="s">
        <v>356</v>
      </c>
      <c r="D143" s="138" t="s">
        <v>396</v>
      </c>
      <c r="E143" s="138" t="s">
        <v>397</v>
      </c>
      <c r="F143" s="138" t="s">
        <v>398</v>
      </c>
      <c r="G143" s="138" t="s">
        <v>399</v>
      </c>
      <c r="H143" s="138" t="s">
        <v>400</v>
      </c>
      <c r="I143" s="138" t="s">
        <v>357</v>
      </c>
      <c r="J143" s="138" t="s">
        <v>358</v>
      </c>
      <c r="K143" s="138" t="s">
        <v>359</v>
      </c>
      <c r="L143" s="138" t="s">
        <v>360</v>
      </c>
      <c r="M143" s="138" t="s">
        <v>361</v>
      </c>
      <c r="N143" s="138" t="s">
        <v>362</v>
      </c>
      <c r="O143" s="138" t="s">
        <v>363</v>
      </c>
      <c r="P143" s="138" t="s">
        <v>364</v>
      </c>
      <c r="Q143" s="138" t="s">
        <v>365</v>
      </c>
      <c r="R143" s="138" t="s">
        <v>366</v>
      </c>
      <c r="S143" s="138" t="s">
        <v>367</v>
      </c>
      <c r="T143" s="138" t="s">
        <v>368</v>
      </c>
      <c r="U143" s="138" t="s">
        <v>282</v>
      </c>
      <c r="V143" s="138" t="s">
        <v>369</v>
      </c>
      <c r="W143" s="138" t="s">
        <v>370</v>
      </c>
      <c r="X143" s="138" t="s">
        <v>371</v>
      </c>
      <c r="Y143" s="138" t="s">
        <v>372</v>
      </c>
      <c r="Z143" s="138" t="s">
        <v>373</v>
      </c>
      <c r="AA143" s="138" t="s">
        <v>374</v>
      </c>
      <c r="AB143" s="138" t="s">
        <v>375</v>
      </c>
      <c r="AC143" s="138" t="s">
        <v>376</v>
      </c>
      <c r="AD143" s="138" t="s">
        <v>333</v>
      </c>
      <c r="AE143" s="138" t="s">
        <v>332</v>
      </c>
      <c r="AF143" s="138" t="s">
        <v>331</v>
      </c>
      <c r="AG143" s="138" t="s">
        <v>377</v>
      </c>
      <c r="AH143" s="138" t="s">
        <v>378</v>
      </c>
      <c r="AI143" s="138" t="s">
        <v>379</v>
      </c>
      <c r="AJ143" s="138" t="s">
        <v>380</v>
      </c>
      <c r="AK143" s="138" t="s">
        <v>381</v>
      </c>
      <c r="AL143" s="138" t="s">
        <v>382</v>
      </c>
      <c r="AM143" s="138" t="s">
        <v>383</v>
      </c>
      <c r="AN143" s="138" t="s">
        <v>384</v>
      </c>
      <c r="AO143" s="138" t="s">
        <v>385</v>
      </c>
      <c r="AP143" s="138" t="s">
        <v>386</v>
      </c>
      <c r="AQ143" s="138" t="s">
        <v>387</v>
      </c>
      <c r="AR143" s="138" t="s">
        <v>388</v>
      </c>
      <c r="AS143" s="138" t="s">
        <v>340</v>
      </c>
      <c r="AT143" s="138" t="s">
        <v>339</v>
      </c>
      <c r="AU143" s="138" t="s">
        <v>338</v>
      </c>
      <c r="AV143" s="138" t="s">
        <v>389</v>
      </c>
      <c r="AW143" s="138" t="s">
        <v>390</v>
      </c>
      <c r="AX143" s="138" t="s">
        <v>347</v>
      </c>
      <c r="AY143" s="138" t="s">
        <v>346</v>
      </c>
      <c r="AZ143" s="138" t="s">
        <v>345</v>
      </c>
      <c r="BA143" s="138" t="s">
        <v>391</v>
      </c>
    </row>
    <row r="144" spans="1:59" ht="22.5" x14ac:dyDescent="0.2">
      <c r="A144" s="110" t="s">
        <v>393</v>
      </c>
      <c r="B144" s="111"/>
      <c r="C144" s="111"/>
      <c r="D144" s="112">
        <f>'Table U7'!D$9*$AW144</f>
        <v>6.8537855450857093</v>
      </c>
      <c r="E144" s="112">
        <f>'Table U7'!E$9*$AX144</f>
        <v>0.16599629860220599</v>
      </c>
      <c r="F144" s="112">
        <f>'Table U7'!F$9*$AY144</f>
        <v>548.2486275608577</v>
      </c>
      <c r="G144" s="112">
        <f>'Table U7'!G$9*$AZ144</f>
        <v>260.05043180790369</v>
      </c>
      <c r="H144" s="112">
        <f>SUM(D144:G144)</f>
        <v>815.31884121244934</v>
      </c>
      <c r="I144" s="112">
        <f>'Table U7'!I$9*$AW144</f>
        <v>0</v>
      </c>
      <c r="J144" s="112">
        <f>'Table U7'!J$9*$AX144</f>
        <v>0</v>
      </c>
      <c r="K144" s="112">
        <f>'Table U7'!K$9*$AY144</f>
        <v>0</v>
      </c>
      <c r="L144" s="112">
        <f>'Table U7'!L$9*$AZ144</f>
        <v>0</v>
      </c>
      <c r="M144" s="112">
        <f>SUM(I144:L144)</f>
        <v>0</v>
      </c>
      <c r="N144" s="112">
        <f>'Table U7'!N$9*$AW144</f>
        <v>0</v>
      </c>
      <c r="O144" s="112">
        <f>'Table U7'!O$9*$AX144</f>
        <v>0</v>
      </c>
      <c r="P144" s="112">
        <f>'Table U7'!P$9*$AY144</f>
        <v>0</v>
      </c>
      <c r="Q144" s="112">
        <f>'Table U7'!Q$9*$AZ144</f>
        <v>0</v>
      </c>
      <c r="R144" s="112">
        <f>SUM(N144:Q144)</f>
        <v>0</v>
      </c>
      <c r="S144" s="112">
        <f>'Table U7'!S$9*$AW144</f>
        <v>0</v>
      </c>
      <c r="T144" s="112">
        <f>'Table U7'!T$9*$AX144</f>
        <v>0</v>
      </c>
      <c r="U144" s="112">
        <f>'Table U7'!U$9*$AY144</f>
        <v>0</v>
      </c>
      <c r="V144" s="112">
        <f>'Table U7'!V$9*$AZ144</f>
        <v>40.803248200560269</v>
      </c>
      <c r="W144" s="112">
        <f>SUM(S144:V144)</f>
        <v>40.803248200560269</v>
      </c>
      <c r="X144" s="112">
        <f>'Table U7'!X$9*$AW144</f>
        <v>0</v>
      </c>
      <c r="Y144" s="112">
        <f>'Table U7'!Y$9*$AX144</f>
        <v>0</v>
      </c>
      <c r="Z144" s="112">
        <f>'Table U7'!Z$9*$AY144</f>
        <v>0</v>
      </c>
      <c r="AA144" s="112">
        <f>'Table U7'!AA$9*$AZ144</f>
        <v>0</v>
      </c>
      <c r="AB144" s="112">
        <f>SUM(X144:AA144)</f>
        <v>0</v>
      </c>
      <c r="AC144" s="112">
        <f>'Table U7'!AC$9*$AW144</f>
        <v>0</v>
      </c>
      <c r="AD144" s="112">
        <f>'Table U7'!AD$9*$AX144</f>
        <v>0</v>
      </c>
      <c r="AE144" s="112">
        <f>'Table U7'!AE$9*$AY144</f>
        <v>0</v>
      </c>
      <c r="AF144" s="112">
        <f>'Table U7'!AF$9*$AZ144</f>
        <v>0</v>
      </c>
      <c r="AG144" s="112">
        <f>SUM(AC144:AF144)</f>
        <v>0</v>
      </c>
      <c r="AH144" s="112">
        <f>'Table U7'!AH$9*$AW144</f>
        <v>0</v>
      </c>
      <c r="AI144" s="112">
        <f>'Table U7'!AI$9*$AX144</f>
        <v>0</v>
      </c>
      <c r="AJ144" s="112">
        <f>'Table U7'!AJ$9*$AY144</f>
        <v>0</v>
      </c>
      <c r="AK144" s="112">
        <f>'Table U7'!AK$9*$AZ144</f>
        <v>0</v>
      </c>
      <c r="AL144" s="112">
        <f>SUM(AH144:AK144)</f>
        <v>0</v>
      </c>
      <c r="AM144" s="112">
        <f>'Table U7'!AM$9*$AW144</f>
        <v>0</v>
      </c>
      <c r="AN144" s="112">
        <f>'Table U7'!AN$9*$AX144</f>
        <v>0</v>
      </c>
      <c r="AO144" s="112">
        <f>'Table U7'!AO$9*$AY144</f>
        <v>0</v>
      </c>
      <c r="AP144" s="112">
        <f>'Table U7'!AP$9*$AZ144</f>
        <v>0</v>
      </c>
      <c r="AQ144" s="112">
        <f>SUM(AM144:AP144)</f>
        <v>0</v>
      </c>
      <c r="AR144" s="112">
        <f>'Table U7'!AR$9*$AW144</f>
        <v>0.83780943498799165</v>
      </c>
      <c r="AS144" s="112">
        <f>'Table U7'!AS$9*$AX144</f>
        <v>2.0291452690948324E-2</v>
      </c>
      <c r="AT144" s="112">
        <f>'Table U7'!AT$9*$AY144</f>
        <v>67.018127408297815</v>
      </c>
      <c r="AU144" s="112">
        <f>'Table U7'!AU$9*$AZ144</f>
        <v>31.788666848145219</v>
      </c>
      <c r="AV144" s="112">
        <f>SUM(AR144:AU144)</f>
        <v>99.664895144121971</v>
      </c>
      <c r="AW144" s="112">
        <v>7.6915949800737007</v>
      </c>
      <c r="AX144" s="112">
        <v>0.18628775129315431</v>
      </c>
      <c r="AY144" s="112">
        <v>615.2667549691555</v>
      </c>
      <c r="AZ144" s="112">
        <v>332.64234685660915</v>
      </c>
      <c r="BA144" s="112">
        <f>SUM(AW144:AZ144)</f>
        <v>955.78698455713152</v>
      </c>
      <c r="BC144" s="105" t="s">
        <v>154</v>
      </c>
      <c r="BD144" s="105" t="s">
        <v>155</v>
      </c>
      <c r="BE144" s="105" t="s">
        <v>156</v>
      </c>
      <c r="BF144" s="105" t="s">
        <v>294</v>
      </c>
      <c r="BG144" s="105" t="s">
        <v>168</v>
      </c>
    </row>
    <row r="145" spans="1:61" x14ac:dyDescent="0.2">
      <c r="A145" s="114"/>
      <c r="B145" s="115">
        <v>24</v>
      </c>
      <c r="C145" s="116" t="s">
        <v>153</v>
      </c>
      <c r="D145" s="24" t="s">
        <v>159</v>
      </c>
      <c r="E145" s="24" t="s">
        <v>159</v>
      </c>
      <c r="F145" s="24" t="s">
        <v>159</v>
      </c>
      <c r="G145" s="24" t="s">
        <v>159</v>
      </c>
      <c r="H145" s="24" t="s">
        <v>159</v>
      </c>
      <c r="I145" s="24" t="s">
        <v>159</v>
      </c>
      <c r="J145" s="24" t="s">
        <v>159</v>
      </c>
      <c r="K145" s="24" t="s">
        <v>159</v>
      </c>
      <c r="L145" s="24" t="s">
        <v>159</v>
      </c>
      <c r="M145" s="24" t="s">
        <v>159</v>
      </c>
      <c r="N145" s="24" t="s">
        <v>159</v>
      </c>
      <c r="O145" s="24" t="s">
        <v>159</v>
      </c>
      <c r="P145" s="24" t="s">
        <v>159</v>
      </c>
      <c r="Q145" s="24" t="s">
        <v>159</v>
      </c>
      <c r="R145" s="24" t="s">
        <v>159</v>
      </c>
      <c r="S145" s="24" t="s">
        <v>159</v>
      </c>
      <c r="T145" s="24" t="s">
        <v>159</v>
      </c>
      <c r="U145" s="24" t="s">
        <v>159</v>
      </c>
      <c r="V145" s="24" t="s">
        <v>159</v>
      </c>
      <c r="W145" s="24" t="s">
        <v>159</v>
      </c>
      <c r="X145" s="24" t="s">
        <v>159</v>
      </c>
      <c r="Y145" s="24" t="s">
        <v>159</v>
      </c>
      <c r="Z145" s="24" t="s">
        <v>159</v>
      </c>
      <c r="AA145" s="24" t="s">
        <v>159</v>
      </c>
      <c r="AB145" s="24" t="s">
        <v>159</v>
      </c>
      <c r="AC145" s="24" t="s">
        <v>159</v>
      </c>
      <c r="AD145" s="24" t="s">
        <v>159</v>
      </c>
      <c r="AE145" s="24" t="s">
        <v>159</v>
      </c>
      <c r="AF145" s="24" t="s">
        <v>159</v>
      </c>
      <c r="AG145" s="24" t="s">
        <v>159</v>
      </c>
      <c r="AH145" s="24" t="s">
        <v>159</v>
      </c>
      <c r="AI145" s="24" t="s">
        <v>159</v>
      </c>
      <c r="AJ145" s="24" t="s">
        <v>159</v>
      </c>
      <c r="AK145" s="24" t="s">
        <v>159</v>
      </c>
      <c r="AL145" s="24" t="s">
        <v>159</v>
      </c>
      <c r="AM145" s="24" t="s">
        <v>159</v>
      </c>
      <c r="AN145" s="24" t="s">
        <v>159</v>
      </c>
      <c r="AO145" s="24" t="s">
        <v>159</v>
      </c>
      <c r="AP145" s="24" t="s">
        <v>159</v>
      </c>
      <c r="AQ145" s="24" t="s">
        <v>159</v>
      </c>
      <c r="AR145" s="24" t="s">
        <v>159</v>
      </c>
      <c r="AS145" s="24" t="s">
        <v>159</v>
      </c>
      <c r="AT145" s="24" t="s">
        <v>159</v>
      </c>
      <c r="AU145" s="24" t="s">
        <v>159</v>
      </c>
      <c r="AV145" s="24" t="s">
        <v>159</v>
      </c>
      <c r="AW145" s="24" t="s">
        <v>159</v>
      </c>
      <c r="AX145" s="24" t="s">
        <v>159</v>
      </c>
      <c r="AY145" s="24" t="s">
        <v>159</v>
      </c>
      <c r="AZ145" s="24" t="s">
        <v>159</v>
      </c>
      <c r="BA145" s="24" t="s">
        <v>159</v>
      </c>
      <c r="BC145" s="120">
        <v>1486.7941304109602</v>
      </c>
      <c r="BD145" s="120">
        <v>1268.0232853373486</v>
      </c>
      <c r="BE145" s="120">
        <v>746.30235135504631</v>
      </c>
      <c r="BF145" s="120">
        <v>689.88257241966028</v>
      </c>
      <c r="BG145" s="120">
        <v>37.412880227417524</v>
      </c>
    </row>
    <row r="146" spans="1:61" x14ac:dyDescent="0.2">
      <c r="A146" s="114"/>
      <c r="B146" s="117"/>
      <c r="C146" s="118" t="s">
        <v>157</v>
      </c>
      <c r="D146" s="119" t="s">
        <v>159</v>
      </c>
      <c r="E146" s="119" t="s">
        <v>159</v>
      </c>
      <c r="F146" s="119" t="s">
        <v>159</v>
      </c>
      <c r="G146" s="119" t="s">
        <v>159</v>
      </c>
      <c r="H146" s="119" t="s">
        <v>159</v>
      </c>
      <c r="I146" s="119" t="s">
        <v>159</v>
      </c>
      <c r="J146" s="119" t="s">
        <v>159</v>
      </c>
      <c r="K146" s="119" t="s">
        <v>159</v>
      </c>
      <c r="L146" s="119" t="s">
        <v>159</v>
      </c>
      <c r="M146" s="119" t="s">
        <v>159</v>
      </c>
      <c r="N146" s="119" t="s">
        <v>159</v>
      </c>
      <c r="O146" s="119" t="s">
        <v>159</v>
      </c>
      <c r="P146" s="119" t="s">
        <v>159</v>
      </c>
      <c r="Q146" s="119" t="s">
        <v>159</v>
      </c>
      <c r="R146" s="119" t="s">
        <v>159</v>
      </c>
      <c r="S146" s="119" t="s">
        <v>159</v>
      </c>
      <c r="T146" s="119" t="s">
        <v>159</v>
      </c>
      <c r="U146" s="119" t="s">
        <v>159</v>
      </c>
      <c r="V146" s="119" t="s">
        <v>159</v>
      </c>
      <c r="W146" s="119" t="s">
        <v>159</v>
      </c>
      <c r="X146" s="119" t="s">
        <v>159</v>
      </c>
      <c r="Y146" s="119" t="s">
        <v>159</v>
      </c>
      <c r="Z146" s="119" t="s">
        <v>159</v>
      </c>
      <c r="AA146" s="119" t="s">
        <v>159</v>
      </c>
      <c r="AB146" s="119" t="s">
        <v>159</v>
      </c>
      <c r="AC146" s="119" t="s">
        <v>159</v>
      </c>
      <c r="AD146" s="119" t="s">
        <v>159</v>
      </c>
      <c r="AE146" s="119" t="s">
        <v>159</v>
      </c>
      <c r="AF146" s="119" t="s">
        <v>159</v>
      </c>
      <c r="AG146" s="119" t="s">
        <v>159</v>
      </c>
      <c r="AH146" s="119" t="s">
        <v>159</v>
      </c>
      <c r="AI146" s="119" t="s">
        <v>159</v>
      </c>
      <c r="AJ146" s="119" t="s">
        <v>159</v>
      </c>
      <c r="AK146" s="119" t="s">
        <v>159</v>
      </c>
      <c r="AL146" s="119" t="s">
        <v>159</v>
      </c>
      <c r="AM146" s="119" t="s">
        <v>159</v>
      </c>
      <c r="AN146" s="119" t="s">
        <v>159</v>
      </c>
      <c r="AO146" s="119" t="s">
        <v>159</v>
      </c>
      <c r="AP146" s="119" t="s">
        <v>159</v>
      </c>
      <c r="AQ146" s="119" t="s">
        <v>159</v>
      </c>
      <c r="AR146" s="119" t="s">
        <v>159</v>
      </c>
      <c r="AS146" s="119" t="s">
        <v>159</v>
      </c>
      <c r="AT146" s="119" t="s">
        <v>159</v>
      </c>
      <c r="AU146" s="119" t="s">
        <v>159</v>
      </c>
      <c r="AV146" s="119" t="s">
        <v>159</v>
      </c>
      <c r="AW146" s="119" t="s">
        <v>159</v>
      </c>
      <c r="AX146" s="119" t="s">
        <v>159</v>
      </c>
      <c r="AY146" s="145" t="s">
        <v>159</v>
      </c>
      <c r="AZ146" s="119" t="s">
        <v>159</v>
      </c>
      <c r="BA146" s="119" t="s">
        <v>159</v>
      </c>
      <c r="BB146" s="125" t="e">
        <f>BA146-SUM(H146,M146,R146,W146,AB146,AG146,AL146,AQ146,AV146)</f>
        <v>#VALUE!</v>
      </c>
      <c r="BC146" s="113"/>
      <c r="BD146" s="113"/>
      <c r="BE146" s="113"/>
      <c r="BF146" s="125">
        <v>18427.25014811517</v>
      </c>
      <c r="BG146" s="113"/>
      <c r="BI146" s="120"/>
    </row>
    <row r="147" spans="1:61" x14ac:dyDescent="0.2">
      <c r="A147" s="121" t="s">
        <v>158</v>
      </c>
      <c r="B147" s="122"/>
      <c r="C147" s="123"/>
      <c r="D147" s="124">
        <f>SUM(D148:D149)</f>
        <v>349.95294899587395</v>
      </c>
      <c r="E147" s="124">
        <f>SUM(E148:E149)</f>
        <v>148.48021091925438</v>
      </c>
      <c r="F147" s="124">
        <f>SUM(F148:F149)</f>
        <v>992.48296836405018</v>
      </c>
      <c r="G147" s="124">
        <f>SUM(G148:G149)</f>
        <v>265.73756931993023</v>
      </c>
      <c r="H147" s="112">
        <f t="shared" ref="H147:H172" si="71">SUM(D147:G147)</f>
        <v>1756.6536975991089</v>
      </c>
      <c r="I147" s="124">
        <f>SUM(I148:I149)</f>
        <v>26.194083008673207</v>
      </c>
      <c r="J147" s="124">
        <f>SUM(J148:J149)</f>
        <v>11.113788242459158</v>
      </c>
      <c r="K147" s="124">
        <f>SUM(K148:K149)</f>
        <v>74.287647332638471</v>
      </c>
      <c r="L147" s="124">
        <f>SUM(L148:L149)</f>
        <v>19.890536625743284</v>
      </c>
      <c r="M147" s="112">
        <f t="shared" ref="M147:M172" si="72">SUM(I147:L147)</f>
        <v>131.48605520951412</v>
      </c>
      <c r="N147" s="124">
        <f>SUM(N148:N149)</f>
        <v>24.727214360187503</v>
      </c>
      <c r="O147" s="124">
        <f>SUM(O148:O149)</f>
        <v>10.491416100881445</v>
      </c>
      <c r="P147" s="124">
        <f>SUM(P148:P149)</f>
        <v>70.127539082010699</v>
      </c>
      <c r="Q147" s="124">
        <f>SUM(Q148:Q149)</f>
        <v>18.77666657470165</v>
      </c>
      <c r="R147" s="112">
        <f t="shared" ref="R147:R172" si="73">SUM(N147:Q147)</f>
        <v>124.12283611778129</v>
      </c>
      <c r="S147" s="124">
        <f>SUM(S148:S149)</f>
        <v>0</v>
      </c>
      <c r="T147" s="124">
        <f>SUM(T148:T149)</f>
        <v>0</v>
      </c>
      <c r="U147" s="124">
        <f>SUM(U148:U149)</f>
        <v>0</v>
      </c>
      <c r="V147" s="124">
        <f>SUM(V148:V149)</f>
        <v>192.5403503552655</v>
      </c>
      <c r="W147" s="112">
        <f t="shared" ref="W147:W172" si="74">SUM(S147:V147)</f>
        <v>192.5403503552655</v>
      </c>
      <c r="X147" s="124">
        <f>SUM(X148:X149)</f>
        <v>0</v>
      </c>
      <c r="Y147" s="124">
        <f>SUM(Y148:Y149)</f>
        <v>0</v>
      </c>
      <c r="Z147" s="124">
        <f>SUM(Z148:Z149)</f>
        <v>0</v>
      </c>
      <c r="AA147" s="124">
        <f>SUM(AA148:AA149)</f>
        <v>0</v>
      </c>
      <c r="AB147" s="112">
        <f t="shared" ref="AB147:AB172" si="75">SUM(X147:AA147)</f>
        <v>0</v>
      </c>
      <c r="AC147" s="124">
        <f>SUM(AC148:AC149)</f>
        <v>0</v>
      </c>
      <c r="AD147" s="124">
        <f>SUM(AD148:AD149)</f>
        <v>0</v>
      </c>
      <c r="AE147" s="124">
        <f>SUM(AE148:AE149)</f>
        <v>0</v>
      </c>
      <c r="AF147" s="124">
        <f>SUM(AF148:AF149)</f>
        <v>0</v>
      </c>
      <c r="AG147" s="112">
        <f t="shared" ref="AG147:AG172" si="76">SUM(AC147:AF147)</f>
        <v>0</v>
      </c>
      <c r="AH147" s="124">
        <f>SUM(AH148:AH149)</f>
        <v>0</v>
      </c>
      <c r="AI147" s="124">
        <f>SUM(AI148:AI149)</f>
        <v>0</v>
      </c>
      <c r="AJ147" s="124">
        <f>SUM(AJ148:AJ149)</f>
        <v>0</v>
      </c>
      <c r="AK147" s="124">
        <f>SUM(AK148:AK149)</f>
        <v>0</v>
      </c>
      <c r="AL147" s="112">
        <f t="shared" ref="AL147:AL172" si="77">SUM(AH147:AK147)</f>
        <v>0</v>
      </c>
      <c r="AM147" s="124">
        <f>SUM(AM148:AM149)</f>
        <v>6.915237914289726</v>
      </c>
      <c r="AN147" s="124">
        <f>SUM(AN148:AN149)</f>
        <v>2.9340400960092183</v>
      </c>
      <c r="AO147" s="124">
        <f>SUM(AO148:AO149)</f>
        <v>19.611938895816561</v>
      </c>
      <c r="AP147" s="124">
        <f>SUM(AP148:AP149)</f>
        <v>5.2511016691962258</v>
      </c>
      <c r="AQ147" s="112">
        <f t="shared" ref="AQ147:AQ172" si="78">SUM(AM147:AP147)</f>
        <v>34.712318575311727</v>
      </c>
      <c r="AR147" s="124">
        <f>SUM(AR148:AR149)</f>
        <v>37.300374204350653</v>
      </c>
      <c r="AS147" s="124">
        <f>SUM(AS148:AS149)</f>
        <v>15.826034457261846</v>
      </c>
      <c r="AT147" s="124">
        <f>SUM(AT148:AT149)</f>
        <v>105.78560980167723</v>
      </c>
      <c r="AU147" s="124">
        <f>SUM(AU148:AU149)</f>
        <v>28.324124155058438</v>
      </c>
      <c r="AV147" s="112">
        <f t="shared" ref="AV147:AV172" si="79">SUM(AR147:AU147)</f>
        <v>187.23614261834814</v>
      </c>
      <c r="AW147" s="124">
        <f>SUM(AW148:AW149)</f>
        <v>445.08985848337505</v>
      </c>
      <c r="AX147" s="124">
        <f t="shared" ref="AX147:AZ147" si="80">SUM(AX148:AX149)</f>
        <v>188.84548981586605</v>
      </c>
      <c r="AY147" s="124">
        <f t="shared" si="80"/>
        <v>1262.2957034761932</v>
      </c>
      <c r="AZ147" s="124">
        <f t="shared" si="80"/>
        <v>530.52034869989541</v>
      </c>
      <c r="BA147" s="124">
        <f>SUM(BA148:BA149)</f>
        <v>2426.7514004753293</v>
      </c>
      <c r="BI147" s="120"/>
    </row>
    <row r="148" spans="1:61" x14ac:dyDescent="0.2">
      <c r="B148" s="126" t="s">
        <v>45</v>
      </c>
      <c r="C148" s="105" t="s">
        <v>46</v>
      </c>
      <c r="D148" s="24">
        <f>'Table U7'!D$10*$AW148</f>
        <v>0</v>
      </c>
      <c r="E148" s="24">
        <f>'Table U7'!E$10*$AX148</f>
        <v>113.0897423220586</v>
      </c>
      <c r="F148" s="24">
        <f>'Table U7'!F$10*$AY148</f>
        <v>72.636576955932583</v>
      </c>
      <c r="G148" s="24">
        <f>'Table U7'!G$10*$AZ148</f>
        <v>58.598002842847713</v>
      </c>
      <c r="H148" s="24">
        <f t="shared" si="71"/>
        <v>244.3243221208389</v>
      </c>
      <c r="I148" s="24">
        <f>'Table U7'!I$10*$AW148</f>
        <v>0</v>
      </c>
      <c r="J148" s="24">
        <f>'Table U7'!J$10*$AX148</f>
        <v>8.4648010720103741</v>
      </c>
      <c r="K148" s="24">
        <f>'Table U7'!K$10*$AY148</f>
        <v>5.4368695326296832</v>
      </c>
      <c r="L148" s="24">
        <f>'Table U7'!L$10*$AZ148</f>
        <v>4.3860780570993798</v>
      </c>
      <c r="M148" s="24">
        <f t="shared" si="72"/>
        <v>18.287748661739435</v>
      </c>
      <c r="N148" s="24">
        <f>'Table U7'!N$10*$AW148</f>
        <v>0</v>
      </c>
      <c r="O148" s="24">
        <f>'Table U7'!O$10*$AX148</f>
        <v>7.9907722119777915</v>
      </c>
      <c r="P148" s="24">
        <f>'Table U7'!P$10*$AY148</f>
        <v>5.1324048388024197</v>
      </c>
      <c r="Q148" s="24">
        <f>'Table U7'!Q$10*$AZ148</f>
        <v>4.1404576859018132</v>
      </c>
      <c r="R148" s="24">
        <f t="shared" si="73"/>
        <v>17.263634736682022</v>
      </c>
      <c r="S148" s="24">
        <f>'Table U7'!S$10*$AW148</f>
        <v>0</v>
      </c>
      <c r="T148" s="24">
        <f>'Table U7'!T$10*$AX148</f>
        <v>0</v>
      </c>
      <c r="U148" s="24">
        <f>'Table U7'!U$10*$AY148</f>
        <v>0</v>
      </c>
      <c r="V148" s="24">
        <f>'Table U7'!V$10*$AZ148</f>
        <v>42.457225850129575</v>
      </c>
      <c r="W148" s="24">
        <f t="shared" si="74"/>
        <v>42.457225850129575</v>
      </c>
      <c r="X148" s="24">
        <f>'Table U7'!X$10*$AW148</f>
        <v>0</v>
      </c>
      <c r="Y148" s="24">
        <f>'Table U7'!Y$10*$AX148</f>
        <v>0</v>
      </c>
      <c r="Z148" s="24">
        <f>'Table U7'!Z$10*$AY148</f>
        <v>0</v>
      </c>
      <c r="AA148" s="24">
        <f>'Table U7'!AA$10*$AZ148</f>
        <v>0</v>
      </c>
      <c r="AB148" s="24">
        <f t="shared" si="75"/>
        <v>0</v>
      </c>
      <c r="AC148" s="24">
        <f>'Table U7'!AC$10*$AW148</f>
        <v>0</v>
      </c>
      <c r="AD148" s="24">
        <f>'Table U7'!AD$10*$AX148</f>
        <v>0</v>
      </c>
      <c r="AE148" s="24">
        <f>'Table U7'!AE$10*$AY148</f>
        <v>0</v>
      </c>
      <c r="AF148" s="24">
        <f>'Table U7'!AF$10*$AZ148</f>
        <v>0</v>
      </c>
      <c r="AG148" s="24">
        <f t="shared" si="76"/>
        <v>0</v>
      </c>
      <c r="AH148" s="24">
        <f>'Table U7'!AH$10*$AW148</f>
        <v>0</v>
      </c>
      <c r="AI148" s="24">
        <f>'Table U7'!AI$10*$AX148</f>
        <v>0</v>
      </c>
      <c r="AJ148" s="24">
        <f>'Table U7'!AJ$10*$AY148</f>
        <v>0</v>
      </c>
      <c r="AK148" s="24">
        <f>'Table U7'!AK$10*$AZ148</f>
        <v>0</v>
      </c>
      <c r="AL148" s="24">
        <f t="shared" si="77"/>
        <v>0</v>
      </c>
      <c r="AM148" s="24">
        <f>'Table U7'!AM$10*$AW148</f>
        <v>0</v>
      </c>
      <c r="AN148" s="24">
        <f>'Table U7'!AN$10*$AX148</f>
        <v>2.2347074830107392</v>
      </c>
      <c r="AO148" s="24">
        <f>'Table U7'!AO$10*$AY148</f>
        <v>1.4353335566142367</v>
      </c>
      <c r="AP148" s="24">
        <f>'Table U7'!AP$10*$AZ148</f>
        <v>1.1579246070742362</v>
      </c>
      <c r="AQ148" s="24">
        <f t="shared" si="78"/>
        <v>4.8279656466992122</v>
      </c>
      <c r="AR148" s="24">
        <f>'Table U7'!AR$10*$AW148</f>
        <v>0</v>
      </c>
      <c r="AS148" s="24">
        <f>'Table U7'!AS$10*$AX148</f>
        <v>12.053876726542775</v>
      </c>
      <c r="AT148" s="24">
        <f>'Table U7'!AT$10*$AY148</f>
        <v>7.7421022144646727</v>
      </c>
      <c r="AU148" s="24">
        <f>'Table U7'!AU$10*$AZ148</f>
        <v>6.2457751533095172</v>
      </c>
      <c r="AV148" s="24">
        <f t="shared" si="79"/>
        <v>26.041754094316964</v>
      </c>
      <c r="AW148" s="24">
        <v>0</v>
      </c>
      <c r="AX148" s="24">
        <v>143.83389981560029</v>
      </c>
      <c r="AY148" s="24">
        <v>92.383287098443589</v>
      </c>
      <c r="AZ148" s="24">
        <v>116.98546419636223</v>
      </c>
      <c r="BA148" s="24">
        <f>SUM(AW148:AZ148)</f>
        <v>353.20265111040612</v>
      </c>
      <c r="BI148" s="120"/>
    </row>
    <row r="149" spans="1:61" x14ac:dyDescent="0.2">
      <c r="A149" s="127"/>
      <c r="B149" s="126">
        <v>23</v>
      </c>
      <c r="C149" s="105" t="s">
        <v>59</v>
      </c>
      <c r="D149" s="24">
        <f>'Table U7'!D$11*$AW149</f>
        <v>349.95294899587395</v>
      </c>
      <c r="E149" s="24">
        <f>'Table U7'!E$11*$AX149</f>
        <v>35.39046859719577</v>
      </c>
      <c r="F149" s="24">
        <f>'Table U7'!F$11*$AY149</f>
        <v>919.8463914081176</v>
      </c>
      <c r="G149" s="24">
        <f>'Table U7'!G$11*$AZ149</f>
        <v>207.1395664770825</v>
      </c>
      <c r="H149" s="24">
        <f t="shared" si="71"/>
        <v>1512.3293754782699</v>
      </c>
      <c r="I149" s="24">
        <f>'Table U7'!I$11*$AW149</f>
        <v>26.194083008673207</v>
      </c>
      <c r="J149" s="24">
        <f>'Table U7'!J$11*$AX149</f>
        <v>2.6489871704487844</v>
      </c>
      <c r="K149" s="24">
        <f>'Table U7'!K$11*$AY149</f>
        <v>68.850777800008785</v>
      </c>
      <c r="L149" s="24">
        <f>'Table U7'!L$11*$AZ149</f>
        <v>15.504458568643903</v>
      </c>
      <c r="M149" s="24">
        <f t="shared" si="72"/>
        <v>113.19830654777468</v>
      </c>
      <c r="N149" s="24">
        <f>'Table U7'!N$11*$AW149</f>
        <v>24.727214360187503</v>
      </c>
      <c r="O149" s="24">
        <f>'Table U7'!O$11*$AX149</f>
        <v>2.5006438889036522</v>
      </c>
      <c r="P149" s="24">
        <f>'Table U7'!P$11*$AY149</f>
        <v>64.995134243208284</v>
      </c>
      <c r="Q149" s="24">
        <f>'Table U7'!Q$11*$AZ149</f>
        <v>14.636208888799839</v>
      </c>
      <c r="R149" s="24">
        <f t="shared" si="73"/>
        <v>106.85920138109928</v>
      </c>
      <c r="S149" s="24">
        <f>'Table U7'!S$11*$AW149</f>
        <v>0</v>
      </c>
      <c r="T149" s="24">
        <f>'Table U7'!T$11*$AX149</f>
        <v>0</v>
      </c>
      <c r="U149" s="24">
        <f>'Table U7'!U$11*$AY149</f>
        <v>0</v>
      </c>
      <c r="V149" s="24">
        <f>'Table U7'!V$11*$AZ149</f>
        <v>150.08312450513591</v>
      </c>
      <c r="W149" s="24">
        <f t="shared" si="74"/>
        <v>150.08312450513591</v>
      </c>
      <c r="X149" s="24">
        <f>'Table U7'!X$11*$AW149</f>
        <v>0</v>
      </c>
      <c r="Y149" s="24">
        <f>'Table U7'!Y$11*$AX149</f>
        <v>0</v>
      </c>
      <c r="Z149" s="24">
        <f>'Table U7'!Z$11*$AY149</f>
        <v>0</v>
      </c>
      <c r="AA149" s="24">
        <f>'Table U7'!AA$11*$AZ149</f>
        <v>0</v>
      </c>
      <c r="AB149" s="24">
        <f t="shared" si="75"/>
        <v>0</v>
      </c>
      <c r="AC149" s="24">
        <f>'Table U7'!AC$11*$AW149</f>
        <v>0</v>
      </c>
      <c r="AD149" s="24">
        <f>'Table U7'!AD$11*$AX149</f>
        <v>0</v>
      </c>
      <c r="AE149" s="24">
        <f>'Table U7'!AE$11*$AY149</f>
        <v>0</v>
      </c>
      <c r="AF149" s="24">
        <f>'Table U7'!AF$11*$AZ149</f>
        <v>0</v>
      </c>
      <c r="AG149" s="24">
        <f t="shared" si="76"/>
        <v>0</v>
      </c>
      <c r="AH149" s="24">
        <f>'Table U7'!AH$11*$AW149</f>
        <v>0</v>
      </c>
      <c r="AI149" s="24">
        <f>'Table U7'!AI$11*$AX149</f>
        <v>0</v>
      </c>
      <c r="AJ149" s="24">
        <f>'Table U7'!AJ$11*$AY149</f>
        <v>0</v>
      </c>
      <c r="AK149" s="24">
        <f>'Table U7'!AK$11*$AZ149</f>
        <v>0</v>
      </c>
      <c r="AL149" s="24">
        <f t="shared" si="77"/>
        <v>0</v>
      </c>
      <c r="AM149" s="24">
        <f>'Table U7'!AM$11*$AW149</f>
        <v>6.915237914289726</v>
      </c>
      <c r="AN149" s="24">
        <f>'Table U7'!AN$11*$AX149</f>
        <v>0.69933261299847915</v>
      </c>
      <c r="AO149" s="24">
        <f>'Table U7'!AO$11*$AY149</f>
        <v>18.176605339202325</v>
      </c>
      <c r="AP149" s="24">
        <f>'Table U7'!AP$11*$AZ149</f>
        <v>4.0931770621219892</v>
      </c>
      <c r="AQ149" s="24">
        <f t="shared" si="78"/>
        <v>29.884352928612518</v>
      </c>
      <c r="AR149" s="24">
        <f>'Table U7'!AR$11*$AW149</f>
        <v>37.300374204350653</v>
      </c>
      <c r="AS149" s="24">
        <f>'Table U7'!AS$11*$AX149</f>
        <v>3.7721577307190706</v>
      </c>
      <c r="AT149" s="24">
        <f>'Table U7'!AT$11*$AY149</f>
        <v>98.043507587212559</v>
      </c>
      <c r="AU149" s="24">
        <f>'Table U7'!AU$11*$AZ149</f>
        <v>22.078349001748922</v>
      </c>
      <c r="AV149" s="24">
        <f t="shared" si="79"/>
        <v>161.19438852403121</v>
      </c>
      <c r="AW149" s="24">
        <v>445.08985848337505</v>
      </c>
      <c r="AX149" s="24">
        <v>45.011590000265755</v>
      </c>
      <c r="AY149" s="24">
        <v>1169.9124163777497</v>
      </c>
      <c r="AZ149" s="24">
        <v>413.53488450353314</v>
      </c>
      <c r="BA149" s="24">
        <f>SUM(AW149:AZ149)</f>
        <v>2073.5487493649234</v>
      </c>
      <c r="BB149" s="125">
        <f>BA149-SUM(H149,M149,R149,W149,AB149,AG149,AL149,AQ149,AV149)</f>
        <v>0</v>
      </c>
      <c r="BC149" s="113"/>
      <c r="BD149" s="113"/>
      <c r="BE149" s="113"/>
      <c r="BF149" s="125">
        <f>BF146-BA180</f>
        <v>-17060.678406790154</v>
      </c>
      <c r="BG149" s="113"/>
      <c r="BI149" s="120"/>
    </row>
    <row r="150" spans="1:61" x14ac:dyDescent="0.2">
      <c r="A150" s="121" t="s">
        <v>160</v>
      </c>
      <c r="B150" s="126"/>
      <c r="D150" s="124">
        <f>SUM(D151:D152)</f>
        <v>5.9525123415096193</v>
      </c>
      <c r="E150" s="124">
        <f>SUM(E151:E152)</f>
        <v>17.256843691922679</v>
      </c>
      <c r="F150" s="124">
        <f>SUM(F151:F152)</f>
        <v>236.02931942320777</v>
      </c>
      <c r="G150" s="124">
        <f>SUM(G151:G152)</f>
        <v>32.661290208034444</v>
      </c>
      <c r="H150" s="112">
        <f t="shared" si="71"/>
        <v>291.89996566467448</v>
      </c>
      <c r="I150" s="124">
        <f>SUM(I151:I152)</f>
        <v>18.369430297826099</v>
      </c>
      <c r="J150" s="124">
        <f>SUM(J151:J152)</f>
        <v>53.266414563784586</v>
      </c>
      <c r="K150" s="124">
        <f>SUM(K151:K152)</f>
        <v>728.13977323771462</v>
      </c>
      <c r="L150" s="124">
        <f>SUM(L151:L152)</f>
        <v>103.56325726572896</v>
      </c>
      <c r="M150" s="112">
        <f t="shared" si="72"/>
        <v>903.33887536505426</v>
      </c>
      <c r="N150" s="124">
        <f>SUM(N151:N152)</f>
        <v>9.9166110034905657</v>
      </c>
      <c r="O150" s="124">
        <f>SUM(O151:O152)</f>
        <v>28.793802236676139</v>
      </c>
      <c r="P150" s="124">
        <f>SUM(P151:P152)</f>
        <v>400.64705617521906</v>
      </c>
      <c r="Q150" s="124">
        <f>SUM(Q151:Q152)</f>
        <v>56.898053475458141</v>
      </c>
      <c r="R150" s="112">
        <f t="shared" si="73"/>
        <v>496.25552289084391</v>
      </c>
      <c r="S150" s="124">
        <f>SUM(S151:S152)</f>
        <v>0</v>
      </c>
      <c r="T150" s="124">
        <f>SUM(T151:T152)</f>
        <v>0</v>
      </c>
      <c r="U150" s="124">
        <f>SUM(U151:U152)</f>
        <v>0</v>
      </c>
      <c r="V150" s="124">
        <f>SUM(V151:V152)</f>
        <v>707.7822839545463</v>
      </c>
      <c r="W150" s="112">
        <f t="shared" si="74"/>
        <v>707.7822839545463</v>
      </c>
      <c r="X150" s="124">
        <f>SUM(X151:X152)</f>
        <v>0</v>
      </c>
      <c r="Y150" s="124">
        <f>SUM(Y151:Y152)</f>
        <v>0</v>
      </c>
      <c r="Z150" s="124">
        <f>SUM(Z151:Z152)</f>
        <v>0</v>
      </c>
      <c r="AA150" s="124">
        <f>SUM(AA151:AA152)</f>
        <v>180.64016346425498</v>
      </c>
      <c r="AB150" s="112">
        <f t="shared" si="75"/>
        <v>180.64016346425498</v>
      </c>
      <c r="AC150" s="124">
        <f>SUM(AC151:AC152)</f>
        <v>0</v>
      </c>
      <c r="AD150" s="124">
        <f>SUM(AD151:AD152)</f>
        <v>0</v>
      </c>
      <c r="AE150" s="124">
        <f>SUM(AE151:AE152)</f>
        <v>0</v>
      </c>
      <c r="AF150" s="124">
        <f>SUM(AF151:AF152)</f>
        <v>0</v>
      </c>
      <c r="AG150" s="112">
        <f t="shared" si="76"/>
        <v>0</v>
      </c>
      <c r="AH150" s="124">
        <f>SUM(AH151:AH152)</f>
        <v>0</v>
      </c>
      <c r="AI150" s="124">
        <f>SUM(AI151:AI152)</f>
        <v>0</v>
      </c>
      <c r="AJ150" s="124">
        <f>SUM(AJ151:AJ152)</f>
        <v>0</v>
      </c>
      <c r="AK150" s="124">
        <f>SUM(AK151:AK152)</f>
        <v>178.21241324339829</v>
      </c>
      <c r="AL150" s="112">
        <f t="shared" si="77"/>
        <v>178.21241324339829</v>
      </c>
      <c r="AM150" s="124">
        <f>SUM(AM151:AM152)</f>
        <v>2.0367639983386505</v>
      </c>
      <c r="AN150" s="124">
        <f>SUM(AN151:AN152)</f>
        <v>5.8361239385281856</v>
      </c>
      <c r="AO150" s="124">
        <f>SUM(AO151:AO152)</f>
        <v>72.13294098277126</v>
      </c>
      <c r="AP150" s="124">
        <f>SUM(AP151:AP152)</f>
        <v>10.790198692335505</v>
      </c>
      <c r="AQ150" s="112">
        <f t="shared" si="78"/>
        <v>90.796027611973599</v>
      </c>
      <c r="AR150" s="124">
        <f>SUM(AR151:AR152)</f>
        <v>6.9820025333541871</v>
      </c>
      <c r="AS150" s="124">
        <f>SUM(AS151:AS152)</f>
        <v>20.253495968143863</v>
      </c>
      <c r="AT150" s="124">
        <f>SUM(AT151:AT152)</f>
        <v>278.29235028101351</v>
      </c>
      <c r="AU150" s="124">
        <f>SUM(AU151:AU152)</f>
        <v>39.315675523551967</v>
      </c>
      <c r="AV150" s="112">
        <f t="shared" si="79"/>
        <v>344.84352430606356</v>
      </c>
      <c r="AW150" s="124">
        <f>SUM(AW151:AW152)</f>
        <v>43.257320174519116</v>
      </c>
      <c r="AX150" s="124">
        <f t="shared" ref="AX150:AZ150" si="81">SUM(AX151:AX152)</f>
        <v>125.40668039905545</v>
      </c>
      <c r="AY150" s="124">
        <f t="shared" si="81"/>
        <v>1715.2414400999264</v>
      </c>
      <c r="AZ150" s="124">
        <f t="shared" si="81"/>
        <v>1309.8633358273084</v>
      </c>
      <c r="BA150" s="124">
        <f>SUM(BA151:BA152)</f>
        <v>3193.7687765008095</v>
      </c>
      <c r="BI150" s="120"/>
    </row>
    <row r="151" spans="1:61" x14ac:dyDescent="0.2">
      <c r="A151" s="128"/>
      <c r="B151" s="126">
        <v>20</v>
      </c>
      <c r="C151" s="105" t="s">
        <v>56</v>
      </c>
      <c r="D151" s="24">
        <f>'Table U7'!D$13*$AW151</f>
        <v>5.9525123415096193</v>
      </c>
      <c r="E151" s="24">
        <f>'Table U7'!E$13*$AX151</f>
        <v>17.256843691922679</v>
      </c>
      <c r="F151" s="24">
        <f>'Table U7'!F$13*$AY151</f>
        <v>236.02931942320777</v>
      </c>
      <c r="G151" s="24">
        <f>'Table U7'!G$13*$AZ151</f>
        <v>32.661290208034444</v>
      </c>
      <c r="H151" s="24">
        <f t="shared" si="71"/>
        <v>291.89996566467448</v>
      </c>
      <c r="I151" s="24">
        <f>'Table U7'!I$13*$AW151</f>
        <v>16.43278003236135</v>
      </c>
      <c r="J151" s="24">
        <f>'Table U7'!J$13*$AX151</f>
        <v>47.640038385924562</v>
      </c>
      <c r="K151" s="24">
        <f>'Table U7'!K$13*$AY151</f>
        <v>651.59342219622681</v>
      </c>
      <c r="L151" s="24">
        <f>'Table U7'!L$13*$AZ151</f>
        <v>90.166263716747068</v>
      </c>
      <c r="M151" s="24">
        <f t="shared" si="72"/>
        <v>805.83250433125977</v>
      </c>
      <c r="N151" s="24">
        <f>'Table U7'!N$13*$AW151</f>
        <v>9.0292881773559976</v>
      </c>
      <c r="O151" s="24">
        <f>'Table U7'!O$13*$AX151</f>
        <v>26.176680666308556</v>
      </c>
      <c r="P151" s="24">
        <f>'Table U7'!P$13*$AY151</f>
        <v>358.02978996207565</v>
      </c>
      <c r="Q151" s="24">
        <f>'Table U7'!Q$13*$AZ151</f>
        <v>49.543484265638142</v>
      </c>
      <c r="R151" s="24">
        <f t="shared" si="73"/>
        <v>442.77924307137835</v>
      </c>
      <c r="S151" s="24">
        <f>'Table U7'!S$13*$AW151</f>
        <v>0</v>
      </c>
      <c r="T151" s="24">
        <f>'Table U7'!T$13*$AX151</f>
        <v>0</v>
      </c>
      <c r="U151" s="24">
        <f>'Table U7'!U$13*$AY151</f>
        <v>0</v>
      </c>
      <c r="V151" s="24">
        <f>'Table U7'!V$13*$AZ151</f>
        <v>630.37118072871476</v>
      </c>
      <c r="W151" s="24">
        <f t="shared" si="74"/>
        <v>630.37118072871476</v>
      </c>
      <c r="X151" s="24">
        <f>'Table U7'!X$13*$AW151</f>
        <v>0</v>
      </c>
      <c r="Y151" s="24">
        <f>'Table U7'!Y$13*$AX151</f>
        <v>0</v>
      </c>
      <c r="Z151" s="24">
        <f>'Table U7'!Z$13*$AY151</f>
        <v>0</v>
      </c>
      <c r="AA151" s="24">
        <f>'Table U7'!AA$13*$AZ151</f>
        <v>162.7476996974836</v>
      </c>
      <c r="AB151" s="24">
        <f t="shared" si="75"/>
        <v>162.7476996974836</v>
      </c>
      <c r="AC151" s="24">
        <f>'Table U7'!AC$13*$AW151</f>
        <v>0</v>
      </c>
      <c r="AD151" s="24">
        <f>'Table U7'!AD$13*$AX151</f>
        <v>0</v>
      </c>
      <c r="AE151" s="24">
        <f>'Table U7'!AE$13*$AY151</f>
        <v>0</v>
      </c>
      <c r="AF151" s="24">
        <f>'Table U7'!AF$13*$AZ151</f>
        <v>0</v>
      </c>
      <c r="AG151" s="24">
        <f t="shared" si="76"/>
        <v>0</v>
      </c>
      <c r="AH151" s="24">
        <f>'Table U7'!AH$13*$AW151</f>
        <v>0</v>
      </c>
      <c r="AI151" s="24">
        <f>'Table U7'!AI$13*$AX151</f>
        <v>0</v>
      </c>
      <c r="AJ151" s="24">
        <f>'Table U7'!AJ$13*$AY151</f>
        <v>0</v>
      </c>
      <c r="AK151" s="24">
        <f>'Table U7'!AK$13*$AZ151</f>
        <v>178.21241324339829</v>
      </c>
      <c r="AL151" s="24">
        <f t="shared" si="77"/>
        <v>178.21241324339829</v>
      </c>
      <c r="AM151" s="24">
        <f>'Table U7'!AM$13*$AW151</f>
        <v>1.3111260664118096</v>
      </c>
      <c r="AN151" s="24">
        <f>'Table U7'!AN$13*$AX151</f>
        <v>3.8010668924939797</v>
      </c>
      <c r="AO151" s="24">
        <f>'Table U7'!AO$13*$AY151</f>
        <v>51.988836877358516</v>
      </c>
      <c r="AP151" s="24">
        <f>'Table U7'!AP$13*$AZ151</f>
        <v>7.1941167859106683</v>
      </c>
      <c r="AQ151" s="24">
        <f t="shared" si="78"/>
        <v>64.295146622174968</v>
      </c>
      <c r="AR151" s="24">
        <f>'Table U7'!AR$13*$AW151</f>
        <v>6.4507402467461041</v>
      </c>
      <c r="AS151" s="24">
        <f>'Table U7'!AS$13*$AX151</f>
        <v>18.701249111070389</v>
      </c>
      <c r="AT151" s="24">
        <f>'Table U7'!AT$13*$AY151</f>
        <v>255.7850774366039</v>
      </c>
      <c r="AU151" s="24">
        <f>'Table U7'!AU$13*$AZ151</f>
        <v>35.395054586680494</v>
      </c>
      <c r="AV151" s="24">
        <f t="shared" si="79"/>
        <v>316.33212138110088</v>
      </c>
      <c r="AW151" s="24">
        <v>39.176446864384879</v>
      </c>
      <c r="AX151" s="24">
        <v>113.57587874772015</v>
      </c>
      <c r="AY151" s="24">
        <v>1553.4264458954729</v>
      </c>
      <c r="AZ151" s="24">
        <v>1186.2915032326073</v>
      </c>
      <c r="BA151" s="24">
        <f>SUM(AW151:AZ151)</f>
        <v>2892.4702747401852</v>
      </c>
      <c r="BI151" s="120"/>
    </row>
    <row r="152" spans="1:61" x14ac:dyDescent="0.2">
      <c r="A152" s="127"/>
      <c r="B152" s="126">
        <v>21</v>
      </c>
      <c r="C152" s="105" t="s">
        <v>57</v>
      </c>
      <c r="D152" s="24">
        <f>'Table U7'!D$14*$AW152</f>
        <v>0</v>
      </c>
      <c r="E152" s="24">
        <f>'Table U7'!E$14*$AX152</f>
        <v>0</v>
      </c>
      <c r="F152" s="24">
        <f>'Table U7'!F$14*$AY152</f>
        <v>0</v>
      </c>
      <c r="G152" s="24">
        <f>'Table U7'!G$14*$AZ152</f>
        <v>0</v>
      </c>
      <c r="H152" s="24">
        <f t="shared" si="71"/>
        <v>0</v>
      </c>
      <c r="I152" s="24">
        <f>'Table U7'!I$14*$AW152</f>
        <v>1.9366502654647484</v>
      </c>
      <c r="J152" s="24">
        <f>'Table U7'!J$14*$AX152</f>
        <v>5.6263761778600223</v>
      </c>
      <c r="K152" s="24">
        <f>'Table U7'!K$14*$AY152</f>
        <v>76.546351041487853</v>
      </c>
      <c r="L152" s="24">
        <f>'Table U7'!L$14*$AZ152</f>
        <v>13.396993548981898</v>
      </c>
      <c r="M152" s="24">
        <f t="shared" si="72"/>
        <v>97.506371033794522</v>
      </c>
      <c r="N152" s="24">
        <f>'Table U7'!N$14*$AW152</f>
        <v>0.88732282613456803</v>
      </c>
      <c r="O152" s="24">
        <f>'Table U7'!O$14*$AX152</f>
        <v>2.6171215703675839</v>
      </c>
      <c r="P152" s="24">
        <f>'Table U7'!P$14*$AY152</f>
        <v>42.617266213143417</v>
      </c>
      <c r="Q152" s="24">
        <f>'Table U7'!Q$14*$AZ152</f>
        <v>7.3545692098200028</v>
      </c>
      <c r="R152" s="24">
        <f t="shared" si="73"/>
        <v>53.476279819465574</v>
      </c>
      <c r="S152" s="24">
        <f>'Table U7'!S$14*$AW152</f>
        <v>0</v>
      </c>
      <c r="T152" s="24">
        <f>'Table U7'!T$14*$AX152</f>
        <v>0</v>
      </c>
      <c r="U152" s="24">
        <f>'Table U7'!U$14*$AY152</f>
        <v>0</v>
      </c>
      <c r="V152" s="24">
        <f>'Table U7'!V$14*$AZ152</f>
        <v>77.411103225831553</v>
      </c>
      <c r="W152" s="24">
        <f t="shared" si="74"/>
        <v>77.411103225831553</v>
      </c>
      <c r="X152" s="24">
        <f>'Table U7'!X$14*$AW152</f>
        <v>0</v>
      </c>
      <c r="Y152" s="24">
        <f>'Table U7'!Y$14*$AX152</f>
        <v>0</v>
      </c>
      <c r="Z152" s="24">
        <f>'Table U7'!Z$14*$AY152</f>
        <v>0</v>
      </c>
      <c r="AA152" s="24">
        <f>'Table U7'!AA$14*$AZ152</f>
        <v>17.892463766771375</v>
      </c>
      <c r="AB152" s="24">
        <f t="shared" si="75"/>
        <v>17.892463766771375</v>
      </c>
      <c r="AC152" s="24">
        <f>'Table U7'!AC$14*$AW152</f>
        <v>0</v>
      </c>
      <c r="AD152" s="24">
        <f>'Table U7'!AD$14*$AX152</f>
        <v>0</v>
      </c>
      <c r="AE152" s="24">
        <f>'Table U7'!AE$14*$AY152</f>
        <v>0</v>
      </c>
      <c r="AF152" s="24">
        <f>'Table U7'!AF$14*$AZ152</f>
        <v>0</v>
      </c>
      <c r="AG152" s="24">
        <f t="shared" si="76"/>
        <v>0</v>
      </c>
      <c r="AH152" s="24">
        <f>'Table U7'!AH$14*$AW152</f>
        <v>0</v>
      </c>
      <c r="AI152" s="24">
        <f>'Table U7'!AI$14*$AX152</f>
        <v>0</v>
      </c>
      <c r="AJ152" s="24">
        <f>'Table U7'!AJ$14*$AY152</f>
        <v>0</v>
      </c>
      <c r="AK152" s="24">
        <f>'Table U7'!AK$14*$AZ152</f>
        <v>0</v>
      </c>
      <c r="AL152" s="24">
        <f t="shared" si="77"/>
        <v>0</v>
      </c>
      <c r="AM152" s="24">
        <f>'Table U7'!AM$14*$AW152</f>
        <v>0.72563793192684078</v>
      </c>
      <c r="AN152" s="24">
        <f>'Table U7'!AN$14*$AX152</f>
        <v>2.0350570460342063</v>
      </c>
      <c r="AO152" s="24">
        <f>'Table U7'!AO$14*$AY152</f>
        <v>20.144104105412747</v>
      </c>
      <c r="AP152" s="24">
        <f>'Table U7'!AP$14*$AZ152</f>
        <v>3.5960819064248368</v>
      </c>
      <c r="AQ152" s="24">
        <f t="shared" si="78"/>
        <v>26.500880989798631</v>
      </c>
      <c r="AR152" s="24">
        <f>'Table U7'!AR$14*$AW152</f>
        <v>0.5312622866080825</v>
      </c>
      <c r="AS152" s="24">
        <f>'Table U7'!AS$14*$AX152</f>
        <v>1.5522468570734738</v>
      </c>
      <c r="AT152" s="24">
        <f>'Table U7'!AT$14*$AY152</f>
        <v>22.50727284440962</v>
      </c>
      <c r="AU152" s="24">
        <f>'Table U7'!AU$14*$AZ152</f>
        <v>3.9206209368714733</v>
      </c>
      <c r="AV152" s="24">
        <f t="shared" si="79"/>
        <v>28.511402924962649</v>
      </c>
      <c r="AW152" s="24">
        <v>4.0808733101342396</v>
      </c>
      <c r="AX152" s="24">
        <v>11.830801651335287</v>
      </c>
      <c r="AY152" s="24">
        <v>161.81499420445365</v>
      </c>
      <c r="AZ152" s="24">
        <v>123.57183259470115</v>
      </c>
      <c r="BA152" s="24">
        <f>SUM(AW152:AZ152)</f>
        <v>301.29850176062433</v>
      </c>
      <c r="BB152" s="125">
        <f>BA152-SUM(H152,M152,R152,W152,AB152,AG152,AL152,AQ152,AV152)</f>
        <v>0</v>
      </c>
      <c r="BC152" s="113"/>
      <c r="BD152" s="113"/>
      <c r="BE152" s="113"/>
      <c r="BF152" s="113"/>
      <c r="BG152" s="113"/>
      <c r="BI152" s="120"/>
    </row>
    <row r="153" spans="1:61" x14ac:dyDescent="0.2">
      <c r="A153" s="121" t="s">
        <v>161</v>
      </c>
      <c r="B153" s="126"/>
      <c r="D153" s="124">
        <f>SUM(D154:D155)</f>
        <v>0</v>
      </c>
      <c r="E153" s="124">
        <f>SUM(E154:E155)</f>
        <v>2.4866470031659836E-2</v>
      </c>
      <c r="F153" s="124">
        <f>SUM(F154:F155)</f>
        <v>62.577612655283886</v>
      </c>
      <c r="G153" s="124">
        <f>SUM(G154:G155)</f>
        <v>28.000724787933063</v>
      </c>
      <c r="H153" s="112">
        <f t="shared" si="71"/>
        <v>90.603203913248606</v>
      </c>
      <c r="I153" s="124">
        <f>SUM(I154:I155)</f>
        <v>4.9079465347381399</v>
      </c>
      <c r="J153" s="124">
        <f>SUM(J154:J155)</f>
        <v>0.22639833172565882</v>
      </c>
      <c r="K153" s="124">
        <f>SUM(K154:K155)</f>
        <v>569.74178846023665</v>
      </c>
      <c r="L153" s="124">
        <f>SUM(L154:L155)</f>
        <v>254.93435019229372</v>
      </c>
      <c r="M153" s="112">
        <f t="shared" si="72"/>
        <v>829.81048351899426</v>
      </c>
      <c r="N153" s="124">
        <f>SUM(N154:N155)</f>
        <v>0</v>
      </c>
      <c r="O153" s="124">
        <f>SUM(O154:O155)</f>
        <v>0</v>
      </c>
      <c r="P153" s="124">
        <f>SUM(P154:P155)</f>
        <v>0</v>
      </c>
      <c r="Q153" s="124">
        <f>SUM(Q154:Q155)</f>
        <v>0</v>
      </c>
      <c r="R153" s="112">
        <f t="shared" si="73"/>
        <v>0</v>
      </c>
      <c r="S153" s="124">
        <f>SUM(S154:S155)</f>
        <v>0</v>
      </c>
      <c r="T153" s="124">
        <f>SUM(T154:T155)</f>
        <v>0</v>
      </c>
      <c r="U153" s="124">
        <f>SUM(U154:U155)</f>
        <v>0</v>
      </c>
      <c r="V153" s="124">
        <f>SUM(V154:V155)</f>
        <v>14.608468672685614</v>
      </c>
      <c r="W153" s="112">
        <f t="shared" si="74"/>
        <v>14.608468672685614</v>
      </c>
      <c r="X153" s="124">
        <f>SUM(X154:X155)</f>
        <v>0</v>
      </c>
      <c r="Y153" s="124">
        <f>SUM(Y154:Y155)</f>
        <v>0</v>
      </c>
      <c r="Z153" s="124">
        <f>SUM(Z154:Z155)</f>
        <v>0</v>
      </c>
      <c r="AA153" s="124">
        <f>SUM(AA154:AA155)</f>
        <v>45.372728078831784</v>
      </c>
      <c r="AB153" s="112">
        <f t="shared" si="75"/>
        <v>45.372728078831784</v>
      </c>
      <c r="AC153" s="124">
        <f>SUM(AC154:AC155)</f>
        <v>0</v>
      </c>
      <c r="AD153" s="124">
        <f>SUM(AD154:AD155)</f>
        <v>0</v>
      </c>
      <c r="AE153" s="124">
        <f>SUM(AE154:AE155)</f>
        <v>0</v>
      </c>
      <c r="AF153" s="124">
        <f>SUM(AF154:AF155)</f>
        <v>55.521412378545378</v>
      </c>
      <c r="AG153" s="112">
        <f t="shared" si="76"/>
        <v>55.521412378545378</v>
      </c>
      <c r="AH153" s="124">
        <f>SUM(AH154:AH155)</f>
        <v>0</v>
      </c>
      <c r="AI153" s="124">
        <f>SUM(AI154:AI155)</f>
        <v>0</v>
      </c>
      <c r="AJ153" s="124">
        <f>SUM(AJ154:AJ155)</f>
        <v>0</v>
      </c>
      <c r="AK153" s="124">
        <f>SUM(AK154:AK155)</f>
        <v>0</v>
      </c>
      <c r="AL153" s="112">
        <f t="shared" si="77"/>
        <v>0</v>
      </c>
      <c r="AM153" s="124">
        <f>SUM(AM154:AM155)</f>
        <v>2.7836484453355608</v>
      </c>
      <c r="AN153" s="124">
        <f>SUM(AN154:AN155)</f>
        <v>0.12840672971355405</v>
      </c>
      <c r="AO153" s="124">
        <f>SUM(AO154:AO155)</f>
        <v>323.14142635106299</v>
      </c>
      <c r="AP153" s="124">
        <f>SUM(AP154:AP155)</f>
        <v>144.59155220061348</v>
      </c>
      <c r="AQ153" s="112">
        <f t="shared" si="78"/>
        <v>470.64503372672556</v>
      </c>
      <c r="AR153" s="124">
        <f>SUM(AR154:AR155)</f>
        <v>0</v>
      </c>
      <c r="AS153" s="124">
        <f>SUM(AS154:AS155)</f>
        <v>1.1937700739840133E-2</v>
      </c>
      <c r="AT153" s="124">
        <f>SUM(AT154:AT155)</f>
        <v>30.041771588057891</v>
      </c>
      <c r="AU153" s="124">
        <f>SUM(AU154:AU155)</f>
        <v>13.442369286488397</v>
      </c>
      <c r="AV153" s="112">
        <f t="shared" si="79"/>
        <v>43.496078575286127</v>
      </c>
      <c r="AW153" s="124">
        <f>SUM(AW154:AW155)</f>
        <v>7.6915949800737007</v>
      </c>
      <c r="AX153" s="124">
        <f t="shared" ref="AX153:AZ153" si="82">SUM(AX154:AX155)</f>
        <v>0.39160923221071287</v>
      </c>
      <c r="AY153" s="124">
        <f t="shared" si="82"/>
        <v>985.50259905464145</v>
      </c>
      <c r="AZ153" s="124">
        <f t="shared" si="82"/>
        <v>556.47160559739154</v>
      </c>
      <c r="BA153" s="124">
        <f>SUM(BA154:BA155)</f>
        <v>1550.0574088643175</v>
      </c>
      <c r="BI153" s="120"/>
    </row>
    <row r="154" spans="1:61" x14ac:dyDescent="0.2">
      <c r="A154" s="128"/>
      <c r="B154" s="126">
        <v>25</v>
      </c>
      <c r="C154" s="105" t="s">
        <v>61</v>
      </c>
      <c r="D154" s="24">
        <f>'Table U7'!D$16*$AW154</f>
        <v>0</v>
      </c>
      <c r="E154" s="24">
        <f>'Table U7'!E$16*$AX154</f>
        <v>1.1828931505639314E-2</v>
      </c>
      <c r="F154" s="24">
        <f>'Table U7'!F$16*$AY154</f>
        <v>39.068313679808497</v>
      </c>
      <c r="G154" s="24">
        <f>'Table U7'!G$16*$AZ154</f>
        <v>16.738009115748032</v>
      </c>
      <c r="H154" s="24">
        <f t="shared" si="71"/>
        <v>55.818151727062173</v>
      </c>
      <c r="I154" s="24">
        <f>'Table U7'!I$16*$AW154</f>
        <v>4.9079465347381399</v>
      </c>
      <c r="J154" s="24">
        <f>'Table U7'!J$16*$AX154</f>
        <v>0.10769724675694414</v>
      </c>
      <c r="K154" s="24">
        <f>'Table U7'!K$16*$AY154</f>
        <v>355.69990550254948</v>
      </c>
      <c r="L154" s="24">
        <f>'Table U7'!L$16*$AZ154</f>
        <v>152.39225090612018</v>
      </c>
      <c r="M154" s="24">
        <f t="shared" si="72"/>
        <v>513.10780019016477</v>
      </c>
      <c r="N154" s="24">
        <f>'Table U7'!N$16*$AW154</f>
        <v>0</v>
      </c>
      <c r="O154" s="24">
        <f>'Table U7'!O$16*$AX154</f>
        <v>0</v>
      </c>
      <c r="P154" s="24">
        <f>'Table U7'!P$16*$AY154</f>
        <v>0</v>
      </c>
      <c r="Q154" s="24">
        <f>'Table U7'!Q$16*$AZ154</f>
        <v>0</v>
      </c>
      <c r="R154" s="24">
        <f t="shared" si="73"/>
        <v>0</v>
      </c>
      <c r="S154" s="24">
        <f>'Table U7'!S$16*$AW154</f>
        <v>0</v>
      </c>
      <c r="T154" s="24">
        <f>'Table U7'!T$16*$AX154</f>
        <v>0</v>
      </c>
      <c r="U154" s="24">
        <f>'Table U7'!U$16*$AY154</f>
        <v>0</v>
      </c>
      <c r="V154" s="24">
        <f>'Table U7'!V$16*$AZ154</f>
        <v>8.7325125925278204</v>
      </c>
      <c r="W154" s="24">
        <f t="shared" si="74"/>
        <v>8.7325125925278204</v>
      </c>
      <c r="X154" s="24">
        <f>'Table U7'!X$16*$AW154</f>
        <v>0</v>
      </c>
      <c r="Y154" s="24">
        <f>'Table U7'!Y$16*$AX154</f>
        <v>0</v>
      </c>
      <c r="Z154" s="24">
        <f>'Table U7'!Z$16*$AY154</f>
        <v>0</v>
      </c>
      <c r="AA154" s="24">
        <f>'Table U7'!AA$16*$AZ154</f>
        <v>27.122481362237039</v>
      </c>
      <c r="AB154" s="24">
        <f t="shared" si="75"/>
        <v>27.122481362237039</v>
      </c>
      <c r="AC154" s="24">
        <f>'Table U7'!AC$16*$AW154</f>
        <v>0</v>
      </c>
      <c r="AD154" s="24">
        <f>'Table U7'!AD$16*$AX154</f>
        <v>0</v>
      </c>
      <c r="AE154" s="24">
        <f>'Table U7'!AE$16*$AY154</f>
        <v>0</v>
      </c>
      <c r="AF154" s="24">
        <f>'Table U7'!AF$16*$AZ154</f>
        <v>33.189066124166487</v>
      </c>
      <c r="AG154" s="24">
        <f t="shared" si="76"/>
        <v>33.189066124166487</v>
      </c>
      <c r="AH154" s="24">
        <f>'Table U7'!AH$16*$AW154</f>
        <v>0</v>
      </c>
      <c r="AI154" s="24">
        <f>'Table U7'!AI$16*$AX154</f>
        <v>0</v>
      </c>
      <c r="AJ154" s="24">
        <f>'Table U7'!AJ$16*$AY154</f>
        <v>0</v>
      </c>
      <c r="AK154" s="24">
        <f>'Table U7'!AK$16*$AZ154</f>
        <v>0</v>
      </c>
      <c r="AL154" s="24">
        <f t="shared" si="77"/>
        <v>0</v>
      </c>
      <c r="AM154" s="24">
        <f>'Table U7'!AM$16*$AW154</f>
        <v>2.7836484453355608</v>
      </c>
      <c r="AN154" s="24">
        <f>'Table U7'!AN$16*$AX154</f>
        <v>6.1082831970557083E-2</v>
      </c>
      <c r="AO154" s="24">
        <f>'Table U7'!AO$16*$AY154</f>
        <v>201.74292485665919</v>
      </c>
      <c r="AP154" s="24">
        <f>'Table U7'!AP$16*$AZ154</f>
        <v>86.43257405383315</v>
      </c>
      <c r="AQ154" s="24">
        <f t="shared" si="78"/>
        <v>291.02023018779846</v>
      </c>
      <c r="AR154" s="24">
        <f>'Table U7'!AR$16*$AW154</f>
        <v>0</v>
      </c>
      <c r="AS154" s="24">
        <f>'Table U7'!AS$16*$AX154</f>
        <v>5.6787410600137719E-3</v>
      </c>
      <c r="AT154" s="24">
        <f>'Table U7'!AT$16*$AY154</f>
        <v>18.755610930138314</v>
      </c>
      <c r="AU154" s="24">
        <f>'Table U7'!AU$16*$AZ154</f>
        <v>8.0354527019763946</v>
      </c>
      <c r="AV154" s="24">
        <f t="shared" si="79"/>
        <v>26.796742373174723</v>
      </c>
      <c r="AW154" s="24">
        <v>7.6915949800737007</v>
      </c>
      <c r="AX154" s="24">
        <v>0.18628775129315431</v>
      </c>
      <c r="AY154" s="24">
        <v>615.2667549691555</v>
      </c>
      <c r="AZ154" s="24">
        <v>332.64234685660915</v>
      </c>
      <c r="BA154" s="24">
        <f>SUM(AW154:AZ154)</f>
        <v>955.78698455713152</v>
      </c>
      <c r="BI154" s="120"/>
    </row>
    <row r="155" spans="1:61" x14ac:dyDescent="0.2">
      <c r="A155" s="127"/>
      <c r="B155" s="126">
        <v>28</v>
      </c>
      <c r="C155" s="105" t="s">
        <v>64</v>
      </c>
      <c r="D155" s="24">
        <f>'Table U7'!D$17*$AW155</f>
        <v>0</v>
      </c>
      <c r="E155" s="24">
        <f>'Table U7'!E$17*$AX155</f>
        <v>1.3037538526020524E-2</v>
      </c>
      <c r="F155" s="24">
        <f>'Table U7'!F$17*$AY155</f>
        <v>23.509298975475392</v>
      </c>
      <c r="G155" s="24">
        <f>'Table U7'!G$17*$AZ155</f>
        <v>11.262715672185031</v>
      </c>
      <c r="H155" s="24">
        <f t="shared" si="71"/>
        <v>34.785052186186448</v>
      </c>
      <c r="I155" s="24">
        <f>'Table U7'!I$17*$AW155</f>
        <v>0</v>
      </c>
      <c r="J155" s="24">
        <f>'Table U7'!J$17*$AX155</f>
        <v>0.11870108496871468</v>
      </c>
      <c r="K155" s="24">
        <f>'Table U7'!K$17*$AY155</f>
        <v>214.04188295768719</v>
      </c>
      <c r="L155" s="24">
        <f>'Table U7'!L$17*$AZ155</f>
        <v>102.54209928617355</v>
      </c>
      <c r="M155" s="24">
        <f t="shared" si="72"/>
        <v>316.70268332882944</v>
      </c>
      <c r="N155" s="24">
        <f>'Table U7'!N$17*$AW155</f>
        <v>0</v>
      </c>
      <c r="O155" s="24">
        <f>'Table U7'!O$17*$AX155</f>
        <v>0</v>
      </c>
      <c r="P155" s="24">
        <f>'Table U7'!P$17*$AY155</f>
        <v>0</v>
      </c>
      <c r="Q155" s="24">
        <f>'Table U7'!Q$17*$AZ155</f>
        <v>0</v>
      </c>
      <c r="R155" s="24">
        <f t="shared" si="73"/>
        <v>0</v>
      </c>
      <c r="S155" s="24">
        <f>'Table U7'!S$17*$AW155</f>
        <v>0</v>
      </c>
      <c r="T155" s="24">
        <f>'Table U7'!T$17*$AX155</f>
        <v>0</v>
      </c>
      <c r="U155" s="24">
        <f>'Table U7'!U$17*$AY155</f>
        <v>0</v>
      </c>
      <c r="V155" s="24">
        <f>'Table U7'!V$17*$AZ155</f>
        <v>5.8759560801577928</v>
      </c>
      <c r="W155" s="24">
        <f t="shared" si="74"/>
        <v>5.8759560801577928</v>
      </c>
      <c r="X155" s="24">
        <f>'Table U7'!X$17*$AW155</f>
        <v>0</v>
      </c>
      <c r="Y155" s="24">
        <f>'Table U7'!Y$17*$AX155</f>
        <v>0</v>
      </c>
      <c r="Z155" s="24">
        <f>'Table U7'!Z$17*$AY155</f>
        <v>0</v>
      </c>
      <c r="AA155" s="24">
        <f>'Table U7'!AA$17*$AZ155</f>
        <v>18.250246716594745</v>
      </c>
      <c r="AB155" s="24">
        <f t="shared" si="75"/>
        <v>18.250246716594745</v>
      </c>
      <c r="AC155" s="24">
        <f>'Table U7'!AC$17*$AW155</f>
        <v>0</v>
      </c>
      <c r="AD155" s="24">
        <f>'Table U7'!AD$17*$AX155</f>
        <v>0</v>
      </c>
      <c r="AE155" s="24">
        <f>'Table U7'!AE$17*$AY155</f>
        <v>0</v>
      </c>
      <c r="AF155" s="24">
        <f>'Table U7'!AF$17*$AZ155</f>
        <v>22.332346254378887</v>
      </c>
      <c r="AG155" s="24">
        <f t="shared" si="76"/>
        <v>22.332346254378887</v>
      </c>
      <c r="AH155" s="24">
        <f>'Table U7'!AH$17*$AW155</f>
        <v>0</v>
      </c>
      <c r="AI155" s="24">
        <f>'Table U7'!AI$17*$AX155</f>
        <v>0</v>
      </c>
      <c r="AJ155" s="24">
        <f>'Table U7'!AJ$17*$AY155</f>
        <v>0</v>
      </c>
      <c r="AK155" s="24">
        <f>'Table U7'!AK$17*$AZ155</f>
        <v>0</v>
      </c>
      <c r="AL155" s="24">
        <f t="shared" si="77"/>
        <v>0</v>
      </c>
      <c r="AM155" s="24">
        <f>'Table U7'!AM$17*$AW155</f>
        <v>0</v>
      </c>
      <c r="AN155" s="24">
        <f>'Table U7'!AN$17*$AX155</f>
        <v>6.7323897742996963E-2</v>
      </c>
      <c r="AO155" s="24">
        <f>'Table U7'!AO$17*$AY155</f>
        <v>121.39850149440379</v>
      </c>
      <c r="AP155" s="24">
        <f>'Table U7'!AP$17*$AZ155</f>
        <v>58.158978146780342</v>
      </c>
      <c r="AQ155" s="24">
        <f t="shared" si="78"/>
        <v>179.62480353892713</v>
      </c>
      <c r="AR155" s="24">
        <f>'Table U7'!AR$17*$AW155</f>
        <v>0</v>
      </c>
      <c r="AS155" s="24">
        <f>'Table U7'!AS$17*$AX155</f>
        <v>6.2589596798263598E-3</v>
      </c>
      <c r="AT155" s="24">
        <f>'Table U7'!AT$17*$AY155</f>
        <v>11.286160657919577</v>
      </c>
      <c r="AU155" s="24">
        <f>'Table U7'!AU$17*$AZ155</f>
        <v>5.4069165845120013</v>
      </c>
      <c r="AV155" s="24">
        <f t="shared" si="79"/>
        <v>16.699336202111404</v>
      </c>
      <c r="AW155" s="24">
        <v>0</v>
      </c>
      <c r="AX155" s="24">
        <v>0.20532148091755853</v>
      </c>
      <c r="AY155" s="24">
        <v>370.23584408548595</v>
      </c>
      <c r="AZ155" s="24">
        <v>223.82925874078236</v>
      </c>
      <c r="BA155" s="24">
        <f>SUM(AW155:AZ155)</f>
        <v>594.27042430718586</v>
      </c>
      <c r="BB155" s="125">
        <f>BA155-SUM(H155,M155,R155,W155,AB155,AG155,AL155,AQ155,AV155)</f>
        <v>0</v>
      </c>
      <c r="BC155" s="113"/>
      <c r="BD155" s="113"/>
      <c r="BE155" s="113"/>
      <c r="BF155" s="113"/>
      <c r="BG155" s="113"/>
      <c r="BI155" s="120"/>
    </row>
    <row r="156" spans="1:61" x14ac:dyDescent="0.2">
      <c r="A156" s="121" t="s">
        <v>162</v>
      </c>
      <c r="B156" s="126"/>
      <c r="D156" s="124">
        <f>SUM(D157:D158)</f>
        <v>0</v>
      </c>
      <c r="E156" s="124">
        <f>SUM(E157:E158)</f>
        <v>3.6545947129533324E-2</v>
      </c>
      <c r="F156" s="124">
        <f>SUM(F157:F158)</f>
        <v>10.791407549383415</v>
      </c>
      <c r="G156" s="124">
        <f>SUM(G157:G158)</f>
        <v>15.239100117938003</v>
      </c>
      <c r="H156" s="112">
        <f t="shared" si="71"/>
        <v>26.067053614450952</v>
      </c>
      <c r="I156" s="124">
        <f>SUM(I157:I158)</f>
        <v>1.4318534221215136</v>
      </c>
      <c r="J156" s="124">
        <f>SUM(J157:J158)</f>
        <v>0.36377615300111948</v>
      </c>
      <c r="K156" s="124">
        <f>SUM(K157:K158)</f>
        <v>105.09373429882615</v>
      </c>
      <c r="L156" s="124">
        <f>SUM(L157:L158)</f>
        <v>129.03608880161829</v>
      </c>
      <c r="M156" s="112">
        <f t="shared" si="72"/>
        <v>235.92545267556707</v>
      </c>
      <c r="N156" s="124">
        <f>SUM(N157:N158)</f>
        <v>0</v>
      </c>
      <c r="O156" s="124">
        <f>SUM(O157:O158)</f>
        <v>0</v>
      </c>
      <c r="P156" s="124">
        <f>SUM(P157:P158)</f>
        <v>0</v>
      </c>
      <c r="Q156" s="124">
        <f>SUM(Q157:Q158)</f>
        <v>0</v>
      </c>
      <c r="R156" s="112">
        <f t="shared" si="73"/>
        <v>0</v>
      </c>
      <c r="S156" s="124">
        <f>SUM(S157:S158)</f>
        <v>0</v>
      </c>
      <c r="T156" s="124">
        <f>SUM(T157:T158)</f>
        <v>0</v>
      </c>
      <c r="U156" s="124">
        <f>SUM(U157:U158)</f>
        <v>0</v>
      </c>
      <c r="V156" s="124">
        <f>SUM(V157:V158)</f>
        <v>11.427308364413491</v>
      </c>
      <c r="W156" s="112">
        <f t="shared" si="74"/>
        <v>11.427308364413491</v>
      </c>
      <c r="X156" s="124">
        <f>SUM(X157:X158)</f>
        <v>0</v>
      </c>
      <c r="Y156" s="124">
        <f>SUM(Y157:Y158)</f>
        <v>0</v>
      </c>
      <c r="Z156" s="124">
        <f>SUM(Z157:Z158)</f>
        <v>0</v>
      </c>
      <c r="AA156" s="124">
        <f>SUM(AA157:AA158)</f>
        <v>36.211784113621626</v>
      </c>
      <c r="AB156" s="112">
        <f t="shared" si="75"/>
        <v>36.211784113621626</v>
      </c>
      <c r="AC156" s="124">
        <f>SUM(AC157:AC158)</f>
        <v>0</v>
      </c>
      <c r="AD156" s="124">
        <f>SUM(AD157:AD158)</f>
        <v>0</v>
      </c>
      <c r="AE156" s="124">
        <f>SUM(AE157:AE158)</f>
        <v>0</v>
      </c>
      <c r="AF156" s="124">
        <f>SUM(AF157:AF158)</f>
        <v>122.05670063510274</v>
      </c>
      <c r="AG156" s="112">
        <f t="shared" si="76"/>
        <v>122.05670063510274</v>
      </c>
      <c r="AH156" s="124">
        <f>SUM(AH157:AH158)</f>
        <v>0</v>
      </c>
      <c r="AI156" s="124">
        <f>SUM(AI157:AI158)</f>
        <v>0</v>
      </c>
      <c r="AJ156" s="124">
        <f>SUM(AJ157:AJ158)</f>
        <v>0</v>
      </c>
      <c r="AK156" s="124">
        <f>SUM(AK157:AK158)</f>
        <v>0</v>
      </c>
      <c r="AL156" s="112">
        <f t="shared" si="77"/>
        <v>0</v>
      </c>
      <c r="AM156" s="124">
        <f>SUM(AM157:AM158)</f>
        <v>1.9269912819060089</v>
      </c>
      <c r="AN156" s="124">
        <f>SUM(AN157:AN158)</f>
        <v>0.4895706952739845</v>
      </c>
      <c r="AO156" s="124">
        <f>SUM(AO157:AO158)</f>
        <v>141.4353638773496</v>
      </c>
      <c r="AP156" s="124">
        <f>SUM(AP157:AP158)</f>
        <v>173.65703383489648</v>
      </c>
      <c r="AQ156" s="112">
        <f t="shared" si="78"/>
        <v>317.50895968942609</v>
      </c>
      <c r="AR156" s="124">
        <f>SUM(AR157:AR158)</f>
        <v>0</v>
      </c>
      <c r="AS156" s="124">
        <f>SUM(AS157:AS158)</f>
        <v>6.7737185888762527E-2</v>
      </c>
      <c r="AT156" s="124">
        <f>SUM(AT157:AT158)</f>
        <v>21.962985698013945</v>
      </c>
      <c r="AU156" s="124">
        <f>SUM(AU157:AU158)</f>
        <v>26.966572191823367</v>
      </c>
      <c r="AV156" s="112">
        <f t="shared" si="79"/>
        <v>48.997295075726072</v>
      </c>
      <c r="AW156" s="124">
        <f>SUM(AW157:AW158)</f>
        <v>3.3588447040275233</v>
      </c>
      <c r="AX156" s="124">
        <f t="shared" ref="AX156:AZ156" si="83">SUM(AX157:AX158)</f>
        <v>0.95762998129339971</v>
      </c>
      <c r="AY156" s="124">
        <f t="shared" si="83"/>
        <v>279.28349142357314</v>
      </c>
      <c r="AZ156" s="124">
        <f t="shared" si="83"/>
        <v>514.59458805941404</v>
      </c>
      <c r="BA156" s="124">
        <f>SUM(BA157:BA158)</f>
        <v>798.19455416830817</v>
      </c>
      <c r="BI156" s="120"/>
    </row>
    <row r="157" spans="1:61" x14ac:dyDescent="0.2">
      <c r="B157" s="126">
        <v>26</v>
      </c>
      <c r="C157" s="105" t="s">
        <v>62</v>
      </c>
      <c r="D157" s="24">
        <f>'Table U7'!D$19*$AW157</f>
        <v>0</v>
      </c>
      <c r="E157" s="24">
        <f>'Table U7'!E$19*$AX157</f>
        <v>0</v>
      </c>
      <c r="F157" s="24">
        <f>'Table U7'!F$19*$AY157</f>
        <v>3.7687602308180934</v>
      </c>
      <c r="G157" s="24">
        <f>'Table U7'!G$19*$AZ157</f>
        <v>9.3380146185648822</v>
      </c>
      <c r="H157" s="24">
        <f t="shared" si="71"/>
        <v>13.106774849382976</v>
      </c>
      <c r="I157" s="24">
        <f>'Table U7'!I$19*$AW157</f>
        <v>1.4318534221215136</v>
      </c>
      <c r="J157" s="24">
        <f>'Table U7'!J$19*$AX157</f>
        <v>0.22577234745125926</v>
      </c>
      <c r="K157" s="24">
        <f>'Table U7'!K$19*$AY157</f>
        <v>47.278280911892566</v>
      </c>
      <c r="L157" s="24">
        <f>'Table U7'!L$19*$AZ157</f>
        <v>79.069031256878972</v>
      </c>
      <c r="M157" s="24">
        <f t="shared" si="72"/>
        <v>128.00493793834431</v>
      </c>
      <c r="N157" s="24">
        <f>'Table U7'!N$19*$AW157</f>
        <v>0</v>
      </c>
      <c r="O157" s="24">
        <f>'Table U7'!O$19*$AX157</f>
        <v>0</v>
      </c>
      <c r="P157" s="24">
        <f>'Table U7'!P$19*$AY157</f>
        <v>0</v>
      </c>
      <c r="Q157" s="24">
        <f>'Table U7'!Q$19*$AZ157</f>
        <v>0</v>
      </c>
      <c r="R157" s="24">
        <f t="shared" si="73"/>
        <v>0</v>
      </c>
      <c r="S157" s="24">
        <f>'Table U7'!S$19*$AW157</f>
        <v>0</v>
      </c>
      <c r="T157" s="24">
        <f>'Table U7'!T$19*$AX157</f>
        <v>0</v>
      </c>
      <c r="U157" s="24">
        <f>'Table U7'!U$19*$AY157</f>
        <v>0</v>
      </c>
      <c r="V157" s="24">
        <f>'Table U7'!V$19*$AZ157</f>
        <v>7.0022751823865974</v>
      </c>
      <c r="W157" s="24">
        <f t="shared" si="74"/>
        <v>7.0022751823865974</v>
      </c>
      <c r="X157" s="24">
        <f>'Table U7'!X$19*$AW157</f>
        <v>0</v>
      </c>
      <c r="Y157" s="24">
        <f>'Table U7'!Y$19*$AX157</f>
        <v>0</v>
      </c>
      <c r="Z157" s="24">
        <f>'Table U7'!Z$19*$AY157</f>
        <v>0</v>
      </c>
      <c r="AA157" s="24">
        <f>'Table U7'!AA$19*$AZ157</f>
        <v>22.189379084089168</v>
      </c>
      <c r="AB157" s="24">
        <f t="shared" si="75"/>
        <v>22.189379084089168</v>
      </c>
      <c r="AC157" s="24">
        <f>'Table U7'!AC$19*$AW157</f>
        <v>0</v>
      </c>
      <c r="AD157" s="24">
        <f>'Table U7'!AD$19*$AX157</f>
        <v>0</v>
      </c>
      <c r="AE157" s="24">
        <f>'Table U7'!AE$19*$AY157</f>
        <v>0</v>
      </c>
      <c r="AF157" s="24">
        <f>'Table U7'!AF$19*$AZ157</f>
        <v>74.792293902102699</v>
      </c>
      <c r="AG157" s="24">
        <f t="shared" si="76"/>
        <v>74.792293902102699</v>
      </c>
      <c r="AH157" s="24">
        <f>'Table U7'!AH$19*$AW157</f>
        <v>0</v>
      </c>
      <c r="AI157" s="24">
        <f>'Table U7'!AI$19*$AX157</f>
        <v>0</v>
      </c>
      <c r="AJ157" s="24">
        <f>'Table U7'!AJ$19*$AY157</f>
        <v>0</v>
      </c>
      <c r="AK157" s="24">
        <f>'Table U7'!AK$19*$AZ157</f>
        <v>0</v>
      </c>
      <c r="AL157" s="24">
        <f t="shared" si="77"/>
        <v>0</v>
      </c>
      <c r="AM157" s="24">
        <f>'Table U7'!AM$19*$AW157</f>
        <v>1.9269912819060089</v>
      </c>
      <c r="AN157" s="24">
        <f>'Table U7'!AN$19*$AX157</f>
        <v>0.30384488978586915</v>
      </c>
      <c r="AO157" s="24">
        <f>'Table U7'!AO$19*$AY157</f>
        <v>63.627207738718297</v>
      </c>
      <c r="AP157" s="24">
        <f>'Table U7'!AP$19*$AZ157</f>
        <v>106.4112649708282</v>
      </c>
      <c r="AQ157" s="24">
        <f t="shared" si="78"/>
        <v>172.26930888123837</v>
      </c>
      <c r="AR157" s="24">
        <f>'Table U7'!AR$19*$AW157</f>
        <v>0</v>
      </c>
      <c r="AS157" s="24">
        <f>'Table U7'!AS$19*$AX157</f>
        <v>3.4772698901227049E-2</v>
      </c>
      <c r="AT157" s="24">
        <f>'Table U7'!AT$19*$AY157</f>
        <v>9.8804387761314931</v>
      </c>
      <c r="AU157" s="24">
        <f>'Table U7'!AU$19*$AZ157</f>
        <v>16.524220156767679</v>
      </c>
      <c r="AV157" s="24">
        <f t="shared" si="79"/>
        <v>26.439431631800399</v>
      </c>
      <c r="AW157" s="24">
        <v>3.3588447040275233</v>
      </c>
      <c r="AX157" s="24">
        <v>0.56438993613835542</v>
      </c>
      <c r="AY157" s="24">
        <v>124.55468765756046</v>
      </c>
      <c r="AZ157" s="24">
        <v>315.32647917161825</v>
      </c>
      <c r="BA157" s="24">
        <f>SUM(AW157:AZ157)</f>
        <v>443.80440146934461</v>
      </c>
      <c r="BI157" s="120"/>
    </row>
    <row r="158" spans="1:61" x14ac:dyDescent="0.2">
      <c r="A158" s="127"/>
      <c r="B158" s="126">
        <v>27</v>
      </c>
      <c r="C158" s="105" t="s">
        <v>63</v>
      </c>
      <c r="D158" s="24">
        <f>'Table U7'!D$20*$AW158</f>
        <v>0</v>
      </c>
      <c r="E158" s="24">
        <f>'Table U7'!E$20*$AX158</f>
        <v>3.6545947129533324E-2</v>
      </c>
      <c r="F158" s="24">
        <f>'Table U7'!F$20*$AY158</f>
        <v>7.0226473185653218</v>
      </c>
      <c r="G158" s="24">
        <f>'Table U7'!G$20*$AZ158</f>
        <v>5.9010854993731208</v>
      </c>
      <c r="H158" s="24">
        <f t="shared" si="71"/>
        <v>12.960278765067976</v>
      </c>
      <c r="I158" s="24">
        <f>'Table U7'!I$20*$AW158</f>
        <v>0</v>
      </c>
      <c r="J158" s="24">
        <f>'Table U7'!J$20*$AX158</f>
        <v>0.13800380554986022</v>
      </c>
      <c r="K158" s="24">
        <f>'Table U7'!K$20*$AY158</f>
        <v>57.815453386933591</v>
      </c>
      <c r="L158" s="24">
        <f>'Table U7'!L$20*$AZ158</f>
        <v>49.967057544739326</v>
      </c>
      <c r="M158" s="24">
        <f t="shared" si="72"/>
        <v>107.92051473722277</v>
      </c>
      <c r="N158" s="24">
        <f>'Table U7'!N$20*$AW158</f>
        <v>0</v>
      </c>
      <c r="O158" s="24">
        <f>'Table U7'!O$20*$AX158</f>
        <v>0</v>
      </c>
      <c r="P158" s="24">
        <f>'Table U7'!P$20*$AY158</f>
        <v>0</v>
      </c>
      <c r="Q158" s="24">
        <f>'Table U7'!Q$20*$AZ158</f>
        <v>0</v>
      </c>
      <c r="R158" s="24">
        <f t="shared" si="73"/>
        <v>0</v>
      </c>
      <c r="S158" s="24">
        <f>'Table U7'!S$20*$AW158</f>
        <v>0</v>
      </c>
      <c r="T158" s="24">
        <f>'Table U7'!T$20*$AX158</f>
        <v>0</v>
      </c>
      <c r="U158" s="24">
        <f>'Table U7'!U$20*$AY158</f>
        <v>0</v>
      </c>
      <c r="V158" s="24">
        <f>'Table U7'!V$20*$AZ158</f>
        <v>4.425033182026894</v>
      </c>
      <c r="W158" s="24">
        <f t="shared" si="74"/>
        <v>4.425033182026894</v>
      </c>
      <c r="X158" s="24">
        <f>'Table U7'!X$20*$AW158</f>
        <v>0</v>
      </c>
      <c r="Y158" s="24">
        <f>'Table U7'!Y$20*$AX158</f>
        <v>0</v>
      </c>
      <c r="Z158" s="24">
        <f>'Table U7'!Z$20*$AY158</f>
        <v>0</v>
      </c>
      <c r="AA158" s="24">
        <f>'Table U7'!AA$20*$AZ158</f>
        <v>14.022405029532457</v>
      </c>
      <c r="AB158" s="24">
        <f t="shared" si="75"/>
        <v>14.022405029532457</v>
      </c>
      <c r="AC158" s="24">
        <f>'Table U7'!AC$20*$AW158</f>
        <v>0</v>
      </c>
      <c r="AD158" s="24">
        <f>'Table U7'!AD$20*$AX158</f>
        <v>0</v>
      </c>
      <c r="AE158" s="24">
        <f>'Table U7'!AE$20*$AY158</f>
        <v>0</v>
      </c>
      <c r="AF158" s="24">
        <f>'Table U7'!AF$20*$AZ158</f>
        <v>47.264406733000037</v>
      </c>
      <c r="AG158" s="24">
        <f t="shared" si="76"/>
        <v>47.264406733000037</v>
      </c>
      <c r="AH158" s="24">
        <f>'Table U7'!AH$20*$AW158</f>
        <v>0</v>
      </c>
      <c r="AI158" s="24">
        <f>'Table U7'!AI$20*$AX158</f>
        <v>0</v>
      </c>
      <c r="AJ158" s="24">
        <f>'Table U7'!AJ$20*$AY158</f>
        <v>0</v>
      </c>
      <c r="AK158" s="24">
        <f>'Table U7'!AK$20*$AZ158</f>
        <v>0</v>
      </c>
      <c r="AL158" s="24">
        <f t="shared" si="77"/>
        <v>0</v>
      </c>
      <c r="AM158" s="24">
        <f>'Table U7'!AM$20*$AW158</f>
        <v>0</v>
      </c>
      <c r="AN158" s="24">
        <f>'Table U7'!AN$20*$AX158</f>
        <v>0.18572580548811535</v>
      </c>
      <c r="AO158" s="24">
        <f>'Table U7'!AO$20*$AY158</f>
        <v>77.808156138631304</v>
      </c>
      <c r="AP158" s="24">
        <f>'Table U7'!AP$20*$AZ158</f>
        <v>67.245768864068296</v>
      </c>
      <c r="AQ158" s="24">
        <f t="shared" si="78"/>
        <v>145.23965080818772</v>
      </c>
      <c r="AR158" s="24">
        <f>'Table U7'!AR$20*$AW158</f>
        <v>0</v>
      </c>
      <c r="AS158" s="24">
        <f>'Table U7'!AS$20*$AX158</f>
        <v>3.2964486987535478E-2</v>
      </c>
      <c r="AT158" s="24">
        <f>'Table U7'!AT$20*$AY158</f>
        <v>12.082546921882454</v>
      </c>
      <c r="AU158" s="24">
        <f>'Table U7'!AU$20*$AZ158</f>
        <v>10.442352035055688</v>
      </c>
      <c r="AV158" s="24">
        <f t="shared" si="79"/>
        <v>22.557863443925676</v>
      </c>
      <c r="AW158" s="24">
        <v>0</v>
      </c>
      <c r="AX158" s="24">
        <v>0.39324004515504435</v>
      </c>
      <c r="AY158" s="24">
        <v>154.72880376601267</v>
      </c>
      <c r="AZ158" s="24">
        <v>199.26810888779582</v>
      </c>
      <c r="BA158" s="24">
        <f>SUM(AW158:AZ158)</f>
        <v>354.39015269896356</v>
      </c>
      <c r="BB158" s="125">
        <f>BA158-SUM(H158,M158,R158,W158,AB158,AG158,AL158,AQ158,AV158)</f>
        <v>0</v>
      </c>
      <c r="BC158" s="113"/>
      <c r="BD158" s="113"/>
      <c r="BE158" s="113"/>
      <c r="BF158" s="113"/>
      <c r="BG158" s="113"/>
      <c r="BI158" s="120"/>
    </row>
    <row r="159" spans="1:61" x14ac:dyDescent="0.2">
      <c r="A159" s="121" t="s">
        <v>163</v>
      </c>
      <c r="B159" s="126"/>
      <c r="D159" s="124">
        <f>SUM(D160:D161)</f>
        <v>1.8302146811863729</v>
      </c>
      <c r="E159" s="124">
        <f>SUM(E160:E161)</f>
        <v>4.931155550539791</v>
      </c>
      <c r="F159" s="124">
        <f>SUM(F160:F161)</f>
        <v>19.046781576317446</v>
      </c>
      <c r="G159" s="124">
        <f>SUM(G160:G161)</f>
        <v>8.3242312036257911</v>
      </c>
      <c r="H159" s="112">
        <f t="shared" si="71"/>
        <v>34.132383011669404</v>
      </c>
      <c r="I159" s="124">
        <f>SUM(I160:I161)</f>
        <v>14.852480963399461</v>
      </c>
      <c r="J159" s="124">
        <f>SUM(J160:J161)</f>
        <v>66.67601132715707</v>
      </c>
      <c r="K159" s="124">
        <f>SUM(K160:K161)</f>
        <v>233.62557289472437</v>
      </c>
      <c r="L159" s="124">
        <f>SUM(L160:L161)</f>
        <v>123.82365668007952</v>
      </c>
      <c r="M159" s="112">
        <f t="shared" si="72"/>
        <v>438.97772186536042</v>
      </c>
      <c r="N159" s="124">
        <f>SUM(N160:N161)</f>
        <v>0</v>
      </c>
      <c r="O159" s="124">
        <f>SUM(O160:O161)</f>
        <v>0</v>
      </c>
      <c r="P159" s="124">
        <f>SUM(P160:P161)</f>
        <v>0</v>
      </c>
      <c r="Q159" s="124">
        <f>SUM(Q160:Q161)</f>
        <v>0</v>
      </c>
      <c r="R159" s="112">
        <f t="shared" si="73"/>
        <v>0</v>
      </c>
      <c r="S159" s="124">
        <f>SUM(S160:S161)</f>
        <v>0</v>
      </c>
      <c r="T159" s="124">
        <f>SUM(T160:T161)</f>
        <v>0</v>
      </c>
      <c r="U159" s="124">
        <f>SUM(U160:U161)</f>
        <v>0</v>
      </c>
      <c r="V159" s="124">
        <f>SUM(V160:V161)</f>
        <v>16.685808909519448</v>
      </c>
      <c r="W159" s="112">
        <f t="shared" si="74"/>
        <v>16.685808909519448</v>
      </c>
      <c r="X159" s="124">
        <f>SUM(X160:X161)</f>
        <v>0</v>
      </c>
      <c r="Y159" s="124">
        <f>SUM(Y160:Y161)</f>
        <v>0</v>
      </c>
      <c r="Z159" s="124">
        <f>SUM(Z160:Z161)</f>
        <v>0</v>
      </c>
      <c r="AA159" s="124">
        <f>SUM(AA160:AA161)</f>
        <v>49.826725220656954</v>
      </c>
      <c r="AB159" s="112">
        <f t="shared" si="75"/>
        <v>49.826725220656954</v>
      </c>
      <c r="AC159" s="124">
        <f>SUM(AC160:AC161)</f>
        <v>0</v>
      </c>
      <c r="AD159" s="124">
        <f>SUM(AD160:AD161)</f>
        <v>0</v>
      </c>
      <c r="AE159" s="124">
        <f>SUM(AE160:AE161)</f>
        <v>0</v>
      </c>
      <c r="AF159" s="124">
        <f>SUM(AF160:AF161)</f>
        <v>51.410404919736052</v>
      </c>
      <c r="AG159" s="112">
        <f t="shared" si="76"/>
        <v>51.410404919736052</v>
      </c>
      <c r="AH159" s="124">
        <f>SUM(AH160:AH161)</f>
        <v>0</v>
      </c>
      <c r="AI159" s="124">
        <f>SUM(AI160:AI161)</f>
        <v>0</v>
      </c>
      <c r="AJ159" s="124">
        <f>SUM(AJ160:AJ161)</f>
        <v>0</v>
      </c>
      <c r="AK159" s="124">
        <f>SUM(AK160:AK161)</f>
        <v>0</v>
      </c>
      <c r="AL159" s="112">
        <f t="shared" si="77"/>
        <v>0</v>
      </c>
      <c r="AM159" s="124">
        <f>SUM(AM160:AM161)</f>
        <v>18.884948136142185</v>
      </c>
      <c r="AN159" s="124">
        <f>SUM(AN160:AN161)</f>
        <v>83.60367294039915</v>
      </c>
      <c r="AO159" s="124">
        <f>SUM(AO160:AO161)</f>
        <v>267.13493574016303</v>
      </c>
      <c r="AP159" s="124">
        <f>SUM(AP160:AP161)</f>
        <v>137.1504124896087</v>
      </c>
      <c r="AQ159" s="112">
        <f t="shared" si="78"/>
        <v>506.77396930631306</v>
      </c>
      <c r="AR159" s="124">
        <f>SUM(AR160:AR161)</f>
        <v>2.5314765884777128</v>
      </c>
      <c r="AS159" s="124">
        <f>SUM(AS160:AS161)</f>
        <v>11.390308379662013</v>
      </c>
      <c r="AT159" s="124">
        <f>SUM(AT160:AT161)</f>
        <v>40.787831999662814</v>
      </c>
      <c r="AU159" s="124">
        <f>SUM(AU160:AU161)</f>
        <v>21.745501431004087</v>
      </c>
      <c r="AV159" s="112">
        <f t="shared" si="79"/>
        <v>76.455118398806633</v>
      </c>
      <c r="AW159" s="124">
        <f>SUM(AW160:AW161)</f>
        <v>38.099120369205728</v>
      </c>
      <c r="AX159" s="124">
        <f t="shared" ref="AX159:AZ159" si="84">SUM(AX160:AX161)</f>
        <v>166.60114819775799</v>
      </c>
      <c r="AY159" s="124">
        <f t="shared" si="84"/>
        <v>560.59512221086766</v>
      </c>
      <c r="AZ159" s="124">
        <f t="shared" si="84"/>
        <v>408.96674085423058</v>
      </c>
      <c r="BA159" s="124">
        <f>SUM(BA160:BA161)</f>
        <v>1174.2621316320619</v>
      </c>
      <c r="BB159" s="105">
        <f>BA159-SUM(H159,M159,R159,W159,AB159,AG159,AL159,AQ159,AV159)</f>
        <v>0</v>
      </c>
      <c r="BI159" s="120"/>
    </row>
    <row r="160" spans="1:61" x14ac:dyDescent="0.2">
      <c r="A160" s="128"/>
      <c r="B160" s="126">
        <v>29</v>
      </c>
      <c r="C160" s="105" t="s">
        <v>65</v>
      </c>
      <c r="D160" s="24">
        <f>'Table U7'!D$22*$AW160</f>
        <v>1.8302146811863729</v>
      </c>
      <c r="E160" s="24">
        <f>'Table U7'!E$22*$AX160</f>
        <v>4.931155550539791</v>
      </c>
      <c r="F160" s="24">
        <f>'Table U7'!F$22*$AY160</f>
        <v>19.046781576317446</v>
      </c>
      <c r="G160" s="24">
        <f>'Table U7'!G$22*$AZ160</f>
        <v>8.3242312036257911</v>
      </c>
      <c r="H160" s="24">
        <f t="shared" si="71"/>
        <v>34.132383011669404</v>
      </c>
      <c r="I160" s="24">
        <f>'Table U7'!I$22*$AW160</f>
        <v>14.852480963399461</v>
      </c>
      <c r="J160" s="24">
        <f>'Table U7'!J$22*$AX160</f>
        <v>40.017105476652944</v>
      </c>
      <c r="K160" s="24">
        <f>'Table U7'!K$22*$AY160</f>
        <v>154.56763825810179</v>
      </c>
      <c r="L160" s="24">
        <f>'Table U7'!L$22*$AZ160</f>
        <v>67.552449861589707</v>
      </c>
      <c r="M160" s="24">
        <f t="shared" si="72"/>
        <v>276.98967455974389</v>
      </c>
      <c r="N160" s="24">
        <f>'Table U7'!N$22*$AW160</f>
        <v>0</v>
      </c>
      <c r="O160" s="24">
        <f>'Table U7'!O$22*$AX160</f>
        <v>0</v>
      </c>
      <c r="P160" s="24">
        <f>'Table U7'!P$22*$AY160</f>
        <v>0</v>
      </c>
      <c r="Q160" s="24">
        <f>'Table U7'!Q$22*$AZ160</f>
        <v>0</v>
      </c>
      <c r="R160" s="24">
        <f t="shared" si="73"/>
        <v>0</v>
      </c>
      <c r="S160" s="24">
        <f>'Table U7'!S$22*$AW160</f>
        <v>0</v>
      </c>
      <c r="T160" s="24">
        <f>'Table U7'!T$22*$AX160</f>
        <v>0</v>
      </c>
      <c r="U160" s="24">
        <f>'Table U7'!U$22*$AY160</f>
        <v>0</v>
      </c>
      <c r="V160" s="24">
        <f>'Table U7'!V$22*$AZ160</f>
        <v>8.3720126931105074</v>
      </c>
      <c r="W160" s="24">
        <f t="shared" si="74"/>
        <v>8.3720126931105074</v>
      </c>
      <c r="X160" s="24">
        <f>'Table U7'!X$22*$AW160</f>
        <v>0</v>
      </c>
      <c r="Y160" s="24">
        <f>'Table U7'!Y$22*$AX160</f>
        <v>0</v>
      </c>
      <c r="Z160" s="24">
        <f>'Table U7'!Z$22*$AY160</f>
        <v>0</v>
      </c>
      <c r="AA160" s="24">
        <f>'Table U7'!AA$22*$AZ160</f>
        <v>25.705202459868026</v>
      </c>
      <c r="AB160" s="24">
        <f t="shared" si="75"/>
        <v>25.705202459868026</v>
      </c>
      <c r="AC160" s="24">
        <f>'Table U7'!AC$22*$AW160</f>
        <v>0</v>
      </c>
      <c r="AD160" s="24">
        <f>'Table U7'!AD$22*$AX160</f>
        <v>0</v>
      </c>
      <c r="AE160" s="24">
        <f>'Table U7'!AE$22*$AY160</f>
        <v>0</v>
      </c>
      <c r="AF160" s="24">
        <f>'Table U7'!AF$22*$AZ160</f>
        <v>51.410404919736052</v>
      </c>
      <c r="AG160" s="24">
        <f t="shared" si="76"/>
        <v>51.410404919736052</v>
      </c>
      <c r="AH160" s="24">
        <f>'Table U7'!AH$22*$AW160</f>
        <v>0</v>
      </c>
      <c r="AI160" s="24">
        <f>'Table U7'!AI$22*$AX160</f>
        <v>0</v>
      </c>
      <c r="AJ160" s="24">
        <f>'Table U7'!AJ$22*$AY160</f>
        <v>0</v>
      </c>
      <c r="AK160" s="24">
        <f>'Table U7'!AK$22*$AZ160</f>
        <v>0</v>
      </c>
      <c r="AL160" s="24">
        <f t="shared" si="77"/>
        <v>0</v>
      </c>
      <c r="AM160" s="24">
        <f>'Table U7'!AM$22*$AW160</f>
        <v>18.884948136142185</v>
      </c>
      <c r="AN160" s="24">
        <f>'Table U7'!AN$22*$AX160</f>
        <v>50.881799703862519</v>
      </c>
      <c r="AO160" s="24">
        <f>'Table U7'!AO$22*$AY160</f>
        <v>196.53294552091677</v>
      </c>
      <c r="AP160" s="24">
        <f>'Table U7'!AP$22*$AZ160</f>
        <v>85.893024555910785</v>
      </c>
      <c r="AQ160" s="24">
        <f t="shared" si="78"/>
        <v>352.19271791683229</v>
      </c>
      <c r="AR160" s="24">
        <f>'Table U7'!AR$22*$AW160</f>
        <v>2.5314765884777128</v>
      </c>
      <c r="AS160" s="24">
        <f>'Table U7'!AS$22*$AX160</f>
        <v>6.8205686243548582</v>
      </c>
      <c r="AT160" s="24">
        <f>'Table U7'!AT$22*$AY160</f>
        <v>26.344713624000423</v>
      </c>
      <c r="AU160" s="24">
        <f>'Table U7'!AU$22*$AZ160</f>
        <v>11.513729304911248</v>
      </c>
      <c r="AV160" s="24">
        <f t="shared" si="79"/>
        <v>47.21048814174425</v>
      </c>
      <c r="AW160" s="24">
        <v>38.099120369205728</v>
      </c>
      <c r="AX160" s="24">
        <v>102.6506293554101</v>
      </c>
      <c r="AY160" s="24">
        <v>396.49207897933644</v>
      </c>
      <c r="AZ160" s="24">
        <v>258.77105499875211</v>
      </c>
      <c r="BA160" s="24">
        <f>SUM(AW160:AZ160)</f>
        <v>796.01288370270436</v>
      </c>
      <c r="BB160" s="105">
        <f>BA160-SUM(H160,M160,R160,W160,AB160,AG160,AL160,AQ160,AV160)</f>
        <v>0</v>
      </c>
      <c r="BI160" s="120"/>
    </row>
    <row r="161" spans="1:61" x14ac:dyDescent="0.2">
      <c r="A161" s="127"/>
      <c r="B161" s="126">
        <v>30</v>
      </c>
      <c r="C161" s="105" t="s">
        <v>66</v>
      </c>
      <c r="D161" s="24">
        <f>'Table U7'!D$23*$AW161</f>
        <v>0</v>
      </c>
      <c r="E161" s="24">
        <f>'Table U7'!E$23*$AX161</f>
        <v>0</v>
      </c>
      <c r="F161" s="24">
        <f>'Table U7'!F$23*$AY161</f>
        <v>0</v>
      </c>
      <c r="G161" s="24">
        <f>'Table U7'!G$23*$AZ161</f>
        <v>0</v>
      </c>
      <c r="H161" s="24">
        <f t="shared" si="71"/>
        <v>0</v>
      </c>
      <c r="I161" s="24">
        <f>'Table U7'!I$23*$AW161</f>
        <v>0</v>
      </c>
      <c r="J161" s="24">
        <f>'Table U7'!J$23*$AX161</f>
        <v>26.658905850504127</v>
      </c>
      <c r="K161" s="24">
        <f>'Table U7'!K$23*$AY161</f>
        <v>79.057934636622591</v>
      </c>
      <c r="L161" s="24">
        <f>'Table U7'!L$23*$AZ161</f>
        <v>56.271206818489809</v>
      </c>
      <c r="M161" s="24">
        <f t="shared" si="72"/>
        <v>161.98804730561653</v>
      </c>
      <c r="N161" s="24">
        <f>'Table U7'!N$23*$AW161</f>
        <v>0</v>
      </c>
      <c r="O161" s="24">
        <f>'Table U7'!O$23*$AX161</f>
        <v>0</v>
      </c>
      <c r="P161" s="24">
        <f>'Table U7'!P$23*$AY161</f>
        <v>0</v>
      </c>
      <c r="Q161" s="24">
        <f>'Table U7'!Q$23*$AZ161</f>
        <v>0</v>
      </c>
      <c r="R161" s="24">
        <f t="shared" si="73"/>
        <v>0</v>
      </c>
      <c r="S161" s="24">
        <f>'Table U7'!S$23*$AW161</f>
        <v>0</v>
      </c>
      <c r="T161" s="24">
        <f>'Table U7'!T$23*$AX161</f>
        <v>0</v>
      </c>
      <c r="U161" s="24">
        <f>'Table U7'!U$23*$AY161</f>
        <v>0</v>
      </c>
      <c r="V161" s="24">
        <f>'Table U7'!V$23*$AZ161</f>
        <v>8.3137962164089405</v>
      </c>
      <c r="W161" s="24">
        <f t="shared" si="74"/>
        <v>8.3137962164089405</v>
      </c>
      <c r="X161" s="24">
        <f>'Table U7'!X$23*$AW161</f>
        <v>0</v>
      </c>
      <c r="Y161" s="24">
        <f>'Table U7'!Y$23*$AX161</f>
        <v>0</v>
      </c>
      <c r="Z161" s="24">
        <f>'Table U7'!Z$23*$AY161</f>
        <v>0</v>
      </c>
      <c r="AA161" s="24">
        <f>'Table U7'!AA$23*$AZ161</f>
        <v>24.121522760788924</v>
      </c>
      <c r="AB161" s="24">
        <f t="shared" si="75"/>
        <v>24.121522760788924</v>
      </c>
      <c r="AC161" s="24">
        <f>'Table U7'!AC$23*$AW161</f>
        <v>0</v>
      </c>
      <c r="AD161" s="24">
        <f>'Table U7'!AD$23*$AX161</f>
        <v>0</v>
      </c>
      <c r="AE161" s="24">
        <f>'Table U7'!AE$23*$AY161</f>
        <v>0</v>
      </c>
      <c r="AF161" s="24">
        <f>'Table U7'!AF$23*$AZ161</f>
        <v>0</v>
      </c>
      <c r="AG161" s="24">
        <f t="shared" si="76"/>
        <v>0</v>
      </c>
      <c r="AH161" s="24">
        <f>'Table U7'!AH$23*$AW161</f>
        <v>0</v>
      </c>
      <c r="AI161" s="24">
        <f>'Table U7'!AI$23*$AX161</f>
        <v>0</v>
      </c>
      <c r="AJ161" s="24">
        <f>'Table U7'!AJ$23*$AY161</f>
        <v>0</v>
      </c>
      <c r="AK161" s="24">
        <f>'Table U7'!AK$23*$AZ161</f>
        <v>0</v>
      </c>
      <c r="AL161" s="24">
        <f t="shared" si="77"/>
        <v>0</v>
      </c>
      <c r="AM161" s="24">
        <f>'Table U7'!AM$23*$AW161</f>
        <v>0</v>
      </c>
      <c r="AN161" s="24">
        <f>'Table U7'!AN$23*$AX161</f>
        <v>32.721873236536624</v>
      </c>
      <c r="AO161" s="24">
        <f>'Table U7'!AO$23*$AY161</f>
        <v>70.601990219246275</v>
      </c>
      <c r="AP161" s="24">
        <f>'Table U7'!AP$23*$AZ161</f>
        <v>51.257387933697927</v>
      </c>
      <c r="AQ161" s="24">
        <f t="shared" si="78"/>
        <v>154.58125138948083</v>
      </c>
      <c r="AR161" s="24">
        <f>'Table U7'!AR$23*$AW161</f>
        <v>0</v>
      </c>
      <c r="AS161" s="24">
        <f>'Table U7'!AS$23*$AX161</f>
        <v>4.5697397553071539</v>
      </c>
      <c r="AT161" s="24">
        <f>'Table U7'!AT$23*$AY161</f>
        <v>14.443118375662392</v>
      </c>
      <c r="AU161" s="24">
        <f>'Table U7'!AU$23*$AZ161</f>
        <v>10.231772126092839</v>
      </c>
      <c r="AV161" s="24">
        <f t="shared" si="79"/>
        <v>29.244630257062386</v>
      </c>
      <c r="AW161" s="24">
        <v>0</v>
      </c>
      <c r="AX161" s="24">
        <v>63.950518842347904</v>
      </c>
      <c r="AY161" s="24">
        <v>164.10304323153127</v>
      </c>
      <c r="AZ161" s="24">
        <v>150.19568585547844</v>
      </c>
      <c r="BA161" s="24">
        <f>SUM(AW161:AZ161)</f>
        <v>378.24924792935758</v>
      </c>
      <c r="BB161" s="125">
        <f>BA161-SUM(H161,M161,R161,W161,AB161,AG161,AL161,AQ161,AV161)</f>
        <v>0</v>
      </c>
      <c r="BC161" s="113"/>
      <c r="BD161" s="113"/>
      <c r="BE161" s="113"/>
      <c r="BF161" s="113"/>
      <c r="BG161" s="113"/>
      <c r="BI161" s="120"/>
    </row>
    <row r="162" spans="1:61" x14ac:dyDescent="0.2">
      <c r="A162" s="121" t="s">
        <v>164</v>
      </c>
      <c r="B162" s="126"/>
      <c r="D162" s="124">
        <f>SUM(D163:D165)</f>
        <v>0</v>
      </c>
      <c r="E162" s="124">
        <f>SUM(E163:E165)</f>
        <v>0</v>
      </c>
      <c r="F162" s="124">
        <f>SUM(F163:F165)</f>
        <v>0</v>
      </c>
      <c r="G162" s="124">
        <f>SUM(G163:G165)</f>
        <v>0</v>
      </c>
      <c r="H162" s="112">
        <f t="shared" si="71"/>
        <v>0</v>
      </c>
      <c r="I162" s="124">
        <f>SUM(I163:I165)</f>
        <v>39.215971964944558</v>
      </c>
      <c r="J162" s="124">
        <f>SUM(J163:J165)</f>
        <v>74.135643298821137</v>
      </c>
      <c r="K162" s="124">
        <f>SUM(K163:K165)</f>
        <v>1252.3669165966562</v>
      </c>
      <c r="L162" s="124">
        <f>SUM(L163:L165)</f>
        <v>331.7891029303089</v>
      </c>
      <c r="M162" s="112">
        <f t="shared" si="72"/>
        <v>1697.5076347907309</v>
      </c>
      <c r="N162" s="124">
        <f>SUM(N163:N165)</f>
        <v>4.4758598543965107</v>
      </c>
      <c r="O162" s="124">
        <f>SUM(O163:O165)</f>
        <v>8.4613674733771802</v>
      </c>
      <c r="P162" s="124">
        <f>SUM(P163:P165)</f>
        <v>142.93713821450197</v>
      </c>
      <c r="Q162" s="124">
        <f>SUM(Q163:Q165)</f>
        <v>37.849481004286531</v>
      </c>
      <c r="R162" s="112">
        <f t="shared" si="73"/>
        <v>193.72384654656219</v>
      </c>
      <c r="S162" s="124">
        <f>SUM(S163:S165)</f>
        <v>0</v>
      </c>
      <c r="T162" s="124">
        <f>SUM(T163:T165)</f>
        <v>0</v>
      </c>
      <c r="U162" s="124">
        <f>SUM(U163:U165)</f>
        <v>0</v>
      </c>
      <c r="V162" s="124">
        <f>SUM(V163:V165)</f>
        <v>247.25545831106447</v>
      </c>
      <c r="W162" s="112">
        <f t="shared" si="74"/>
        <v>247.25545831106447</v>
      </c>
      <c r="X162" s="124">
        <f>SUM(X163:X165)</f>
        <v>0</v>
      </c>
      <c r="Y162" s="124">
        <f>SUM(Y163:Y165)</f>
        <v>0</v>
      </c>
      <c r="Z162" s="124">
        <f>SUM(Z163:Z165)</f>
        <v>0</v>
      </c>
      <c r="AA162" s="124">
        <f>SUM(AA163:AA165)</f>
        <v>0</v>
      </c>
      <c r="AB162" s="112">
        <f t="shared" si="75"/>
        <v>0</v>
      </c>
      <c r="AC162" s="124">
        <f>SUM(AC163:AC165)</f>
        <v>0</v>
      </c>
      <c r="AD162" s="124">
        <f>SUM(AD163:AD165)</f>
        <v>0</v>
      </c>
      <c r="AE162" s="124">
        <f>SUM(AE163:AE165)</f>
        <v>0</v>
      </c>
      <c r="AF162" s="124">
        <f>SUM(AF163:AF165)</f>
        <v>0</v>
      </c>
      <c r="AG162" s="112">
        <f t="shared" si="76"/>
        <v>0</v>
      </c>
      <c r="AH162" s="124">
        <f>SUM(AH163:AH165)</f>
        <v>0</v>
      </c>
      <c r="AI162" s="124">
        <f>SUM(AI163:AI165)</f>
        <v>0</v>
      </c>
      <c r="AJ162" s="124">
        <f>SUM(AJ163:AJ165)</f>
        <v>0</v>
      </c>
      <c r="AK162" s="124">
        <f>SUM(AK163:AK165)</f>
        <v>258.63729867396063</v>
      </c>
      <c r="AL162" s="112">
        <f t="shared" si="77"/>
        <v>258.63729867396063</v>
      </c>
      <c r="AM162" s="124">
        <f>SUM(AM163:AM165)</f>
        <v>0</v>
      </c>
      <c r="AN162" s="124">
        <f>SUM(AN163:AN165)</f>
        <v>0</v>
      </c>
      <c r="AO162" s="124">
        <f>SUM(AO163:AO165)</f>
        <v>0</v>
      </c>
      <c r="AP162" s="124">
        <f>SUM(AP163:AP165)</f>
        <v>0</v>
      </c>
      <c r="AQ162" s="112">
        <f t="shared" si="78"/>
        <v>0</v>
      </c>
      <c r="AR162" s="124">
        <f>SUM(AR163:AR165)</f>
        <v>8.8870796029829915</v>
      </c>
      <c r="AS162" s="124">
        <f>SUM(AS163:AS165)</f>
        <v>16.800536373392102</v>
      </c>
      <c r="AT162" s="124">
        <f>SUM(AT163:AT165)</f>
        <v>283.80998665252844</v>
      </c>
      <c r="AU162" s="124">
        <f>SUM(AU163:AU165)</f>
        <v>75.189674548415638</v>
      </c>
      <c r="AV162" s="112">
        <f t="shared" si="79"/>
        <v>384.68727717731917</v>
      </c>
      <c r="AW162" s="124">
        <f>SUM(AW163:AW165)</f>
        <v>52.578911422324047</v>
      </c>
      <c r="AX162" s="124">
        <f t="shared" ref="AX162:AZ162" si="85">SUM(AX163:AX165)</f>
        <v>99.397547145590423</v>
      </c>
      <c r="AY162" s="124">
        <f t="shared" si="85"/>
        <v>1679.1140414636868</v>
      </c>
      <c r="AZ162" s="124">
        <f t="shared" si="85"/>
        <v>950.7210154680364</v>
      </c>
      <c r="BA162" s="124">
        <f>SUM(BA163:BA165)</f>
        <v>2781.8115154996376</v>
      </c>
      <c r="BI162" s="120"/>
    </row>
    <row r="163" spans="1:61" x14ac:dyDescent="0.2">
      <c r="B163" s="126">
        <v>10</v>
      </c>
      <c r="C163" s="105" t="s">
        <v>47</v>
      </c>
      <c r="D163" s="24">
        <f>'Table U7'!D$25*$AW163</f>
        <v>0</v>
      </c>
      <c r="E163" s="24">
        <f>'Table U7'!E$25*$AX163</f>
        <v>0</v>
      </c>
      <c r="F163" s="24">
        <f>'Table U7'!F$25*$AY163</f>
        <v>0</v>
      </c>
      <c r="G163" s="24">
        <f>'Table U7'!G$25*$AZ163</f>
        <v>0</v>
      </c>
      <c r="H163" s="24">
        <f t="shared" si="71"/>
        <v>0</v>
      </c>
      <c r="I163" s="24">
        <f>'Table U7'!I$25*$AW163</f>
        <v>31.630304770769211</v>
      </c>
      <c r="J163" s="24">
        <f>'Table U7'!J$25*$AX163</f>
        <v>59.795355678418467</v>
      </c>
      <c r="K163" s="24">
        <f>'Table U7'!K$25*$AY163</f>
        <v>1005.9703187339809</v>
      </c>
      <c r="L163" s="24">
        <f>'Table U7'!L$25*$AZ163</f>
        <v>264.31827144179329</v>
      </c>
      <c r="M163" s="24">
        <f t="shared" si="72"/>
        <v>1361.7142506249618</v>
      </c>
      <c r="N163" s="24">
        <f>'Table U7'!N$25*$AW163</f>
        <v>3.6100803884796049</v>
      </c>
      <c r="O163" s="24">
        <f>'Table U7'!O$25*$AX163</f>
        <v>6.8246588966259738</v>
      </c>
      <c r="P163" s="24">
        <f>'Table U7'!P$25*$AY163</f>
        <v>114.81500875104604</v>
      </c>
      <c r="Q163" s="24">
        <f>'Table U7'!Q$25*$AZ163</f>
        <v>30.528138398589238</v>
      </c>
      <c r="R163" s="24">
        <f t="shared" si="73"/>
        <v>155.77788643474085</v>
      </c>
      <c r="S163" s="24">
        <f>'Table U7'!S$25*$AW163</f>
        <v>0</v>
      </c>
      <c r="T163" s="24">
        <f>'Table U7'!T$25*$AX163</f>
        <v>0</v>
      </c>
      <c r="U163" s="24">
        <f>'Table U7'!U$25*$AY163</f>
        <v>0</v>
      </c>
      <c r="V163" s="24">
        <f>'Table U7'!V$25*$AZ163</f>
        <v>196.97493006289704</v>
      </c>
      <c r="W163" s="24">
        <f t="shared" si="74"/>
        <v>196.97493006289704</v>
      </c>
      <c r="X163" s="24">
        <f>'Table U7'!X$25*$AW163</f>
        <v>0</v>
      </c>
      <c r="Y163" s="24">
        <f>'Table U7'!Y$25*$AX163</f>
        <v>0</v>
      </c>
      <c r="Z163" s="24">
        <f>'Table U7'!Z$25*$AY163</f>
        <v>0</v>
      </c>
      <c r="AA163" s="24">
        <f>'Table U7'!AA$25*$AZ163</f>
        <v>0</v>
      </c>
      <c r="AB163" s="24">
        <f t="shared" si="75"/>
        <v>0</v>
      </c>
      <c r="AC163" s="24">
        <f>'Table U7'!AC$25*$AW163</f>
        <v>0</v>
      </c>
      <c r="AD163" s="24">
        <f>'Table U7'!AD$25*$AX163</f>
        <v>0</v>
      </c>
      <c r="AE163" s="24">
        <f>'Table U7'!AE$25*$AY163</f>
        <v>0</v>
      </c>
      <c r="AF163" s="24">
        <f>'Table U7'!AF$25*$AZ163</f>
        <v>0</v>
      </c>
      <c r="AG163" s="24">
        <f t="shared" si="76"/>
        <v>0</v>
      </c>
      <c r="AH163" s="24">
        <f>'Table U7'!AH$25*$AW163</f>
        <v>0</v>
      </c>
      <c r="AI163" s="24">
        <f>'Table U7'!AI$25*$AX163</f>
        <v>0</v>
      </c>
      <c r="AJ163" s="24">
        <f>'Table U7'!AJ$25*$AY163</f>
        <v>0</v>
      </c>
      <c r="AK163" s="24">
        <f>'Table U7'!AK$25*$AZ163</f>
        <v>206.04222113417453</v>
      </c>
      <c r="AL163" s="24">
        <f t="shared" si="77"/>
        <v>206.04222113417453</v>
      </c>
      <c r="AM163" s="24">
        <f>'Table U7'!AM$25*$AW163</f>
        <v>0</v>
      </c>
      <c r="AN163" s="24">
        <f>'Table U7'!AN$25*$AX163</f>
        <v>0</v>
      </c>
      <c r="AO163" s="24">
        <f>'Table U7'!AO$25*$AY163</f>
        <v>0</v>
      </c>
      <c r="AP163" s="24">
        <f>'Table U7'!AP$25*$AZ163</f>
        <v>0</v>
      </c>
      <c r="AQ163" s="24">
        <f t="shared" si="78"/>
        <v>0</v>
      </c>
      <c r="AR163" s="24">
        <f>'Table U7'!AR$25*$AW163</f>
        <v>7.1680242074764058</v>
      </c>
      <c r="AS163" s="24">
        <f>'Table U7'!AS$25*$AX163</f>
        <v>13.550756469272613</v>
      </c>
      <c r="AT163" s="24">
        <f>'Table U7'!AT$25*$AY163</f>
        <v>227.97186587186246</v>
      </c>
      <c r="AU163" s="24">
        <f>'Table U7'!AU$25*$AZ163</f>
        <v>59.899510355777664</v>
      </c>
      <c r="AV163" s="24">
        <f t="shared" si="79"/>
        <v>308.59015690438912</v>
      </c>
      <c r="AW163" s="24">
        <v>42.408409366725216</v>
      </c>
      <c r="AX163" s="24">
        <v>80.17077104431705</v>
      </c>
      <c r="AY163" s="24">
        <v>1348.7571933568895</v>
      </c>
      <c r="AZ163" s="24">
        <v>757.76307139323183</v>
      </c>
      <c r="BA163" s="24">
        <f>SUM(AW163:AZ163)</f>
        <v>2229.0994451611637</v>
      </c>
      <c r="BI163" s="120"/>
    </row>
    <row r="164" spans="1:61" x14ac:dyDescent="0.2">
      <c r="A164" s="127"/>
      <c r="B164" s="126">
        <v>11</v>
      </c>
      <c r="C164" s="105" t="s">
        <v>48</v>
      </c>
      <c r="D164" s="24">
        <f>'Table U7'!D$26*$AW164</f>
        <v>0</v>
      </c>
      <c r="E164" s="24">
        <f>'Table U7'!E$26*$AX164</f>
        <v>0</v>
      </c>
      <c r="F164" s="24">
        <f>'Table U7'!F$26*$AY164</f>
        <v>0</v>
      </c>
      <c r="G164" s="24">
        <f>'Table U7'!G$26*$AZ164</f>
        <v>0</v>
      </c>
      <c r="H164" s="24">
        <f t="shared" si="71"/>
        <v>0</v>
      </c>
      <c r="I164" s="24">
        <f>'Table U7'!I$26*$AW164</f>
        <v>7.5856671941753433</v>
      </c>
      <c r="J164" s="24">
        <f>'Table U7'!J$26*$AX164</f>
        <v>14.340287620402675</v>
      </c>
      <c r="K164" s="24">
        <f>'Table U7'!K$26*$AY164</f>
        <v>241.25458481786538</v>
      </c>
      <c r="L164" s="24">
        <f>'Table U7'!L$26*$AZ164</f>
        <v>63.389539083735649</v>
      </c>
      <c r="M164" s="24">
        <f t="shared" si="72"/>
        <v>326.57007871617907</v>
      </c>
      <c r="N164" s="24">
        <f>'Table U7'!N$26*$AW164</f>
        <v>0.86577946591690569</v>
      </c>
      <c r="O164" s="24">
        <f>'Table U7'!O$26*$AX164</f>
        <v>1.636708576751206</v>
      </c>
      <c r="P164" s="24">
        <f>'Table U7'!P$26*$AY164</f>
        <v>27.535253030082782</v>
      </c>
      <c r="Q164" s="24">
        <f>'Table U7'!Q$26*$AZ164</f>
        <v>7.3213426056972946</v>
      </c>
      <c r="R164" s="24">
        <f t="shared" si="73"/>
        <v>37.359083678448187</v>
      </c>
      <c r="S164" s="24">
        <f>'Table U7'!S$26*$AW164</f>
        <v>0</v>
      </c>
      <c r="T164" s="24">
        <f>'Table U7'!T$26*$AX164</f>
        <v>0</v>
      </c>
      <c r="U164" s="24">
        <f>'Table U7'!U$26*$AY164</f>
        <v>0</v>
      </c>
      <c r="V164" s="24">
        <f>'Table U7'!V$26*$AZ164</f>
        <v>47.239072651425609</v>
      </c>
      <c r="W164" s="24">
        <f t="shared" si="74"/>
        <v>47.239072651425609</v>
      </c>
      <c r="X164" s="24">
        <f>'Table U7'!X$26*$AW164</f>
        <v>0</v>
      </c>
      <c r="Y164" s="24">
        <f>'Table U7'!Y$26*$AX164</f>
        <v>0</v>
      </c>
      <c r="Z164" s="24">
        <f>'Table U7'!Z$26*$AY164</f>
        <v>0</v>
      </c>
      <c r="AA164" s="24">
        <f>'Table U7'!AA$26*$AZ164</f>
        <v>0</v>
      </c>
      <c r="AB164" s="24">
        <f t="shared" si="75"/>
        <v>0</v>
      </c>
      <c r="AC164" s="24">
        <f>'Table U7'!AC$26*$AW164</f>
        <v>0</v>
      </c>
      <c r="AD164" s="24">
        <f>'Table U7'!AD$26*$AX164</f>
        <v>0</v>
      </c>
      <c r="AE164" s="24">
        <f>'Table U7'!AE$26*$AY164</f>
        <v>0</v>
      </c>
      <c r="AF164" s="24">
        <f>'Table U7'!AF$26*$AZ164</f>
        <v>0</v>
      </c>
      <c r="AG164" s="24">
        <f t="shared" si="76"/>
        <v>0</v>
      </c>
      <c r="AH164" s="24">
        <f>'Table U7'!AH$26*$AW164</f>
        <v>0</v>
      </c>
      <c r="AI164" s="24">
        <f>'Table U7'!AI$26*$AX164</f>
        <v>0</v>
      </c>
      <c r="AJ164" s="24">
        <f>'Table U7'!AJ$26*$AY164</f>
        <v>0</v>
      </c>
      <c r="AK164" s="24">
        <f>'Table U7'!AK$26*$AZ164</f>
        <v>49.41361548045937</v>
      </c>
      <c r="AL164" s="24">
        <f t="shared" si="77"/>
        <v>49.41361548045937</v>
      </c>
      <c r="AM164" s="24">
        <f>'Table U7'!AM$26*$AW164</f>
        <v>0</v>
      </c>
      <c r="AN164" s="24">
        <f>'Table U7'!AN$26*$AX164</f>
        <v>0</v>
      </c>
      <c r="AO164" s="24">
        <f>'Table U7'!AO$26*$AY164</f>
        <v>0</v>
      </c>
      <c r="AP164" s="24">
        <f>'Table U7'!AP$26*$AZ164</f>
        <v>0</v>
      </c>
      <c r="AQ164" s="24">
        <f t="shared" si="78"/>
        <v>0</v>
      </c>
      <c r="AR164" s="24">
        <f>'Table U7'!AR$26*$AW164</f>
        <v>1.719055395506585</v>
      </c>
      <c r="AS164" s="24">
        <f>'Table U7'!AS$26*$AX164</f>
        <v>3.2497799041194892</v>
      </c>
      <c r="AT164" s="24">
        <f>'Table U7'!AT$26*$AY164</f>
        <v>54.672843548989732</v>
      </c>
      <c r="AU164" s="24">
        <f>'Table U7'!AU$26*$AZ164</f>
        <v>14.365266283266957</v>
      </c>
      <c r="AV164" s="24">
        <f t="shared" si="79"/>
        <v>74.006945131882759</v>
      </c>
      <c r="AW164" s="24">
        <v>10.170502055598833</v>
      </c>
      <c r="AX164" s="24">
        <v>19.226776101273369</v>
      </c>
      <c r="AY164" s="24">
        <v>323.46268139693791</v>
      </c>
      <c r="AZ164" s="24">
        <v>181.7288361045849</v>
      </c>
      <c r="BA164" s="24">
        <f>SUM(AW164:AZ164)</f>
        <v>534.58879565839493</v>
      </c>
      <c r="BI164" s="120"/>
    </row>
    <row r="165" spans="1:61" x14ac:dyDescent="0.2">
      <c r="A165" s="127"/>
      <c r="B165" s="126">
        <v>12</v>
      </c>
      <c r="C165" s="105" t="s">
        <v>49</v>
      </c>
      <c r="D165" s="24">
        <f>'Table U7'!D$27*$AW165</f>
        <v>0</v>
      </c>
      <c r="E165" s="24">
        <f>'Table U7'!E$27*$AX165</f>
        <v>0</v>
      </c>
      <c r="F165" s="24">
        <f>'Table U7'!F$27*$AY165</f>
        <v>0</v>
      </c>
      <c r="G165" s="24">
        <f>'Table U7'!G$27*$AZ165</f>
        <v>0</v>
      </c>
      <c r="H165" s="24">
        <f t="shared" si="71"/>
        <v>0</v>
      </c>
      <c r="I165" s="24">
        <f>'Table U7'!I$27*$AW165</f>
        <v>0</v>
      </c>
      <c r="J165" s="24">
        <f>'Table U7'!J$27*$AX165</f>
        <v>0</v>
      </c>
      <c r="K165" s="24">
        <f>'Table U7'!K$27*$AY165</f>
        <v>5.1420130448100263</v>
      </c>
      <c r="L165" s="24">
        <f>'Table U7'!L$27*$AZ165</f>
        <v>4.081292404779969</v>
      </c>
      <c r="M165" s="24">
        <f t="shared" si="72"/>
        <v>9.2233054495899953</v>
      </c>
      <c r="N165" s="24">
        <f>'Table U7'!N$27*$AW165</f>
        <v>0</v>
      </c>
      <c r="O165" s="24">
        <f>'Table U7'!O$27*$AX165</f>
        <v>0</v>
      </c>
      <c r="P165" s="24">
        <f>'Table U7'!P$27*$AY165</f>
        <v>0.58687643337315643</v>
      </c>
      <c r="Q165" s="24">
        <f>'Table U7'!Q$27*$AZ165</f>
        <v>0</v>
      </c>
      <c r="R165" s="24">
        <f t="shared" si="73"/>
        <v>0.58687643337315643</v>
      </c>
      <c r="S165" s="24">
        <f>'Table U7'!S$27*$AW165</f>
        <v>0</v>
      </c>
      <c r="T165" s="24">
        <f>'Table U7'!T$27*$AX165</f>
        <v>0</v>
      </c>
      <c r="U165" s="24">
        <f>'Table U7'!U$27*$AY165</f>
        <v>0</v>
      </c>
      <c r="V165" s="24">
        <f>'Table U7'!V$27*$AZ165</f>
        <v>3.0414555967418253</v>
      </c>
      <c r="W165" s="24">
        <f t="shared" si="74"/>
        <v>3.0414555967418253</v>
      </c>
      <c r="X165" s="24">
        <f>'Table U7'!X$27*$AW165</f>
        <v>0</v>
      </c>
      <c r="Y165" s="24">
        <f>'Table U7'!Y$27*$AX165</f>
        <v>0</v>
      </c>
      <c r="Z165" s="24">
        <f>'Table U7'!Z$27*$AY165</f>
        <v>0</v>
      </c>
      <c r="AA165" s="24">
        <f>'Table U7'!AA$27*$AZ165</f>
        <v>0</v>
      </c>
      <c r="AB165" s="24">
        <f t="shared" si="75"/>
        <v>0</v>
      </c>
      <c r="AC165" s="24">
        <f>'Table U7'!AC$27*$AW165</f>
        <v>0</v>
      </c>
      <c r="AD165" s="24">
        <f>'Table U7'!AD$27*$AX165</f>
        <v>0</v>
      </c>
      <c r="AE165" s="24">
        <f>'Table U7'!AE$27*$AY165</f>
        <v>0</v>
      </c>
      <c r="AF165" s="24">
        <f>'Table U7'!AF$27*$AZ165</f>
        <v>0</v>
      </c>
      <c r="AG165" s="24">
        <f t="shared" si="76"/>
        <v>0</v>
      </c>
      <c r="AH165" s="24">
        <f>'Table U7'!AH$27*$AW165</f>
        <v>0</v>
      </c>
      <c r="AI165" s="24">
        <f>'Table U7'!AI$27*$AX165</f>
        <v>0</v>
      </c>
      <c r="AJ165" s="24">
        <f>'Table U7'!AJ$27*$AY165</f>
        <v>0</v>
      </c>
      <c r="AK165" s="24">
        <f>'Table U7'!AK$27*$AZ165</f>
        <v>3.1814620593267757</v>
      </c>
      <c r="AL165" s="24">
        <f t="shared" si="77"/>
        <v>3.1814620593267757</v>
      </c>
      <c r="AM165" s="24">
        <f>'Table U7'!AM$27*$AW165</f>
        <v>0</v>
      </c>
      <c r="AN165" s="24">
        <f>'Table U7'!AN$27*$AX165</f>
        <v>0</v>
      </c>
      <c r="AO165" s="24">
        <f>'Table U7'!AO$27*$AY165</f>
        <v>0</v>
      </c>
      <c r="AP165" s="24">
        <f>'Table U7'!AP$27*$AZ165</f>
        <v>0</v>
      </c>
      <c r="AQ165" s="24">
        <f t="shared" si="78"/>
        <v>0</v>
      </c>
      <c r="AR165" s="24">
        <f>'Table U7'!AR$27*$AW165</f>
        <v>0</v>
      </c>
      <c r="AS165" s="24">
        <f>'Table U7'!AS$27*$AX165</f>
        <v>0</v>
      </c>
      <c r="AT165" s="24">
        <f>'Table U7'!AT$27*$AY165</f>
        <v>1.1652772316762403</v>
      </c>
      <c r="AU165" s="24">
        <f>'Table U7'!AU$27*$AZ165</f>
        <v>0.92489790937101268</v>
      </c>
      <c r="AV165" s="24">
        <f t="shared" si="79"/>
        <v>2.0901751410472529</v>
      </c>
      <c r="AW165" s="24">
        <v>0</v>
      </c>
      <c r="AX165" s="24">
        <v>0</v>
      </c>
      <c r="AY165" s="24">
        <v>6.8941667098594221</v>
      </c>
      <c r="AZ165" s="24">
        <v>11.229107970219584</v>
      </c>
      <c r="BA165" s="24">
        <f>SUM(AW165:AZ165)</f>
        <v>18.123274680079007</v>
      </c>
      <c r="BB165" s="125">
        <f>BA165-SUM(H165,M165,R165,W165,AB165,AG165,AL165,AQ165,AV165)</f>
        <v>0</v>
      </c>
      <c r="BC165" s="113"/>
      <c r="BD165" s="113"/>
      <c r="BE165" s="113"/>
      <c r="BF165" s="113"/>
      <c r="BG165" s="113"/>
      <c r="BI165" s="120"/>
    </row>
    <row r="166" spans="1:61" x14ac:dyDescent="0.2">
      <c r="A166" s="121" t="s">
        <v>165</v>
      </c>
      <c r="B166" s="126"/>
      <c r="D166" s="124">
        <f>SUM(D167:D169)</f>
        <v>0</v>
      </c>
      <c r="E166" s="124">
        <f>SUM(E167:E169)</f>
        <v>0</v>
      </c>
      <c r="F166" s="124">
        <f>SUM(F167:F169)</f>
        <v>0</v>
      </c>
      <c r="G166" s="124">
        <f>SUM(G167:G169)</f>
        <v>0</v>
      </c>
      <c r="H166" s="112">
        <f t="shared" si="71"/>
        <v>0</v>
      </c>
      <c r="I166" s="124">
        <f>SUM(I167:I169)</f>
        <v>18.59339659694059</v>
      </c>
      <c r="J166" s="124">
        <f>SUM(J167:J169)</f>
        <v>20.026098916449119</v>
      </c>
      <c r="K166" s="124">
        <f>SUM(K167:K169)</f>
        <v>106.67639604824194</v>
      </c>
      <c r="L166" s="124">
        <f>SUM(L167:L169)</f>
        <v>49.325518863515242</v>
      </c>
      <c r="M166" s="112">
        <f t="shared" si="72"/>
        <v>194.62141042514691</v>
      </c>
      <c r="N166" s="124">
        <f>SUM(N167:N169)</f>
        <v>4.2714121416013331</v>
      </c>
      <c r="O166" s="124">
        <f>SUM(O167:O169)</f>
        <v>5.6271853587957157</v>
      </c>
      <c r="P166" s="124">
        <f>SUM(P167:P169)</f>
        <v>29.97527658662932</v>
      </c>
      <c r="Q166" s="124">
        <f>SUM(Q167:Q169)</f>
        <v>13.860105191819873</v>
      </c>
      <c r="R166" s="112">
        <f t="shared" si="73"/>
        <v>53.733979278846235</v>
      </c>
      <c r="S166" s="124">
        <f>SUM(S167:S169)</f>
        <v>0</v>
      </c>
      <c r="T166" s="124">
        <f>SUM(T167:T169)</f>
        <v>0</v>
      </c>
      <c r="U166" s="124">
        <f>SUM(U167:U169)</f>
        <v>0</v>
      </c>
      <c r="V166" s="124">
        <f>SUM(V167:V169)</f>
        <v>116.08516888206114</v>
      </c>
      <c r="W166" s="112">
        <f t="shared" si="74"/>
        <v>116.08516888206114</v>
      </c>
      <c r="X166" s="124">
        <f>SUM(X167:X169)</f>
        <v>0</v>
      </c>
      <c r="Y166" s="124">
        <f>SUM(Y167:Y169)</f>
        <v>0</v>
      </c>
      <c r="Z166" s="124">
        <f>SUM(Z167:Z169)</f>
        <v>0</v>
      </c>
      <c r="AA166" s="124">
        <f>SUM(AA167:AA169)</f>
        <v>0</v>
      </c>
      <c r="AB166" s="112">
        <f t="shared" si="75"/>
        <v>0</v>
      </c>
      <c r="AC166" s="124">
        <f>SUM(AC167:AC169)</f>
        <v>0</v>
      </c>
      <c r="AD166" s="124">
        <f>SUM(AD167:AD169)</f>
        <v>0</v>
      </c>
      <c r="AE166" s="124">
        <f>SUM(AE167:AE169)</f>
        <v>0</v>
      </c>
      <c r="AF166" s="124">
        <f>SUM(AF167:AF169)</f>
        <v>0</v>
      </c>
      <c r="AG166" s="112">
        <f t="shared" si="76"/>
        <v>0</v>
      </c>
      <c r="AH166" s="124">
        <f>SUM(AH167:AH169)</f>
        <v>0</v>
      </c>
      <c r="AI166" s="124">
        <f>SUM(AI167:AI169)</f>
        <v>0</v>
      </c>
      <c r="AJ166" s="124">
        <f>SUM(AJ167:AJ169)</f>
        <v>0</v>
      </c>
      <c r="AK166" s="124">
        <f>SUM(AK167:AK169)</f>
        <v>0</v>
      </c>
      <c r="AL166" s="112">
        <f t="shared" si="77"/>
        <v>0</v>
      </c>
      <c r="AM166" s="124">
        <f>SUM(AM167:AM169)</f>
        <v>20.530826424966307</v>
      </c>
      <c r="AN166" s="124">
        <f>SUM(AN167:AN169)</f>
        <v>22.112816164555696</v>
      </c>
      <c r="AO166" s="124">
        <f>SUM(AO167:AO169)</f>
        <v>117.79206448313975</v>
      </c>
      <c r="AP166" s="124">
        <f>SUM(AP167:AP169)</f>
        <v>54.465232365067948</v>
      </c>
      <c r="AQ166" s="112">
        <f t="shared" si="78"/>
        <v>214.9009394377297</v>
      </c>
      <c r="AR166" s="124">
        <f>SUM(AR167:AR169)</f>
        <v>0</v>
      </c>
      <c r="AS166" s="124">
        <f>SUM(AS167:AS169)</f>
        <v>0</v>
      </c>
      <c r="AT166" s="124">
        <f>SUM(AT167:AT169)</f>
        <v>0</v>
      </c>
      <c r="AU166" s="124">
        <f>SUM(AU167:AU169)</f>
        <v>0</v>
      </c>
      <c r="AV166" s="112">
        <f t="shared" si="79"/>
        <v>0</v>
      </c>
      <c r="AW166" s="124">
        <f>SUM(AW167:AW169)</f>
        <v>44.34882964834506</v>
      </c>
      <c r="AX166" s="124">
        <f t="shared" ref="AX166:AZ166" si="86">SUM(AX167:AX169)</f>
        <v>47.766100439800539</v>
      </c>
      <c r="AY166" s="124">
        <f t="shared" si="86"/>
        <v>254.44373711801103</v>
      </c>
      <c r="AZ166" s="124">
        <f t="shared" si="86"/>
        <v>233.73602530246421</v>
      </c>
      <c r="BA166" s="124">
        <f>SUM(BA167:BA169)</f>
        <v>580.29469250862098</v>
      </c>
      <c r="BI166" s="120"/>
    </row>
    <row r="167" spans="1:61" x14ac:dyDescent="0.2">
      <c r="A167" s="128"/>
      <c r="B167" s="126">
        <v>13</v>
      </c>
      <c r="C167" s="105" t="s">
        <v>50</v>
      </c>
      <c r="D167" s="24">
        <f>'Table U7'!D$29*$AW167</f>
        <v>0</v>
      </c>
      <c r="E167" s="24">
        <f>'Table U7'!E$29*$AX167</f>
        <v>0</v>
      </c>
      <c r="F167" s="24">
        <f>'Table U7'!F$29*$AY167</f>
        <v>0</v>
      </c>
      <c r="G167" s="24">
        <f>'Table U7'!G$29*$AZ167</f>
        <v>0</v>
      </c>
      <c r="H167" s="24">
        <f t="shared" si="71"/>
        <v>0</v>
      </c>
      <c r="I167" s="24">
        <f>'Table U7'!I$29*$AW167</f>
        <v>14.444154495488091</v>
      </c>
      <c r="J167" s="24">
        <f>'Table U7'!J$29*$AX167</f>
        <v>11.352580627230578</v>
      </c>
      <c r="K167" s="24">
        <f>'Table U7'!K$29*$AY167</f>
        <v>69.583228387549283</v>
      </c>
      <c r="L167" s="24">
        <f>'Table U7'!L$29*$AZ167</f>
        <v>31.94571068524019</v>
      </c>
      <c r="M167" s="24">
        <f t="shared" si="72"/>
        <v>127.32567419550814</v>
      </c>
      <c r="N167" s="24">
        <f>'Table U7'!N$29*$AW167</f>
        <v>4.0587003507923276</v>
      </c>
      <c r="O167" s="24">
        <f>'Table U7'!O$29*$AX167</f>
        <v>3.1899910090640398</v>
      </c>
      <c r="P167" s="24">
        <f>'Table U7'!P$29*$AY167</f>
        <v>19.55237141461118</v>
      </c>
      <c r="Q167" s="24">
        <f>'Table U7'!Q$29*$AZ167</f>
        <v>8.9765079157105205</v>
      </c>
      <c r="R167" s="24">
        <f t="shared" si="73"/>
        <v>35.777570690178067</v>
      </c>
      <c r="S167" s="24">
        <f>'Table U7'!S$29*$AW167</f>
        <v>0</v>
      </c>
      <c r="T167" s="24">
        <f>'Table U7'!T$29*$AX167</f>
        <v>0</v>
      </c>
      <c r="U167" s="24">
        <f>'Table U7'!U$29*$AY167</f>
        <v>0</v>
      </c>
      <c r="V167" s="24">
        <f>'Table U7'!V$29*$AZ167</f>
        <v>75.182649983163046</v>
      </c>
      <c r="W167" s="24">
        <f t="shared" si="74"/>
        <v>75.182649983163046</v>
      </c>
      <c r="X167" s="24">
        <f>'Table U7'!X$29*$AW167</f>
        <v>0</v>
      </c>
      <c r="Y167" s="24">
        <f>'Table U7'!Y$29*$AX167</f>
        <v>0</v>
      </c>
      <c r="Z167" s="24">
        <f>'Table U7'!Z$29*$AY167</f>
        <v>0</v>
      </c>
      <c r="AA167" s="24">
        <f>'Table U7'!AA$29*$AZ167</f>
        <v>0</v>
      </c>
      <c r="AB167" s="24">
        <f t="shared" si="75"/>
        <v>0</v>
      </c>
      <c r="AC167" s="24">
        <f>'Table U7'!AC$29*$AW167</f>
        <v>0</v>
      </c>
      <c r="AD167" s="24">
        <f>'Table U7'!AD$29*$AX167</f>
        <v>0</v>
      </c>
      <c r="AE167" s="24">
        <f>'Table U7'!AE$29*$AY167</f>
        <v>0</v>
      </c>
      <c r="AF167" s="24">
        <f>'Table U7'!AF$29*$AZ167</f>
        <v>0</v>
      </c>
      <c r="AG167" s="24">
        <f t="shared" si="76"/>
        <v>0</v>
      </c>
      <c r="AH167" s="24">
        <f>'Table U7'!AH$29*$AW167</f>
        <v>0</v>
      </c>
      <c r="AI167" s="24">
        <f>'Table U7'!AI$29*$AX167</f>
        <v>0</v>
      </c>
      <c r="AJ167" s="24">
        <f>'Table U7'!AJ$29*$AY167</f>
        <v>0</v>
      </c>
      <c r="AK167" s="24">
        <f>'Table U7'!AK$29*$AZ167</f>
        <v>0</v>
      </c>
      <c r="AL167" s="24">
        <f t="shared" si="77"/>
        <v>0</v>
      </c>
      <c r="AM167" s="24">
        <f>'Table U7'!AM$29*$AW167</f>
        <v>15.949233764585973</v>
      </c>
      <c r="AN167" s="24">
        <f>'Table U7'!AN$29*$AX167</f>
        <v>12.53551824799227</v>
      </c>
      <c r="AO167" s="24">
        <f>'Table U7'!AO$29*$AY167</f>
        <v>76.83379293639274</v>
      </c>
      <c r="AP167" s="24">
        <f>'Table U7'!AP$29*$AZ167</f>
        <v>35.274450135096721</v>
      </c>
      <c r="AQ167" s="24">
        <f t="shared" si="78"/>
        <v>140.5929950840677</v>
      </c>
      <c r="AR167" s="24">
        <f>'Table U7'!AR$29*$AW167</f>
        <v>0</v>
      </c>
      <c r="AS167" s="24">
        <f>'Table U7'!AS$29*$AX167</f>
        <v>0</v>
      </c>
      <c r="AT167" s="24">
        <f>'Table U7'!AT$29*$AY167</f>
        <v>0</v>
      </c>
      <c r="AU167" s="24">
        <f>'Table U7'!AU$29*$AZ167</f>
        <v>0</v>
      </c>
      <c r="AV167" s="24">
        <f t="shared" si="79"/>
        <v>0</v>
      </c>
      <c r="AW167" s="24">
        <v>34.45208861086639</v>
      </c>
      <c r="AX167" s="24">
        <v>27.078089884286889</v>
      </c>
      <c r="AY167" s="24">
        <v>165.96939273855321</v>
      </c>
      <c r="AZ167" s="24">
        <v>151.37931871921049</v>
      </c>
      <c r="BA167" s="24">
        <f t="shared" ref="BA167:BA172" si="87">SUM(AW167:AZ167)</f>
        <v>378.87888995291701</v>
      </c>
      <c r="BI167" s="120"/>
    </row>
    <row r="168" spans="1:61" x14ac:dyDescent="0.2">
      <c r="A168" s="127"/>
      <c r="B168" s="126">
        <v>14</v>
      </c>
      <c r="C168" s="105" t="s">
        <v>51</v>
      </c>
      <c r="D168" s="24">
        <f>'Table U7'!D$30*$AW168</f>
        <v>0</v>
      </c>
      <c r="E168" s="24">
        <f>'Table U7'!E$30*$AX168</f>
        <v>0</v>
      </c>
      <c r="F168" s="24">
        <f>'Table U7'!F$30*$AY168</f>
        <v>0</v>
      </c>
      <c r="G168" s="24">
        <f>'Table U7'!G$30*$AZ168</f>
        <v>0</v>
      </c>
      <c r="H168" s="24">
        <f t="shared" si="71"/>
        <v>0</v>
      </c>
      <c r="I168" s="24">
        <f>'Table U7'!I$30*$AW168</f>
        <v>4.1492421014524998</v>
      </c>
      <c r="J168" s="24">
        <f>'Table U7'!J$30*$AX168</f>
        <v>8.6735182892185403</v>
      </c>
      <c r="K168" s="24">
        <f>'Table U7'!K$30*$AY168</f>
        <v>33.039339976918519</v>
      </c>
      <c r="L168" s="24">
        <f>'Table U7'!L$30*$AZ168</f>
        <v>13.971195476604843</v>
      </c>
      <c r="M168" s="24">
        <f t="shared" si="72"/>
        <v>59.833295844194403</v>
      </c>
      <c r="N168" s="24">
        <f>'Table U7'!N$30*$AW168</f>
        <v>0.21271179080900532</v>
      </c>
      <c r="O168" s="24">
        <f>'Table U7'!O$30*$AX168</f>
        <v>2.4371943497316764</v>
      </c>
      <c r="P168" s="24">
        <f>'Table U7'!P$30*$AY168</f>
        <v>9.2838096405126276</v>
      </c>
      <c r="Q168" s="24">
        <f>'Table U7'!Q$30*$AZ168</f>
        <v>3.9258023721358768</v>
      </c>
      <c r="R168" s="24">
        <f t="shared" si="73"/>
        <v>15.859518153189185</v>
      </c>
      <c r="S168" s="24">
        <f>'Table U7'!S$30*$AW168</f>
        <v>0</v>
      </c>
      <c r="T168" s="24">
        <f>'Table U7'!T$30*$AX168</f>
        <v>0</v>
      </c>
      <c r="U168" s="24">
        <f>'Table U7'!U$30*$AY168</f>
        <v>0</v>
      </c>
      <c r="V168" s="24">
        <f>'Table U7'!V$30*$AZ168</f>
        <v>32.880517504005404</v>
      </c>
      <c r="W168" s="24">
        <f t="shared" si="74"/>
        <v>32.880517504005404</v>
      </c>
      <c r="X168" s="24">
        <f>'Table U7'!X$30*$AW168</f>
        <v>0</v>
      </c>
      <c r="Y168" s="24">
        <f>'Table U7'!Y$30*$AX168</f>
        <v>0</v>
      </c>
      <c r="Z168" s="24">
        <f>'Table U7'!Z$30*$AY168</f>
        <v>0</v>
      </c>
      <c r="AA168" s="24">
        <f>'Table U7'!AA$30*$AZ168</f>
        <v>0</v>
      </c>
      <c r="AB168" s="24">
        <f t="shared" si="75"/>
        <v>0</v>
      </c>
      <c r="AC168" s="24">
        <f>'Table U7'!AC$30*$AW168</f>
        <v>0</v>
      </c>
      <c r="AD168" s="24">
        <f>'Table U7'!AD$30*$AX168</f>
        <v>0</v>
      </c>
      <c r="AE168" s="24">
        <f>'Table U7'!AE$30*$AY168</f>
        <v>0</v>
      </c>
      <c r="AF168" s="24">
        <f>'Table U7'!AF$30*$AZ168</f>
        <v>0</v>
      </c>
      <c r="AG168" s="24">
        <f t="shared" si="76"/>
        <v>0</v>
      </c>
      <c r="AH168" s="24">
        <f>'Table U7'!AH$30*$AW168</f>
        <v>0</v>
      </c>
      <c r="AI168" s="24">
        <f>'Table U7'!AI$30*$AX168</f>
        <v>0</v>
      </c>
      <c r="AJ168" s="24">
        <f>'Table U7'!AJ$30*$AY168</f>
        <v>0</v>
      </c>
      <c r="AK168" s="24">
        <f>'Table U7'!AK$30*$AZ168</f>
        <v>0</v>
      </c>
      <c r="AL168" s="24">
        <f t="shared" si="77"/>
        <v>0</v>
      </c>
      <c r="AM168" s="24">
        <f>'Table U7'!AM$30*$AW168</f>
        <v>4.5815926603803359</v>
      </c>
      <c r="AN168" s="24">
        <f>'Table U7'!AN$30*$AX168</f>
        <v>9.5772979165634258</v>
      </c>
      <c r="AO168" s="24">
        <f>'Table U7'!AO$30*$AY168</f>
        <v>36.482035475604178</v>
      </c>
      <c r="AP168" s="24">
        <f>'Table U7'!AP$30*$AZ168</f>
        <v>15.426992469285892</v>
      </c>
      <c r="AQ168" s="24">
        <f t="shared" si="78"/>
        <v>66.067918521833832</v>
      </c>
      <c r="AR168" s="24">
        <f>'Table U7'!AR$30*$AW168</f>
        <v>0</v>
      </c>
      <c r="AS168" s="24">
        <f>'Table U7'!AS$30*$AX168</f>
        <v>0</v>
      </c>
      <c r="AT168" s="24">
        <f>'Table U7'!AT$30*$AY168</f>
        <v>0</v>
      </c>
      <c r="AU168" s="24">
        <f>'Table U7'!AU$30*$AZ168</f>
        <v>0</v>
      </c>
      <c r="AV168" s="24">
        <f t="shared" si="79"/>
        <v>0</v>
      </c>
      <c r="AW168" s="24">
        <v>9.8967410374786713</v>
      </c>
      <c r="AX168" s="24">
        <v>20.688010555513646</v>
      </c>
      <c r="AY168" s="24">
        <v>78.805185093035334</v>
      </c>
      <c r="AZ168" s="24">
        <v>66.204507822032028</v>
      </c>
      <c r="BA168" s="24">
        <f t="shared" si="87"/>
        <v>175.59444450805967</v>
      </c>
      <c r="BI168" s="120"/>
    </row>
    <row r="169" spans="1:61" x14ac:dyDescent="0.2">
      <c r="A169" s="127"/>
      <c r="B169" s="126">
        <v>15</v>
      </c>
      <c r="C169" s="105" t="s">
        <v>52</v>
      </c>
      <c r="D169" s="24">
        <f>'Table U7'!D$31*$AW169</f>
        <v>0</v>
      </c>
      <c r="E169" s="24">
        <f>'Table U7'!E$31*$AX169</f>
        <v>0</v>
      </c>
      <c r="F169" s="24">
        <f>'Table U7'!F$31*$AY169</f>
        <v>0</v>
      </c>
      <c r="G169" s="24">
        <f>'Table U7'!G$31*$AZ169</f>
        <v>0</v>
      </c>
      <c r="H169" s="24">
        <f t="shared" si="71"/>
        <v>0</v>
      </c>
      <c r="I169" s="24">
        <f>'Table U7'!I$31*$AW169</f>
        <v>0</v>
      </c>
      <c r="J169" s="24">
        <f>'Table U7'!J$31*$AX169</f>
        <v>0</v>
      </c>
      <c r="K169" s="24">
        <f>'Table U7'!K$31*$AY169</f>
        <v>4.0538276837741343</v>
      </c>
      <c r="L169" s="24">
        <f>'Table U7'!L$31*$AZ169</f>
        <v>3.4086127016702101</v>
      </c>
      <c r="M169" s="24">
        <f t="shared" si="72"/>
        <v>7.462440385444344</v>
      </c>
      <c r="N169" s="24">
        <f>'Table U7'!N$31*$AW169</f>
        <v>0</v>
      </c>
      <c r="O169" s="24">
        <f>'Table U7'!O$31*$AX169</f>
        <v>0</v>
      </c>
      <c r="P169" s="24">
        <f>'Table U7'!P$31*$AY169</f>
        <v>1.1390955315055111</v>
      </c>
      <c r="Q169" s="24">
        <f>'Table U7'!Q$31*$AZ169</f>
        <v>0.95779490397347566</v>
      </c>
      <c r="R169" s="24">
        <f t="shared" si="73"/>
        <v>2.0968904354789868</v>
      </c>
      <c r="S169" s="24">
        <f>'Table U7'!S$31*$AW169</f>
        <v>0</v>
      </c>
      <c r="T169" s="24">
        <f>'Table U7'!T$31*$AX169</f>
        <v>0</v>
      </c>
      <c r="U169" s="24">
        <f>'Table U7'!U$31*$AY169</f>
        <v>0</v>
      </c>
      <c r="V169" s="24">
        <f>'Table U7'!V$31*$AZ169</f>
        <v>8.0220013948926923</v>
      </c>
      <c r="W169" s="24">
        <f t="shared" si="74"/>
        <v>8.0220013948926923</v>
      </c>
      <c r="X169" s="24">
        <f>'Table U7'!X$31*$AW169</f>
        <v>0</v>
      </c>
      <c r="Y169" s="24">
        <f>'Table U7'!Y$31*$AX169</f>
        <v>0</v>
      </c>
      <c r="Z169" s="24">
        <f>'Table U7'!Z$31*$AY169</f>
        <v>0</v>
      </c>
      <c r="AA169" s="24">
        <f>'Table U7'!AA$31*$AZ169</f>
        <v>0</v>
      </c>
      <c r="AB169" s="24">
        <f t="shared" si="75"/>
        <v>0</v>
      </c>
      <c r="AC169" s="24">
        <f>'Table U7'!AC$31*$AW169</f>
        <v>0</v>
      </c>
      <c r="AD169" s="24">
        <f>'Table U7'!AD$31*$AX169</f>
        <v>0</v>
      </c>
      <c r="AE169" s="24">
        <f>'Table U7'!AE$31*$AY169</f>
        <v>0</v>
      </c>
      <c r="AF169" s="24">
        <f>'Table U7'!AF$31*$AZ169</f>
        <v>0</v>
      </c>
      <c r="AG169" s="24">
        <f t="shared" si="76"/>
        <v>0</v>
      </c>
      <c r="AH169" s="24">
        <f>'Table U7'!AH$31*$AW169</f>
        <v>0</v>
      </c>
      <c r="AI169" s="24">
        <f>'Table U7'!AI$31*$AX169</f>
        <v>0</v>
      </c>
      <c r="AJ169" s="24">
        <f>'Table U7'!AJ$31*$AY169</f>
        <v>0</v>
      </c>
      <c r="AK169" s="24">
        <f>'Table U7'!AK$31*$AZ169</f>
        <v>0</v>
      </c>
      <c r="AL169" s="24">
        <f t="shared" si="77"/>
        <v>0</v>
      </c>
      <c r="AM169" s="24">
        <f>'Table U7'!AM$31*$AW169</f>
        <v>0</v>
      </c>
      <c r="AN169" s="24">
        <f>'Table U7'!AN$31*$AX169</f>
        <v>0</v>
      </c>
      <c r="AO169" s="24">
        <f>'Table U7'!AO$31*$AY169</f>
        <v>4.4762360711428393</v>
      </c>
      <c r="AP169" s="24">
        <f>'Table U7'!AP$31*$AZ169</f>
        <v>3.7637897606853361</v>
      </c>
      <c r="AQ169" s="24">
        <f t="shared" si="78"/>
        <v>8.2400258318281754</v>
      </c>
      <c r="AR169" s="24">
        <f>'Table U7'!AR$31*$AW169</f>
        <v>0</v>
      </c>
      <c r="AS169" s="24">
        <f>'Table U7'!AS$31*$AX169</f>
        <v>0</v>
      </c>
      <c r="AT169" s="24">
        <f>'Table U7'!AT$31*$AY169</f>
        <v>0</v>
      </c>
      <c r="AU169" s="24">
        <f>'Table U7'!AU$31*$AZ169</f>
        <v>0</v>
      </c>
      <c r="AV169" s="24">
        <f t="shared" si="79"/>
        <v>0</v>
      </c>
      <c r="AW169" s="24">
        <v>0</v>
      </c>
      <c r="AX169" s="24">
        <v>0</v>
      </c>
      <c r="AY169" s="24">
        <v>9.6691592864224845</v>
      </c>
      <c r="AZ169" s="24">
        <v>16.152198761221715</v>
      </c>
      <c r="BA169" s="24">
        <f t="shared" si="87"/>
        <v>25.8213580476442</v>
      </c>
      <c r="BB169" s="125">
        <f>BA169-SUM(H169,M169,R169,W169,AB169,AG169,AL169,AQ169,AV169)</f>
        <v>0</v>
      </c>
      <c r="BC169" s="113"/>
      <c r="BD169" s="113"/>
      <c r="BE169" s="113"/>
      <c r="BF169" s="113"/>
      <c r="BG169" s="113"/>
      <c r="BI169" s="120"/>
    </row>
    <row r="170" spans="1:61" x14ac:dyDescent="0.2">
      <c r="A170" s="121" t="s">
        <v>166</v>
      </c>
      <c r="B170" s="126"/>
      <c r="D170" s="129">
        <f>SUM(D171:D172)</f>
        <v>0</v>
      </c>
      <c r="E170" s="124">
        <f>SUM(E171:E172)</f>
        <v>0</v>
      </c>
      <c r="F170" s="124">
        <f>SUM(F171:F172)</f>
        <v>0</v>
      </c>
      <c r="G170" s="124">
        <f>SUM(G171:G172)</f>
        <v>0</v>
      </c>
      <c r="H170" s="112">
        <f t="shared" si="71"/>
        <v>0</v>
      </c>
      <c r="I170" s="124">
        <f>SUM(I171:I172)</f>
        <v>19.791399696821152</v>
      </c>
      <c r="J170" s="124">
        <f>SUM(J171:J172)</f>
        <v>10.49947805807696</v>
      </c>
      <c r="K170" s="124">
        <f>SUM(K171:K172)</f>
        <v>121.95604997402224</v>
      </c>
      <c r="L170" s="124">
        <f>SUM(L171:L172)</f>
        <v>174.6499634782993</v>
      </c>
      <c r="M170" s="112">
        <f t="shared" si="72"/>
        <v>326.89689120721965</v>
      </c>
      <c r="N170" s="124">
        <f>SUM(N171:N172)</f>
        <v>31.428402952033597</v>
      </c>
      <c r="O170" s="124">
        <f>SUM(O171:O172)</f>
        <v>16.672990907675857</v>
      </c>
      <c r="P170" s="124">
        <f>SUM(P171:P172)</f>
        <v>193.6641136926533</v>
      </c>
      <c r="Q170" s="124">
        <f>SUM(Q171:Q172)</f>
        <v>277.34114372090454</v>
      </c>
      <c r="R170" s="112">
        <f t="shared" si="73"/>
        <v>519.10665127326729</v>
      </c>
      <c r="S170" s="124">
        <f>SUM(S171:S172)</f>
        <v>0</v>
      </c>
      <c r="T170" s="124">
        <f>SUM(T171:T172)</f>
        <v>0</v>
      </c>
      <c r="U170" s="124">
        <f>SUM(U171:U172)</f>
        <v>0</v>
      </c>
      <c r="V170" s="124">
        <f>SUM(V171:V172)</f>
        <v>158.29690634667111</v>
      </c>
      <c r="W170" s="112">
        <f t="shared" si="74"/>
        <v>158.29690634667111</v>
      </c>
      <c r="X170" s="124">
        <f>SUM(X171:X172)</f>
        <v>0</v>
      </c>
      <c r="Y170" s="124">
        <f>SUM(Y171:Y172)</f>
        <v>0</v>
      </c>
      <c r="Z170" s="124">
        <f>SUM(Z171:Z172)</f>
        <v>0</v>
      </c>
      <c r="AA170" s="124">
        <f>SUM(AA171:AA172)</f>
        <v>187.47743649105439</v>
      </c>
      <c r="AB170" s="112">
        <f t="shared" si="75"/>
        <v>187.47743649105439</v>
      </c>
      <c r="AC170" s="124">
        <f>SUM(AC171:AC172)</f>
        <v>0</v>
      </c>
      <c r="AD170" s="124">
        <f>SUM(AD171:AD172)</f>
        <v>0</v>
      </c>
      <c r="AE170" s="124">
        <f>SUM(AE171:AE172)</f>
        <v>0</v>
      </c>
      <c r="AF170" s="124">
        <f>SUM(AF171:AF172)</f>
        <v>0</v>
      </c>
      <c r="AG170" s="112">
        <f t="shared" si="76"/>
        <v>0</v>
      </c>
      <c r="AH170" s="124">
        <f>SUM(AH171:AH172)</f>
        <v>0</v>
      </c>
      <c r="AI170" s="124">
        <f>SUM(AI171:AI172)</f>
        <v>0</v>
      </c>
      <c r="AJ170" s="124">
        <f>SUM(AJ171:AJ172)</f>
        <v>0</v>
      </c>
      <c r="AK170" s="124">
        <f>SUM(AK171:AK172)</f>
        <v>0</v>
      </c>
      <c r="AL170" s="112">
        <f t="shared" si="77"/>
        <v>0</v>
      </c>
      <c r="AM170" s="124">
        <f>SUM(AM171:AM172)</f>
        <v>5.2239102204055863</v>
      </c>
      <c r="AN170" s="124">
        <f>SUM(AN171:AN172)</f>
        <v>2.7713214616812585</v>
      </c>
      <c r="AO170" s="124">
        <f>SUM(AO171:AO172)</f>
        <v>32.190116194859954</v>
      </c>
      <c r="AP170" s="124">
        <f>SUM(AP171:AP172)</f>
        <v>46.098595510366572</v>
      </c>
      <c r="AQ170" s="112">
        <f t="shared" si="78"/>
        <v>86.283943387313371</v>
      </c>
      <c r="AR170" s="124">
        <f>SUM(AR171:AR172)</f>
        <v>7.6357686289203066</v>
      </c>
      <c r="AS170" s="124">
        <f>SUM(AS171:AS172)</f>
        <v>4.0508294715900313</v>
      </c>
      <c r="AT170" s="124">
        <f>SUM(AT171:AT172)</f>
        <v>47.052163806698701</v>
      </c>
      <c r="AU170" s="124">
        <f>SUM(AU171:AU172)</f>
        <v>67.382132269496466</v>
      </c>
      <c r="AV170" s="112">
        <f t="shared" si="79"/>
        <v>126.12089417670551</v>
      </c>
      <c r="AW170" s="124">
        <v>44.34882964834506</v>
      </c>
      <c r="AX170" s="124">
        <v>47.766100439800532</v>
      </c>
      <c r="AY170" s="124">
        <v>254.44373711801109</v>
      </c>
      <c r="AZ170" s="124">
        <v>233.73602530246418</v>
      </c>
      <c r="BA170" s="124">
        <f t="shared" si="87"/>
        <v>580.29469250862087</v>
      </c>
      <c r="BI170" s="120"/>
    </row>
    <row r="171" spans="1:61" x14ac:dyDescent="0.2">
      <c r="B171" s="126">
        <v>17</v>
      </c>
      <c r="C171" s="105" t="s">
        <v>54</v>
      </c>
      <c r="D171" s="24">
        <f>'Table U7'!D$33*$AW171</f>
        <v>0</v>
      </c>
      <c r="E171" s="24">
        <f>'Table U7'!E$33*$AX171</f>
        <v>0</v>
      </c>
      <c r="F171" s="24">
        <f>'Table U7'!F$33*$AY171</f>
        <v>0</v>
      </c>
      <c r="G171" s="24">
        <f>'Table U7'!G$33*$AZ171</f>
        <v>0</v>
      </c>
      <c r="H171" s="24">
        <f t="shared" si="71"/>
        <v>0</v>
      </c>
      <c r="I171" s="24">
        <f>'Table U7'!I$33*$AW171</f>
        <v>19.791399696821152</v>
      </c>
      <c r="J171" s="24">
        <f>'Table U7'!J$33*$AX171</f>
        <v>9.2562396562697771</v>
      </c>
      <c r="K171" s="24">
        <f>'Table U7'!K$33*$AY171</f>
        <v>103.41837083368019</v>
      </c>
      <c r="L171" s="24">
        <f>'Table U7'!L$33*$AZ171</f>
        <v>112.45883539941629</v>
      </c>
      <c r="M171" s="24">
        <f t="shared" si="72"/>
        <v>244.92484558618742</v>
      </c>
      <c r="N171" s="24">
        <f>'Table U7'!N$33*$AW171</f>
        <v>31.428402952033597</v>
      </c>
      <c r="O171" s="24">
        <f>'Table U7'!O$33*$AX171</f>
        <v>14.698749668754582</v>
      </c>
      <c r="P171" s="24">
        <f>'Table U7'!P$33*$AY171</f>
        <v>164.22659746120885</v>
      </c>
      <c r="Q171" s="24">
        <f>'Table U7'!Q$33*$AZ171</f>
        <v>178.58269999048946</v>
      </c>
      <c r="R171" s="24">
        <f t="shared" si="73"/>
        <v>388.93645007248648</v>
      </c>
      <c r="S171" s="24">
        <f>'Table U7'!S$33*$AW171</f>
        <v>0</v>
      </c>
      <c r="T171" s="24">
        <f>'Table U7'!T$33*$AX171</f>
        <v>0</v>
      </c>
      <c r="U171" s="24">
        <f>'Table U7'!U$33*$AY171</f>
        <v>0</v>
      </c>
      <c r="V171" s="24">
        <f>'Table U7'!V$33*$AZ171</f>
        <v>101.92894049639486</v>
      </c>
      <c r="W171" s="24">
        <f t="shared" si="74"/>
        <v>101.92894049639486</v>
      </c>
      <c r="X171" s="24">
        <f>'Table U7'!X$33*$AW171</f>
        <v>0</v>
      </c>
      <c r="Y171" s="24">
        <f>'Table U7'!Y$33*$AX171</f>
        <v>0</v>
      </c>
      <c r="Z171" s="24">
        <f>'Table U7'!Z$33*$AY171</f>
        <v>0</v>
      </c>
      <c r="AA171" s="24">
        <f>'Table U7'!AA$33*$AZ171</f>
        <v>120.71857188834561</v>
      </c>
      <c r="AB171" s="24">
        <f t="shared" si="75"/>
        <v>120.71857188834561</v>
      </c>
      <c r="AC171" s="24">
        <f>'Table U7'!AC$33*$AW171</f>
        <v>0</v>
      </c>
      <c r="AD171" s="24">
        <f>'Table U7'!AD$33*$AX171</f>
        <v>0</v>
      </c>
      <c r="AE171" s="24">
        <f>'Table U7'!AE$33*$AY171</f>
        <v>0</v>
      </c>
      <c r="AF171" s="24">
        <f>'Table U7'!AF$33*$AZ171</f>
        <v>0</v>
      </c>
      <c r="AG171" s="24">
        <f t="shared" si="76"/>
        <v>0</v>
      </c>
      <c r="AH171" s="24">
        <f>'Table U7'!AH$33*$AW171</f>
        <v>0</v>
      </c>
      <c r="AI171" s="24">
        <f>'Table U7'!AI$33*$AX171</f>
        <v>0</v>
      </c>
      <c r="AJ171" s="24">
        <f>'Table U7'!AJ$33*$AY171</f>
        <v>0</v>
      </c>
      <c r="AK171" s="24">
        <f>'Table U7'!AK$33*$AZ171</f>
        <v>0</v>
      </c>
      <c r="AL171" s="24">
        <f t="shared" si="77"/>
        <v>0</v>
      </c>
      <c r="AM171" s="24">
        <f>'Table U7'!AM$33*$AW171</f>
        <v>5.2239102204055863</v>
      </c>
      <c r="AN171" s="24">
        <f>'Table U7'!AN$33*$AX171</f>
        <v>2.4431705530497489</v>
      </c>
      <c r="AO171" s="24">
        <f>'Table U7'!AO$33*$AY171</f>
        <v>27.297123632065805</v>
      </c>
      <c r="AP171" s="24">
        <f>'Table U7'!AP$33*$AZ171</f>
        <v>29.683340674094872</v>
      </c>
      <c r="AQ171" s="24">
        <f t="shared" si="78"/>
        <v>64.647545079616009</v>
      </c>
      <c r="AR171" s="24">
        <f>'Table U7'!AR$33*$AW171</f>
        <v>7.6357686289203066</v>
      </c>
      <c r="AS171" s="24">
        <f>'Table U7'!AS$33*$AX171</f>
        <v>3.5711726038489862</v>
      </c>
      <c r="AT171" s="24">
        <f>'Table U7'!AT$33*$AY171</f>
        <v>39.900096191412779</v>
      </c>
      <c r="AU171" s="24">
        <f>'Table U7'!AU$33*$AZ171</f>
        <v>43.388020076503196</v>
      </c>
      <c r="AV171" s="24">
        <f t="shared" si="79"/>
        <v>94.495057500685263</v>
      </c>
      <c r="AW171" s="24">
        <v>64.079481498180641</v>
      </c>
      <c r="AX171" s="24">
        <v>29.969332481923097</v>
      </c>
      <c r="AY171" s="24">
        <v>334.84218811836763</v>
      </c>
      <c r="AZ171" s="24">
        <v>586.76040852524432</v>
      </c>
      <c r="BA171" s="24">
        <f t="shared" si="87"/>
        <v>1015.6514106237157</v>
      </c>
      <c r="BI171" s="120"/>
    </row>
    <row r="172" spans="1:61" x14ac:dyDescent="0.2">
      <c r="A172" s="127"/>
      <c r="B172" s="126">
        <v>18</v>
      </c>
      <c r="C172" s="105" t="s">
        <v>55</v>
      </c>
      <c r="D172" s="24">
        <f>'Table U7'!D$34*$AW172</f>
        <v>0</v>
      </c>
      <c r="E172" s="24">
        <f>'Table U7'!E$34*$AX172</f>
        <v>0</v>
      </c>
      <c r="F172" s="24">
        <f>'Table U7'!F$34*$AY172</f>
        <v>0</v>
      </c>
      <c r="G172" s="24">
        <f>'Table U7'!G$34*$AZ172</f>
        <v>0</v>
      </c>
      <c r="H172" s="24">
        <f t="shared" si="71"/>
        <v>0</v>
      </c>
      <c r="I172" s="24">
        <f>'Table U7'!I$34*$AW172</f>
        <v>0</v>
      </c>
      <c r="J172" s="24">
        <f>'Table U7'!J$34*$AX172</f>
        <v>1.2432384018071823</v>
      </c>
      <c r="K172" s="24">
        <f>'Table U7'!K$34*$AY172</f>
        <v>18.537679140342053</v>
      </c>
      <c r="L172" s="24">
        <f>'Table U7'!L$34*$AZ172</f>
        <v>62.191128078883018</v>
      </c>
      <c r="M172" s="24">
        <f t="shared" si="72"/>
        <v>81.972045621032251</v>
      </c>
      <c r="N172" s="24">
        <f>'Table U7'!N$34*$AW172</f>
        <v>0</v>
      </c>
      <c r="O172" s="24">
        <f>'Table U7'!O$34*$AX172</f>
        <v>1.9742412389212765</v>
      </c>
      <c r="P172" s="24">
        <f>'Table U7'!P$34*$AY172</f>
        <v>29.437516231444462</v>
      </c>
      <c r="Q172" s="24">
        <f>'Table U7'!Q$34*$AZ172</f>
        <v>98.758443730415095</v>
      </c>
      <c r="R172" s="24">
        <f t="shared" si="73"/>
        <v>130.17020120078084</v>
      </c>
      <c r="S172" s="24">
        <f>'Table U7'!S$34*$AW172</f>
        <v>0</v>
      </c>
      <c r="T172" s="24">
        <f>'Table U7'!T$34*$AX172</f>
        <v>0</v>
      </c>
      <c r="U172" s="24">
        <f>'Table U7'!U$34*$AY172</f>
        <v>0</v>
      </c>
      <c r="V172" s="24">
        <f>'Table U7'!V$34*$AZ172</f>
        <v>56.367965850276256</v>
      </c>
      <c r="W172" s="24">
        <f t="shared" si="74"/>
        <v>56.367965850276256</v>
      </c>
      <c r="X172" s="24">
        <f>'Table U7'!X$34*$AW172</f>
        <v>0</v>
      </c>
      <c r="Y172" s="24">
        <f>'Table U7'!Y$34*$AX172</f>
        <v>0</v>
      </c>
      <c r="Z172" s="24">
        <f>'Table U7'!Z$34*$AY172</f>
        <v>0</v>
      </c>
      <c r="AA172" s="24">
        <f>'Table U7'!AA$34*$AZ172</f>
        <v>66.758864602708783</v>
      </c>
      <c r="AB172" s="24">
        <f t="shared" si="75"/>
        <v>66.758864602708783</v>
      </c>
      <c r="AC172" s="24">
        <f>'Table U7'!AC$34*$AW172</f>
        <v>0</v>
      </c>
      <c r="AD172" s="24">
        <f>'Table U7'!AD$34*$AX172</f>
        <v>0</v>
      </c>
      <c r="AE172" s="24">
        <f>'Table U7'!AE$34*$AY172</f>
        <v>0</v>
      </c>
      <c r="AF172" s="24">
        <f>'Table U7'!AF$34*$AZ172</f>
        <v>0</v>
      </c>
      <c r="AG172" s="24">
        <f t="shared" si="76"/>
        <v>0</v>
      </c>
      <c r="AH172" s="24">
        <f>'Table U7'!AH$34*$AW172</f>
        <v>0</v>
      </c>
      <c r="AI172" s="24">
        <f>'Table U7'!AI$34*$AX172</f>
        <v>0</v>
      </c>
      <c r="AJ172" s="24">
        <f>'Table U7'!AJ$34*$AY172</f>
        <v>0</v>
      </c>
      <c r="AK172" s="24">
        <f>'Table U7'!AK$34*$AZ172</f>
        <v>0</v>
      </c>
      <c r="AL172" s="24">
        <f t="shared" si="77"/>
        <v>0</v>
      </c>
      <c r="AM172" s="24">
        <f>'Table U7'!AM$34*$AW172</f>
        <v>0</v>
      </c>
      <c r="AN172" s="24">
        <f>'Table U7'!AN$34*$AX172</f>
        <v>0.32815090863150953</v>
      </c>
      <c r="AO172" s="24">
        <f>'Table U7'!AO$34*$AY172</f>
        <v>4.8929925627941486</v>
      </c>
      <c r="AP172" s="24">
        <f>'Table U7'!AP$34*$AZ172</f>
        <v>16.4152548362717</v>
      </c>
      <c r="AQ172" s="24">
        <f t="shared" si="78"/>
        <v>21.636398307697359</v>
      </c>
      <c r="AR172" s="24">
        <f>'Table U7'!AR$34*$AW172</f>
        <v>0</v>
      </c>
      <c r="AS172" s="24">
        <f>'Table U7'!AS$34*$AX172</f>
        <v>0.47965686774104488</v>
      </c>
      <c r="AT172" s="24">
        <f>'Table U7'!AT$34*$AY172</f>
        <v>7.1520676152859224</v>
      </c>
      <c r="AU172" s="24">
        <f>'Table U7'!AU$34*$AZ172</f>
        <v>23.994112192993274</v>
      </c>
      <c r="AV172" s="24">
        <f t="shared" si="79"/>
        <v>31.625836676020242</v>
      </c>
      <c r="AW172" s="24">
        <v>0</v>
      </c>
      <c r="AX172" s="24">
        <v>4.0252874171010129</v>
      </c>
      <c r="AY172" s="24">
        <v>60.02025554986659</v>
      </c>
      <c r="AZ172" s="24">
        <v>324.48576929154814</v>
      </c>
      <c r="BA172" s="24">
        <f t="shared" si="87"/>
        <v>388.53131225851575</v>
      </c>
      <c r="BB172" s="125">
        <f>BA172-SUM(H172,M172,R172,W172,AB172,AG172,AL172,AQ172,AV172)</f>
        <v>0</v>
      </c>
      <c r="BC172" s="113"/>
      <c r="BD172" s="113"/>
      <c r="BE172" s="113"/>
      <c r="BF172" s="113"/>
      <c r="BG172" s="113"/>
      <c r="BI172" s="120"/>
    </row>
    <row r="173" spans="1:61" x14ac:dyDescent="0.2">
      <c r="A173" s="130" t="s">
        <v>167</v>
      </c>
      <c r="B173" s="126"/>
      <c r="D173" s="124">
        <f t="shared" ref="D173:AW173" si="88">SUM(D174:D179)</f>
        <v>0</v>
      </c>
      <c r="E173" s="124">
        <f t="shared" si="88"/>
        <v>0</v>
      </c>
      <c r="F173" s="124">
        <f t="shared" si="88"/>
        <v>0</v>
      </c>
      <c r="G173" s="124">
        <f t="shared" si="88"/>
        <v>0</v>
      </c>
      <c r="H173" s="124">
        <f t="shared" si="88"/>
        <v>0</v>
      </c>
      <c r="I173" s="124">
        <f t="shared" si="88"/>
        <v>0</v>
      </c>
      <c r="J173" s="124">
        <f t="shared" si="88"/>
        <v>1273.1183724558489</v>
      </c>
      <c r="K173" s="124">
        <f t="shared" si="88"/>
        <v>4392.6797779802682</v>
      </c>
      <c r="L173" s="124">
        <f t="shared" si="88"/>
        <v>873.70413259406769</v>
      </c>
      <c r="M173" s="124">
        <f t="shared" si="88"/>
        <v>6539.502283030185</v>
      </c>
      <c r="N173" s="124">
        <f t="shared" si="88"/>
        <v>0</v>
      </c>
      <c r="O173" s="124">
        <f t="shared" si="88"/>
        <v>592.19388268005127</v>
      </c>
      <c r="P173" s="124">
        <f t="shared" si="88"/>
        <v>2445.6293597301965</v>
      </c>
      <c r="Q173" s="124">
        <f t="shared" si="88"/>
        <v>479.63877033867391</v>
      </c>
      <c r="R173" s="124">
        <f t="shared" si="88"/>
        <v>3517.462012748922</v>
      </c>
      <c r="S173" s="124">
        <f t="shared" si="88"/>
        <v>0</v>
      </c>
      <c r="T173" s="124">
        <f t="shared" si="88"/>
        <v>0</v>
      </c>
      <c r="U173" s="124">
        <f t="shared" si="88"/>
        <v>0</v>
      </c>
      <c r="V173" s="124">
        <f t="shared" si="88"/>
        <v>5048.4760293263607</v>
      </c>
      <c r="W173" s="124">
        <f t="shared" si="88"/>
        <v>5048.4760293263607</v>
      </c>
      <c r="X173" s="124">
        <f t="shared" si="88"/>
        <v>0</v>
      </c>
      <c r="Y173" s="124">
        <f t="shared" si="88"/>
        <v>0</v>
      </c>
      <c r="Z173" s="124">
        <f t="shared" si="88"/>
        <v>0</v>
      </c>
      <c r="AA173" s="124">
        <f t="shared" si="88"/>
        <v>1166.882664992085</v>
      </c>
      <c r="AB173" s="124">
        <f t="shared" si="88"/>
        <v>1166.882664992085</v>
      </c>
      <c r="AC173" s="124">
        <f t="shared" si="88"/>
        <v>0</v>
      </c>
      <c r="AD173" s="124">
        <f t="shared" si="88"/>
        <v>0</v>
      </c>
      <c r="AE173" s="124">
        <f t="shared" si="88"/>
        <v>0</v>
      </c>
      <c r="AF173" s="124">
        <f t="shared" si="88"/>
        <v>0</v>
      </c>
      <c r="AG173" s="124">
        <f t="shared" si="88"/>
        <v>0</v>
      </c>
      <c r="AH173" s="124">
        <f t="shared" si="88"/>
        <v>0</v>
      </c>
      <c r="AI173" s="124">
        <f t="shared" si="88"/>
        <v>0</v>
      </c>
      <c r="AJ173" s="124">
        <f t="shared" si="88"/>
        <v>0</v>
      </c>
      <c r="AK173" s="124">
        <f t="shared" si="88"/>
        <v>0</v>
      </c>
      <c r="AL173" s="124">
        <f t="shared" si="88"/>
        <v>0</v>
      </c>
      <c r="AM173" s="124">
        <f t="shared" si="88"/>
        <v>0</v>
      </c>
      <c r="AN173" s="124">
        <f t="shared" si="88"/>
        <v>460.48618727219662</v>
      </c>
      <c r="AO173" s="124">
        <f t="shared" si="88"/>
        <v>1155.9871573945629</v>
      </c>
      <c r="AP173" s="124">
        <f t="shared" si="88"/>
        <v>234.52363482170242</v>
      </c>
      <c r="AQ173" s="124">
        <f t="shared" si="88"/>
        <v>1850.9969794884621</v>
      </c>
      <c r="AR173" s="124">
        <f t="shared" si="88"/>
        <v>0</v>
      </c>
      <c r="AS173" s="124">
        <f t="shared" si="88"/>
        <v>351.23744482345074</v>
      </c>
      <c r="AT173" s="124">
        <f t="shared" si="88"/>
        <v>1291.5996770053334</v>
      </c>
      <c r="AU173" s="124">
        <f t="shared" si="88"/>
        <v>255.6889127665325</v>
      </c>
      <c r="AV173" s="124">
        <f t="shared" si="88"/>
        <v>1898.5260345953168</v>
      </c>
      <c r="AW173" s="124">
        <f t="shared" si="88"/>
        <v>1424.8603940091577</v>
      </c>
      <c r="AX173" s="124">
        <f>SUM(AW174:AW179)</f>
        <v>1424.8603940091577</v>
      </c>
      <c r="AY173" s="124">
        <f>SUM(AW174:AW179)</f>
        <v>1424.8603940091577</v>
      </c>
      <c r="AZ173" s="124">
        <f>SUM(AW174:AW179)</f>
        <v>1424.8603940091577</v>
      </c>
      <c r="BA173" s="124">
        <f>SUM(BA174:BA179)</f>
        <v>21446.706398190487</v>
      </c>
      <c r="BI173" s="120"/>
    </row>
    <row r="174" spans="1:61" x14ac:dyDescent="0.2">
      <c r="A174" s="131"/>
      <c r="B174" s="126">
        <v>16</v>
      </c>
      <c r="C174" s="105" t="s">
        <v>53</v>
      </c>
      <c r="D174" s="24">
        <f>'Table U7'!D$36*$AW174</f>
        <v>0</v>
      </c>
      <c r="E174" s="24">
        <f>'Table U7'!E$36*$AX174</f>
        <v>0</v>
      </c>
      <c r="F174" s="24">
        <f>'Table U7'!F$36*$AY174</f>
        <v>0</v>
      </c>
      <c r="G174" s="24">
        <f>'Table U7'!G$36*$AZ174</f>
        <v>0</v>
      </c>
      <c r="H174" s="24">
        <f t="shared" ref="H174:H179" si="89">SUM(D174:G174)</f>
        <v>0</v>
      </c>
      <c r="I174" s="24">
        <f>'Table U7'!I$36*$AW174</f>
        <v>0</v>
      </c>
      <c r="J174" s="24">
        <f>'Table U7'!J$36*$AX174</f>
        <v>103.9713254104385</v>
      </c>
      <c r="K174" s="24">
        <f>'Table U7'!K$36*$AY174</f>
        <v>200.482662474016</v>
      </c>
      <c r="L174" s="24">
        <f>'Table U7'!L$36*$AZ174</f>
        <v>13.207515325190606</v>
      </c>
      <c r="M174" s="24">
        <f t="shared" ref="M174:M179" si="90">SUM(I174:L174)</f>
        <v>317.6615032096451</v>
      </c>
      <c r="N174" s="24">
        <f>'Table U7'!N$36*$AW174</f>
        <v>0</v>
      </c>
      <c r="O174" s="24">
        <f>'Table U7'!O$36*$AX174</f>
        <v>48.362496539444059</v>
      </c>
      <c r="P174" s="24">
        <f>'Table U7'!P$36*$AY174</f>
        <v>111.61894566527523</v>
      </c>
      <c r="Q174" s="24">
        <f>'Table U7'!Q$36*$AZ174</f>
        <v>7.2505510429430977</v>
      </c>
      <c r="R174" s="24">
        <f t="shared" ref="R174:R179" si="91">SUM(N174:Q174)</f>
        <v>167.23199324766239</v>
      </c>
      <c r="S174" s="24">
        <f>'Table U7'!S$36*$AW174</f>
        <v>0</v>
      </c>
      <c r="T174" s="24">
        <f>'Table U7'!T$36*$AX174</f>
        <v>0</v>
      </c>
      <c r="U174" s="24">
        <f>'Table U7'!U$36*$AY174</f>
        <v>0</v>
      </c>
      <c r="V174" s="24">
        <f>'Table U7'!V$36*$AZ174</f>
        <v>76.316251736403927</v>
      </c>
      <c r="W174" s="24">
        <f t="shared" ref="W174:W179" si="92">SUM(S174:V174)</f>
        <v>76.316251736403927</v>
      </c>
      <c r="X174" s="24">
        <f>'Table U7'!X$36*$AW174</f>
        <v>0</v>
      </c>
      <c r="Y174" s="24">
        <f>'Table U7'!Y$36*$AX174</f>
        <v>0</v>
      </c>
      <c r="Z174" s="24">
        <f>'Table U7'!Z$36*$AY174</f>
        <v>0</v>
      </c>
      <c r="AA174" s="24">
        <f>'Table U7'!AA$36*$AZ174</f>
        <v>17.639404582904291</v>
      </c>
      <c r="AB174" s="24">
        <f t="shared" ref="AB174:AB179" si="93">SUM(X174:AA174)</f>
        <v>17.639404582904291</v>
      </c>
      <c r="AC174" s="24">
        <f>'Table U7'!AC$36*$AW174</f>
        <v>0</v>
      </c>
      <c r="AD174" s="24">
        <f>'Table U7'!AD$36*$AX174</f>
        <v>0</v>
      </c>
      <c r="AE174" s="24">
        <f>'Table U7'!AE$36*$AY174</f>
        <v>0</v>
      </c>
      <c r="AF174" s="24">
        <f>'Table U7'!AF$36*$AZ174</f>
        <v>0</v>
      </c>
      <c r="AG174" s="24">
        <f t="shared" ref="AG174:AG179" si="94">SUM(AC174:AF174)</f>
        <v>0</v>
      </c>
      <c r="AH174" s="24">
        <f>'Table U7'!AH$36*$AW174</f>
        <v>0</v>
      </c>
      <c r="AI174" s="24">
        <f>'Table U7'!AI$36*$AX174</f>
        <v>0</v>
      </c>
      <c r="AJ174" s="24">
        <f>'Table U7'!AJ$36*$AY174</f>
        <v>0</v>
      </c>
      <c r="AK174" s="24">
        <f>'Table U7'!AK$36*$AZ174</f>
        <v>0</v>
      </c>
      <c r="AL174" s="24">
        <f t="shared" ref="AL174:AL179" si="95">SUM(AH174:AK174)</f>
        <v>0</v>
      </c>
      <c r="AM174" s="24">
        <f>'Table U7'!AM$36*$AW174</f>
        <v>0</v>
      </c>
      <c r="AN174" s="24">
        <f>'Table U7'!AN$36*$AX174</f>
        <v>37.606368943945185</v>
      </c>
      <c r="AO174" s="24">
        <f>'Table U7'!AO$36*$AY174</f>
        <v>52.759453184359209</v>
      </c>
      <c r="AP174" s="24">
        <f>'Table U7'!AP$36*$AZ174</f>
        <v>3.5452213002936079</v>
      </c>
      <c r="AQ174" s="24">
        <f t="shared" ref="AQ174:AQ179" si="96">SUM(AM174:AP174)</f>
        <v>93.911043428597992</v>
      </c>
      <c r="AR174" s="24">
        <f>'Table U7'!AR$36*$AW174</f>
        <v>0</v>
      </c>
      <c r="AS174" s="24">
        <f>'Table U7'!AS$36*$AX174</f>
        <v>28.684389026312935</v>
      </c>
      <c r="AT174" s="24">
        <f>'Table U7'!AT$36*$AY174</f>
        <v>58.948831962358341</v>
      </c>
      <c r="AU174" s="24">
        <f>'Table U7'!AU$36*$AZ174</f>
        <v>3.8651702651546231</v>
      </c>
      <c r="AV174" s="24">
        <f t="shared" ref="AV174:AV179" si="97">SUM(AR174:AU174)</f>
        <v>91.498391253825886</v>
      </c>
      <c r="AW174" s="24">
        <v>4.0349701980632755</v>
      </c>
      <c r="AX174" s="24">
        <v>218.62457992014069</v>
      </c>
      <c r="AY174" s="24">
        <v>423.80989328600879</v>
      </c>
      <c r="AZ174" s="24">
        <v>121.82411425289017</v>
      </c>
      <c r="BA174" s="24">
        <f t="shared" ref="BA174:BA179" si="98">SUM(AW174:AZ174)</f>
        <v>768.29355765710284</v>
      </c>
      <c r="BI174" s="120"/>
    </row>
    <row r="175" spans="1:61" x14ac:dyDescent="0.2">
      <c r="A175" s="132"/>
      <c r="B175" s="126">
        <v>22</v>
      </c>
      <c r="C175" s="105" t="s">
        <v>58</v>
      </c>
      <c r="D175" s="24">
        <f>'Table U7'!D$37*$AW175</f>
        <v>0</v>
      </c>
      <c r="E175" s="24">
        <f>'Table U7'!E$37*$AX175</f>
        <v>0</v>
      </c>
      <c r="F175" s="24">
        <f>'Table U7'!F$37*$AY175</f>
        <v>0</v>
      </c>
      <c r="G175" s="24">
        <f>'Table U7'!G$37*$AZ175</f>
        <v>0</v>
      </c>
      <c r="H175" s="24">
        <f t="shared" si="89"/>
        <v>0</v>
      </c>
      <c r="I175" s="24">
        <f>'Table U7'!I$37*$AW175</f>
        <v>0</v>
      </c>
      <c r="J175" s="24">
        <f>'Table U7'!J$37*$AX175</f>
        <v>0</v>
      </c>
      <c r="K175" s="24">
        <f>'Table U7'!K$37*$AY175</f>
        <v>0</v>
      </c>
      <c r="L175" s="24">
        <f>'Table U7'!L$37*$AZ175</f>
        <v>0</v>
      </c>
      <c r="M175" s="24">
        <f t="shared" si="90"/>
        <v>0</v>
      </c>
      <c r="N175" s="24">
        <f>'Table U7'!N$37*$AW175</f>
        <v>0</v>
      </c>
      <c r="O175" s="24">
        <f>'Table U7'!O$37*$AX175</f>
        <v>0</v>
      </c>
      <c r="P175" s="24">
        <f>'Table U7'!P$37*$AY175</f>
        <v>0</v>
      </c>
      <c r="Q175" s="24">
        <f>'Table U7'!Q$37*$AZ175</f>
        <v>0</v>
      </c>
      <c r="R175" s="24">
        <f t="shared" si="91"/>
        <v>0</v>
      </c>
      <c r="S175" s="24">
        <f>'Table U7'!S$37*$AW175</f>
        <v>0</v>
      </c>
      <c r="T175" s="24">
        <f>'Table U7'!T$37*$AX175</f>
        <v>0</v>
      </c>
      <c r="U175" s="24">
        <f>'Table U7'!U$37*$AY175</f>
        <v>0</v>
      </c>
      <c r="V175" s="24">
        <f>'Table U7'!V$37*$AZ175</f>
        <v>0</v>
      </c>
      <c r="W175" s="24">
        <f t="shared" si="92"/>
        <v>0</v>
      </c>
      <c r="X175" s="24">
        <f>'Table U7'!X$37*$AW175</f>
        <v>0</v>
      </c>
      <c r="Y175" s="24">
        <f>'Table U7'!Y$37*$AX175</f>
        <v>0</v>
      </c>
      <c r="Z175" s="24">
        <f>'Table U7'!Z$37*$AY175</f>
        <v>0</v>
      </c>
      <c r="AA175" s="24">
        <f>'Table U7'!AA$37*$AZ175</f>
        <v>0</v>
      </c>
      <c r="AB175" s="24">
        <f t="shared" si="93"/>
        <v>0</v>
      </c>
      <c r="AC175" s="24">
        <f>'Table U7'!AC$37*$AW175</f>
        <v>0</v>
      </c>
      <c r="AD175" s="24">
        <f>'Table U7'!AD$37*$AX175</f>
        <v>0</v>
      </c>
      <c r="AE175" s="24">
        <f>'Table U7'!AE$37*$AY175</f>
        <v>0</v>
      </c>
      <c r="AF175" s="24">
        <f>'Table U7'!AF$37*$AZ175</f>
        <v>0</v>
      </c>
      <c r="AG175" s="24">
        <f t="shared" si="94"/>
        <v>0</v>
      </c>
      <c r="AH175" s="24">
        <f>'Table U7'!AH$37*$AW175</f>
        <v>0</v>
      </c>
      <c r="AI175" s="24">
        <f>'Table U7'!AI$37*$AX175</f>
        <v>0</v>
      </c>
      <c r="AJ175" s="24">
        <f>'Table U7'!AJ$37*$AY175</f>
        <v>0</v>
      </c>
      <c r="AK175" s="24">
        <f>'Table U7'!AK$37*$AZ175</f>
        <v>0</v>
      </c>
      <c r="AL175" s="24">
        <f t="shared" si="95"/>
        <v>0</v>
      </c>
      <c r="AM175" s="24">
        <f>'Table U7'!AM$37*$AW175</f>
        <v>0</v>
      </c>
      <c r="AN175" s="24">
        <f>'Table U7'!AN$37*$AX175</f>
        <v>0</v>
      </c>
      <c r="AO175" s="24">
        <f>'Table U7'!AO$37*$AY175</f>
        <v>0</v>
      </c>
      <c r="AP175" s="24">
        <f>'Table U7'!AP$37*$AZ175</f>
        <v>0</v>
      </c>
      <c r="AQ175" s="24">
        <f t="shared" si="96"/>
        <v>0</v>
      </c>
      <c r="AR175" s="24">
        <f>'Table U7'!AR$37*$AW175</f>
        <v>0</v>
      </c>
      <c r="AS175" s="24">
        <f>'Table U7'!AS$37*$AX175</f>
        <v>0</v>
      </c>
      <c r="AT175" s="24">
        <f>'Table U7'!AT$37*$AY175</f>
        <v>0</v>
      </c>
      <c r="AU175" s="24">
        <f>'Table U7'!AU$37*$AZ175</f>
        <v>0</v>
      </c>
      <c r="AV175" s="24">
        <f t="shared" si="97"/>
        <v>0</v>
      </c>
      <c r="AW175" s="24">
        <v>0</v>
      </c>
      <c r="AX175" s="24">
        <v>0</v>
      </c>
      <c r="AY175" s="24">
        <v>0</v>
      </c>
      <c r="AZ175" s="24">
        <v>0</v>
      </c>
      <c r="BA175" s="24">
        <f t="shared" si="98"/>
        <v>0</v>
      </c>
      <c r="BI175" s="120"/>
    </row>
    <row r="176" spans="1:61" x14ac:dyDescent="0.2">
      <c r="A176" s="132"/>
      <c r="B176" s="126">
        <v>31</v>
      </c>
      <c r="C176" s="105" t="s">
        <v>67</v>
      </c>
      <c r="D176" s="24">
        <f>'Table U7'!D$38*$AW176</f>
        <v>0</v>
      </c>
      <c r="E176" s="24">
        <f>'Table U7'!E$38*$AX176</f>
        <v>0</v>
      </c>
      <c r="F176" s="24">
        <f>'Table U7'!F$38*$AY176</f>
        <v>0</v>
      </c>
      <c r="G176" s="24">
        <f>'Table U7'!G$38*$AZ176</f>
        <v>0</v>
      </c>
      <c r="H176" s="24">
        <f t="shared" si="89"/>
        <v>0</v>
      </c>
      <c r="I176" s="24">
        <f>'Table U7'!I$38*$AW176</f>
        <v>0</v>
      </c>
      <c r="J176" s="24">
        <f>'Table U7'!J$38*$AX176</f>
        <v>1169.1470470454103</v>
      </c>
      <c r="K176" s="24">
        <f>'Table U7'!K$38*$AY176</f>
        <v>4192.197115506252</v>
      </c>
      <c r="L176" s="24">
        <f>'Table U7'!L$38*$AZ176</f>
        <v>860.49661726887712</v>
      </c>
      <c r="M176" s="24">
        <f t="shared" si="90"/>
        <v>6221.8407798205399</v>
      </c>
      <c r="N176" s="24">
        <f>'Table U7'!N$38*$AW176</f>
        <v>0</v>
      </c>
      <c r="O176" s="24">
        <f>'Table U7'!O$38*$AX176</f>
        <v>543.83138614060726</v>
      </c>
      <c r="P176" s="24">
        <f>'Table U7'!P$38*$AY176</f>
        <v>2334.0104140649214</v>
      </c>
      <c r="Q176" s="24">
        <f>'Table U7'!Q$38*$AZ176</f>
        <v>472.38821929573083</v>
      </c>
      <c r="R176" s="24">
        <f t="shared" si="91"/>
        <v>3350.2300195012594</v>
      </c>
      <c r="S176" s="24">
        <f>'Table U7'!S$38*$AW176</f>
        <v>0</v>
      </c>
      <c r="T176" s="24">
        <f>'Table U7'!T$38*$AX176</f>
        <v>0</v>
      </c>
      <c r="U176" s="24">
        <f>'Table U7'!U$38*$AY176</f>
        <v>0</v>
      </c>
      <c r="V176" s="24">
        <f>'Table U7'!V$38*$AZ176</f>
        <v>4972.1597775899572</v>
      </c>
      <c r="W176" s="24">
        <f t="shared" si="92"/>
        <v>4972.1597775899572</v>
      </c>
      <c r="X176" s="24">
        <f>'Table U7'!X$38*$AW176</f>
        <v>0</v>
      </c>
      <c r="Y176" s="24">
        <f>'Table U7'!Y$38*$AX176</f>
        <v>0</v>
      </c>
      <c r="Z176" s="24">
        <f>'Table U7'!Z$38*$AY176</f>
        <v>0</v>
      </c>
      <c r="AA176" s="24">
        <f>'Table U7'!AA$38*$AZ176</f>
        <v>1149.2432604091807</v>
      </c>
      <c r="AB176" s="24">
        <f t="shared" si="93"/>
        <v>1149.2432604091807</v>
      </c>
      <c r="AC176" s="24">
        <f>'Table U7'!AC$38*$AW176</f>
        <v>0</v>
      </c>
      <c r="AD176" s="24">
        <f>'Table U7'!AD$38*$AX176</f>
        <v>0</v>
      </c>
      <c r="AE176" s="24">
        <f>'Table U7'!AE$38*$AY176</f>
        <v>0</v>
      </c>
      <c r="AF176" s="24">
        <f>'Table U7'!AF$38*$AZ176</f>
        <v>0</v>
      </c>
      <c r="AG176" s="24">
        <f t="shared" si="94"/>
        <v>0</v>
      </c>
      <c r="AH176" s="24">
        <f>'Table U7'!AH$38*$AW176</f>
        <v>0</v>
      </c>
      <c r="AI176" s="24">
        <f>'Table U7'!AI$38*$AX176</f>
        <v>0</v>
      </c>
      <c r="AJ176" s="24">
        <f>'Table U7'!AJ$38*$AY176</f>
        <v>0</v>
      </c>
      <c r="AK176" s="24">
        <f>'Table U7'!AK$38*$AZ176</f>
        <v>0</v>
      </c>
      <c r="AL176" s="24">
        <f t="shared" si="95"/>
        <v>0</v>
      </c>
      <c r="AM176" s="24">
        <f>'Table U7'!AM$38*$AW176</f>
        <v>0</v>
      </c>
      <c r="AN176" s="24">
        <f>'Table U7'!AN$38*$AX176</f>
        <v>422.87981832825142</v>
      </c>
      <c r="AO176" s="24">
        <f>'Table U7'!AO$38*$AY176</f>
        <v>1103.2277042102037</v>
      </c>
      <c r="AP176" s="24">
        <f>'Table U7'!AP$38*$AZ176</f>
        <v>230.97841352140881</v>
      </c>
      <c r="AQ176" s="24">
        <f t="shared" si="96"/>
        <v>1757.085936059864</v>
      </c>
      <c r="AR176" s="24">
        <f>'Table U7'!AR$38*$AW176</f>
        <v>0</v>
      </c>
      <c r="AS176" s="24">
        <f>'Table U7'!AS$38*$AX176</f>
        <v>322.5530557971378</v>
      </c>
      <c r="AT176" s="24">
        <f>'Table U7'!AT$38*$AY176</f>
        <v>1232.6508450429751</v>
      </c>
      <c r="AU176" s="24">
        <f>'Table U7'!AU$38*$AZ176</f>
        <v>251.82374250137786</v>
      </c>
      <c r="AV176" s="24">
        <f t="shared" si="97"/>
        <v>1807.0276433414908</v>
      </c>
      <c r="AW176" s="24">
        <v>1420.8254238110944</v>
      </c>
      <c r="AX176" s="24">
        <v>2458.4113073114067</v>
      </c>
      <c r="AY176" s="24">
        <v>8862.0860788243517</v>
      </c>
      <c r="AZ176" s="24">
        <v>7937.0900305865325</v>
      </c>
      <c r="BA176" s="24">
        <f t="shared" si="98"/>
        <v>20678.412840533383</v>
      </c>
      <c r="BI176" s="120"/>
    </row>
    <row r="177" spans="1:61" x14ac:dyDescent="0.2">
      <c r="A177" s="132"/>
      <c r="B177" s="126">
        <v>32</v>
      </c>
      <c r="C177" s="105" t="s">
        <v>68</v>
      </c>
      <c r="D177" s="24">
        <f>'Table U7'!D$39*$AW177</f>
        <v>0</v>
      </c>
      <c r="E177" s="24">
        <f>'Table U7'!E$39*$AX177</f>
        <v>0</v>
      </c>
      <c r="F177" s="24">
        <f>'Table U7'!F$39*$AY177</f>
        <v>0</v>
      </c>
      <c r="G177" s="24">
        <f>'Table U7'!G$39*$AZ177</f>
        <v>0</v>
      </c>
      <c r="H177" s="24">
        <f t="shared" si="89"/>
        <v>0</v>
      </c>
      <c r="I177" s="24">
        <f>'Table U7'!I$39*$AW177</f>
        <v>0</v>
      </c>
      <c r="J177" s="24">
        <f>'Table U7'!J$39*$AX177</f>
        <v>0</v>
      </c>
      <c r="K177" s="24">
        <f>'Table U7'!K$39*$AY177</f>
        <v>0</v>
      </c>
      <c r="L177" s="24">
        <f>'Table U7'!L$39*$AZ177</f>
        <v>0</v>
      </c>
      <c r="M177" s="24">
        <f t="shared" si="90"/>
        <v>0</v>
      </c>
      <c r="N177" s="24">
        <f>'Table U7'!N$39*$AW177</f>
        <v>0</v>
      </c>
      <c r="O177" s="24">
        <f>'Table U7'!O$39*$AX177</f>
        <v>0</v>
      </c>
      <c r="P177" s="24">
        <f>'Table U7'!P$39*$AY177</f>
        <v>0</v>
      </c>
      <c r="Q177" s="24">
        <f>'Table U7'!Q$39*$AZ177</f>
        <v>0</v>
      </c>
      <c r="R177" s="24">
        <f t="shared" si="91"/>
        <v>0</v>
      </c>
      <c r="S177" s="24">
        <f>'Table U7'!S$39*$AW177</f>
        <v>0</v>
      </c>
      <c r="T177" s="24">
        <f>'Table U7'!T$39*$AX177</f>
        <v>0</v>
      </c>
      <c r="U177" s="24">
        <f>'Table U7'!U$39*$AY177</f>
        <v>0</v>
      </c>
      <c r="V177" s="24">
        <f>'Table U7'!V$39*$AZ177</f>
        <v>0</v>
      </c>
      <c r="W177" s="24">
        <f t="shared" si="92"/>
        <v>0</v>
      </c>
      <c r="X177" s="24">
        <f>'Table U7'!X$39*$AW177</f>
        <v>0</v>
      </c>
      <c r="Y177" s="24">
        <f>'Table U7'!Y$39*$AX177</f>
        <v>0</v>
      </c>
      <c r="Z177" s="24">
        <f>'Table U7'!Z$39*$AY177</f>
        <v>0</v>
      </c>
      <c r="AA177" s="24">
        <f>'Table U7'!AA$39*$AZ177</f>
        <v>0</v>
      </c>
      <c r="AB177" s="24">
        <f t="shared" si="93"/>
        <v>0</v>
      </c>
      <c r="AC177" s="24">
        <f>'Table U7'!AC$39*$AW177</f>
        <v>0</v>
      </c>
      <c r="AD177" s="24">
        <f>'Table U7'!AD$39*$AX177</f>
        <v>0</v>
      </c>
      <c r="AE177" s="24">
        <f>'Table U7'!AE$39*$AY177</f>
        <v>0</v>
      </c>
      <c r="AF177" s="24">
        <f>'Table U7'!AF$39*$AZ177</f>
        <v>0</v>
      </c>
      <c r="AG177" s="24">
        <f t="shared" si="94"/>
        <v>0</v>
      </c>
      <c r="AH177" s="24">
        <f>'Table U7'!AH$39*$AW177</f>
        <v>0</v>
      </c>
      <c r="AI177" s="24">
        <f>'Table U7'!AI$39*$AX177</f>
        <v>0</v>
      </c>
      <c r="AJ177" s="24">
        <f>'Table U7'!AJ$39*$AY177</f>
        <v>0</v>
      </c>
      <c r="AK177" s="24">
        <f>'Table U7'!AK$39*$AZ177</f>
        <v>0</v>
      </c>
      <c r="AL177" s="24">
        <f t="shared" si="95"/>
        <v>0</v>
      </c>
      <c r="AM177" s="24">
        <f>'Table U7'!AM$39*$AW177</f>
        <v>0</v>
      </c>
      <c r="AN177" s="24">
        <f>'Table U7'!AN$39*$AX177</f>
        <v>0</v>
      </c>
      <c r="AO177" s="24">
        <f>'Table U7'!AO$39*$AY177</f>
        <v>0</v>
      </c>
      <c r="AP177" s="24">
        <f>'Table U7'!AP$39*$AZ177</f>
        <v>0</v>
      </c>
      <c r="AQ177" s="24">
        <f t="shared" si="96"/>
        <v>0</v>
      </c>
      <c r="AR177" s="24">
        <f>'Table U7'!AR$39*$AW177</f>
        <v>0</v>
      </c>
      <c r="AS177" s="24">
        <f>'Table U7'!AS$39*$AX177</f>
        <v>0</v>
      </c>
      <c r="AT177" s="24">
        <f>'Table U7'!AT$39*$AY177</f>
        <v>0</v>
      </c>
      <c r="AU177" s="24">
        <f>'Table U7'!AU$39*$AZ177</f>
        <v>0</v>
      </c>
      <c r="AV177" s="24">
        <f t="shared" si="97"/>
        <v>0</v>
      </c>
      <c r="AW177" s="24">
        <v>0</v>
      </c>
      <c r="AX177" s="24">
        <v>0</v>
      </c>
      <c r="AY177" s="24">
        <v>0</v>
      </c>
      <c r="AZ177" s="24">
        <v>0</v>
      </c>
      <c r="BA177" s="24">
        <f t="shared" si="98"/>
        <v>0</v>
      </c>
      <c r="BI177" s="120"/>
    </row>
    <row r="178" spans="1:61" x14ac:dyDescent="0.2">
      <c r="A178" s="132"/>
      <c r="B178" s="126">
        <v>36</v>
      </c>
      <c r="C178" s="105" t="s">
        <v>69</v>
      </c>
      <c r="D178" s="24">
        <f>'Table U7'!D$40*$AW178</f>
        <v>0</v>
      </c>
      <c r="E178" s="24">
        <f>'Table U7'!E$40*$AX178</f>
        <v>0</v>
      </c>
      <c r="F178" s="24">
        <f>'Table U7'!F$40*$AY178</f>
        <v>0</v>
      </c>
      <c r="G178" s="24">
        <f>'Table U7'!G$40*$AZ178</f>
        <v>0</v>
      </c>
      <c r="H178" s="24">
        <f t="shared" si="89"/>
        <v>0</v>
      </c>
      <c r="I178" s="24">
        <f>'Table U7'!I$40*$AW178</f>
        <v>0</v>
      </c>
      <c r="J178" s="24">
        <f>'Table U7'!J$40*$AX178</f>
        <v>0</v>
      </c>
      <c r="K178" s="24">
        <f>'Table U7'!K$40*$AY178</f>
        <v>0</v>
      </c>
      <c r="L178" s="24">
        <f>'Table U7'!L$40*$AZ178</f>
        <v>0</v>
      </c>
      <c r="M178" s="24">
        <f t="shared" si="90"/>
        <v>0</v>
      </c>
      <c r="N178" s="24">
        <f>'Table U7'!N$40*$AW178</f>
        <v>0</v>
      </c>
      <c r="O178" s="24">
        <f>'Table U7'!O$40*$AX178</f>
        <v>0</v>
      </c>
      <c r="P178" s="24">
        <f>'Table U7'!P$40*$AY178</f>
        <v>0</v>
      </c>
      <c r="Q178" s="24">
        <f>'Table U7'!Q$40*$AZ178</f>
        <v>0</v>
      </c>
      <c r="R178" s="24">
        <f t="shared" si="91"/>
        <v>0</v>
      </c>
      <c r="S178" s="24">
        <f>'Table U7'!S$40*$AW178</f>
        <v>0</v>
      </c>
      <c r="T178" s="24">
        <f>'Table U7'!T$40*$AX178</f>
        <v>0</v>
      </c>
      <c r="U178" s="24">
        <f>'Table U7'!U$40*$AY178</f>
        <v>0</v>
      </c>
      <c r="V178" s="24">
        <f>'Table U7'!V$40*$AZ178</f>
        <v>0</v>
      </c>
      <c r="W178" s="24">
        <f t="shared" si="92"/>
        <v>0</v>
      </c>
      <c r="X178" s="24">
        <f>'Table U7'!X$40*$AW178</f>
        <v>0</v>
      </c>
      <c r="Y178" s="24">
        <f>'Table U7'!Y$40*$AX178</f>
        <v>0</v>
      </c>
      <c r="Z178" s="24">
        <f>'Table U7'!Z$40*$AY178</f>
        <v>0</v>
      </c>
      <c r="AA178" s="24">
        <f>'Table U7'!AA$40*$AZ178</f>
        <v>0</v>
      </c>
      <c r="AB178" s="24">
        <f t="shared" si="93"/>
        <v>0</v>
      </c>
      <c r="AC178" s="24">
        <f>'Table U7'!AC$40*$AW178</f>
        <v>0</v>
      </c>
      <c r="AD178" s="24">
        <f>'Table U7'!AD$40*$AX178</f>
        <v>0</v>
      </c>
      <c r="AE178" s="24">
        <f>'Table U7'!AE$40*$AY178</f>
        <v>0</v>
      </c>
      <c r="AF178" s="24">
        <f>'Table U7'!AF$40*$AZ178</f>
        <v>0</v>
      </c>
      <c r="AG178" s="24">
        <f t="shared" si="94"/>
        <v>0</v>
      </c>
      <c r="AH178" s="24">
        <f>'Table U7'!AH$40*$AW178</f>
        <v>0</v>
      </c>
      <c r="AI178" s="24">
        <f>'Table U7'!AI$40*$AX178</f>
        <v>0</v>
      </c>
      <c r="AJ178" s="24">
        <f>'Table U7'!AJ$40*$AY178</f>
        <v>0</v>
      </c>
      <c r="AK178" s="24">
        <f>'Table U7'!AK$40*$AZ178</f>
        <v>0</v>
      </c>
      <c r="AL178" s="24">
        <f t="shared" si="95"/>
        <v>0</v>
      </c>
      <c r="AM178" s="24">
        <f>'Table U7'!AM$40*$AW178</f>
        <v>0</v>
      </c>
      <c r="AN178" s="24">
        <f>'Table U7'!AN$40*$AX178</f>
        <v>0</v>
      </c>
      <c r="AO178" s="24">
        <f>'Table U7'!AO$40*$AY178</f>
        <v>0</v>
      </c>
      <c r="AP178" s="24">
        <f>'Table U7'!AP$40*$AZ178</f>
        <v>0</v>
      </c>
      <c r="AQ178" s="24">
        <f t="shared" si="96"/>
        <v>0</v>
      </c>
      <c r="AR178" s="24">
        <f>'Table U7'!AR$40*$AW178</f>
        <v>0</v>
      </c>
      <c r="AS178" s="24">
        <f>'Table U7'!AS$40*$AX178</f>
        <v>0</v>
      </c>
      <c r="AT178" s="24">
        <f>'Table U7'!AT$40*$AY178</f>
        <v>0</v>
      </c>
      <c r="AU178" s="24">
        <f>'Table U7'!AU$40*$AZ178</f>
        <v>0</v>
      </c>
      <c r="AV178" s="24">
        <f t="shared" si="97"/>
        <v>0</v>
      </c>
      <c r="AW178" s="24">
        <v>0</v>
      </c>
      <c r="AX178" s="24">
        <v>0</v>
      </c>
      <c r="AY178" s="24">
        <v>0</v>
      </c>
      <c r="AZ178" s="24">
        <v>0</v>
      </c>
      <c r="BA178" s="24">
        <f t="shared" si="98"/>
        <v>0</v>
      </c>
      <c r="BI178" s="120"/>
    </row>
    <row r="179" spans="1:61" x14ac:dyDescent="0.2">
      <c r="A179" s="132"/>
      <c r="B179" s="126">
        <v>38</v>
      </c>
      <c r="C179" s="105" t="s">
        <v>70</v>
      </c>
      <c r="D179" s="24">
        <f>'Table U7'!D$41*$AW179</f>
        <v>0</v>
      </c>
      <c r="E179" s="24">
        <f>'Table U7'!E$41*$AX179</f>
        <v>0</v>
      </c>
      <c r="F179" s="24">
        <f>'Table U7'!F$41*$AY179</f>
        <v>0</v>
      </c>
      <c r="G179" s="24">
        <f>'Table U7'!G$41*$AZ179</f>
        <v>0</v>
      </c>
      <c r="H179" s="24">
        <f t="shared" si="89"/>
        <v>0</v>
      </c>
      <c r="I179" s="24">
        <f>'Table U7'!I$41*$AW179</f>
        <v>0</v>
      </c>
      <c r="J179" s="24">
        <f>'Table U7'!J$41*$AX179</f>
        <v>0</v>
      </c>
      <c r="K179" s="24">
        <f>'Table U7'!K$41*$AY179</f>
        <v>0</v>
      </c>
      <c r="L179" s="24">
        <f>'Table U7'!L$41*$AZ179</f>
        <v>0</v>
      </c>
      <c r="M179" s="24">
        <f t="shared" si="90"/>
        <v>0</v>
      </c>
      <c r="N179" s="24">
        <f>'Table U7'!N$41*$AW179</f>
        <v>0</v>
      </c>
      <c r="O179" s="24">
        <f>'Table U7'!O$41*$AX179</f>
        <v>0</v>
      </c>
      <c r="P179" s="24">
        <f>'Table U7'!P$41*$AY179</f>
        <v>0</v>
      </c>
      <c r="Q179" s="24">
        <f>'Table U7'!Q$41*$AZ179</f>
        <v>0</v>
      </c>
      <c r="R179" s="24">
        <f t="shared" si="91"/>
        <v>0</v>
      </c>
      <c r="S179" s="24">
        <f>'Table U7'!S$41*$AW179</f>
        <v>0</v>
      </c>
      <c r="T179" s="24">
        <f>'Table U7'!T$41*$AX179</f>
        <v>0</v>
      </c>
      <c r="U179" s="24">
        <f>'Table U7'!U$41*$AY179</f>
        <v>0</v>
      </c>
      <c r="V179" s="24">
        <f>'Table U7'!V$41*$AZ179</f>
        <v>0</v>
      </c>
      <c r="W179" s="24">
        <f t="shared" si="92"/>
        <v>0</v>
      </c>
      <c r="X179" s="24">
        <f>'Table U7'!X$41*$AW179</f>
        <v>0</v>
      </c>
      <c r="Y179" s="24">
        <f>'Table U7'!Y$41*$AX179</f>
        <v>0</v>
      </c>
      <c r="Z179" s="24">
        <f>'Table U7'!Z$41*$AY179</f>
        <v>0</v>
      </c>
      <c r="AA179" s="24">
        <f>'Table U7'!AA$41*$AZ179</f>
        <v>0</v>
      </c>
      <c r="AB179" s="24">
        <f t="shared" si="93"/>
        <v>0</v>
      </c>
      <c r="AC179" s="24">
        <f>'Table U7'!AC$41*$AW179</f>
        <v>0</v>
      </c>
      <c r="AD179" s="24">
        <f>'Table U7'!AD$41*$AX179</f>
        <v>0</v>
      </c>
      <c r="AE179" s="24">
        <f>'Table U7'!AE$41*$AY179</f>
        <v>0</v>
      </c>
      <c r="AF179" s="24">
        <f>'Table U7'!AF$41*$AZ179</f>
        <v>0</v>
      </c>
      <c r="AG179" s="24">
        <f t="shared" si="94"/>
        <v>0</v>
      </c>
      <c r="AH179" s="24">
        <f>'Table U7'!AH$41*$AW179</f>
        <v>0</v>
      </c>
      <c r="AI179" s="24">
        <f>'Table U7'!AI$41*$AX179</f>
        <v>0</v>
      </c>
      <c r="AJ179" s="24">
        <f>'Table U7'!AJ$41*$AY179</f>
        <v>0</v>
      </c>
      <c r="AK179" s="24">
        <f>'Table U7'!AK$41*$AZ179</f>
        <v>0</v>
      </c>
      <c r="AL179" s="24">
        <f t="shared" si="95"/>
        <v>0</v>
      </c>
      <c r="AM179" s="24">
        <f>'Table U7'!AM$41*$AW179</f>
        <v>0</v>
      </c>
      <c r="AN179" s="24">
        <f>'Table U7'!AN$41*$AX179</f>
        <v>0</v>
      </c>
      <c r="AO179" s="24">
        <f>'Table U7'!AO$41*$AY179</f>
        <v>0</v>
      </c>
      <c r="AP179" s="24">
        <f>'Table U7'!AP$41*$AZ179</f>
        <v>0</v>
      </c>
      <c r="AQ179" s="24">
        <f t="shared" si="96"/>
        <v>0</v>
      </c>
      <c r="AR179" s="24">
        <f>'Table U7'!AR$41*$AW179</f>
        <v>0</v>
      </c>
      <c r="AS179" s="24">
        <f>'Table U7'!AS$41*$AX179</f>
        <v>0</v>
      </c>
      <c r="AT179" s="24">
        <f>'Table U7'!AT$41*$AY179</f>
        <v>0</v>
      </c>
      <c r="AU179" s="24">
        <f>'Table U7'!AU$41*$AZ179</f>
        <v>0</v>
      </c>
      <c r="AV179" s="24">
        <f t="shared" si="97"/>
        <v>0</v>
      </c>
      <c r="AW179" s="24">
        <v>0</v>
      </c>
      <c r="AX179" s="24">
        <v>0</v>
      </c>
      <c r="AY179" s="24">
        <v>0</v>
      </c>
      <c r="AZ179" s="24">
        <v>0</v>
      </c>
      <c r="BA179" s="24">
        <f t="shared" si="98"/>
        <v>0</v>
      </c>
      <c r="BB179" s="125">
        <f>BA179-SUM(H179,M179,R179,W179,AB179,AG179,AL179,AQ179,AV179)</f>
        <v>0</v>
      </c>
      <c r="BC179" s="113"/>
      <c r="BD179" s="113"/>
      <c r="BE179" s="113"/>
      <c r="BF179" s="113"/>
      <c r="BG179" s="113"/>
      <c r="BI179" s="120"/>
    </row>
    <row r="180" spans="1:61" x14ac:dyDescent="0.2">
      <c r="A180" s="113" t="s">
        <v>395</v>
      </c>
      <c r="B180" s="133"/>
      <c r="C180" s="113"/>
      <c r="D180" s="124">
        <f t="shared" ref="D180:AW180" si="99">D144+D147+D150+D153+D156+D159+D162+D166+D170+D173</f>
        <v>364.58946156365568</v>
      </c>
      <c r="E180" s="124">
        <f t="shared" si="99"/>
        <v>170.89561887748025</v>
      </c>
      <c r="F180" s="124">
        <f t="shared" si="99"/>
        <v>1869.1767171291006</v>
      </c>
      <c r="G180" s="124">
        <f t="shared" si="99"/>
        <v>610.0133474453653</v>
      </c>
      <c r="H180" s="124">
        <f t="shared" si="99"/>
        <v>3014.6751450156021</v>
      </c>
      <c r="I180" s="124">
        <f t="shared" si="99"/>
        <v>143.35656248546471</v>
      </c>
      <c r="J180" s="124">
        <f t="shared" si="99"/>
        <v>1509.4259813473236</v>
      </c>
      <c r="K180" s="124">
        <f t="shared" si="99"/>
        <v>7584.5676568233284</v>
      </c>
      <c r="L180" s="124">
        <f t="shared" si="99"/>
        <v>2060.7166074316547</v>
      </c>
      <c r="M180" s="124">
        <f t="shared" si="99"/>
        <v>11298.066808087773</v>
      </c>
      <c r="N180" s="124">
        <f t="shared" si="99"/>
        <v>74.819500311709504</v>
      </c>
      <c r="O180" s="124">
        <f t="shared" si="99"/>
        <v>662.24064475745763</v>
      </c>
      <c r="P180" s="124">
        <f t="shared" si="99"/>
        <v>3282.9804834812107</v>
      </c>
      <c r="Q180" s="124">
        <f t="shared" si="99"/>
        <v>884.36422030584458</v>
      </c>
      <c r="R180" s="124">
        <f t="shared" si="99"/>
        <v>4904.404848856223</v>
      </c>
      <c r="S180" s="124">
        <f t="shared" si="99"/>
        <v>0</v>
      </c>
      <c r="T180" s="124">
        <f t="shared" si="99"/>
        <v>0</v>
      </c>
      <c r="U180" s="124">
        <f t="shared" si="99"/>
        <v>0</v>
      </c>
      <c r="V180" s="124">
        <f t="shared" si="99"/>
        <v>6553.9610313231478</v>
      </c>
      <c r="W180" s="124">
        <f t="shared" si="99"/>
        <v>6553.9610313231478</v>
      </c>
      <c r="X180" s="124">
        <f t="shared" si="99"/>
        <v>0</v>
      </c>
      <c r="Y180" s="124">
        <f t="shared" si="99"/>
        <v>0</v>
      </c>
      <c r="Z180" s="124">
        <f t="shared" si="99"/>
        <v>0</v>
      </c>
      <c r="AA180" s="124">
        <f t="shared" si="99"/>
        <v>1666.4115023605048</v>
      </c>
      <c r="AB180" s="124">
        <f t="shared" si="99"/>
        <v>1666.4115023605048</v>
      </c>
      <c r="AC180" s="124">
        <f t="shared" si="99"/>
        <v>0</v>
      </c>
      <c r="AD180" s="124">
        <f t="shared" si="99"/>
        <v>0</v>
      </c>
      <c r="AE180" s="124">
        <f t="shared" si="99"/>
        <v>0</v>
      </c>
      <c r="AF180" s="124">
        <f t="shared" si="99"/>
        <v>228.98851793338417</v>
      </c>
      <c r="AG180" s="124">
        <f t="shared" si="99"/>
        <v>228.98851793338417</v>
      </c>
      <c r="AH180" s="124">
        <f t="shared" si="99"/>
        <v>0</v>
      </c>
      <c r="AI180" s="124">
        <f t="shared" si="99"/>
        <v>0</v>
      </c>
      <c r="AJ180" s="124">
        <f t="shared" si="99"/>
        <v>0</v>
      </c>
      <c r="AK180" s="124">
        <f t="shared" si="99"/>
        <v>436.84971191735895</v>
      </c>
      <c r="AL180" s="124">
        <f t="shared" si="99"/>
        <v>436.84971191735895</v>
      </c>
      <c r="AM180" s="124">
        <f t="shared" si="99"/>
        <v>58.302326421384024</v>
      </c>
      <c r="AN180" s="124">
        <f t="shared" si="99"/>
        <v>578.36213929835765</v>
      </c>
      <c r="AO180" s="124">
        <f t="shared" si="99"/>
        <v>2129.4259439197258</v>
      </c>
      <c r="AP180" s="124">
        <f t="shared" si="99"/>
        <v>806.52776158378731</v>
      </c>
      <c r="AQ180" s="124">
        <f t="shared" si="99"/>
        <v>3572.6181712232556</v>
      </c>
      <c r="AR180" s="124">
        <f t="shared" si="99"/>
        <v>64.174510993073838</v>
      </c>
      <c r="AS180" s="124">
        <f t="shared" si="99"/>
        <v>419.65861581282013</v>
      </c>
      <c r="AT180" s="124">
        <f t="shared" si="99"/>
        <v>2166.3505042412835</v>
      </c>
      <c r="AU180" s="124">
        <f t="shared" si="99"/>
        <v>559.84362902051612</v>
      </c>
      <c r="AV180" s="124">
        <f t="shared" si="99"/>
        <v>3210.027260067694</v>
      </c>
      <c r="AW180" s="124">
        <f t="shared" si="99"/>
        <v>2111.3252984194469</v>
      </c>
      <c r="AX180" s="124">
        <f>AW144+AW147+AW150+AW153+AW156+AW159+AW162+AW166+AW170+AW173</f>
        <v>2111.3252984194469</v>
      </c>
      <c r="AY180" s="124">
        <f>AW144+AW147+AW150+AW153+AW156+AW159+AW162+AW166+AW170+AW173</f>
        <v>2111.3252984194469</v>
      </c>
      <c r="AZ180" s="124">
        <f>AW144+AW147+AW150+AW153+AW156+AW159+AW162+AW166+AW170+AW173</f>
        <v>2111.3252984194469</v>
      </c>
      <c r="BA180" s="124">
        <f t="shared" ref="BA180" si="100">BA144+BA147+BA150+BA153+BA156+BA159+BA162+BA166+BA170+BA173</f>
        <v>35487.928554905324</v>
      </c>
      <c r="BB180" s="125">
        <f>BA180-SUM(H180,M180,R180,W180,AB180,AG180,AL180,AQ180,AV180)</f>
        <v>601.92555812038336</v>
      </c>
      <c r="BC180" s="113"/>
      <c r="BD180" s="113"/>
      <c r="BE180" s="113"/>
      <c r="BF180" s="113"/>
      <c r="BG180" s="113"/>
      <c r="BI180" s="120"/>
    </row>
    <row r="181" spans="1:61" x14ac:dyDescent="0.2">
      <c r="A181" s="146"/>
      <c r="B181" s="142"/>
      <c r="C181" s="143"/>
      <c r="D181" s="144"/>
      <c r="E181" s="144"/>
      <c r="F181" s="144"/>
      <c r="G181" s="144"/>
      <c r="H181" s="144"/>
      <c r="I181" s="144"/>
      <c r="J181" s="144"/>
      <c r="K181" s="144"/>
      <c r="L181" s="144"/>
      <c r="M181" s="144"/>
      <c r="N181" s="144"/>
      <c r="O181" s="144"/>
      <c r="P181" s="144"/>
      <c r="Q181" s="144"/>
      <c r="R181" s="144"/>
      <c r="S181" s="144"/>
      <c r="T181" s="144"/>
      <c r="U181" s="144"/>
      <c r="V181" s="144"/>
      <c r="W181" s="144"/>
      <c r="X181" s="144"/>
      <c r="Y181" s="144"/>
      <c r="Z181" s="144"/>
      <c r="AA181" s="144"/>
      <c r="AB181" s="144"/>
      <c r="AC181" s="144"/>
      <c r="AD181" s="144"/>
      <c r="AE181" s="144"/>
      <c r="AF181" s="144"/>
      <c r="AG181" s="144"/>
      <c r="AH181" s="144"/>
      <c r="AI181" s="144"/>
      <c r="AJ181" s="144"/>
      <c r="AK181" s="144"/>
      <c r="AL181" s="144"/>
      <c r="AM181" s="144"/>
      <c r="AN181" s="144"/>
      <c r="AO181" s="144"/>
      <c r="AP181" s="144"/>
      <c r="AQ181" s="144"/>
      <c r="AR181" s="144"/>
      <c r="AS181" s="144"/>
      <c r="AT181" s="144"/>
      <c r="AU181" s="144"/>
      <c r="AV181" s="144"/>
      <c r="AW181" s="144"/>
      <c r="AX181" s="144"/>
      <c r="AY181" s="144"/>
      <c r="AZ181" s="144"/>
      <c r="BA181" s="144"/>
    </row>
    <row r="182" spans="1:61" x14ac:dyDescent="0.2">
      <c r="A182" s="146"/>
      <c r="B182" s="142"/>
      <c r="C182" s="143"/>
      <c r="D182" s="144"/>
      <c r="E182" s="144"/>
      <c r="F182" s="144"/>
      <c r="G182" s="144"/>
      <c r="H182" s="144"/>
      <c r="I182" s="144"/>
      <c r="J182" s="144"/>
      <c r="K182" s="144"/>
      <c r="L182" s="144"/>
      <c r="M182" s="144"/>
      <c r="N182" s="144"/>
      <c r="O182" s="144"/>
      <c r="P182" s="144"/>
      <c r="Q182" s="144"/>
      <c r="R182" s="144"/>
      <c r="S182" s="144"/>
      <c r="T182" s="144"/>
      <c r="U182" s="144"/>
      <c r="V182" s="144"/>
      <c r="W182" s="144"/>
      <c r="X182" s="144"/>
      <c r="Y182" s="144"/>
      <c r="Z182" s="144"/>
      <c r="AA182" s="144"/>
      <c r="AB182" s="144"/>
      <c r="AC182" s="144"/>
      <c r="AD182" s="144"/>
      <c r="AE182" s="144"/>
      <c r="AF182" s="144"/>
      <c r="AG182" s="144"/>
      <c r="AH182" s="144"/>
      <c r="AI182" s="144"/>
      <c r="AJ182" s="144"/>
      <c r="AK182" s="144"/>
      <c r="AL182" s="144"/>
      <c r="AM182" s="144"/>
      <c r="AN182" s="144"/>
      <c r="AO182" s="144"/>
      <c r="AP182" s="144"/>
      <c r="AQ182" s="144"/>
      <c r="AR182" s="144"/>
      <c r="AS182" s="144"/>
      <c r="AT182" s="144"/>
      <c r="AU182" s="144"/>
      <c r="AV182" s="144"/>
      <c r="AW182" s="144"/>
      <c r="AX182" s="144"/>
      <c r="AY182" s="144"/>
      <c r="AZ182" s="144"/>
      <c r="BA182" s="144"/>
    </row>
    <row r="183" spans="1:61" x14ac:dyDescent="0.2">
      <c r="A183" s="146" t="s">
        <v>392</v>
      </c>
      <c r="B183" s="142"/>
      <c r="C183" s="143"/>
      <c r="D183" s="144"/>
      <c r="E183" s="144"/>
      <c r="F183" s="144"/>
      <c r="G183" s="144"/>
      <c r="H183" s="144"/>
      <c r="I183" s="144"/>
      <c r="J183" s="144"/>
      <c r="K183" s="144"/>
      <c r="L183" s="144"/>
      <c r="M183" s="144"/>
      <c r="N183" s="144"/>
      <c r="O183" s="144"/>
      <c r="P183" s="144"/>
      <c r="Q183" s="144"/>
      <c r="R183" s="144"/>
      <c r="S183" s="144"/>
      <c r="T183" s="144"/>
      <c r="U183" s="144"/>
      <c r="V183" s="144"/>
      <c r="W183" s="144"/>
      <c r="X183" s="144"/>
      <c r="Y183" s="144"/>
      <c r="Z183" s="144"/>
      <c r="AA183" s="144"/>
      <c r="AB183" s="144"/>
      <c r="AC183" s="144"/>
      <c r="AD183" s="144"/>
      <c r="AE183" s="144"/>
      <c r="AF183" s="144"/>
      <c r="AG183" s="144"/>
      <c r="AH183" s="144"/>
      <c r="AI183" s="144"/>
      <c r="AJ183" s="144"/>
      <c r="AK183" s="144"/>
      <c r="AL183" s="144"/>
      <c r="AM183" s="144"/>
      <c r="AN183" s="144"/>
      <c r="AO183" s="144"/>
      <c r="AP183" s="144"/>
      <c r="AQ183" s="144"/>
      <c r="AR183" s="144"/>
      <c r="AS183" s="144"/>
      <c r="AT183" s="144"/>
      <c r="AU183" s="144"/>
      <c r="AV183" s="144"/>
      <c r="AW183" s="144"/>
      <c r="AX183" s="144"/>
      <c r="AY183" s="144"/>
      <c r="AZ183" s="144"/>
      <c r="BA183" s="144"/>
    </row>
    <row r="184" spans="1:61" x14ac:dyDescent="0.2">
      <c r="A184" s="146" t="s">
        <v>394</v>
      </c>
      <c r="B184" s="142"/>
      <c r="C184" s="143"/>
      <c r="D184" s="144"/>
      <c r="E184" s="144"/>
      <c r="F184" s="144"/>
      <c r="G184" s="144"/>
      <c r="H184" s="144"/>
      <c r="I184" s="144"/>
      <c r="J184" s="144"/>
      <c r="K184" s="144"/>
      <c r="L184" s="144"/>
      <c r="M184" s="144"/>
      <c r="N184" s="144"/>
      <c r="O184" s="144"/>
      <c r="P184" s="144"/>
      <c r="Q184" s="144"/>
      <c r="R184" s="144"/>
      <c r="S184" s="144"/>
      <c r="T184" s="144"/>
      <c r="U184" s="144"/>
      <c r="V184" s="144"/>
      <c r="W184" s="144"/>
      <c r="X184" s="144"/>
      <c r="Y184" s="144"/>
      <c r="Z184" s="144"/>
      <c r="AA184" s="144"/>
      <c r="AB184" s="144"/>
      <c r="AC184" s="144"/>
      <c r="AD184" s="144"/>
      <c r="AE184" s="144"/>
      <c r="AF184" s="144"/>
      <c r="AG184" s="144"/>
      <c r="AH184" s="144"/>
      <c r="AI184" s="144"/>
      <c r="AJ184" s="144"/>
      <c r="AK184" s="144"/>
      <c r="AL184" s="144"/>
      <c r="AM184" s="144"/>
      <c r="AN184" s="144"/>
      <c r="AO184" s="144"/>
      <c r="AP184" s="144"/>
      <c r="AQ184" s="144"/>
      <c r="AR184" s="144"/>
      <c r="AS184" s="144"/>
      <c r="AT184" s="144"/>
      <c r="AU184" s="144"/>
      <c r="AV184" s="144"/>
      <c r="AW184" s="144"/>
      <c r="AX184" s="144"/>
      <c r="AY184" s="144"/>
      <c r="AZ184" s="144"/>
      <c r="BA184" s="144"/>
    </row>
    <row r="186" spans="1:61" x14ac:dyDescent="0.2">
      <c r="D186" s="120"/>
      <c r="E186" s="120"/>
      <c r="F186" s="120"/>
      <c r="G186" s="120"/>
      <c r="H186" s="120"/>
      <c r="I186" s="120"/>
      <c r="J186" s="120"/>
      <c r="K186" s="120"/>
      <c r="L186" s="120"/>
      <c r="M186" s="120"/>
    </row>
    <row r="188" spans="1:61" x14ac:dyDescent="0.2">
      <c r="F188" s="120"/>
    </row>
  </sheetData>
  <hyperlinks>
    <hyperlink ref="I1" location="Industry!B140" display="Industry!B140" xr:uid="{C43B5857-2CFD-43AD-880A-DC44E703369B}"/>
    <hyperlink ref="H1" location="Industry!A91" display="Industry!A91" xr:uid="{B466ED47-5D1E-45F0-BADE-60C1E4F61F36}"/>
    <hyperlink ref="G1" location="Industry!A47" display="Industry!A47" xr:uid="{CDBE0D93-B705-4921-8D6D-AACFC058F84E}"/>
    <hyperlink ref="F1" location="Industry!A3" display="Industry!A3" xr:uid="{65DE0738-6FCD-4476-9E55-1729527673BF}"/>
  </hyperlinks>
  <pageMargins left="0.7" right="0.7" top="0.75" bottom="0.75" header="0.3" footer="0.3"/>
  <pageSetup paperSize="9" orientation="portrait" verticalDpi="90" r:id="rId1"/>
  <tableParts count="4">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EFED9-9745-4E29-BA06-F934CE49590F}">
  <sheetPr codeName="Sheet7">
    <tabColor theme="8" tint="0.79998168889431442"/>
  </sheetPr>
  <dimension ref="A1:BG58"/>
  <sheetViews>
    <sheetView showGridLines="0" zoomScaleNormal="100" zoomScaleSheetLayoutView="100" workbookViewId="0"/>
  </sheetViews>
  <sheetFormatPr defaultColWidth="9.140625" defaultRowHeight="12.75" x14ac:dyDescent="0.2"/>
  <cols>
    <col min="1" max="1" width="9.140625" style="81"/>
    <col min="2" max="2" width="55" style="81" customWidth="1"/>
    <col min="3" max="3" width="25.140625" style="81" customWidth="1"/>
    <col min="4" max="4" width="26.7109375" style="81" customWidth="1"/>
    <col min="5" max="5" width="17.5703125" style="81" customWidth="1"/>
    <col min="6" max="6" width="24.5703125" style="81" customWidth="1"/>
    <col min="7" max="7" width="19.5703125" style="81" customWidth="1"/>
    <col min="8" max="8" width="34.140625" style="81" customWidth="1"/>
    <col min="9" max="9" width="17.28515625" style="81" customWidth="1"/>
    <col min="10" max="10" width="27.42578125" style="81" customWidth="1"/>
    <col min="11" max="11" width="29" style="81" customWidth="1"/>
    <col min="12" max="12" width="19.85546875" style="81" customWidth="1"/>
    <col min="13" max="13" width="26.85546875" style="81" customWidth="1"/>
    <col min="14" max="14" width="21.85546875" style="81" customWidth="1"/>
    <col min="15" max="15" width="36.42578125" style="81" customWidth="1"/>
    <col min="16" max="16" width="19.5703125" style="81" customWidth="1"/>
    <col min="17" max="17" width="40.7109375" style="81" customWidth="1"/>
    <col min="18" max="18" width="42.28515625" style="81" customWidth="1"/>
    <col min="19" max="19" width="33.140625" style="81" customWidth="1"/>
    <col min="20" max="20" width="40.140625" style="81" customWidth="1"/>
    <col min="21" max="21" width="35.28515625" style="81" customWidth="1"/>
    <col min="22" max="22" width="49.7109375" style="81" customWidth="1"/>
    <col min="23" max="23" width="33" style="81" customWidth="1"/>
    <col min="24" max="24" width="26.42578125" style="81" customWidth="1"/>
    <col min="25" max="25" width="28" style="81" customWidth="1"/>
    <col min="26" max="26" width="18.85546875" style="81" customWidth="1"/>
    <col min="27" max="27" width="25.85546875" style="81" customWidth="1"/>
    <col min="28" max="28" width="21" style="81" customWidth="1"/>
    <col min="29" max="29" width="35.42578125" style="81" customWidth="1"/>
    <col min="30" max="30" width="18.7109375" style="81" customWidth="1"/>
    <col min="31" max="31" width="24.42578125" style="81" customWidth="1"/>
    <col min="32" max="32" width="25.85546875" style="81" customWidth="1"/>
    <col min="33" max="33" width="16.7109375" style="81" customWidth="1"/>
    <col min="34" max="34" width="23.85546875" style="81" customWidth="1"/>
    <col min="35" max="35" width="18.85546875" style="81" customWidth="1"/>
    <col min="36" max="36" width="33.28515625" style="81" customWidth="1"/>
    <col min="37" max="37" width="16.5703125" style="81" customWidth="1"/>
    <col min="38" max="38" width="24.7109375" style="81" customWidth="1"/>
    <col min="39" max="39" width="26.28515625" style="81" customWidth="1"/>
    <col min="40" max="40" width="17.140625" style="81" customWidth="1"/>
    <col min="41" max="41" width="24.140625" style="81" customWidth="1"/>
    <col min="42" max="42" width="19.28515625" style="81" customWidth="1"/>
    <col min="43" max="43" width="33.7109375" style="81" customWidth="1"/>
    <col min="44" max="44" width="17" style="81" customWidth="1"/>
    <col min="45" max="45" width="22.140625" style="81" customWidth="1"/>
    <col min="46" max="46" width="23.5703125" style="81" customWidth="1"/>
    <col min="47" max="47" width="14.42578125" style="81" customWidth="1"/>
    <col min="48" max="48" width="21.5703125" style="81" customWidth="1"/>
    <col min="49" max="49" width="16.5703125" style="81" customWidth="1"/>
    <col min="50" max="50" width="31" style="81" customWidth="1"/>
    <col min="51" max="51" width="14.28515625" style="81" customWidth="1"/>
    <col min="52" max="52" width="21.5703125" style="83" customWidth="1"/>
    <col min="53" max="53" width="23" style="81" customWidth="1"/>
    <col min="54" max="54" width="13.85546875" style="81" customWidth="1"/>
    <col min="55" max="55" width="21" style="81" customWidth="1"/>
    <col min="56" max="56" width="16" style="81" customWidth="1"/>
    <col min="57" max="57" width="30.42578125" style="81" customWidth="1"/>
    <col min="58" max="58" width="17.28515625" style="81" customWidth="1"/>
    <col min="59" max="59" width="6.85546875" style="81" customWidth="1"/>
    <col min="60" max="16384" width="9.140625" style="81"/>
  </cols>
  <sheetData>
    <row r="1" spans="1:59" ht="19.5" x14ac:dyDescent="0.3">
      <c r="A1" s="80" t="s">
        <v>352</v>
      </c>
      <c r="AE1" s="82"/>
      <c r="AF1" s="82"/>
      <c r="AG1" s="82"/>
      <c r="AH1" s="82"/>
      <c r="AI1" s="82"/>
      <c r="AJ1" s="82"/>
      <c r="AK1" s="82"/>
      <c r="AL1" s="82"/>
      <c r="AM1" s="82"/>
      <c r="AN1" s="82"/>
      <c r="AO1" s="82"/>
      <c r="AP1" s="82"/>
      <c r="AQ1" s="82"/>
    </row>
    <row r="2" spans="1:59" ht="15.75" x14ac:dyDescent="0.2">
      <c r="AE2" s="82"/>
      <c r="AF2" s="82"/>
      <c r="AG2" s="82"/>
      <c r="AH2" s="82"/>
      <c r="AI2" s="82"/>
      <c r="AJ2" s="82"/>
      <c r="AK2" s="82"/>
      <c r="AL2" s="82"/>
      <c r="AM2" s="82"/>
      <c r="AN2" s="82"/>
      <c r="AO2" s="82"/>
      <c r="AP2" s="82"/>
      <c r="AQ2" s="82"/>
    </row>
    <row r="3" spans="1:59" ht="18.75" customHeight="1" x14ac:dyDescent="0.2">
      <c r="A3" s="84" t="s">
        <v>280</v>
      </c>
      <c r="B3" s="85" t="s">
        <v>1</v>
      </c>
      <c r="AE3" s="82"/>
      <c r="AF3" s="82"/>
      <c r="AG3" s="82"/>
      <c r="AH3" s="82"/>
      <c r="AI3" s="82"/>
      <c r="AJ3" s="82"/>
      <c r="AK3" s="82"/>
      <c r="AL3" s="82"/>
      <c r="AM3" s="82"/>
      <c r="AN3" s="82"/>
      <c r="AO3" s="82"/>
      <c r="AP3" s="82"/>
      <c r="AQ3" s="82"/>
    </row>
    <row r="4" spans="1:59" x14ac:dyDescent="0.2">
      <c r="A4" s="86" t="s">
        <v>0</v>
      </c>
      <c r="BF4" s="74"/>
      <c r="BG4" s="74"/>
    </row>
    <row r="5" spans="1:59" x14ac:dyDescent="0.2">
      <c r="B5" s="87"/>
      <c r="C5" s="88"/>
      <c r="D5" s="88"/>
      <c r="E5" s="88"/>
      <c r="F5" s="88"/>
      <c r="G5" s="88"/>
      <c r="H5" s="88"/>
      <c r="I5" s="88"/>
      <c r="J5" s="88"/>
      <c r="K5" s="88"/>
      <c r="L5" s="88"/>
      <c r="M5" s="88"/>
      <c r="N5" s="88"/>
      <c r="O5" s="88"/>
      <c r="P5" s="88"/>
      <c r="Q5" s="88"/>
      <c r="R5" s="88"/>
      <c r="S5" s="88"/>
      <c r="T5" s="88"/>
      <c r="U5" s="88"/>
      <c r="V5" s="88"/>
      <c r="W5" s="88"/>
      <c r="X5" s="88"/>
      <c r="Y5" s="88"/>
      <c r="Z5" s="88"/>
      <c r="AA5" s="88"/>
      <c r="AB5" s="88"/>
      <c r="AC5" s="88"/>
      <c r="AD5" s="88"/>
      <c r="AE5" s="88"/>
      <c r="AF5" s="88"/>
      <c r="AG5" s="88"/>
      <c r="AH5" s="88"/>
      <c r="AI5" s="88"/>
      <c r="AJ5" s="88"/>
      <c r="AK5" s="88"/>
      <c r="AL5" s="88"/>
      <c r="AM5" s="88"/>
      <c r="AN5" s="88"/>
      <c r="AO5" s="88"/>
      <c r="AP5" s="88"/>
      <c r="AQ5" s="88"/>
      <c r="AR5" s="88"/>
      <c r="AS5" s="88"/>
      <c r="AT5" s="88"/>
      <c r="AU5" s="88"/>
      <c r="AV5" s="88"/>
      <c r="AW5" s="88"/>
      <c r="AX5" s="88"/>
      <c r="AY5" s="88"/>
      <c r="AZ5" s="89"/>
      <c r="BA5" s="88"/>
      <c r="BB5" s="88"/>
      <c r="BC5" s="88"/>
      <c r="BD5" s="88"/>
      <c r="BE5" s="88"/>
      <c r="BF5" s="88"/>
      <c r="BG5" s="74"/>
    </row>
    <row r="6" spans="1:59" ht="38.25" customHeight="1" x14ac:dyDescent="0.2">
      <c r="A6" s="97" t="s">
        <v>281</v>
      </c>
      <c r="B6" s="98" t="s">
        <v>279</v>
      </c>
      <c r="C6" s="10" t="s">
        <v>296</v>
      </c>
      <c r="D6" s="10" t="s">
        <v>297</v>
      </c>
      <c r="E6" s="10" t="s">
        <v>298</v>
      </c>
      <c r="F6" s="10" t="s">
        <v>299</v>
      </c>
      <c r="G6" s="10" t="s">
        <v>300</v>
      </c>
      <c r="H6" s="10" t="s">
        <v>301</v>
      </c>
      <c r="I6" s="10" t="s">
        <v>302</v>
      </c>
      <c r="J6" s="10" t="s">
        <v>303</v>
      </c>
      <c r="K6" s="10" t="s">
        <v>304</v>
      </c>
      <c r="L6" s="10" t="s">
        <v>305</v>
      </c>
      <c r="M6" s="10" t="s">
        <v>306</v>
      </c>
      <c r="N6" s="10" t="s">
        <v>307</v>
      </c>
      <c r="O6" s="10" t="s">
        <v>308</v>
      </c>
      <c r="P6" s="10" t="s">
        <v>309</v>
      </c>
      <c r="Q6" s="10" t="s">
        <v>310</v>
      </c>
      <c r="R6" s="10" t="s">
        <v>311</v>
      </c>
      <c r="S6" s="10" t="s">
        <v>312</v>
      </c>
      <c r="T6" s="10" t="s">
        <v>313</v>
      </c>
      <c r="U6" s="10" t="s">
        <v>314</v>
      </c>
      <c r="V6" s="10" t="s">
        <v>315</v>
      </c>
      <c r="W6" s="10" t="s">
        <v>316</v>
      </c>
      <c r="X6" s="10" t="s">
        <v>317</v>
      </c>
      <c r="Y6" s="10" t="s">
        <v>318</v>
      </c>
      <c r="Z6" s="10" t="s">
        <v>319</v>
      </c>
      <c r="AA6" s="10" t="s">
        <v>320</v>
      </c>
      <c r="AB6" s="10" t="s">
        <v>321</v>
      </c>
      <c r="AC6" s="10" t="s">
        <v>322</v>
      </c>
      <c r="AD6" s="10" t="s">
        <v>323</v>
      </c>
      <c r="AE6" s="10" t="s">
        <v>324</v>
      </c>
      <c r="AF6" s="10" t="s">
        <v>325</v>
      </c>
      <c r="AG6" s="10" t="s">
        <v>326</v>
      </c>
      <c r="AH6" s="10" t="s">
        <v>327</v>
      </c>
      <c r="AI6" s="10" t="s">
        <v>328</v>
      </c>
      <c r="AJ6" s="10" t="s">
        <v>329</v>
      </c>
      <c r="AK6" s="10" t="s">
        <v>330</v>
      </c>
      <c r="AL6" s="10" t="s">
        <v>331</v>
      </c>
      <c r="AM6" s="10" t="s">
        <v>332</v>
      </c>
      <c r="AN6" s="10" t="s">
        <v>333</v>
      </c>
      <c r="AO6" s="10" t="s">
        <v>334</v>
      </c>
      <c r="AP6" s="10" t="s">
        <v>335</v>
      </c>
      <c r="AQ6" s="10" t="s">
        <v>336</v>
      </c>
      <c r="AR6" s="10" t="s">
        <v>337</v>
      </c>
      <c r="AS6" s="10" t="s">
        <v>338</v>
      </c>
      <c r="AT6" s="10" t="s">
        <v>339</v>
      </c>
      <c r="AU6" s="10" t="s">
        <v>340</v>
      </c>
      <c r="AV6" s="10" t="s">
        <v>341</v>
      </c>
      <c r="AW6" s="10" t="s">
        <v>342</v>
      </c>
      <c r="AX6" s="10" t="s">
        <v>343</v>
      </c>
      <c r="AY6" s="10" t="s">
        <v>344</v>
      </c>
      <c r="AZ6" s="11" t="s">
        <v>345</v>
      </c>
      <c r="BA6" s="10" t="s">
        <v>346</v>
      </c>
      <c r="BB6" s="10" t="s">
        <v>347</v>
      </c>
      <c r="BC6" s="10" t="s">
        <v>348</v>
      </c>
      <c r="BD6" s="10" t="s">
        <v>349</v>
      </c>
      <c r="BE6" s="10" t="s">
        <v>350</v>
      </c>
      <c r="BF6" s="10" t="s">
        <v>351</v>
      </c>
      <c r="BG6" s="74"/>
    </row>
    <row r="7" spans="1:59" x14ac:dyDescent="0.2">
      <c r="A7" s="90">
        <v>2020</v>
      </c>
      <c r="B7" s="48" t="s">
        <v>97</v>
      </c>
      <c r="C7" s="85">
        <v>33.290985352373021</v>
      </c>
      <c r="D7" s="85">
        <v>53.97577767973111</v>
      </c>
      <c r="E7" s="85">
        <v>54.538787584913699</v>
      </c>
      <c r="F7" s="85" t="s">
        <v>36</v>
      </c>
      <c r="G7" s="85" t="s">
        <v>36</v>
      </c>
      <c r="H7" s="85" t="s">
        <v>36</v>
      </c>
      <c r="I7" s="85">
        <v>141.80555061701781</v>
      </c>
      <c r="J7" s="85">
        <v>0.86490143597083102</v>
      </c>
      <c r="K7" s="85" t="s">
        <v>36</v>
      </c>
      <c r="L7" s="85" t="s">
        <v>36</v>
      </c>
      <c r="M7" s="85" t="s">
        <v>36</v>
      </c>
      <c r="N7" s="85" t="s">
        <v>36</v>
      </c>
      <c r="O7" s="85" t="s">
        <v>36</v>
      </c>
      <c r="P7" s="85">
        <v>0.86490143597083102</v>
      </c>
      <c r="Q7" s="85">
        <v>68.481468229096336</v>
      </c>
      <c r="R7" s="85">
        <v>0.31143793373700918</v>
      </c>
      <c r="S7" s="85">
        <v>0.16058458137913545</v>
      </c>
      <c r="T7" s="85" t="s">
        <v>36</v>
      </c>
      <c r="U7" s="85">
        <v>4.7863625003459635E-2</v>
      </c>
      <c r="V7" s="85" t="s">
        <v>36</v>
      </c>
      <c r="W7" s="85">
        <v>69.001354369215946</v>
      </c>
      <c r="X7" s="85">
        <v>4.4858552765159043</v>
      </c>
      <c r="Y7" s="85">
        <v>28.257860935412282</v>
      </c>
      <c r="Z7" s="85">
        <v>16.568466913060863</v>
      </c>
      <c r="AA7" s="85" t="s">
        <v>36</v>
      </c>
      <c r="AB7" s="85">
        <v>1.1646405458961631</v>
      </c>
      <c r="AC7" s="85">
        <v>8.5462820830451314</v>
      </c>
      <c r="AD7" s="85">
        <v>59.023105753930338</v>
      </c>
      <c r="AE7" s="85">
        <v>43.08894161663644</v>
      </c>
      <c r="AF7" s="85">
        <v>683.22219860553957</v>
      </c>
      <c r="AG7" s="85">
        <v>171.01861767643365</v>
      </c>
      <c r="AH7" s="85" t="s">
        <v>36</v>
      </c>
      <c r="AI7" s="85">
        <v>35.744530049660767</v>
      </c>
      <c r="AJ7" s="85">
        <v>72.756689387482226</v>
      </c>
      <c r="AK7" s="85">
        <v>1005.8309773357527</v>
      </c>
      <c r="AL7" s="85">
        <v>71.933724537668169</v>
      </c>
      <c r="AM7" s="85" t="s">
        <v>36</v>
      </c>
      <c r="AN7" s="85" t="s">
        <v>36</v>
      </c>
      <c r="AO7" s="85" t="s">
        <v>36</v>
      </c>
      <c r="AP7" s="85" t="s">
        <v>36</v>
      </c>
      <c r="AQ7" s="85" t="s">
        <v>36</v>
      </c>
      <c r="AR7" s="85">
        <v>71.933724537668169</v>
      </c>
      <c r="AS7" s="85">
        <v>121.16290715385074</v>
      </c>
      <c r="AT7" s="85">
        <v>239.70458059952952</v>
      </c>
      <c r="AU7" s="85">
        <v>40.946525885349487</v>
      </c>
      <c r="AV7" s="85">
        <v>0</v>
      </c>
      <c r="AW7" s="85">
        <v>0</v>
      </c>
      <c r="AX7" s="85">
        <v>0</v>
      </c>
      <c r="AY7" s="85">
        <v>401.81401363872976</v>
      </c>
      <c r="AZ7" s="91">
        <v>343.30878353311118</v>
      </c>
      <c r="BA7" s="91">
        <v>1005.4718557539495</v>
      </c>
      <c r="BB7" s="91">
        <v>283.23298264113686</v>
      </c>
      <c r="BC7" s="91" t="s">
        <v>36</v>
      </c>
      <c r="BD7" s="91">
        <v>74.235796391603245</v>
      </c>
      <c r="BE7" s="91">
        <v>161.47122933372825</v>
      </c>
      <c r="BF7" s="91">
        <v>1867.7206476535289</v>
      </c>
      <c r="BG7" s="74"/>
    </row>
    <row r="8" spans="1:59" x14ac:dyDescent="0.2">
      <c r="A8" s="90">
        <v>2020</v>
      </c>
      <c r="B8" s="48" t="s">
        <v>98</v>
      </c>
      <c r="C8" s="85">
        <v>57.576269060603103</v>
      </c>
      <c r="D8" s="85">
        <v>68.5239706477428</v>
      </c>
      <c r="E8" s="85">
        <v>13.224521944118377</v>
      </c>
      <c r="F8" s="85" t="s">
        <v>36</v>
      </c>
      <c r="G8" s="85" t="s">
        <v>36</v>
      </c>
      <c r="H8" s="85" t="s">
        <v>36</v>
      </c>
      <c r="I8" s="85">
        <v>139.3247616524643</v>
      </c>
      <c r="J8" s="85">
        <v>24.073617407620777</v>
      </c>
      <c r="K8" s="85" t="s">
        <v>36</v>
      </c>
      <c r="L8" s="85" t="s">
        <v>36</v>
      </c>
      <c r="M8" s="85" t="s">
        <v>36</v>
      </c>
      <c r="N8" s="85" t="s">
        <v>36</v>
      </c>
      <c r="O8" s="85" t="s">
        <v>36</v>
      </c>
      <c r="P8" s="85">
        <v>24.073617407620777</v>
      </c>
      <c r="Q8" s="85">
        <v>59.45016268139932</v>
      </c>
      <c r="R8" s="85">
        <v>0</v>
      </c>
      <c r="S8" s="85">
        <v>0</v>
      </c>
      <c r="T8" s="85" t="s">
        <v>36</v>
      </c>
      <c r="U8" s="85">
        <v>0</v>
      </c>
      <c r="V8" s="85" t="s">
        <v>36</v>
      </c>
      <c r="W8" s="85">
        <v>59.45016268139932</v>
      </c>
      <c r="X8" s="85">
        <v>22.50500229445883</v>
      </c>
      <c r="Y8" s="85">
        <v>162.70614914152617</v>
      </c>
      <c r="Z8" s="85">
        <v>25.130381974959583</v>
      </c>
      <c r="AA8" s="85" t="s">
        <v>36</v>
      </c>
      <c r="AB8" s="85">
        <v>8.7610431930783932</v>
      </c>
      <c r="AC8" s="85">
        <v>9.8711684530572601</v>
      </c>
      <c r="AD8" s="85">
        <v>228.97374505708024</v>
      </c>
      <c r="AE8" s="85">
        <v>16.320111135238619</v>
      </c>
      <c r="AF8" s="85">
        <v>1077.8691097796504</v>
      </c>
      <c r="AG8" s="85">
        <v>196.19326119732818</v>
      </c>
      <c r="AH8" s="85" t="s">
        <v>36</v>
      </c>
      <c r="AI8" s="85">
        <v>70.541289906274116</v>
      </c>
      <c r="AJ8" s="85">
        <v>42.687360238942134</v>
      </c>
      <c r="AK8" s="85">
        <v>1403.6111322574336</v>
      </c>
      <c r="AL8" s="85">
        <v>137.14354808336921</v>
      </c>
      <c r="AM8" s="85" t="s">
        <v>36</v>
      </c>
      <c r="AN8" s="85" t="s">
        <v>36</v>
      </c>
      <c r="AO8" s="85" t="s">
        <v>36</v>
      </c>
      <c r="AP8" s="85" t="s">
        <v>36</v>
      </c>
      <c r="AQ8" s="85" t="s">
        <v>36</v>
      </c>
      <c r="AR8" s="85">
        <v>137.14354808336921</v>
      </c>
      <c r="AS8" s="85">
        <v>142.24236302930859</v>
      </c>
      <c r="AT8" s="85">
        <v>17.944586244111701</v>
      </c>
      <c r="AU8" s="85">
        <v>0</v>
      </c>
      <c r="AV8" s="85">
        <v>0</v>
      </c>
      <c r="AW8" s="85">
        <v>0</v>
      </c>
      <c r="AX8" s="85">
        <v>0</v>
      </c>
      <c r="AY8" s="85">
        <v>160.18694927342028</v>
      </c>
      <c r="AZ8" s="91">
        <v>459.31107373862017</v>
      </c>
      <c r="BA8" s="91">
        <v>1327.0438158130312</v>
      </c>
      <c r="BB8" s="91">
        <v>234.54816511640612</v>
      </c>
      <c r="BC8" s="91" t="s">
        <v>36</v>
      </c>
      <c r="BD8" s="91">
        <v>79.302333099352509</v>
      </c>
      <c r="BE8" s="91">
        <v>52.558528691999406</v>
      </c>
      <c r="BF8" s="91">
        <v>2152.7639164594093</v>
      </c>
      <c r="BG8" s="74"/>
    </row>
    <row r="9" spans="1:59" x14ac:dyDescent="0.2">
      <c r="A9" s="90">
        <v>2020</v>
      </c>
      <c r="B9" s="92" t="s">
        <v>99</v>
      </c>
      <c r="C9" s="85">
        <v>3.5102989491531398</v>
      </c>
      <c r="D9" s="85">
        <v>1.8003859415754389</v>
      </c>
      <c r="E9" s="85">
        <v>0.12599921181113763</v>
      </c>
      <c r="F9" s="85" t="s">
        <v>36</v>
      </c>
      <c r="G9" s="85" t="s">
        <v>36</v>
      </c>
      <c r="H9" s="85" t="s">
        <v>36</v>
      </c>
      <c r="I9" s="85">
        <v>5.4366841025397168</v>
      </c>
      <c r="J9" s="85">
        <v>1.4822589636259234</v>
      </c>
      <c r="K9" s="85" t="s">
        <v>36</v>
      </c>
      <c r="L9" s="85" t="s">
        <v>36</v>
      </c>
      <c r="M9" s="85" t="s">
        <v>36</v>
      </c>
      <c r="N9" s="85" t="s">
        <v>36</v>
      </c>
      <c r="O9" s="85" t="s">
        <v>36</v>
      </c>
      <c r="P9" s="85">
        <v>1.4822589636259234</v>
      </c>
      <c r="Q9" s="85">
        <v>18.589630531874292</v>
      </c>
      <c r="R9" s="85">
        <v>0</v>
      </c>
      <c r="S9" s="85">
        <v>0</v>
      </c>
      <c r="T9" s="85" t="s">
        <v>36</v>
      </c>
      <c r="U9" s="85">
        <v>0</v>
      </c>
      <c r="V9" s="85" t="s">
        <v>36</v>
      </c>
      <c r="W9" s="85">
        <v>18.589630531874292</v>
      </c>
      <c r="X9" s="85">
        <v>2.3249679950772224</v>
      </c>
      <c r="Y9" s="85">
        <v>46.154974545973261</v>
      </c>
      <c r="Z9" s="85">
        <v>7.8655420011969586</v>
      </c>
      <c r="AA9" s="85" t="s">
        <v>36</v>
      </c>
      <c r="AB9" s="85">
        <v>5.2587410585835728E-3</v>
      </c>
      <c r="AC9" s="85">
        <v>0</v>
      </c>
      <c r="AD9" s="85">
        <v>56.350743283306024</v>
      </c>
      <c r="AE9" s="85">
        <v>5.8120137656323339</v>
      </c>
      <c r="AF9" s="85">
        <v>365.81224984382112</v>
      </c>
      <c r="AG9" s="85">
        <v>39.282546344434039</v>
      </c>
      <c r="AH9" s="85" t="s">
        <v>36</v>
      </c>
      <c r="AI9" s="85">
        <v>1.3681253692624851</v>
      </c>
      <c r="AJ9" s="85">
        <v>0</v>
      </c>
      <c r="AK9" s="85">
        <v>412.27493532314998</v>
      </c>
      <c r="AL9" s="85">
        <v>45.981129465194385</v>
      </c>
      <c r="AM9" s="85" t="s">
        <v>36</v>
      </c>
      <c r="AN9" s="85" t="s">
        <v>36</v>
      </c>
      <c r="AO9" s="85" t="s">
        <v>36</v>
      </c>
      <c r="AP9" s="85" t="s">
        <v>36</v>
      </c>
      <c r="AQ9" s="85" t="s">
        <v>36</v>
      </c>
      <c r="AR9" s="85">
        <v>45.981129465194385</v>
      </c>
      <c r="AS9" s="85">
        <v>39.75127295325688</v>
      </c>
      <c r="AT9" s="85">
        <v>0</v>
      </c>
      <c r="AU9" s="85">
        <v>0</v>
      </c>
      <c r="AV9" s="85">
        <v>0</v>
      </c>
      <c r="AW9" s="85">
        <v>0</v>
      </c>
      <c r="AX9" s="85">
        <v>0</v>
      </c>
      <c r="AY9" s="85">
        <v>39.75127295325688</v>
      </c>
      <c r="AZ9" s="91">
        <v>117.45157265458455</v>
      </c>
      <c r="BA9" s="91">
        <v>413.76761033136978</v>
      </c>
      <c r="BB9" s="91">
        <v>47.27408755744213</v>
      </c>
      <c r="BC9" s="91" t="s">
        <v>36</v>
      </c>
      <c r="BD9" s="91">
        <v>1.3733841103210687</v>
      </c>
      <c r="BE9" s="91">
        <v>0</v>
      </c>
      <c r="BF9" s="91">
        <v>579.86665465371743</v>
      </c>
      <c r="BG9" s="74"/>
    </row>
    <row r="10" spans="1:59" x14ac:dyDescent="0.2">
      <c r="A10" s="90">
        <v>2020</v>
      </c>
      <c r="B10" s="92" t="s">
        <v>100</v>
      </c>
      <c r="C10" s="85">
        <v>27.889230271782122</v>
      </c>
      <c r="D10" s="85">
        <v>54.685051440079434</v>
      </c>
      <c r="E10" s="85">
        <v>4.7249593654836151</v>
      </c>
      <c r="F10" s="85" t="s">
        <v>36</v>
      </c>
      <c r="G10" s="85" t="s">
        <v>36</v>
      </c>
      <c r="H10" s="85" t="s">
        <v>36</v>
      </c>
      <c r="I10" s="85">
        <v>87.299241077345158</v>
      </c>
      <c r="J10" s="85">
        <v>5.4244788372204384</v>
      </c>
      <c r="K10" s="85" t="s">
        <v>36</v>
      </c>
      <c r="L10" s="85" t="s">
        <v>36</v>
      </c>
      <c r="M10" s="85" t="s">
        <v>36</v>
      </c>
      <c r="N10" s="85" t="s">
        <v>36</v>
      </c>
      <c r="O10" s="85" t="s">
        <v>36</v>
      </c>
      <c r="P10" s="85">
        <v>5.4244788372204384</v>
      </c>
      <c r="Q10" s="85">
        <v>133.79369628743643</v>
      </c>
      <c r="R10" s="85">
        <v>0</v>
      </c>
      <c r="S10" s="85">
        <v>0</v>
      </c>
      <c r="T10" s="85" t="s">
        <v>36</v>
      </c>
      <c r="U10" s="85">
        <v>0</v>
      </c>
      <c r="V10" s="85" t="s">
        <v>36</v>
      </c>
      <c r="W10" s="85">
        <v>133.79369628743643</v>
      </c>
      <c r="X10" s="85">
        <v>14.210677119896197</v>
      </c>
      <c r="Y10" s="85">
        <v>308.34504259729681</v>
      </c>
      <c r="Z10" s="85">
        <v>3.6815249747650292</v>
      </c>
      <c r="AA10" s="85" t="s">
        <v>36</v>
      </c>
      <c r="AB10" s="85">
        <v>2.3769692482401101</v>
      </c>
      <c r="AC10" s="85">
        <v>0</v>
      </c>
      <c r="AD10" s="85">
        <v>328.61421394019817</v>
      </c>
      <c r="AE10" s="85">
        <v>12.2062650606668</v>
      </c>
      <c r="AF10" s="85">
        <v>939.19853544841692</v>
      </c>
      <c r="AG10" s="85">
        <v>6.9679692507985358</v>
      </c>
      <c r="AH10" s="85" t="s">
        <v>36</v>
      </c>
      <c r="AI10" s="85">
        <v>28.475170959323453</v>
      </c>
      <c r="AJ10" s="85">
        <v>8.9788761656056604</v>
      </c>
      <c r="AK10" s="85">
        <v>995.82681688481148</v>
      </c>
      <c r="AL10" s="85">
        <v>118.10699664502854</v>
      </c>
      <c r="AM10" s="85" t="s">
        <v>36</v>
      </c>
      <c r="AN10" s="85" t="s">
        <v>36</v>
      </c>
      <c r="AO10" s="85" t="s">
        <v>36</v>
      </c>
      <c r="AP10" s="85" t="s">
        <v>36</v>
      </c>
      <c r="AQ10" s="85" t="s">
        <v>36</v>
      </c>
      <c r="AR10" s="85">
        <v>118.10699664502854</v>
      </c>
      <c r="AS10" s="85">
        <v>269.86218165508512</v>
      </c>
      <c r="AT10" s="85">
        <v>290.70361154833944</v>
      </c>
      <c r="AU10" s="85">
        <v>17.848629504330347</v>
      </c>
      <c r="AV10" s="85">
        <v>0</v>
      </c>
      <c r="AW10" s="85">
        <v>0</v>
      </c>
      <c r="AX10" s="85">
        <v>0</v>
      </c>
      <c r="AY10" s="85">
        <v>578.41442270775497</v>
      </c>
      <c r="AZ10" s="91">
        <v>581.49352603935938</v>
      </c>
      <c r="BA10" s="91">
        <v>1592.9322410341324</v>
      </c>
      <c r="BB10" s="91">
        <v>33.223083095377525</v>
      </c>
      <c r="BC10" s="91" t="s">
        <v>36</v>
      </c>
      <c r="BD10" s="91">
        <v>30.852140207563565</v>
      </c>
      <c r="BE10" s="91">
        <v>8.9788761656056604</v>
      </c>
      <c r="BF10" s="91">
        <v>2247.4798665420385</v>
      </c>
      <c r="BG10" s="74"/>
    </row>
    <row r="11" spans="1:59" x14ac:dyDescent="0.2">
      <c r="A11" s="90">
        <v>2020</v>
      </c>
      <c r="B11" s="92" t="s">
        <v>101</v>
      </c>
      <c r="C11" s="85">
        <v>443.0061956868268</v>
      </c>
      <c r="D11" s="85">
        <v>323.17987906545852</v>
      </c>
      <c r="E11" s="85">
        <v>592.94056832487831</v>
      </c>
      <c r="F11" s="85" t="s">
        <v>36</v>
      </c>
      <c r="G11" s="85" t="s">
        <v>36</v>
      </c>
      <c r="H11" s="85" t="s">
        <v>36</v>
      </c>
      <c r="I11" s="85">
        <v>1359.1266430771636</v>
      </c>
      <c r="J11" s="85">
        <v>0</v>
      </c>
      <c r="K11" s="85" t="s">
        <v>36</v>
      </c>
      <c r="L11" s="85" t="s">
        <v>36</v>
      </c>
      <c r="M11" s="85" t="s">
        <v>36</v>
      </c>
      <c r="N11" s="85" t="s">
        <v>36</v>
      </c>
      <c r="O11" s="85" t="s">
        <v>36</v>
      </c>
      <c r="P11" s="85">
        <v>0</v>
      </c>
      <c r="Q11" s="85">
        <v>84.624188334142204</v>
      </c>
      <c r="R11" s="85">
        <v>0</v>
      </c>
      <c r="S11" s="85">
        <v>0</v>
      </c>
      <c r="T11" s="85" t="s">
        <v>36</v>
      </c>
      <c r="U11" s="85">
        <v>0</v>
      </c>
      <c r="V11" s="85" t="s">
        <v>36</v>
      </c>
      <c r="W11" s="85">
        <v>84.624188334142204</v>
      </c>
      <c r="X11" s="85">
        <v>16.309091508779598</v>
      </c>
      <c r="Y11" s="85">
        <v>101.15342102762209</v>
      </c>
      <c r="Z11" s="85">
        <v>85.712905371325505</v>
      </c>
      <c r="AA11" s="85" t="s">
        <v>36</v>
      </c>
      <c r="AB11" s="85">
        <v>0</v>
      </c>
      <c r="AC11" s="85">
        <v>88.336518008015119</v>
      </c>
      <c r="AD11" s="85">
        <v>291.5119359157423</v>
      </c>
      <c r="AE11" s="85">
        <v>34.690750666841538</v>
      </c>
      <c r="AF11" s="85">
        <v>344.06335186625779</v>
      </c>
      <c r="AG11" s="85">
        <v>182.23532902711923</v>
      </c>
      <c r="AH11" s="85" t="s">
        <v>36</v>
      </c>
      <c r="AI11" s="85">
        <v>0</v>
      </c>
      <c r="AJ11" s="85">
        <v>334.10359423447721</v>
      </c>
      <c r="AK11" s="85">
        <v>895.09302579469579</v>
      </c>
      <c r="AL11" s="85">
        <v>64.60341177136857</v>
      </c>
      <c r="AM11" s="85" t="s">
        <v>36</v>
      </c>
      <c r="AN11" s="85" t="s">
        <v>36</v>
      </c>
      <c r="AO11" s="85" t="s">
        <v>36</v>
      </c>
      <c r="AP11" s="85" t="s">
        <v>36</v>
      </c>
      <c r="AQ11" s="85" t="s">
        <v>36</v>
      </c>
      <c r="AR11" s="85">
        <v>64.60341177136857</v>
      </c>
      <c r="AS11" s="85">
        <v>173.12830901004526</v>
      </c>
      <c r="AT11" s="85">
        <v>8.7234496500841132</v>
      </c>
      <c r="AU11" s="85">
        <v>0</v>
      </c>
      <c r="AV11" s="85">
        <v>0</v>
      </c>
      <c r="AW11" s="85">
        <v>0</v>
      </c>
      <c r="AX11" s="85">
        <v>0</v>
      </c>
      <c r="AY11" s="85">
        <v>181.85175866012938</v>
      </c>
      <c r="AZ11" s="91">
        <v>816.36194685771989</v>
      </c>
      <c r="BA11" s="91">
        <v>777.12010160942248</v>
      </c>
      <c r="BB11" s="91">
        <v>860.88880272332301</v>
      </c>
      <c r="BC11" s="91" t="s">
        <v>36</v>
      </c>
      <c r="BD11" s="91">
        <v>0</v>
      </c>
      <c r="BE11" s="91">
        <v>556.06775376486496</v>
      </c>
      <c r="BF11" s="91">
        <v>3010.4386049553304</v>
      </c>
      <c r="BG11" s="74"/>
    </row>
    <row r="12" spans="1:59" x14ac:dyDescent="0.2">
      <c r="A12" s="90">
        <v>2020</v>
      </c>
      <c r="B12" s="48" t="s">
        <v>102</v>
      </c>
      <c r="C12" s="85">
        <v>3.7424334905618672</v>
      </c>
      <c r="D12" s="85">
        <v>4.0227589751931125</v>
      </c>
      <c r="E12" s="85">
        <v>0</v>
      </c>
      <c r="F12" s="85" t="s">
        <v>36</v>
      </c>
      <c r="G12" s="85" t="s">
        <v>36</v>
      </c>
      <c r="H12" s="85" t="s">
        <v>36</v>
      </c>
      <c r="I12" s="85">
        <v>7.7651924657549802</v>
      </c>
      <c r="J12" s="85">
        <v>0.34060406409459992</v>
      </c>
      <c r="K12" s="85" t="s">
        <v>36</v>
      </c>
      <c r="L12" s="85" t="s">
        <v>36</v>
      </c>
      <c r="M12" s="85" t="s">
        <v>36</v>
      </c>
      <c r="N12" s="85" t="s">
        <v>36</v>
      </c>
      <c r="O12" s="85" t="s">
        <v>36</v>
      </c>
      <c r="P12" s="85">
        <v>0.34060406409459992</v>
      </c>
      <c r="Q12" s="85">
        <v>16.782488353943066</v>
      </c>
      <c r="R12" s="85">
        <v>0</v>
      </c>
      <c r="S12" s="85">
        <v>0</v>
      </c>
      <c r="T12" s="85" t="s">
        <v>36</v>
      </c>
      <c r="U12" s="85">
        <v>0</v>
      </c>
      <c r="V12" s="85" t="s">
        <v>36</v>
      </c>
      <c r="W12" s="85">
        <v>16.782488353943066</v>
      </c>
      <c r="X12" s="85">
        <v>0.79614620036562511</v>
      </c>
      <c r="Y12" s="85">
        <v>7.7467225105712387</v>
      </c>
      <c r="Z12" s="85">
        <v>1.4675896242160757</v>
      </c>
      <c r="AA12" s="85" t="s">
        <v>36</v>
      </c>
      <c r="AB12" s="85">
        <v>3.2298917995983185</v>
      </c>
      <c r="AC12" s="85">
        <v>0</v>
      </c>
      <c r="AD12" s="85">
        <v>13.240350134751258</v>
      </c>
      <c r="AE12" s="85">
        <v>0.34538527547340914</v>
      </c>
      <c r="AF12" s="85">
        <v>93.614246264731435</v>
      </c>
      <c r="AG12" s="85">
        <v>16.513143631201043</v>
      </c>
      <c r="AH12" s="85" t="s">
        <v>36</v>
      </c>
      <c r="AI12" s="85">
        <v>97.072237588514582</v>
      </c>
      <c r="AJ12" s="85">
        <v>0</v>
      </c>
      <c r="AK12" s="85">
        <v>207.54501275992047</v>
      </c>
      <c r="AL12" s="85">
        <v>27.726085151821273</v>
      </c>
      <c r="AM12" s="85" t="s">
        <v>36</v>
      </c>
      <c r="AN12" s="85" t="s">
        <v>36</v>
      </c>
      <c r="AO12" s="85" t="s">
        <v>36</v>
      </c>
      <c r="AP12" s="85" t="s">
        <v>36</v>
      </c>
      <c r="AQ12" s="85" t="s">
        <v>36</v>
      </c>
      <c r="AR12" s="85">
        <v>27.726085151821273</v>
      </c>
      <c r="AS12" s="85">
        <v>14.529662411004994</v>
      </c>
      <c r="AT12" s="85">
        <v>0</v>
      </c>
      <c r="AU12" s="85">
        <v>0</v>
      </c>
      <c r="AV12" s="85">
        <v>0</v>
      </c>
      <c r="AW12" s="85">
        <v>0</v>
      </c>
      <c r="AX12" s="85">
        <v>0</v>
      </c>
      <c r="AY12" s="85">
        <v>14.529662411004994</v>
      </c>
      <c r="AZ12" s="91">
        <v>64.262804812994133</v>
      </c>
      <c r="BA12" s="91">
        <v>105.38372775049578</v>
      </c>
      <c r="BB12" s="91">
        <v>17.980733255417121</v>
      </c>
      <c r="BC12" s="91" t="s">
        <v>36</v>
      </c>
      <c r="BD12" s="91">
        <v>100.30212938811289</v>
      </c>
      <c r="BE12" s="91">
        <v>0</v>
      </c>
      <c r="BF12" s="91">
        <v>287.92939520701992</v>
      </c>
      <c r="BG12" s="74"/>
    </row>
    <row r="13" spans="1:59" x14ac:dyDescent="0.2">
      <c r="A13" s="90">
        <v>2020</v>
      </c>
      <c r="B13" s="48" t="s">
        <v>103</v>
      </c>
      <c r="C13" s="85">
        <v>32.880374247732718</v>
      </c>
      <c r="D13" s="85">
        <v>17.887005999585316</v>
      </c>
      <c r="E13" s="85">
        <v>68.156165765466042</v>
      </c>
      <c r="F13" s="85" t="s">
        <v>36</v>
      </c>
      <c r="G13" s="85" t="s">
        <v>36</v>
      </c>
      <c r="H13" s="85" t="s">
        <v>36</v>
      </c>
      <c r="I13" s="85">
        <v>118.92354601278407</v>
      </c>
      <c r="J13" s="85">
        <v>647.70701170924451</v>
      </c>
      <c r="K13" s="85" t="s">
        <v>36</v>
      </c>
      <c r="L13" s="85" t="s">
        <v>36</v>
      </c>
      <c r="M13" s="85" t="s">
        <v>36</v>
      </c>
      <c r="N13" s="85" t="s">
        <v>36</v>
      </c>
      <c r="O13" s="85" t="s">
        <v>36</v>
      </c>
      <c r="P13" s="85">
        <v>647.70701170924451</v>
      </c>
      <c r="Q13" s="85">
        <v>331.20688886313064</v>
      </c>
      <c r="R13" s="85">
        <v>2.0712048694181875</v>
      </c>
      <c r="S13" s="85">
        <v>40.326612802831988</v>
      </c>
      <c r="T13" s="85" t="s">
        <v>36</v>
      </c>
      <c r="U13" s="85">
        <v>0</v>
      </c>
      <c r="V13" s="85" t="s">
        <v>36</v>
      </c>
      <c r="W13" s="85">
        <v>373.60470653538084</v>
      </c>
      <c r="X13" s="85">
        <v>50.880345180963793</v>
      </c>
      <c r="Y13" s="85">
        <v>71.676927396262627</v>
      </c>
      <c r="Z13" s="85">
        <v>67.15353381853572</v>
      </c>
      <c r="AA13" s="85" t="s">
        <v>36</v>
      </c>
      <c r="AB13" s="85">
        <v>0.73350447925747764</v>
      </c>
      <c r="AC13" s="85">
        <v>11.074184301859498</v>
      </c>
      <c r="AD13" s="85">
        <v>201.51849517687913</v>
      </c>
      <c r="AE13" s="85">
        <v>170.50366292951858</v>
      </c>
      <c r="AF13" s="85">
        <v>1007.4506265158626</v>
      </c>
      <c r="AG13" s="85">
        <v>144.24446263627564</v>
      </c>
      <c r="AH13" s="85" t="s">
        <v>36</v>
      </c>
      <c r="AI13" s="85">
        <v>13.050712323789242</v>
      </c>
      <c r="AJ13" s="85">
        <v>144.56403679635855</v>
      </c>
      <c r="AK13" s="85">
        <v>1479.8135012018045</v>
      </c>
      <c r="AL13" s="85">
        <v>272.03859054349152</v>
      </c>
      <c r="AM13" s="85" t="s">
        <v>36</v>
      </c>
      <c r="AN13" s="85" t="s">
        <v>36</v>
      </c>
      <c r="AO13" s="85" t="s">
        <v>36</v>
      </c>
      <c r="AP13" s="85" t="s">
        <v>36</v>
      </c>
      <c r="AQ13" s="85" t="s">
        <v>36</v>
      </c>
      <c r="AR13" s="85">
        <v>272.03859054349152</v>
      </c>
      <c r="AS13" s="85">
        <v>251.66582317724647</v>
      </c>
      <c r="AT13" s="85">
        <v>23.755310765338706</v>
      </c>
      <c r="AU13" s="85">
        <v>0</v>
      </c>
      <c r="AV13" s="85">
        <v>0</v>
      </c>
      <c r="AW13" s="85">
        <v>0</v>
      </c>
      <c r="AX13" s="85">
        <v>0</v>
      </c>
      <c r="AY13" s="85">
        <v>275.42113394258519</v>
      </c>
      <c r="AZ13" s="91">
        <v>1756.8826965347737</v>
      </c>
      <c r="BA13" s="91">
        <v>1122.8410755464677</v>
      </c>
      <c r="BB13" s="91">
        <v>319.88077502310944</v>
      </c>
      <c r="BC13" s="91" t="s">
        <v>36</v>
      </c>
      <c r="BD13" s="91">
        <v>13.784216803046721</v>
      </c>
      <c r="BE13" s="91">
        <v>155.63822109821803</v>
      </c>
      <c r="BF13" s="91">
        <v>3369.0269850056156</v>
      </c>
      <c r="BG13" s="74"/>
    </row>
    <row r="14" spans="1:59" x14ac:dyDescent="0.2">
      <c r="A14" s="90">
        <v>2020</v>
      </c>
      <c r="B14" s="48" t="s">
        <v>104</v>
      </c>
      <c r="C14" s="85">
        <v>50.449449498280607</v>
      </c>
      <c r="D14" s="85">
        <v>26.367374233078461</v>
      </c>
      <c r="E14" s="85">
        <v>21.541573624854653</v>
      </c>
      <c r="F14" s="85" t="s">
        <v>36</v>
      </c>
      <c r="G14" s="85" t="s">
        <v>36</v>
      </c>
      <c r="H14" s="85" t="s">
        <v>36</v>
      </c>
      <c r="I14" s="85">
        <v>98.358397356213729</v>
      </c>
      <c r="J14" s="85">
        <v>8.1312289776285738</v>
      </c>
      <c r="K14" s="85" t="s">
        <v>36</v>
      </c>
      <c r="L14" s="85" t="s">
        <v>36</v>
      </c>
      <c r="M14" s="85" t="s">
        <v>36</v>
      </c>
      <c r="N14" s="85" t="s">
        <v>36</v>
      </c>
      <c r="O14" s="85" t="s">
        <v>36</v>
      </c>
      <c r="P14" s="85">
        <v>8.1312289776285738</v>
      </c>
      <c r="Q14" s="85">
        <v>168.35396707764809</v>
      </c>
      <c r="R14" s="85">
        <v>0</v>
      </c>
      <c r="S14" s="85">
        <v>0</v>
      </c>
      <c r="T14" s="85" t="s">
        <v>36</v>
      </c>
      <c r="U14" s="85">
        <v>0</v>
      </c>
      <c r="V14" s="85" t="s">
        <v>36</v>
      </c>
      <c r="W14" s="85">
        <v>168.35396707764809</v>
      </c>
      <c r="X14" s="85">
        <v>16.855341160650873</v>
      </c>
      <c r="Y14" s="85">
        <v>14.259229491927524</v>
      </c>
      <c r="Z14" s="85">
        <v>23.285855558375278</v>
      </c>
      <c r="AA14" s="85" t="s">
        <v>36</v>
      </c>
      <c r="AB14" s="85">
        <v>0</v>
      </c>
      <c r="AC14" s="85">
        <v>2.3532470977207951</v>
      </c>
      <c r="AD14" s="85">
        <v>56.753673308674472</v>
      </c>
      <c r="AE14" s="85">
        <v>323.98061437543157</v>
      </c>
      <c r="AF14" s="85">
        <v>705.19822058537591</v>
      </c>
      <c r="AG14" s="85">
        <v>106.19300370162887</v>
      </c>
      <c r="AH14" s="85" t="s">
        <v>36</v>
      </c>
      <c r="AI14" s="85">
        <v>0</v>
      </c>
      <c r="AJ14" s="85">
        <v>151.72850484619957</v>
      </c>
      <c r="AK14" s="85">
        <v>1287.1003435086359</v>
      </c>
      <c r="AL14" s="85">
        <v>556.77495695421248</v>
      </c>
      <c r="AM14" s="85" t="s">
        <v>36</v>
      </c>
      <c r="AN14" s="85" t="s">
        <v>36</v>
      </c>
      <c r="AO14" s="85" t="s">
        <v>36</v>
      </c>
      <c r="AP14" s="85" t="s">
        <v>36</v>
      </c>
      <c r="AQ14" s="85" t="s">
        <v>36</v>
      </c>
      <c r="AR14" s="85">
        <v>556.77495695421248</v>
      </c>
      <c r="AS14" s="85">
        <v>895.70091196843873</v>
      </c>
      <c r="AT14" s="85">
        <v>0</v>
      </c>
      <c r="AU14" s="85">
        <v>0</v>
      </c>
      <c r="AV14" s="85">
        <v>0</v>
      </c>
      <c r="AW14" s="85">
        <v>0</v>
      </c>
      <c r="AX14" s="85">
        <v>0</v>
      </c>
      <c r="AY14" s="85">
        <v>895.70091196843873</v>
      </c>
      <c r="AZ14" s="91">
        <v>2020.2464702472648</v>
      </c>
      <c r="BA14" s="91">
        <v>745.82482431038193</v>
      </c>
      <c r="BB14" s="91">
        <v>151.02043288485879</v>
      </c>
      <c r="BC14" s="91" t="s">
        <v>36</v>
      </c>
      <c r="BD14" s="91">
        <v>0</v>
      </c>
      <c r="BE14" s="91">
        <v>154.08175194392035</v>
      </c>
      <c r="BF14" s="91">
        <v>3071.1734793864262</v>
      </c>
      <c r="BG14" s="74"/>
    </row>
    <row r="15" spans="1:59" x14ac:dyDescent="0.2">
      <c r="A15" s="90">
        <v>2020</v>
      </c>
      <c r="B15" s="48" t="s">
        <v>105</v>
      </c>
      <c r="C15" s="85">
        <v>5.1346712959808549</v>
      </c>
      <c r="D15" s="85">
        <v>4.7390103107749191</v>
      </c>
      <c r="E15" s="85">
        <v>1.5401944433609873</v>
      </c>
      <c r="F15" s="85" t="s">
        <v>36</v>
      </c>
      <c r="G15" s="85" t="s">
        <v>36</v>
      </c>
      <c r="H15" s="85" t="s">
        <v>36</v>
      </c>
      <c r="I15" s="85">
        <v>11.413876050116762</v>
      </c>
      <c r="J15" s="85">
        <v>24.74148871943833</v>
      </c>
      <c r="K15" s="85" t="s">
        <v>36</v>
      </c>
      <c r="L15" s="85" t="s">
        <v>36</v>
      </c>
      <c r="M15" s="85" t="s">
        <v>36</v>
      </c>
      <c r="N15" s="85" t="s">
        <v>36</v>
      </c>
      <c r="O15" s="85" t="s">
        <v>36</v>
      </c>
      <c r="P15" s="85">
        <v>24.74148871943833</v>
      </c>
      <c r="Q15" s="85">
        <v>37.596314619941708</v>
      </c>
      <c r="R15" s="85">
        <v>0</v>
      </c>
      <c r="S15" s="85">
        <v>0</v>
      </c>
      <c r="T15" s="85" t="s">
        <v>36</v>
      </c>
      <c r="U15" s="85">
        <v>0</v>
      </c>
      <c r="V15" s="85" t="s">
        <v>36</v>
      </c>
      <c r="W15" s="85">
        <v>37.596314619941708</v>
      </c>
      <c r="X15" s="85">
        <v>11.60547287379879</v>
      </c>
      <c r="Y15" s="85">
        <v>18.823420161500888</v>
      </c>
      <c r="Z15" s="85">
        <v>11.555624281187258</v>
      </c>
      <c r="AA15" s="85" t="s">
        <v>36</v>
      </c>
      <c r="AB15" s="85">
        <v>0</v>
      </c>
      <c r="AC15" s="85">
        <v>8.2107830867099416</v>
      </c>
      <c r="AD15" s="85">
        <v>50.195300403196882</v>
      </c>
      <c r="AE15" s="85">
        <v>52.61509540005035</v>
      </c>
      <c r="AF15" s="85">
        <v>502.80231737847265</v>
      </c>
      <c r="AG15" s="85">
        <v>648.31511897838072</v>
      </c>
      <c r="AH15" s="85" t="s">
        <v>36</v>
      </c>
      <c r="AI15" s="85">
        <v>0</v>
      </c>
      <c r="AJ15" s="85">
        <v>236.77285591495345</v>
      </c>
      <c r="AK15" s="85">
        <v>1440.5053876718573</v>
      </c>
      <c r="AL15" s="85">
        <v>270.83482002712799</v>
      </c>
      <c r="AM15" s="85" t="s">
        <v>36</v>
      </c>
      <c r="AN15" s="85" t="s">
        <v>36</v>
      </c>
      <c r="AO15" s="85" t="s">
        <v>36</v>
      </c>
      <c r="AP15" s="85" t="s">
        <v>36</v>
      </c>
      <c r="AQ15" s="85" t="s">
        <v>36</v>
      </c>
      <c r="AR15" s="85">
        <v>270.83482002712799</v>
      </c>
      <c r="AS15" s="85">
        <v>291.11326268998982</v>
      </c>
      <c r="AT15" s="85">
        <v>0</v>
      </c>
      <c r="AU15" s="85">
        <v>0</v>
      </c>
      <c r="AV15" s="85">
        <v>0</v>
      </c>
      <c r="AW15" s="85">
        <v>0</v>
      </c>
      <c r="AX15" s="85">
        <v>0</v>
      </c>
      <c r="AY15" s="85">
        <v>291.11326268998982</v>
      </c>
      <c r="AZ15" s="91">
        <v>693.6411255815708</v>
      </c>
      <c r="BA15" s="91">
        <v>526.36474785074847</v>
      </c>
      <c r="BB15" s="91">
        <v>661.41093770292912</v>
      </c>
      <c r="BC15" s="91" t="s">
        <v>36</v>
      </c>
      <c r="BD15" s="91">
        <v>0</v>
      </c>
      <c r="BE15" s="91">
        <v>244.98363900166339</v>
      </c>
      <c r="BF15" s="91">
        <v>2126.4004501369118</v>
      </c>
      <c r="BG15" s="74"/>
    </row>
    <row r="16" spans="1:59" ht="15" customHeight="1" x14ac:dyDescent="0.2">
      <c r="A16" s="90">
        <v>2020</v>
      </c>
      <c r="B16" s="99" t="s">
        <v>4</v>
      </c>
      <c r="C16" s="100">
        <v>657.47990785329421</v>
      </c>
      <c r="D16" s="100">
        <v>555.18121429321911</v>
      </c>
      <c r="E16" s="100">
        <v>756.79277026488683</v>
      </c>
      <c r="F16" s="100">
        <v>0</v>
      </c>
      <c r="G16" s="100">
        <v>0</v>
      </c>
      <c r="H16" s="100">
        <v>0</v>
      </c>
      <c r="I16" s="100">
        <v>1969.4538924114006</v>
      </c>
      <c r="J16" s="100">
        <v>712.76559011484392</v>
      </c>
      <c r="K16" s="100">
        <v>0</v>
      </c>
      <c r="L16" s="100">
        <v>0</v>
      </c>
      <c r="M16" s="100">
        <v>0</v>
      </c>
      <c r="N16" s="100">
        <v>0</v>
      </c>
      <c r="O16" s="100">
        <v>0</v>
      </c>
      <c r="P16" s="100">
        <v>712.76559011484392</v>
      </c>
      <c r="Q16" s="100">
        <v>918.87880497861215</v>
      </c>
      <c r="R16" s="100">
        <v>2.3826428031551967</v>
      </c>
      <c r="S16" s="100">
        <v>40.487197384211122</v>
      </c>
      <c r="T16" s="100">
        <v>0</v>
      </c>
      <c r="U16" s="100">
        <v>4.7863625003459635E-2</v>
      </c>
      <c r="V16" s="100">
        <v>0</v>
      </c>
      <c r="W16" s="100">
        <v>961.79650879098199</v>
      </c>
      <c r="X16" s="100">
        <v>139.97289961050683</v>
      </c>
      <c r="Y16" s="100">
        <v>759.12374780809284</v>
      </c>
      <c r="Z16" s="100">
        <v>242.42142451762228</v>
      </c>
      <c r="AA16" s="100">
        <v>0</v>
      </c>
      <c r="AB16" s="100">
        <v>16.271308007129043</v>
      </c>
      <c r="AC16" s="100">
        <v>128.39218303040775</v>
      </c>
      <c r="AD16" s="100">
        <v>1286.1815629737587</v>
      </c>
      <c r="AE16" s="100">
        <v>659.56284022548959</v>
      </c>
      <c r="AF16" s="100">
        <v>5719.2308562881271</v>
      </c>
      <c r="AG16" s="100">
        <v>1510.9634524436001</v>
      </c>
      <c r="AH16" s="100">
        <v>0</v>
      </c>
      <c r="AI16" s="100">
        <v>246.25206619682464</v>
      </c>
      <c r="AJ16" s="100">
        <v>991.5919175840188</v>
      </c>
      <c r="AK16" s="100">
        <v>9127.601132738062</v>
      </c>
      <c r="AL16" s="100">
        <v>1565.1432631792823</v>
      </c>
      <c r="AM16" s="100">
        <v>0</v>
      </c>
      <c r="AN16" s="100">
        <v>0</v>
      </c>
      <c r="AO16" s="100">
        <v>0</v>
      </c>
      <c r="AP16" s="100">
        <v>0</v>
      </c>
      <c r="AQ16" s="100">
        <v>0</v>
      </c>
      <c r="AR16" s="100">
        <v>1565.1432631792823</v>
      </c>
      <c r="AS16" s="100">
        <v>2199.1566940482267</v>
      </c>
      <c r="AT16" s="100">
        <v>580.83153880740349</v>
      </c>
      <c r="AU16" s="100">
        <v>58.795155389679834</v>
      </c>
      <c r="AV16" s="100">
        <v>0</v>
      </c>
      <c r="AW16" s="100">
        <v>0</v>
      </c>
      <c r="AX16" s="100">
        <v>0</v>
      </c>
      <c r="AY16" s="100">
        <v>2838.7833882453097</v>
      </c>
      <c r="AZ16" s="100">
        <v>6852.9599999999991</v>
      </c>
      <c r="BA16" s="100">
        <v>7616.7499999999991</v>
      </c>
      <c r="BB16" s="100">
        <v>2609.46</v>
      </c>
      <c r="BC16" s="100">
        <v>0</v>
      </c>
      <c r="BD16" s="100">
        <v>299.84999999999997</v>
      </c>
      <c r="BE16" s="100">
        <v>1333.7800000000002</v>
      </c>
      <c r="BF16" s="100">
        <v>18712.8</v>
      </c>
      <c r="BG16" s="74"/>
    </row>
    <row r="17" spans="1:59" x14ac:dyDescent="0.2">
      <c r="A17" s="90">
        <v>2019</v>
      </c>
      <c r="B17" s="48" t="s">
        <v>97</v>
      </c>
      <c r="C17" s="85">
        <v>37.658673478447746</v>
      </c>
      <c r="D17" s="85">
        <v>57.684050197803309</v>
      </c>
      <c r="E17" s="85">
        <v>58.793693341865996</v>
      </c>
      <c r="F17" s="85">
        <v>0</v>
      </c>
      <c r="G17" s="85">
        <v>4.3522178960609316E-2</v>
      </c>
      <c r="H17" s="85">
        <v>0</v>
      </c>
      <c r="I17" s="85">
        <v>154.13641701811704</v>
      </c>
      <c r="J17" s="85">
        <v>0.97837418819279276</v>
      </c>
      <c r="K17" s="85">
        <v>0</v>
      </c>
      <c r="L17" s="85">
        <v>0</v>
      </c>
      <c r="M17" s="85">
        <v>0</v>
      </c>
      <c r="N17" s="85">
        <v>0</v>
      </c>
      <c r="O17" s="85">
        <v>0</v>
      </c>
      <c r="P17" s="85">
        <v>0.97837418819279276</v>
      </c>
      <c r="Q17" s="85">
        <v>77.466053469649069</v>
      </c>
      <c r="R17" s="85">
        <v>0.33283450791172142</v>
      </c>
      <c r="S17" s="85">
        <v>0.17311277076589149</v>
      </c>
      <c r="T17" s="85">
        <v>0</v>
      </c>
      <c r="U17" s="85">
        <v>4.7620994654934509E-2</v>
      </c>
      <c r="V17" s="85">
        <v>0</v>
      </c>
      <c r="W17" s="85">
        <v>78.019621742981627</v>
      </c>
      <c r="X17" s="85">
        <v>5.0743874758228733</v>
      </c>
      <c r="Y17" s="85">
        <v>30.199247491212574</v>
      </c>
      <c r="Z17" s="85">
        <v>17.86107476838761</v>
      </c>
      <c r="AA17" s="85">
        <v>0</v>
      </c>
      <c r="AB17" s="85">
        <v>1.1587367485649569</v>
      </c>
      <c r="AC17" s="85">
        <v>7.6318584778993275</v>
      </c>
      <c r="AD17" s="85">
        <v>61.925304961887342</v>
      </c>
      <c r="AE17" s="85">
        <v>48.742095365980035</v>
      </c>
      <c r="AF17" s="85">
        <v>730.16129261654066</v>
      </c>
      <c r="AG17" s="85">
        <v>184.36083031298236</v>
      </c>
      <c r="AH17" s="85">
        <v>0</v>
      </c>
      <c r="AI17" s="85">
        <v>35.563333832633973</v>
      </c>
      <c r="AJ17" s="85">
        <v>64.971966912645598</v>
      </c>
      <c r="AK17" s="85">
        <v>1063.7995190407826</v>
      </c>
      <c r="AL17" s="85">
        <v>81.371236560877421</v>
      </c>
      <c r="AM17" s="85">
        <v>0</v>
      </c>
      <c r="AN17" s="85">
        <v>0</v>
      </c>
      <c r="AO17" s="85">
        <v>0</v>
      </c>
      <c r="AP17" s="85">
        <v>0</v>
      </c>
      <c r="AQ17" s="85">
        <v>0</v>
      </c>
      <c r="AR17" s="85">
        <v>81.371236560877421</v>
      </c>
      <c r="AS17" s="85">
        <v>137.05915610218193</v>
      </c>
      <c r="AT17" s="85">
        <v>256.17289188477952</v>
      </c>
      <c r="AU17" s="85">
        <v>44.141015833361514</v>
      </c>
      <c r="AV17" s="85">
        <v>0</v>
      </c>
      <c r="AW17" s="85">
        <v>37.089788622602015</v>
      </c>
      <c r="AX17" s="85">
        <v>71.590522344856481</v>
      </c>
      <c r="AY17" s="85">
        <v>546.05337478778142</v>
      </c>
      <c r="AZ17" s="91">
        <v>388.34997656309906</v>
      </c>
      <c r="BA17" s="91">
        <v>1074.5503166982478</v>
      </c>
      <c r="BB17" s="91">
        <v>305.32972702736333</v>
      </c>
      <c r="BC17" s="91">
        <v>0</v>
      </c>
      <c r="BD17" s="91">
        <v>73.903002377416485</v>
      </c>
      <c r="BE17" s="91">
        <v>144.19434773540141</v>
      </c>
      <c r="BF17" s="91">
        <v>1986.2838483006201</v>
      </c>
      <c r="BG17" s="74"/>
    </row>
    <row r="18" spans="1:59" x14ac:dyDescent="0.2">
      <c r="A18" s="90">
        <v>2019</v>
      </c>
      <c r="B18" s="48" t="s">
        <v>98</v>
      </c>
      <c r="C18" s="85">
        <v>65.130121374011864</v>
      </c>
      <c r="D18" s="85">
        <v>73.231740838474735</v>
      </c>
      <c r="E18" s="85">
        <v>14.256248116346971</v>
      </c>
      <c r="F18" s="85">
        <v>0</v>
      </c>
      <c r="G18" s="85">
        <v>4.3522178960609316E-2</v>
      </c>
      <c r="H18" s="85">
        <v>0</v>
      </c>
      <c r="I18" s="85">
        <v>152.61811032883355</v>
      </c>
      <c r="J18" s="85">
        <v>27.232011543150215</v>
      </c>
      <c r="K18" s="85">
        <v>0</v>
      </c>
      <c r="L18" s="85">
        <v>0</v>
      </c>
      <c r="M18" s="85">
        <v>0</v>
      </c>
      <c r="N18" s="85">
        <v>0</v>
      </c>
      <c r="O18" s="85">
        <v>0</v>
      </c>
      <c r="P18" s="85">
        <v>27.232011543150215</v>
      </c>
      <c r="Q18" s="85">
        <v>67.249864819631455</v>
      </c>
      <c r="R18" s="85">
        <v>0</v>
      </c>
      <c r="S18" s="85">
        <v>0</v>
      </c>
      <c r="T18" s="85">
        <v>0</v>
      </c>
      <c r="U18" s="85">
        <v>0</v>
      </c>
      <c r="V18" s="85">
        <v>0</v>
      </c>
      <c r="W18" s="85">
        <v>67.249864819631455</v>
      </c>
      <c r="X18" s="85">
        <v>25.457598327840756</v>
      </c>
      <c r="Y18" s="85">
        <v>173.88447333285043</v>
      </c>
      <c r="Z18" s="85">
        <v>27.090957405302365</v>
      </c>
      <c r="AA18" s="85">
        <v>0</v>
      </c>
      <c r="AB18" s="85">
        <v>8.7166317018211661</v>
      </c>
      <c r="AC18" s="85">
        <v>8.814986436580929</v>
      </c>
      <c r="AD18" s="85">
        <v>243.96464720439567</v>
      </c>
      <c r="AE18" s="85">
        <v>18.461266011464616</v>
      </c>
      <c r="AF18" s="85">
        <v>1151.921445284504</v>
      </c>
      <c r="AG18" s="85">
        <v>211.4995023792402</v>
      </c>
      <c r="AH18" s="85">
        <v>0</v>
      </c>
      <c r="AI18" s="85">
        <v>70.183701910084238</v>
      </c>
      <c r="AJ18" s="85">
        <v>38.119955434776955</v>
      </c>
      <c r="AK18" s="85">
        <v>1490.18587102007</v>
      </c>
      <c r="AL18" s="85">
        <v>155.13641432602586</v>
      </c>
      <c r="AM18" s="85">
        <v>0</v>
      </c>
      <c r="AN18" s="85">
        <v>0</v>
      </c>
      <c r="AO18" s="85">
        <v>0</v>
      </c>
      <c r="AP18" s="85">
        <v>0</v>
      </c>
      <c r="AQ18" s="85">
        <v>0</v>
      </c>
      <c r="AR18" s="85">
        <v>155.13641432602586</v>
      </c>
      <c r="AS18" s="85">
        <v>160.90418013841489</v>
      </c>
      <c r="AT18" s="85">
        <v>19.177424729775694</v>
      </c>
      <c r="AU18" s="85">
        <v>0</v>
      </c>
      <c r="AV18" s="85">
        <v>0</v>
      </c>
      <c r="AW18" s="85">
        <v>0</v>
      </c>
      <c r="AX18" s="85">
        <v>0</v>
      </c>
      <c r="AY18" s="85">
        <v>180.0816048681906</v>
      </c>
      <c r="AZ18" s="91">
        <v>519.57145659327807</v>
      </c>
      <c r="BA18" s="91">
        <v>1418.2150841856051</v>
      </c>
      <c r="BB18" s="91">
        <v>252.84670790088953</v>
      </c>
      <c r="BC18" s="91">
        <v>0</v>
      </c>
      <c r="BD18" s="91">
        <v>78.94385579086601</v>
      </c>
      <c r="BE18" s="91">
        <v>46.934941871357886</v>
      </c>
      <c r="BF18" s="91">
        <v>2316.468524110297</v>
      </c>
      <c r="BG18" s="74"/>
    </row>
    <row r="19" spans="1:59" x14ac:dyDescent="0.2">
      <c r="A19" s="90">
        <v>2019</v>
      </c>
      <c r="B19" s="92" t="s">
        <v>99</v>
      </c>
      <c r="C19" s="85">
        <v>3.9708407708176612</v>
      </c>
      <c r="D19" s="85">
        <v>1.9240770118307331</v>
      </c>
      <c r="E19" s="85">
        <v>0.13582918411978059</v>
      </c>
      <c r="F19" s="85">
        <v>0</v>
      </c>
      <c r="G19" s="85">
        <v>4.3522178960609316E-2</v>
      </c>
      <c r="H19" s="85">
        <v>0</v>
      </c>
      <c r="I19" s="85">
        <v>6.0307469667681755</v>
      </c>
      <c r="J19" s="85">
        <v>1.6767273702132126</v>
      </c>
      <c r="K19" s="85">
        <v>0</v>
      </c>
      <c r="L19" s="85">
        <v>0</v>
      </c>
      <c r="M19" s="85">
        <v>0</v>
      </c>
      <c r="N19" s="85">
        <v>0</v>
      </c>
      <c r="O19" s="85">
        <v>0</v>
      </c>
      <c r="P19" s="85">
        <v>1.6767273702132126</v>
      </c>
      <c r="Q19" s="85">
        <v>21.028540275241077</v>
      </c>
      <c r="R19" s="85">
        <v>0</v>
      </c>
      <c r="S19" s="85">
        <v>0</v>
      </c>
      <c r="T19" s="85">
        <v>0</v>
      </c>
      <c r="U19" s="85">
        <v>0</v>
      </c>
      <c r="V19" s="85">
        <v>0</v>
      </c>
      <c r="W19" s="85">
        <v>21.028540275241077</v>
      </c>
      <c r="X19" s="85">
        <v>2.6299975698440359</v>
      </c>
      <c r="Y19" s="85">
        <v>49.325938097378028</v>
      </c>
      <c r="Z19" s="85">
        <v>8.4791812371322415</v>
      </c>
      <c r="AA19" s="85">
        <v>0</v>
      </c>
      <c r="AB19" s="85">
        <v>5.2320834417449967E-3</v>
      </c>
      <c r="AC19" s="85">
        <v>0</v>
      </c>
      <c r="AD19" s="85">
        <v>60.44034898779605</v>
      </c>
      <c r="AE19" s="85">
        <v>6.5745344073028491</v>
      </c>
      <c r="AF19" s="85">
        <v>390.9444771350901</v>
      </c>
      <c r="AG19" s="85">
        <v>42.347219029510605</v>
      </c>
      <c r="AH19" s="85">
        <v>0</v>
      </c>
      <c r="AI19" s="85">
        <v>1.361190066406794</v>
      </c>
      <c r="AJ19" s="85">
        <v>0</v>
      </c>
      <c r="AK19" s="85">
        <v>441.22742063831032</v>
      </c>
      <c r="AL19" s="85">
        <v>52.013730515085477</v>
      </c>
      <c r="AM19" s="85">
        <v>0</v>
      </c>
      <c r="AN19" s="85">
        <v>0</v>
      </c>
      <c r="AO19" s="85">
        <v>0</v>
      </c>
      <c r="AP19" s="85">
        <v>0</v>
      </c>
      <c r="AQ19" s="85">
        <v>0</v>
      </c>
      <c r="AR19" s="85">
        <v>52.013730515085477</v>
      </c>
      <c r="AS19" s="85">
        <v>44.966533512131249</v>
      </c>
      <c r="AT19" s="85">
        <v>0</v>
      </c>
      <c r="AU19" s="85">
        <v>0</v>
      </c>
      <c r="AV19" s="85">
        <v>0</v>
      </c>
      <c r="AW19" s="85">
        <v>0</v>
      </c>
      <c r="AX19" s="85">
        <v>0</v>
      </c>
      <c r="AY19" s="85">
        <v>44.966533512131249</v>
      </c>
      <c r="AZ19" s="91">
        <v>132.86090445544295</v>
      </c>
      <c r="BA19" s="91">
        <v>442.19449224429889</v>
      </c>
      <c r="BB19" s="91">
        <v>50.962229450762628</v>
      </c>
      <c r="BC19" s="91">
        <v>0</v>
      </c>
      <c r="BD19" s="91">
        <v>1.4099443288091482</v>
      </c>
      <c r="BE19" s="91">
        <v>0</v>
      </c>
      <c r="BF19" s="91">
        <v>627.38404826554563</v>
      </c>
      <c r="BG19" s="74"/>
    </row>
    <row r="20" spans="1:59" x14ac:dyDescent="0.2">
      <c r="A20" s="90">
        <v>2019</v>
      </c>
      <c r="B20" s="92" t="s">
        <v>100</v>
      </c>
      <c r="C20" s="85">
        <v>31.548222597004596</v>
      </c>
      <c r="D20" s="85">
        <v>58.442052860380628</v>
      </c>
      <c r="E20" s="85">
        <v>5.0935824628390662</v>
      </c>
      <c r="F20" s="85">
        <v>0</v>
      </c>
      <c r="G20" s="85">
        <v>4.3522178960609316E-2</v>
      </c>
      <c r="H20" s="85">
        <v>0</v>
      </c>
      <c r="I20" s="85">
        <v>95.08385792022429</v>
      </c>
      <c r="J20" s="85">
        <v>6.1361559340890217</v>
      </c>
      <c r="K20" s="85">
        <v>0</v>
      </c>
      <c r="L20" s="85">
        <v>0</v>
      </c>
      <c r="M20" s="85">
        <v>0</v>
      </c>
      <c r="N20" s="85">
        <v>0</v>
      </c>
      <c r="O20" s="85">
        <v>0</v>
      </c>
      <c r="P20" s="85">
        <v>6.1361559340890217</v>
      </c>
      <c r="Q20" s="85">
        <v>151.34707094525893</v>
      </c>
      <c r="R20" s="85">
        <v>0</v>
      </c>
      <c r="S20" s="85">
        <v>0</v>
      </c>
      <c r="T20" s="85">
        <v>0</v>
      </c>
      <c r="U20" s="85">
        <v>0</v>
      </c>
      <c r="V20" s="85">
        <v>0</v>
      </c>
      <c r="W20" s="85">
        <v>151.34707094525893</v>
      </c>
      <c r="X20" s="85">
        <v>16.075079902303724</v>
      </c>
      <c r="Y20" s="85">
        <v>329.52912732381924</v>
      </c>
      <c r="Z20" s="85">
        <v>3.9687433472875688</v>
      </c>
      <c r="AA20" s="85">
        <v>0</v>
      </c>
      <c r="AB20" s="85">
        <v>2.3649199127145972</v>
      </c>
      <c r="AC20" s="85">
        <v>0</v>
      </c>
      <c r="AD20" s="85">
        <v>351.93787048612512</v>
      </c>
      <c r="AE20" s="85">
        <v>13.807694348652563</v>
      </c>
      <c r="AF20" s="85">
        <v>1003.7238515760044</v>
      </c>
      <c r="AG20" s="85">
        <v>7.5115833242380861</v>
      </c>
      <c r="AH20" s="85">
        <v>0</v>
      </c>
      <c r="AI20" s="85">
        <v>28.330824586609857</v>
      </c>
      <c r="AJ20" s="85">
        <v>8.0181664401684927</v>
      </c>
      <c r="AK20" s="85">
        <v>1061.3921202756735</v>
      </c>
      <c r="AL20" s="85">
        <v>133.60231831822941</v>
      </c>
      <c r="AM20" s="85">
        <v>0</v>
      </c>
      <c r="AN20" s="85">
        <v>0</v>
      </c>
      <c r="AO20" s="85">
        <v>0</v>
      </c>
      <c r="AP20" s="85">
        <v>0</v>
      </c>
      <c r="AQ20" s="85">
        <v>0</v>
      </c>
      <c r="AR20" s="85">
        <v>133.60231831822941</v>
      </c>
      <c r="AS20" s="85">
        <v>305.26737720624419</v>
      </c>
      <c r="AT20" s="85">
        <v>310.67568531827158</v>
      </c>
      <c r="AU20" s="85">
        <v>19.241110705226919</v>
      </c>
      <c r="AV20" s="85">
        <v>0</v>
      </c>
      <c r="AW20" s="85">
        <v>0</v>
      </c>
      <c r="AX20" s="85">
        <v>0</v>
      </c>
      <c r="AY20" s="85">
        <v>635.18417322974267</v>
      </c>
      <c r="AZ20" s="91">
        <v>657.7839194353121</v>
      </c>
      <c r="BA20" s="91">
        <v>1702.370717078476</v>
      </c>
      <c r="BB20" s="91">
        <v>35.815019839591642</v>
      </c>
      <c r="BC20" s="91">
        <v>0</v>
      </c>
      <c r="BD20" s="91">
        <v>30.739266678285063</v>
      </c>
      <c r="BE20" s="91">
        <v>8.0181664401684927</v>
      </c>
      <c r="BF20" s="91">
        <v>2434.6835671093431</v>
      </c>
      <c r="BG20" s="74"/>
    </row>
    <row r="21" spans="1:59" x14ac:dyDescent="0.2">
      <c r="A21" s="90">
        <v>2019</v>
      </c>
      <c r="B21" s="92" t="s">
        <v>101</v>
      </c>
      <c r="C21" s="85">
        <v>501.12742220501298</v>
      </c>
      <c r="D21" s="85">
        <v>345.38315459848297</v>
      </c>
      <c r="E21" s="85">
        <v>639.19950346838641</v>
      </c>
      <c r="F21" s="85">
        <v>0</v>
      </c>
      <c r="G21" s="85">
        <v>4.3522178960609316E-2</v>
      </c>
      <c r="H21" s="85">
        <v>0</v>
      </c>
      <c r="I21" s="85">
        <v>1485.7100802718824</v>
      </c>
      <c r="J21" s="85">
        <v>0</v>
      </c>
      <c r="K21" s="85">
        <v>0</v>
      </c>
      <c r="L21" s="85">
        <v>0</v>
      </c>
      <c r="M21" s="85">
        <v>0</v>
      </c>
      <c r="N21" s="85">
        <v>0</v>
      </c>
      <c r="O21" s="85">
        <v>0</v>
      </c>
      <c r="P21" s="85">
        <v>0</v>
      </c>
      <c r="Q21" s="85">
        <v>95.72665522280694</v>
      </c>
      <c r="R21" s="85">
        <v>0</v>
      </c>
      <c r="S21" s="85">
        <v>0</v>
      </c>
      <c r="T21" s="85">
        <v>0</v>
      </c>
      <c r="U21" s="85">
        <v>0</v>
      </c>
      <c r="V21" s="85">
        <v>0</v>
      </c>
      <c r="W21" s="85">
        <v>95.72665522280694</v>
      </c>
      <c r="X21" s="85">
        <v>18.448800639524364</v>
      </c>
      <c r="Y21" s="85">
        <v>108.10291703176352</v>
      </c>
      <c r="Z21" s="85">
        <v>92.39989550548907</v>
      </c>
      <c r="AA21" s="85">
        <v>0</v>
      </c>
      <c r="AB21" s="85">
        <v>0</v>
      </c>
      <c r="AC21" s="85">
        <v>78.884805967855684</v>
      </c>
      <c r="AD21" s="85">
        <v>297.83641914463266</v>
      </c>
      <c r="AE21" s="85">
        <v>39.242084253649374</v>
      </c>
      <c r="AF21" s="85">
        <v>367.70137482855728</v>
      </c>
      <c r="AG21" s="85">
        <v>196.4526262009947</v>
      </c>
      <c r="AH21" s="85">
        <v>0</v>
      </c>
      <c r="AI21" s="85">
        <v>0</v>
      </c>
      <c r="AJ21" s="85">
        <v>298.35562685364806</v>
      </c>
      <c r="AK21" s="85">
        <v>901.75171213684939</v>
      </c>
      <c r="AL21" s="85">
        <v>73.079206389974232</v>
      </c>
      <c r="AM21" s="85">
        <v>0</v>
      </c>
      <c r="AN21" s="85">
        <v>0</v>
      </c>
      <c r="AO21" s="85">
        <v>0</v>
      </c>
      <c r="AP21" s="85">
        <v>0</v>
      </c>
      <c r="AQ21" s="85">
        <v>0</v>
      </c>
      <c r="AR21" s="85">
        <v>73.079206389974232</v>
      </c>
      <c r="AS21" s="85">
        <v>195.8422795202834</v>
      </c>
      <c r="AT21" s="85">
        <v>9.3227727166666483</v>
      </c>
      <c r="AU21" s="85">
        <v>0</v>
      </c>
      <c r="AV21" s="85">
        <v>0</v>
      </c>
      <c r="AW21" s="85">
        <v>0</v>
      </c>
      <c r="AX21" s="85">
        <v>119.32993071425001</v>
      </c>
      <c r="AY21" s="85">
        <v>324.49498295120003</v>
      </c>
      <c r="AZ21" s="91">
        <v>923.46644809518614</v>
      </c>
      <c r="BA21" s="91">
        <v>830.51021917547052</v>
      </c>
      <c r="BB21" s="91">
        <v>928.05202517487021</v>
      </c>
      <c r="BC21" s="91">
        <v>0</v>
      </c>
      <c r="BD21" s="91">
        <v>4.3522178960609316E-2</v>
      </c>
      <c r="BE21" s="91">
        <v>496.57036353575376</v>
      </c>
      <c r="BF21" s="91">
        <v>3178.5990561173462</v>
      </c>
      <c r="BG21" s="74"/>
    </row>
    <row r="22" spans="1:59" x14ac:dyDescent="0.2">
      <c r="A22" s="90">
        <v>2019</v>
      </c>
      <c r="B22" s="48" t="s">
        <v>102</v>
      </c>
      <c r="C22" s="85">
        <v>4.2334307424105972</v>
      </c>
      <c r="D22" s="85">
        <v>4.2991326968104433</v>
      </c>
      <c r="E22" s="85">
        <v>0</v>
      </c>
      <c r="F22" s="85">
        <v>0</v>
      </c>
      <c r="G22" s="85">
        <v>4.3522178960609316E-2</v>
      </c>
      <c r="H22" s="85">
        <v>0</v>
      </c>
      <c r="I22" s="85">
        <v>8.5325634392210397</v>
      </c>
      <c r="J22" s="85">
        <v>0.38529040517740415</v>
      </c>
      <c r="K22" s="85">
        <v>0</v>
      </c>
      <c r="L22" s="85">
        <v>0</v>
      </c>
      <c r="M22" s="85">
        <v>0</v>
      </c>
      <c r="N22" s="85">
        <v>0</v>
      </c>
      <c r="O22" s="85">
        <v>0</v>
      </c>
      <c r="P22" s="85">
        <v>0.38529040517740415</v>
      </c>
      <c r="Q22" s="85">
        <v>18.984305883032206</v>
      </c>
      <c r="R22" s="85">
        <v>0</v>
      </c>
      <c r="S22" s="85">
        <v>0</v>
      </c>
      <c r="T22" s="85">
        <v>0</v>
      </c>
      <c r="U22" s="85">
        <v>0</v>
      </c>
      <c r="V22" s="85">
        <v>0</v>
      </c>
      <c r="W22" s="85">
        <v>18.984305883032206</v>
      </c>
      <c r="X22" s="85">
        <v>0.90059844980042847</v>
      </c>
      <c r="Y22" s="85">
        <v>8.2789419509568116</v>
      </c>
      <c r="Z22" s="85">
        <v>1.582085303666195</v>
      </c>
      <c r="AA22" s="85">
        <v>0</v>
      </c>
      <c r="AB22" s="85">
        <v>3.2135188279945517</v>
      </c>
      <c r="AC22" s="85">
        <v>0</v>
      </c>
      <c r="AD22" s="85">
        <v>13.975144532417987</v>
      </c>
      <c r="AE22" s="85">
        <v>0.39069889868518731</v>
      </c>
      <c r="AF22" s="85">
        <v>100.04578188397471</v>
      </c>
      <c r="AG22" s="85">
        <v>17.801435377554661</v>
      </c>
      <c r="AH22" s="85">
        <v>0</v>
      </c>
      <c r="AI22" s="85">
        <v>96.580158878711188</v>
      </c>
      <c r="AJ22" s="85">
        <v>0</v>
      </c>
      <c r="AK22" s="85">
        <v>214.81807503892574</v>
      </c>
      <c r="AL22" s="85">
        <v>31.363673274202114</v>
      </c>
      <c r="AM22" s="85">
        <v>0</v>
      </c>
      <c r="AN22" s="85">
        <v>0</v>
      </c>
      <c r="AO22" s="85">
        <v>0</v>
      </c>
      <c r="AP22" s="85">
        <v>0</v>
      </c>
      <c r="AQ22" s="85">
        <v>0</v>
      </c>
      <c r="AR22" s="85">
        <v>31.363673274202114</v>
      </c>
      <c r="AS22" s="85">
        <v>16.435915209373945</v>
      </c>
      <c r="AT22" s="85">
        <v>0</v>
      </c>
      <c r="AU22" s="85">
        <v>0</v>
      </c>
      <c r="AV22" s="85">
        <v>0</v>
      </c>
      <c r="AW22" s="85">
        <v>0</v>
      </c>
      <c r="AX22" s="85">
        <v>0</v>
      </c>
      <c r="AY22" s="85">
        <v>16.435915209373945</v>
      </c>
      <c r="AZ22" s="91">
        <v>72.693912710795203</v>
      </c>
      <c r="BA22" s="91">
        <v>112.62385653174196</v>
      </c>
      <c r="BB22" s="91">
        <v>19.383520681220855</v>
      </c>
      <c r="BC22" s="91">
        <v>0</v>
      </c>
      <c r="BD22" s="91">
        <v>99.837199885666351</v>
      </c>
      <c r="BE22" s="91">
        <v>0</v>
      </c>
      <c r="BF22" s="91">
        <v>304.49496778235044</v>
      </c>
      <c r="BG22" s="74"/>
    </row>
    <row r="23" spans="1:59" x14ac:dyDescent="0.2">
      <c r="A23" s="90">
        <v>2019</v>
      </c>
      <c r="B23" s="48" t="s">
        <v>103</v>
      </c>
      <c r="C23" s="85">
        <v>37.194191296481584</v>
      </c>
      <c r="D23" s="85">
        <v>19.115888576737383</v>
      </c>
      <c r="E23" s="85">
        <v>73.473446822287585</v>
      </c>
      <c r="F23" s="85">
        <v>0</v>
      </c>
      <c r="G23" s="85">
        <v>4.3522178960609316E-2</v>
      </c>
      <c r="H23" s="85">
        <v>0</v>
      </c>
      <c r="I23" s="85">
        <v>129.78352669550657</v>
      </c>
      <c r="J23" s="85">
        <v>732.68443710756367</v>
      </c>
      <c r="K23" s="85">
        <v>0</v>
      </c>
      <c r="L23" s="85">
        <v>0</v>
      </c>
      <c r="M23" s="85">
        <v>0</v>
      </c>
      <c r="N23" s="85">
        <v>0</v>
      </c>
      <c r="O23" s="85">
        <v>0</v>
      </c>
      <c r="P23" s="85">
        <v>732.68443710756367</v>
      </c>
      <c r="Q23" s="85">
        <v>374.66034572089023</v>
      </c>
      <c r="R23" s="85">
        <v>2.2135018853525219</v>
      </c>
      <c r="S23" s="85">
        <v>43.472739524222824</v>
      </c>
      <c r="T23" s="85">
        <v>0</v>
      </c>
      <c r="U23" s="85">
        <v>0</v>
      </c>
      <c r="V23" s="85">
        <v>0</v>
      </c>
      <c r="W23" s="85">
        <v>420.34658713046559</v>
      </c>
      <c r="X23" s="85">
        <v>57.555710212826341</v>
      </c>
      <c r="Y23" s="85">
        <v>76.601313694511916</v>
      </c>
      <c r="Z23" s="85">
        <v>72.392593399743149</v>
      </c>
      <c r="AA23" s="85">
        <v>0</v>
      </c>
      <c r="AB23" s="85">
        <v>0.72978619742165518</v>
      </c>
      <c r="AC23" s="85">
        <v>9.8892836123017247</v>
      </c>
      <c r="AD23" s="85">
        <v>217.16868711680479</v>
      </c>
      <c r="AE23" s="85">
        <v>192.87328690270695</v>
      </c>
      <c r="AF23" s="85">
        <v>1076.6650340189954</v>
      </c>
      <c r="AG23" s="85">
        <v>155.49785901081023</v>
      </c>
      <c r="AH23" s="85">
        <v>0</v>
      </c>
      <c r="AI23" s="85">
        <v>12.984555636338317</v>
      </c>
      <c r="AJ23" s="85">
        <v>129.09616826391067</v>
      </c>
      <c r="AK23" s="85">
        <v>1567.1169038327616</v>
      </c>
      <c r="AL23" s="85">
        <v>307.72932511245853</v>
      </c>
      <c r="AM23" s="85">
        <v>0</v>
      </c>
      <c r="AN23" s="85">
        <v>0</v>
      </c>
      <c r="AO23" s="85">
        <v>0</v>
      </c>
      <c r="AP23" s="85">
        <v>0</v>
      </c>
      <c r="AQ23" s="85">
        <v>0</v>
      </c>
      <c r="AR23" s="85">
        <v>307.72932511245853</v>
      </c>
      <c r="AS23" s="85">
        <v>284.68370522535866</v>
      </c>
      <c r="AT23" s="85">
        <v>25.38736073027048</v>
      </c>
      <c r="AU23" s="85">
        <v>0</v>
      </c>
      <c r="AV23" s="85">
        <v>0</v>
      </c>
      <c r="AW23" s="85">
        <v>0</v>
      </c>
      <c r="AX23" s="85">
        <v>0</v>
      </c>
      <c r="AY23" s="85">
        <v>310.07106595562914</v>
      </c>
      <c r="AZ23" s="91">
        <v>1987.3810014464398</v>
      </c>
      <c r="BA23" s="91">
        <v>1199.9830989058678</v>
      </c>
      <c r="BB23" s="91">
        <v>344.83663875706384</v>
      </c>
      <c r="BC23" s="91">
        <v>0</v>
      </c>
      <c r="BD23" s="91">
        <v>13.757864012720582</v>
      </c>
      <c r="BE23" s="91">
        <v>138.98545187621238</v>
      </c>
      <c r="BF23" s="91">
        <v>3684.9005329511901</v>
      </c>
      <c r="BG23" s="74"/>
    </row>
    <row r="24" spans="1:59" x14ac:dyDescent="0.2">
      <c r="A24" s="90">
        <v>2019</v>
      </c>
      <c r="B24" s="48" t="s">
        <v>104</v>
      </c>
      <c r="C24" s="85">
        <v>57.068282170499486</v>
      </c>
      <c r="D24" s="85">
        <v>28.178879568349757</v>
      </c>
      <c r="E24" s="85">
        <v>23.222164075962514</v>
      </c>
      <c r="F24" s="85">
        <v>0</v>
      </c>
      <c r="G24" s="85">
        <v>4.3522178960609316E-2</v>
      </c>
      <c r="H24" s="85">
        <v>0</v>
      </c>
      <c r="I24" s="85">
        <v>108.46932581481177</v>
      </c>
      <c r="J24" s="85">
        <v>9.1980244443314394</v>
      </c>
      <c r="K24" s="85">
        <v>0</v>
      </c>
      <c r="L24" s="85">
        <v>0</v>
      </c>
      <c r="M24" s="85">
        <v>0</v>
      </c>
      <c r="N24" s="85">
        <v>0</v>
      </c>
      <c r="O24" s="85">
        <v>0</v>
      </c>
      <c r="P24" s="85">
        <v>9.1980244443314394</v>
      </c>
      <c r="Q24" s="85">
        <v>190.44155671188537</v>
      </c>
      <c r="R24" s="85">
        <v>0</v>
      </c>
      <c r="S24" s="85">
        <v>0</v>
      </c>
      <c r="T24" s="85">
        <v>0</v>
      </c>
      <c r="U24" s="85">
        <v>0</v>
      </c>
      <c r="V24" s="85">
        <v>0</v>
      </c>
      <c r="W24" s="85">
        <v>190.44155671188537</v>
      </c>
      <c r="X24" s="85">
        <v>19.066716782882668</v>
      </c>
      <c r="Y24" s="85">
        <v>15.238874642527287</v>
      </c>
      <c r="Z24" s="85">
        <v>25.102528155224451</v>
      </c>
      <c r="AA24" s="85">
        <v>0</v>
      </c>
      <c r="AB24" s="85">
        <v>0</v>
      </c>
      <c r="AC24" s="85">
        <v>2.1014575272401053</v>
      </c>
      <c r="AD24" s="85">
        <v>61.509577107874513</v>
      </c>
      <c r="AE24" s="85">
        <v>366.48600337212889</v>
      </c>
      <c r="AF24" s="85">
        <v>753.64712291906437</v>
      </c>
      <c r="AG24" s="85">
        <v>114.47777208036533</v>
      </c>
      <c r="AH24" s="85">
        <v>0</v>
      </c>
      <c r="AI24" s="85">
        <v>0</v>
      </c>
      <c r="AJ24" s="85">
        <v>135.49406218953868</v>
      </c>
      <c r="AK24" s="85">
        <v>1370.1049605610974</v>
      </c>
      <c r="AL24" s="85">
        <v>629.82234028170353</v>
      </c>
      <c r="AM24" s="85">
        <v>0</v>
      </c>
      <c r="AN24" s="85">
        <v>0</v>
      </c>
      <c r="AO24" s="85">
        <v>0</v>
      </c>
      <c r="AP24" s="85">
        <v>0</v>
      </c>
      <c r="AQ24" s="85">
        <v>0</v>
      </c>
      <c r="AR24" s="85">
        <v>629.82234028170353</v>
      </c>
      <c r="AS24" s="85">
        <v>1013.2144729613096</v>
      </c>
      <c r="AT24" s="85">
        <v>0</v>
      </c>
      <c r="AU24" s="85">
        <v>0</v>
      </c>
      <c r="AV24" s="85">
        <v>0</v>
      </c>
      <c r="AW24" s="85">
        <v>0</v>
      </c>
      <c r="AX24" s="85">
        <v>0</v>
      </c>
      <c r="AY24" s="85">
        <v>1013.2144729613096</v>
      </c>
      <c r="AZ24" s="91">
        <v>2285.2973969905424</v>
      </c>
      <c r="BA24" s="91">
        <v>797.06487712994146</v>
      </c>
      <c r="BB24" s="91">
        <v>162.80246431155228</v>
      </c>
      <c r="BC24" s="91">
        <v>0</v>
      </c>
      <c r="BD24" s="91">
        <v>4.3522178960609316E-2</v>
      </c>
      <c r="BE24" s="91">
        <v>137.5955197167788</v>
      </c>
      <c r="BF24" s="91">
        <v>3382.7602578830138</v>
      </c>
      <c r="BG24" s="74"/>
    </row>
    <row r="25" spans="1:59" x14ac:dyDescent="0.2">
      <c r="A25" s="90">
        <v>2019</v>
      </c>
      <c r="B25" s="48" t="s">
        <v>105</v>
      </c>
      <c r="C25" s="85">
        <v>5.808326419533806</v>
      </c>
      <c r="D25" s="85">
        <v>5.0645923116972824</v>
      </c>
      <c r="E25" s="85">
        <v>1.6603544706384434</v>
      </c>
      <c r="F25" s="85">
        <v>0</v>
      </c>
      <c r="G25" s="85">
        <v>4.3522178960609316E-2</v>
      </c>
      <c r="H25" s="85">
        <v>0</v>
      </c>
      <c r="I25" s="85">
        <v>12.53327320186953</v>
      </c>
      <c r="J25" s="85">
        <v>27.987505782540961</v>
      </c>
      <c r="K25" s="85">
        <v>0</v>
      </c>
      <c r="L25" s="85">
        <v>0</v>
      </c>
      <c r="M25" s="85">
        <v>0</v>
      </c>
      <c r="N25" s="85">
        <v>0</v>
      </c>
      <c r="O25" s="85">
        <v>0</v>
      </c>
      <c r="P25" s="85">
        <v>27.987505782540961</v>
      </c>
      <c r="Q25" s="85">
        <v>42.528850416392203</v>
      </c>
      <c r="R25" s="85">
        <v>0</v>
      </c>
      <c r="S25" s="85">
        <v>0</v>
      </c>
      <c r="T25" s="85">
        <v>0</v>
      </c>
      <c r="U25" s="85">
        <v>0</v>
      </c>
      <c r="V25" s="85">
        <v>0</v>
      </c>
      <c r="W25" s="85">
        <v>42.528850416392203</v>
      </c>
      <c r="X25" s="85">
        <v>13.128079835769057</v>
      </c>
      <c r="Y25" s="85">
        <v>20.11663676127268</v>
      </c>
      <c r="Z25" s="85">
        <v>12.457149497578429</v>
      </c>
      <c r="AA25" s="85">
        <v>0</v>
      </c>
      <c r="AB25" s="85">
        <v>0</v>
      </c>
      <c r="AC25" s="85">
        <v>7.3322567523036861</v>
      </c>
      <c r="AD25" s="85">
        <v>53.03412284692385</v>
      </c>
      <c r="AE25" s="85">
        <v>59.518055015053406</v>
      </c>
      <c r="AF25" s="85">
        <v>537.34610897738048</v>
      </c>
      <c r="AG25" s="85">
        <v>698.89416288846905</v>
      </c>
      <c r="AH25" s="85">
        <v>0</v>
      </c>
      <c r="AI25" s="85">
        <v>0</v>
      </c>
      <c r="AJ25" s="85">
        <v>211.43895207202354</v>
      </c>
      <c r="AK25" s="85">
        <v>1507.1972789529266</v>
      </c>
      <c r="AL25" s="85">
        <v>306.36762312800568</v>
      </c>
      <c r="AM25" s="85">
        <v>0</v>
      </c>
      <c r="AN25" s="85">
        <v>0</v>
      </c>
      <c r="AO25" s="85">
        <v>0</v>
      </c>
      <c r="AP25" s="85">
        <v>0</v>
      </c>
      <c r="AQ25" s="85">
        <v>0</v>
      </c>
      <c r="AR25" s="85">
        <v>306.36762312800568</v>
      </c>
      <c r="AS25" s="85">
        <v>329.30654316323688</v>
      </c>
      <c r="AT25" s="85">
        <v>0</v>
      </c>
      <c r="AU25" s="85">
        <v>0</v>
      </c>
      <c r="AV25" s="85">
        <v>0</v>
      </c>
      <c r="AW25" s="85">
        <v>0</v>
      </c>
      <c r="AX25" s="85">
        <v>0</v>
      </c>
      <c r="AY25" s="85">
        <v>329.30654316323688</v>
      </c>
      <c r="AZ25" s="91">
        <v>784.64498370990304</v>
      </c>
      <c r="BA25" s="91">
        <v>562.52733805035041</v>
      </c>
      <c r="BB25" s="91">
        <v>713.01166685668591</v>
      </c>
      <c r="BC25" s="91">
        <v>0</v>
      </c>
      <c r="BD25" s="91">
        <v>4.3522178960609316E-2</v>
      </c>
      <c r="BE25" s="91">
        <v>218.77120882432723</v>
      </c>
      <c r="BF25" s="91">
        <v>2278.9551974918954</v>
      </c>
      <c r="BG25" s="74"/>
    </row>
    <row r="26" spans="1:59" x14ac:dyDescent="0.2">
      <c r="A26" s="90">
        <v>2019</v>
      </c>
      <c r="B26" s="99" t="s">
        <v>4</v>
      </c>
      <c r="C26" s="100">
        <v>743.73951105422043</v>
      </c>
      <c r="D26" s="100">
        <v>593.32356866056739</v>
      </c>
      <c r="E26" s="100">
        <v>815.83482194244675</v>
      </c>
      <c r="F26" s="100">
        <v>0</v>
      </c>
      <c r="G26" s="100">
        <v>0.39169961064548392</v>
      </c>
      <c r="H26" s="100">
        <v>0</v>
      </c>
      <c r="I26" s="100">
        <v>2152.8979016572343</v>
      </c>
      <c r="J26" s="100">
        <v>806.27852677525868</v>
      </c>
      <c r="K26" s="100">
        <v>0</v>
      </c>
      <c r="L26" s="100">
        <v>0</v>
      </c>
      <c r="M26" s="100">
        <v>0</v>
      </c>
      <c r="N26" s="100">
        <v>0</v>
      </c>
      <c r="O26" s="100">
        <v>0</v>
      </c>
      <c r="P26" s="100">
        <v>806.27852677525868</v>
      </c>
      <c r="Q26" s="100">
        <v>1039.4332434647877</v>
      </c>
      <c r="R26" s="100">
        <v>2.5463363932642435</v>
      </c>
      <c r="S26" s="100">
        <v>43.645852294988714</v>
      </c>
      <c r="T26" s="100">
        <v>0</v>
      </c>
      <c r="U26" s="100">
        <v>4.7620994654934509E-2</v>
      </c>
      <c r="V26" s="100">
        <v>0</v>
      </c>
      <c r="W26" s="100">
        <v>1085.6730531476956</v>
      </c>
      <c r="X26" s="100">
        <v>158.33696919661426</v>
      </c>
      <c r="Y26" s="100">
        <v>811.27747032629247</v>
      </c>
      <c r="Z26" s="100">
        <v>261.33420861981108</v>
      </c>
      <c r="AA26" s="100">
        <v>0</v>
      </c>
      <c r="AB26" s="100">
        <v>16.188825471958673</v>
      </c>
      <c r="AC26" s="100">
        <v>114.65464877418145</v>
      </c>
      <c r="AD26" s="100">
        <v>1361.7921223888579</v>
      </c>
      <c r="AE26" s="100">
        <v>746.09571857562389</v>
      </c>
      <c r="AF26" s="100">
        <v>6112.1564892401111</v>
      </c>
      <c r="AG26" s="100">
        <v>1628.8429906041652</v>
      </c>
      <c r="AH26" s="100">
        <v>0</v>
      </c>
      <c r="AI26" s="100">
        <v>245.00376491078435</v>
      </c>
      <c r="AJ26" s="100">
        <v>885.49489816671201</v>
      </c>
      <c r="AK26" s="100">
        <v>9617.5938614973966</v>
      </c>
      <c r="AL26" s="100">
        <v>1770.4858679065619</v>
      </c>
      <c r="AM26" s="100">
        <v>0</v>
      </c>
      <c r="AN26" s="100">
        <v>0</v>
      </c>
      <c r="AO26" s="100">
        <v>0</v>
      </c>
      <c r="AP26" s="100">
        <v>0</v>
      </c>
      <c r="AQ26" s="100">
        <v>0</v>
      </c>
      <c r="AR26" s="100">
        <v>1770.4858679065619</v>
      </c>
      <c r="AS26" s="100">
        <v>2487.6801630385344</v>
      </c>
      <c r="AT26" s="100">
        <v>620.73613537976405</v>
      </c>
      <c r="AU26" s="100">
        <v>63.382126538588437</v>
      </c>
      <c r="AV26" s="100">
        <v>0</v>
      </c>
      <c r="AW26" s="100">
        <v>37.089788622602015</v>
      </c>
      <c r="AX26" s="100">
        <v>190.92045305910648</v>
      </c>
      <c r="AY26" s="100">
        <v>3399.8086666385952</v>
      </c>
      <c r="AZ26" s="100">
        <v>7752.0499999999993</v>
      </c>
      <c r="BA26" s="100">
        <v>8140.0399999999991</v>
      </c>
      <c r="BB26" s="100">
        <v>2813.0400000000009</v>
      </c>
      <c r="BC26" s="100">
        <v>0</v>
      </c>
      <c r="BD26" s="100">
        <v>298.72169961064543</v>
      </c>
      <c r="BE26" s="100">
        <v>1191.0700000000002</v>
      </c>
      <c r="BF26" s="100">
        <v>20194.530000011597</v>
      </c>
      <c r="BG26" s="74"/>
    </row>
    <row r="27" spans="1:59" x14ac:dyDescent="0.2">
      <c r="A27" s="90">
        <v>2018</v>
      </c>
      <c r="B27" s="48" t="s">
        <v>97</v>
      </c>
      <c r="C27" s="85">
        <v>38.516044016848717</v>
      </c>
      <c r="D27" s="85">
        <v>58.094568699918632</v>
      </c>
      <c r="E27" s="85">
        <v>58.654078593578134</v>
      </c>
      <c r="F27" s="85">
        <v>0</v>
      </c>
      <c r="G27" s="85">
        <v>4.3522178960609316E-2</v>
      </c>
      <c r="H27" s="85">
        <v>0</v>
      </c>
      <c r="I27" s="85">
        <v>155.26469131034548</v>
      </c>
      <c r="J27" s="85">
        <v>1.0006487169270175</v>
      </c>
      <c r="K27" s="85">
        <v>0</v>
      </c>
      <c r="L27" s="85">
        <v>0</v>
      </c>
      <c r="M27" s="85">
        <v>0</v>
      </c>
      <c r="N27" s="85">
        <v>0</v>
      </c>
      <c r="O27" s="85">
        <v>0</v>
      </c>
      <c r="P27" s="85">
        <v>1.0006487169270175</v>
      </c>
      <c r="Q27" s="85">
        <v>79.22971389197069</v>
      </c>
      <c r="R27" s="85">
        <v>0.33520318214960315</v>
      </c>
      <c r="S27" s="85">
        <v>0.17270168762853252</v>
      </c>
      <c r="T27" s="85">
        <v>0</v>
      </c>
      <c r="U27" s="85">
        <v>4.8573957273812779E-2</v>
      </c>
      <c r="V27" s="85">
        <v>0</v>
      </c>
      <c r="W27" s="85">
        <v>79.786192719022637</v>
      </c>
      <c r="X27" s="85">
        <v>5.1899154517270505</v>
      </c>
      <c r="Y27" s="85">
        <v>30.41416564974325</v>
      </c>
      <c r="Z27" s="85">
        <v>17.818660874716407</v>
      </c>
      <c r="AA27" s="85">
        <v>0</v>
      </c>
      <c r="AB27" s="85">
        <v>1.1819246893987072</v>
      </c>
      <c r="AC27" s="85">
        <v>7.5678469032696132</v>
      </c>
      <c r="AD27" s="85">
        <v>62.172513568855024</v>
      </c>
      <c r="AE27" s="85">
        <v>49.851800851773064</v>
      </c>
      <c r="AF27" s="85">
        <v>735.35761151439351</v>
      </c>
      <c r="AG27" s="85">
        <v>183.92303691278516</v>
      </c>
      <c r="AH27" s="85">
        <v>0</v>
      </c>
      <c r="AI27" s="85">
        <v>36.275005816614204</v>
      </c>
      <c r="AJ27" s="85">
        <v>64.427019974634135</v>
      </c>
      <c r="AK27" s="85">
        <v>1069.8344750702001</v>
      </c>
      <c r="AL27" s="85">
        <v>83.223805821992755</v>
      </c>
      <c r="AM27" s="85">
        <v>0</v>
      </c>
      <c r="AN27" s="85">
        <v>0</v>
      </c>
      <c r="AO27" s="85">
        <v>0</v>
      </c>
      <c r="AP27" s="85">
        <v>0</v>
      </c>
      <c r="AQ27" s="85">
        <v>0</v>
      </c>
      <c r="AR27" s="85">
        <v>83.223805821992755</v>
      </c>
      <c r="AS27" s="85">
        <v>140.17956560166581</v>
      </c>
      <c r="AT27" s="85">
        <v>257.99599049693444</v>
      </c>
      <c r="AU27" s="85">
        <v>44.036196141580781</v>
      </c>
      <c r="AV27" s="85">
        <v>0</v>
      </c>
      <c r="AW27" s="85">
        <v>37.832007099043977</v>
      </c>
      <c r="AX27" s="85">
        <v>70.990062826755022</v>
      </c>
      <c r="AY27" s="85">
        <v>551.03382216598004</v>
      </c>
      <c r="AZ27" s="91">
        <v>397.19149427307525</v>
      </c>
      <c r="BA27" s="91">
        <v>1082.1975395431393</v>
      </c>
      <c r="BB27" s="91">
        <v>304.60467421028903</v>
      </c>
      <c r="BC27" s="91">
        <v>0</v>
      </c>
      <c r="BD27" s="91">
        <v>75.381033741291304</v>
      </c>
      <c r="BE27" s="91">
        <v>142.98492970465878</v>
      </c>
      <c r="BF27" s="91">
        <v>2002.3161493733232</v>
      </c>
      <c r="BG27" s="74"/>
    </row>
    <row r="28" spans="1:59" x14ac:dyDescent="0.2">
      <c r="A28" s="90">
        <v>2018</v>
      </c>
      <c r="B28" s="48" t="s">
        <v>98</v>
      </c>
      <c r="C28" s="85">
        <v>66.612931098058965</v>
      </c>
      <c r="D28" s="85">
        <v>73.752907165270784</v>
      </c>
      <c r="E28" s="85">
        <v>14.222394442948367</v>
      </c>
      <c r="F28" s="85">
        <v>0</v>
      </c>
      <c r="G28" s="85">
        <v>4.3522178960609316E-2</v>
      </c>
      <c r="H28" s="85">
        <v>0</v>
      </c>
      <c r="I28" s="85">
        <v>154.58823270627812</v>
      </c>
      <c r="J28" s="85">
        <v>27.851999509849421</v>
      </c>
      <c r="K28" s="85">
        <v>0</v>
      </c>
      <c r="L28" s="85">
        <v>0</v>
      </c>
      <c r="M28" s="85">
        <v>0</v>
      </c>
      <c r="N28" s="85">
        <v>0</v>
      </c>
      <c r="O28" s="85">
        <v>0</v>
      </c>
      <c r="P28" s="85">
        <v>27.851999509849421</v>
      </c>
      <c r="Q28" s="85">
        <v>68.780934490494872</v>
      </c>
      <c r="R28" s="85">
        <v>0</v>
      </c>
      <c r="S28" s="85">
        <v>0</v>
      </c>
      <c r="T28" s="85">
        <v>0</v>
      </c>
      <c r="U28" s="85">
        <v>0</v>
      </c>
      <c r="V28" s="85">
        <v>0</v>
      </c>
      <c r="W28" s="85">
        <v>68.780934490494872</v>
      </c>
      <c r="X28" s="85">
        <v>26.037188439989233</v>
      </c>
      <c r="Y28" s="85">
        <v>175.1219522076683</v>
      </c>
      <c r="Z28" s="85">
        <v>27.026625723041384</v>
      </c>
      <c r="AA28" s="85">
        <v>0</v>
      </c>
      <c r="AB28" s="85">
        <v>8.8910636773511911</v>
      </c>
      <c r="AC28" s="85">
        <v>8.7410514751584749</v>
      </c>
      <c r="AD28" s="85">
        <v>245.81788152320857</v>
      </c>
      <c r="AE28" s="85">
        <v>18.881571458199783</v>
      </c>
      <c r="AF28" s="85">
        <v>1160.1192931237447</v>
      </c>
      <c r="AG28" s="85">
        <v>210.99726399091534</v>
      </c>
      <c r="AH28" s="85">
        <v>0</v>
      </c>
      <c r="AI28" s="85">
        <v>71.588175816172111</v>
      </c>
      <c r="AJ28" s="85">
        <v>37.800227497045825</v>
      </c>
      <c r="AK28" s="85">
        <v>1499.3865318860776</v>
      </c>
      <c r="AL28" s="85">
        <v>158.66838661263398</v>
      </c>
      <c r="AM28" s="85">
        <v>0</v>
      </c>
      <c r="AN28" s="85">
        <v>0</v>
      </c>
      <c r="AO28" s="85">
        <v>0</v>
      </c>
      <c r="AP28" s="85">
        <v>0</v>
      </c>
      <c r="AQ28" s="85">
        <v>0</v>
      </c>
      <c r="AR28" s="85">
        <v>158.66838661263398</v>
      </c>
      <c r="AS28" s="85">
        <v>164.56746646301661</v>
      </c>
      <c r="AT28" s="85">
        <v>19.313904183758225</v>
      </c>
      <c r="AU28" s="85">
        <v>0</v>
      </c>
      <c r="AV28" s="85">
        <v>0</v>
      </c>
      <c r="AW28" s="85">
        <v>0</v>
      </c>
      <c r="AX28" s="85">
        <v>0</v>
      </c>
      <c r="AY28" s="85">
        <v>183.88137064677483</v>
      </c>
      <c r="AZ28" s="91">
        <v>531.40047812618195</v>
      </c>
      <c r="BA28" s="91">
        <v>1428.308056680442</v>
      </c>
      <c r="BB28" s="91">
        <v>252.24628415690509</v>
      </c>
      <c r="BC28" s="91">
        <v>0</v>
      </c>
      <c r="BD28" s="91">
        <v>80.522761672483909</v>
      </c>
      <c r="BE28" s="91">
        <v>46.541278972204296</v>
      </c>
      <c r="BF28" s="91">
        <v>2338.9753373753174</v>
      </c>
      <c r="BG28" s="74"/>
    </row>
    <row r="29" spans="1:59" x14ac:dyDescent="0.2">
      <c r="A29" s="90">
        <v>2018</v>
      </c>
      <c r="B29" s="92" t="s">
        <v>99</v>
      </c>
      <c r="C29" s="85">
        <v>4.0612444301905501</v>
      </c>
      <c r="D29" s="85">
        <v>1.9377700380683631</v>
      </c>
      <c r="E29" s="85">
        <v>0.13550663664447979</v>
      </c>
      <c r="F29" s="85">
        <v>0</v>
      </c>
      <c r="G29" s="85">
        <v>4.3522178960609316E-2</v>
      </c>
      <c r="H29" s="85">
        <v>0</v>
      </c>
      <c r="I29" s="85">
        <v>6.1345211049033939</v>
      </c>
      <c r="J29" s="85">
        <v>1.7149012227514353</v>
      </c>
      <c r="K29" s="85">
        <v>0</v>
      </c>
      <c r="L29" s="85">
        <v>0</v>
      </c>
      <c r="M29" s="85">
        <v>0</v>
      </c>
      <c r="N29" s="85">
        <v>0</v>
      </c>
      <c r="O29" s="85">
        <v>0</v>
      </c>
      <c r="P29" s="85">
        <v>1.7149012227514353</v>
      </c>
      <c r="Q29" s="85">
        <v>21.507294549681681</v>
      </c>
      <c r="R29" s="85">
        <v>0</v>
      </c>
      <c r="S29" s="85">
        <v>0</v>
      </c>
      <c r="T29" s="85">
        <v>0</v>
      </c>
      <c r="U29" s="85">
        <v>0</v>
      </c>
      <c r="V29" s="85">
        <v>0</v>
      </c>
      <c r="W29" s="85">
        <v>21.507294549681681</v>
      </c>
      <c r="X29" s="85">
        <v>2.6898744115958015</v>
      </c>
      <c r="Y29" s="85">
        <v>49.676974651741553</v>
      </c>
      <c r="Z29" s="85">
        <v>8.4590461055080741</v>
      </c>
      <c r="AA29" s="85">
        <v>0</v>
      </c>
      <c r="AB29" s="85">
        <v>5.3367847394596652E-3</v>
      </c>
      <c r="AC29" s="85">
        <v>0</v>
      </c>
      <c r="AD29" s="85">
        <v>60.83123195358489</v>
      </c>
      <c r="AE29" s="85">
        <v>6.7242160499064036</v>
      </c>
      <c r="AF29" s="85">
        <v>393.72670100136554</v>
      </c>
      <c r="AG29" s="85">
        <v>42.246658986597197</v>
      </c>
      <c r="AH29" s="85">
        <v>0</v>
      </c>
      <c r="AI29" s="85">
        <v>1.3884293809123698</v>
      </c>
      <c r="AJ29" s="85">
        <v>0</v>
      </c>
      <c r="AK29" s="85">
        <v>444.08600541878155</v>
      </c>
      <c r="AL29" s="85">
        <v>53.197920929054355</v>
      </c>
      <c r="AM29" s="85">
        <v>0</v>
      </c>
      <c r="AN29" s="85">
        <v>0</v>
      </c>
      <c r="AO29" s="85">
        <v>0</v>
      </c>
      <c r="AP29" s="85">
        <v>0</v>
      </c>
      <c r="AQ29" s="85">
        <v>0</v>
      </c>
      <c r="AR29" s="85">
        <v>53.197920929054355</v>
      </c>
      <c r="AS29" s="85">
        <v>45.990281230419455</v>
      </c>
      <c r="AT29" s="85">
        <v>0</v>
      </c>
      <c r="AU29" s="85">
        <v>0</v>
      </c>
      <c r="AV29" s="85">
        <v>0</v>
      </c>
      <c r="AW29" s="85">
        <v>0</v>
      </c>
      <c r="AX29" s="85">
        <v>0</v>
      </c>
      <c r="AY29" s="85">
        <v>45.990281230419455</v>
      </c>
      <c r="AZ29" s="91">
        <v>135.88573285919949</v>
      </c>
      <c r="BA29" s="91">
        <v>445.34144569117547</v>
      </c>
      <c r="BB29" s="91">
        <v>50.841211728749755</v>
      </c>
      <c r="BC29" s="91">
        <v>0</v>
      </c>
      <c r="BD29" s="91">
        <v>1.4372883446124387</v>
      </c>
      <c r="BE29" s="91">
        <v>0</v>
      </c>
      <c r="BF29" s="91">
        <v>633.46215640917671</v>
      </c>
      <c r="BG29" s="74"/>
    </row>
    <row r="30" spans="1:59" x14ac:dyDescent="0.2">
      <c r="A30" s="90">
        <v>2018</v>
      </c>
      <c r="B30" s="92" t="s">
        <v>100</v>
      </c>
      <c r="C30" s="85">
        <v>32.266477227217933</v>
      </c>
      <c r="D30" s="85">
        <v>58.857965819309818</v>
      </c>
      <c r="E30" s="85">
        <v>5.081486960872593</v>
      </c>
      <c r="F30" s="85">
        <v>0</v>
      </c>
      <c r="G30" s="85">
        <v>4.3522178960609316E-2</v>
      </c>
      <c r="H30" s="85">
        <v>0</v>
      </c>
      <c r="I30" s="85">
        <v>96.20593000740034</v>
      </c>
      <c r="J30" s="85">
        <v>6.2758570661518132</v>
      </c>
      <c r="K30" s="85">
        <v>0</v>
      </c>
      <c r="L30" s="85">
        <v>0</v>
      </c>
      <c r="M30" s="85">
        <v>0</v>
      </c>
      <c r="N30" s="85">
        <v>0</v>
      </c>
      <c r="O30" s="85">
        <v>0</v>
      </c>
      <c r="P30" s="85">
        <v>6.2758570661518132</v>
      </c>
      <c r="Q30" s="85">
        <v>154.79277170197858</v>
      </c>
      <c r="R30" s="85">
        <v>0</v>
      </c>
      <c r="S30" s="85">
        <v>0</v>
      </c>
      <c r="T30" s="85">
        <v>0</v>
      </c>
      <c r="U30" s="85">
        <v>0</v>
      </c>
      <c r="V30" s="85">
        <v>0</v>
      </c>
      <c r="W30" s="85">
        <v>154.79277170197858</v>
      </c>
      <c r="X30" s="85">
        <v>16.441059333803466</v>
      </c>
      <c r="Y30" s="85">
        <v>331.87427825008854</v>
      </c>
      <c r="Z30" s="85">
        <v>3.9593189503504886</v>
      </c>
      <c r="AA30" s="85">
        <v>0</v>
      </c>
      <c r="AB30" s="85">
        <v>2.4122452634299325</v>
      </c>
      <c r="AC30" s="85">
        <v>0</v>
      </c>
      <c r="AD30" s="85">
        <v>354.68690179767248</v>
      </c>
      <c r="AE30" s="85">
        <v>14.122052483029107</v>
      </c>
      <c r="AF30" s="85">
        <v>1010.8670256539941</v>
      </c>
      <c r="AG30" s="85">
        <v>7.4937459040073335</v>
      </c>
      <c r="AH30" s="85">
        <v>0</v>
      </c>
      <c r="AI30" s="85">
        <v>28.897763958386275</v>
      </c>
      <c r="AJ30" s="85">
        <v>7.9509147398173106</v>
      </c>
      <c r="AK30" s="85">
        <v>1069.3315027392341</v>
      </c>
      <c r="AL30" s="85">
        <v>136.64402640318556</v>
      </c>
      <c r="AM30" s="85">
        <v>0</v>
      </c>
      <c r="AN30" s="85">
        <v>0</v>
      </c>
      <c r="AO30" s="85">
        <v>0</v>
      </c>
      <c r="AP30" s="85">
        <v>0</v>
      </c>
      <c r="AQ30" s="85">
        <v>0</v>
      </c>
      <c r="AR30" s="85">
        <v>136.64402640318556</v>
      </c>
      <c r="AS30" s="85">
        <v>312.2173632619494</v>
      </c>
      <c r="AT30" s="85">
        <v>312.88666246954949</v>
      </c>
      <c r="AU30" s="85">
        <v>19.195419702073419</v>
      </c>
      <c r="AV30" s="85">
        <v>0</v>
      </c>
      <c r="AW30" s="85">
        <v>0</v>
      </c>
      <c r="AX30" s="85">
        <v>0</v>
      </c>
      <c r="AY30" s="85">
        <v>644.29944543357237</v>
      </c>
      <c r="AZ30" s="91">
        <v>672.75960766502396</v>
      </c>
      <c r="BA30" s="91">
        <v>1714.4859321929418</v>
      </c>
      <c r="BB30" s="91">
        <v>35.729971517303838</v>
      </c>
      <c r="BC30" s="91">
        <v>0</v>
      </c>
      <c r="BD30" s="91">
        <v>31.353531400776816</v>
      </c>
      <c r="BE30" s="91">
        <v>7.9509147398173106</v>
      </c>
      <c r="BF30" s="91">
        <v>2462.2364351491951</v>
      </c>
      <c r="BG30" s="74"/>
    </row>
    <row r="31" spans="1:59" x14ac:dyDescent="0.2">
      <c r="A31" s="90">
        <v>2018</v>
      </c>
      <c r="B31" s="92" t="s">
        <v>101</v>
      </c>
      <c r="C31" s="85">
        <v>512.53653060149679</v>
      </c>
      <c r="D31" s="85">
        <v>347.84113344697641</v>
      </c>
      <c r="E31" s="85">
        <v>637.68162505813666</v>
      </c>
      <c r="F31" s="85">
        <v>0</v>
      </c>
      <c r="G31" s="85">
        <v>4.3522178960609316E-2</v>
      </c>
      <c r="H31" s="85">
        <v>0</v>
      </c>
      <c r="I31" s="85">
        <v>1498.0592891066099</v>
      </c>
      <c r="J31" s="85">
        <v>0</v>
      </c>
      <c r="K31" s="85">
        <v>0</v>
      </c>
      <c r="L31" s="85">
        <v>0</v>
      </c>
      <c r="M31" s="85">
        <v>0</v>
      </c>
      <c r="N31" s="85">
        <v>0</v>
      </c>
      <c r="O31" s="85">
        <v>0</v>
      </c>
      <c r="P31" s="85">
        <v>0</v>
      </c>
      <c r="Q31" s="85">
        <v>97.906052592570205</v>
      </c>
      <c r="R31" s="85">
        <v>0</v>
      </c>
      <c r="S31" s="85">
        <v>0</v>
      </c>
      <c r="T31" s="85">
        <v>0</v>
      </c>
      <c r="U31" s="85">
        <v>0</v>
      </c>
      <c r="V31" s="85">
        <v>0</v>
      </c>
      <c r="W31" s="85">
        <v>97.906052592570205</v>
      </c>
      <c r="X31" s="85">
        <v>18.868822288619718</v>
      </c>
      <c r="Y31" s="85">
        <v>108.87225010428531</v>
      </c>
      <c r="Z31" s="85">
        <v>92.18047761524339</v>
      </c>
      <c r="AA31" s="85">
        <v>0</v>
      </c>
      <c r="AB31" s="85">
        <v>0</v>
      </c>
      <c r="AC31" s="85">
        <v>78.223166255984125</v>
      </c>
      <c r="AD31" s="85">
        <v>298.14471626413251</v>
      </c>
      <c r="AE31" s="85">
        <v>40.135504116772871</v>
      </c>
      <c r="AF31" s="85">
        <v>370.31818514445479</v>
      </c>
      <c r="AG31" s="85">
        <v>195.98611895508895</v>
      </c>
      <c r="AH31" s="85">
        <v>0</v>
      </c>
      <c r="AI31" s="85">
        <v>0</v>
      </c>
      <c r="AJ31" s="85">
        <v>295.85319398885605</v>
      </c>
      <c r="AK31" s="85">
        <v>902.29300220517257</v>
      </c>
      <c r="AL31" s="85">
        <v>74.742991986786222</v>
      </c>
      <c r="AM31" s="85">
        <v>0</v>
      </c>
      <c r="AN31" s="85">
        <v>0</v>
      </c>
      <c r="AO31" s="85">
        <v>0</v>
      </c>
      <c r="AP31" s="85">
        <v>0</v>
      </c>
      <c r="AQ31" s="85">
        <v>0</v>
      </c>
      <c r="AR31" s="85">
        <v>74.742991986786222</v>
      </c>
      <c r="AS31" s="85">
        <v>200.30099739652707</v>
      </c>
      <c r="AT31" s="85">
        <v>9.3891198382381038</v>
      </c>
      <c r="AU31" s="85">
        <v>0</v>
      </c>
      <c r="AV31" s="85">
        <v>0</v>
      </c>
      <c r="AW31" s="85">
        <v>0</v>
      </c>
      <c r="AX31" s="85">
        <v>118.32906090153091</v>
      </c>
      <c r="AY31" s="85">
        <v>328.01917813629609</v>
      </c>
      <c r="AZ31" s="91">
        <v>944.49089884361001</v>
      </c>
      <c r="BA31" s="91">
        <v>836.4206885339546</v>
      </c>
      <c r="BB31" s="91">
        <v>925.84822162846899</v>
      </c>
      <c r="BC31" s="91">
        <v>0</v>
      </c>
      <c r="BD31" s="91">
        <v>4.3522178960609316E-2</v>
      </c>
      <c r="BE31" s="91">
        <v>492.40542114637111</v>
      </c>
      <c r="BF31" s="91">
        <v>3199.1652302915677</v>
      </c>
      <c r="BG31" s="74"/>
    </row>
    <row r="32" spans="1:59" x14ac:dyDescent="0.2">
      <c r="A32" s="90">
        <v>2018</v>
      </c>
      <c r="B32" s="48" t="s">
        <v>102</v>
      </c>
      <c r="C32" s="85">
        <v>4.3298127564234123</v>
      </c>
      <c r="D32" s="85">
        <v>4.3297282168725362</v>
      </c>
      <c r="E32" s="85">
        <v>0</v>
      </c>
      <c r="F32" s="85">
        <v>0</v>
      </c>
      <c r="G32" s="85">
        <v>4.3522178960609316E-2</v>
      </c>
      <c r="H32" s="85">
        <v>0</v>
      </c>
      <c r="I32" s="85">
        <v>8.6595409732959467</v>
      </c>
      <c r="J32" s="85">
        <v>0.39406226598967442</v>
      </c>
      <c r="K32" s="85">
        <v>0</v>
      </c>
      <c r="L32" s="85">
        <v>0</v>
      </c>
      <c r="M32" s="85">
        <v>0</v>
      </c>
      <c r="N32" s="85">
        <v>0</v>
      </c>
      <c r="O32" s="85">
        <v>0</v>
      </c>
      <c r="P32" s="85">
        <v>0.39406226598967442</v>
      </c>
      <c r="Q32" s="85">
        <v>19.416519316291321</v>
      </c>
      <c r="R32" s="85">
        <v>0</v>
      </c>
      <c r="S32" s="85">
        <v>0</v>
      </c>
      <c r="T32" s="85">
        <v>0</v>
      </c>
      <c r="U32" s="85">
        <v>0</v>
      </c>
      <c r="V32" s="85">
        <v>0</v>
      </c>
      <c r="W32" s="85">
        <v>19.416519316291321</v>
      </c>
      <c r="X32" s="85">
        <v>0.92110226755254276</v>
      </c>
      <c r="Y32" s="85">
        <v>8.3378604706715738</v>
      </c>
      <c r="Z32" s="85">
        <v>1.578328396608887</v>
      </c>
      <c r="AA32" s="85">
        <v>0</v>
      </c>
      <c r="AB32" s="85">
        <v>3.277825828306713</v>
      </c>
      <c r="AC32" s="85">
        <v>0</v>
      </c>
      <c r="AD32" s="85">
        <v>14.115116963139716</v>
      </c>
      <c r="AE32" s="85">
        <v>0.399593894025639</v>
      </c>
      <c r="AF32" s="85">
        <v>100.7577749631904</v>
      </c>
      <c r="AG32" s="85">
        <v>17.759163106871675</v>
      </c>
      <c r="AH32" s="85">
        <v>0</v>
      </c>
      <c r="AI32" s="85">
        <v>98.512862758662578</v>
      </c>
      <c r="AJ32" s="85">
        <v>0</v>
      </c>
      <c r="AK32" s="85">
        <v>217.42939472275029</v>
      </c>
      <c r="AL32" s="85">
        <v>32.077726291941154</v>
      </c>
      <c r="AM32" s="85">
        <v>0</v>
      </c>
      <c r="AN32" s="85">
        <v>0</v>
      </c>
      <c r="AO32" s="85">
        <v>0</v>
      </c>
      <c r="AP32" s="85">
        <v>0</v>
      </c>
      <c r="AQ32" s="85">
        <v>0</v>
      </c>
      <c r="AR32" s="85">
        <v>32.077726291941154</v>
      </c>
      <c r="AS32" s="85">
        <v>16.810109735377054</v>
      </c>
      <c r="AT32" s="85">
        <v>0</v>
      </c>
      <c r="AU32" s="85">
        <v>0</v>
      </c>
      <c r="AV32" s="85">
        <v>0</v>
      </c>
      <c r="AW32" s="85">
        <v>0</v>
      </c>
      <c r="AX32" s="85">
        <v>0</v>
      </c>
      <c r="AY32" s="85">
        <v>16.810109735377054</v>
      </c>
      <c r="AZ32" s="91">
        <v>74.348926372256145</v>
      </c>
      <c r="BA32" s="91">
        <v>113.42536365073451</v>
      </c>
      <c r="BB32" s="91">
        <v>19.337491503480564</v>
      </c>
      <c r="BC32" s="91">
        <v>0</v>
      </c>
      <c r="BD32" s="91">
        <v>101.8342107659299</v>
      </c>
      <c r="BE32" s="91">
        <v>0</v>
      </c>
      <c r="BF32" s="91">
        <v>308.90247026878518</v>
      </c>
      <c r="BG32" s="74"/>
    </row>
    <row r="33" spans="1:59" x14ac:dyDescent="0.2">
      <c r="A33" s="90">
        <v>2018</v>
      </c>
      <c r="B33" s="48" t="s">
        <v>103</v>
      </c>
      <c r="C33" s="85">
        <v>38.040987024310482</v>
      </c>
      <c r="D33" s="85">
        <v>19.251930098062886</v>
      </c>
      <c r="E33" s="85">
        <v>73.2989727213957</v>
      </c>
      <c r="F33" s="85">
        <v>0</v>
      </c>
      <c r="G33" s="85">
        <v>4.3522178960609316E-2</v>
      </c>
      <c r="H33" s="85">
        <v>0</v>
      </c>
      <c r="I33" s="85">
        <v>130.59188984376908</v>
      </c>
      <c r="J33" s="85">
        <v>749.36537651134893</v>
      </c>
      <c r="K33" s="85">
        <v>0</v>
      </c>
      <c r="L33" s="85">
        <v>0</v>
      </c>
      <c r="M33" s="85">
        <v>0</v>
      </c>
      <c r="N33" s="85">
        <v>0</v>
      </c>
      <c r="O33" s="85">
        <v>0</v>
      </c>
      <c r="P33" s="85">
        <v>749.36537651134893</v>
      </c>
      <c r="Q33" s="85">
        <v>383.1901932342937</v>
      </c>
      <c r="R33" s="85">
        <v>2.2292546536704263</v>
      </c>
      <c r="S33" s="85">
        <v>43.369506758239467</v>
      </c>
      <c r="T33" s="85">
        <v>0</v>
      </c>
      <c r="U33" s="85">
        <v>0</v>
      </c>
      <c r="V33" s="85">
        <v>0</v>
      </c>
      <c r="W33" s="85">
        <v>428.78895464620359</v>
      </c>
      <c r="X33" s="85">
        <v>58.866074219181009</v>
      </c>
      <c r="Y33" s="85">
        <v>77.14646016827902</v>
      </c>
      <c r="Z33" s="85">
        <v>72.220685953027029</v>
      </c>
      <c r="AA33" s="85">
        <v>0</v>
      </c>
      <c r="AB33" s="85">
        <v>0.74439023857945774</v>
      </c>
      <c r="AC33" s="85">
        <v>9.8063380731756489</v>
      </c>
      <c r="AD33" s="85">
        <v>218.78394865224215</v>
      </c>
      <c r="AE33" s="85">
        <v>197.26441007728124</v>
      </c>
      <c r="AF33" s="85">
        <v>1084.327306614796</v>
      </c>
      <c r="AG33" s="85">
        <v>155.12860521484848</v>
      </c>
      <c r="AH33" s="85">
        <v>0</v>
      </c>
      <c r="AI33" s="85">
        <v>13.244394731129116</v>
      </c>
      <c r="AJ33" s="85">
        <v>128.0133849506239</v>
      </c>
      <c r="AK33" s="85">
        <v>1577.9781015886788</v>
      </c>
      <c r="AL33" s="85">
        <v>314.73536204321846</v>
      </c>
      <c r="AM33" s="85">
        <v>0</v>
      </c>
      <c r="AN33" s="85">
        <v>0</v>
      </c>
      <c r="AO33" s="85">
        <v>0</v>
      </c>
      <c r="AP33" s="85">
        <v>0</v>
      </c>
      <c r="AQ33" s="85">
        <v>0</v>
      </c>
      <c r="AR33" s="85">
        <v>314.73536204321846</v>
      </c>
      <c r="AS33" s="85">
        <v>291.16506527014985</v>
      </c>
      <c r="AT33" s="85">
        <v>25.568034265917063</v>
      </c>
      <c r="AU33" s="85">
        <v>0</v>
      </c>
      <c r="AV33" s="85">
        <v>0</v>
      </c>
      <c r="AW33" s="85">
        <v>0</v>
      </c>
      <c r="AX33" s="85">
        <v>0</v>
      </c>
      <c r="AY33" s="85">
        <v>316.7330995360669</v>
      </c>
      <c r="AZ33" s="91">
        <v>2032.6274682449357</v>
      </c>
      <c r="BA33" s="91">
        <v>1208.5229858007253</v>
      </c>
      <c r="BB33" s="91">
        <v>344.0177706475107</v>
      </c>
      <c r="BC33" s="91">
        <v>0</v>
      </c>
      <c r="BD33" s="91">
        <v>14.032307148669183</v>
      </c>
      <c r="BE33" s="91">
        <v>137.81972302379955</v>
      </c>
      <c r="BF33" s="91">
        <v>3736.9767328215285</v>
      </c>
      <c r="BG33" s="74"/>
    </row>
    <row r="34" spans="1:59" x14ac:dyDescent="0.2">
      <c r="A34" s="90">
        <v>2018</v>
      </c>
      <c r="B34" s="48" t="s">
        <v>104</v>
      </c>
      <c r="C34" s="85">
        <v>58.367548960609398</v>
      </c>
      <c r="D34" s="85">
        <v>28.379419429750261</v>
      </c>
      <c r="E34" s="85">
        <v>23.167019443811022</v>
      </c>
      <c r="F34" s="85">
        <v>0</v>
      </c>
      <c r="G34" s="85">
        <v>4.3522178960609316E-2</v>
      </c>
      <c r="H34" s="85">
        <v>0</v>
      </c>
      <c r="I34" s="85">
        <v>109.91398783417067</v>
      </c>
      <c r="J34" s="85">
        <v>9.4074347724614249</v>
      </c>
      <c r="K34" s="85">
        <v>0</v>
      </c>
      <c r="L34" s="85">
        <v>0</v>
      </c>
      <c r="M34" s="85">
        <v>0</v>
      </c>
      <c r="N34" s="85">
        <v>0</v>
      </c>
      <c r="O34" s="85">
        <v>0</v>
      </c>
      <c r="P34" s="85">
        <v>9.4074347724614249</v>
      </c>
      <c r="Q34" s="85">
        <v>194.77731697453598</v>
      </c>
      <c r="R34" s="85">
        <v>0</v>
      </c>
      <c r="S34" s="85">
        <v>0</v>
      </c>
      <c r="T34" s="85">
        <v>0</v>
      </c>
      <c r="U34" s="85">
        <v>0</v>
      </c>
      <c r="V34" s="85">
        <v>0</v>
      </c>
      <c r="W34" s="85">
        <v>194.77731697453598</v>
      </c>
      <c r="X34" s="85">
        <v>19.500806455293315</v>
      </c>
      <c r="Y34" s="85">
        <v>15.347324724841584</v>
      </c>
      <c r="Z34" s="85">
        <v>25.042918306776897</v>
      </c>
      <c r="AA34" s="85">
        <v>0</v>
      </c>
      <c r="AB34" s="85">
        <v>0</v>
      </c>
      <c r="AC34" s="85">
        <v>2.0838317280031764</v>
      </c>
      <c r="AD34" s="85">
        <v>61.974881214914973</v>
      </c>
      <c r="AE34" s="85">
        <v>374.82974660587308</v>
      </c>
      <c r="AF34" s="85">
        <v>759.01058278298433</v>
      </c>
      <c r="AG34" s="85">
        <v>114.20592684620694</v>
      </c>
      <c r="AH34" s="85">
        <v>0</v>
      </c>
      <c r="AI34" s="85">
        <v>0</v>
      </c>
      <c r="AJ34" s="85">
        <v>134.35761707609157</v>
      </c>
      <c r="AK34" s="85">
        <v>1382.4038733111558</v>
      </c>
      <c r="AL34" s="85">
        <v>644.16143056573389</v>
      </c>
      <c r="AM34" s="85">
        <v>0</v>
      </c>
      <c r="AN34" s="85">
        <v>0</v>
      </c>
      <c r="AO34" s="85">
        <v>0</v>
      </c>
      <c r="AP34" s="85">
        <v>0</v>
      </c>
      <c r="AQ34" s="85">
        <v>0</v>
      </c>
      <c r="AR34" s="85">
        <v>644.16143056573389</v>
      </c>
      <c r="AS34" s="85">
        <v>1036.282206313512</v>
      </c>
      <c r="AT34" s="85">
        <v>0</v>
      </c>
      <c r="AU34" s="85">
        <v>0</v>
      </c>
      <c r="AV34" s="85">
        <v>0</v>
      </c>
      <c r="AW34" s="85">
        <v>0</v>
      </c>
      <c r="AX34" s="85">
        <v>0</v>
      </c>
      <c r="AY34" s="85">
        <v>1036.282206313512</v>
      </c>
      <c r="AZ34" s="91">
        <v>2337.3264909198724</v>
      </c>
      <c r="BA34" s="91">
        <v>802.7373269375762</v>
      </c>
      <c r="BB34" s="91">
        <v>162.41586459679485</v>
      </c>
      <c r="BC34" s="91">
        <v>0</v>
      </c>
      <c r="BD34" s="91">
        <v>4.3522178960609316E-2</v>
      </c>
      <c r="BE34" s="91">
        <v>136.44144880409476</v>
      </c>
      <c r="BF34" s="91">
        <v>3438.921130986485</v>
      </c>
      <c r="BG34" s="74"/>
    </row>
    <row r="35" spans="1:59" x14ac:dyDescent="0.2">
      <c r="A35" s="90">
        <v>2018</v>
      </c>
      <c r="B35" s="48" t="s">
        <v>105</v>
      </c>
      <c r="C35" s="85">
        <v>5.9405638960443445</v>
      </c>
      <c r="D35" s="85">
        <v>5.1006353572617549</v>
      </c>
      <c r="E35" s="85">
        <v>1.65641170129856</v>
      </c>
      <c r="F35" s="85">
        <v>0</v>
      </c>
      <c r="G35" s="85">
        <v>4.3522178960609316E-2</v>
      </c>
      <c r="H35" s="85">
        <v>0</v>
      </c>
      <c r="I35" s="85">
        <v>12.697610954604658</v>
      </c>
      <c r="J35" s="85">
        <v>28.624693996698586</v>
      </c>
      <c r="K35" s="85">
        <v>0</v>
      </c>
      <c r="L35" s="85">
        <v>0</v>
      </c>
      <c r="M35" s="85">
        <v>0</v>
      </c>
      <c r="N35" s="85">
        <v>0</v>
      </c>
      <c r="O35" s="85">
        <v>0</v>
      </c>
      <c r="P35" s="85">
        <v>28.624693996698586</v>
      </c>
      <c r="Q35" s="85">
        <v>43.497099693678734</v>
      </c>
      <c r="R35" s="85">
        <v>0</v>
      </c>
      <c r="S35" s="85">
        <v>0</v>
      </c>
      <c r="T35" s="85">
        <v>0</v>
      </c>
      <c r="U35" s="85">
        <v>0</v>
      </c>
      <c r="V35" s="85">
        <v>0</v>
      </c>
      <c r="W35" s="85">
        <v>43.497099693678734</v>
      </c>
      <c r="X35" s="85">
        <v>13.426965267392291</v>
      </c>
      <c r="Y35" s="85">
        <v>20.259800279827942</v>
      </c>
      <c r="Z35" s="85">
        <v>12.427568063029391</v>
      </c>
      <c r="AA35" s="85">
        <v>0</v>
      </c>
      <c r="AB35" s="85">
        <v>0</v>
      </c>
      <c r="AC35" s="85">
        <v>7.2707580620877348</v>
      </c>
      <c r="AD35" s="85">
        <v>53.38509167233736</v>
      </c>
      <c r="AE35" s="85">
        <v>60.873095492037777</v>
      </c>
      <c r="AF35" s="85">
        <v>541.17022533222155</v>
      </c>
      <c r="AG35" s="85">
        <v>697.23453024616924</v>
      </c>
      <c r="AH35" s="85">
        <v>0</v>
      </c>
      <c r="AI35" s="85">
        <v>0</v>
      </c>
      <c r="AJ35" s="85">
        <v>209.66552554696671</v>
      </c>
      <c r="AK35" s="85">
        <v>1508.9433766173952</v>
      </c>
      <c r="AL35" s="85">
        <v>313.34265835170282</v>
      </c>
      <c r="AM35" s="85">
        <v>0</v>
      </c>
      <c r="AN35" s="85">
        <v>0</v>
      </c>
      <c r="AO35" s="85">
        <v>0</v>
      </c>
      <c r="AP35" s="85">
        <v>0</v>
      </c>
      <c r="AQ35" s="85">
        <v>0</v>
      </c>
      <c r="AR35" s="85">
        <v>313.34265835170282</v>
      </c>
      <c r="AS35" s="85">
        <v>336.80382605007065</v>
      </c>
      <c r="AT35" s="85">
        <v>0</v>
      </c>
      <c r="AU35" s="85">
        <v>0</v>
      </c>
      <c r="AV35" s="85">
        <v>0</v>
      </c>
      <c r="AW35" s="85">
        <v>0</v>
      </c>
      <c r="AX35" s="85">
        <v>0</v>
      </c>
      <c r="AY35" s="85">
        <v>336.80382605007065</v>
      </c>
      <c r="AZ35" s="91">
        <v>802.50890269584352</v>
      </c>
      <c r="BA35" s="91">
        <v>566.53066096931127</v>
      </c>
      <c r="BB35" s="91">
        <v>711.31851001049722</v>
      </c>
      <c r="BC35" s="91">
        <v>0</v>
      </c>
      <c r="BD35" s="91">
        <v>4.3522178960609316E-2</v>
      </c>
      <c r="BE35" s="91">
        <v>216.93628360905444</v>
      </c>
      <c r="BF35" s="91">
        <v>2297.2943573364878</v>
      </c>
      <c r="BG35" s="74"/>
    </row>
    <row r="36" spans="1:59" x14ac:dyDescent="0.2">
      <c r="A36" s="90">
        <v>2018</v>
      </c>
      <c r="B36" s="99" t="s">
        <v>4</v>
      </c>
      <c r="C36" s="100">
        <v>760.67214001120055</v>
      </c>
      <c r="D36" s="100">
        <v>597.54605827149146</v>
      </c>
      <c r="E36" s="100">
        <v>813.89749555868548</v>
      </c>
      <c r="F36" s="100">
        <v>0</v>
      </c>
      <c r="G36" s="100">
        <v>0.39169961064548392</v>
      </c>
      <c r="H36" s="100">
        <v>0</v>
      </c>
      <c r="I36" s="100">
        <v>2172.1156938413774</v>
      </c>
      <c r="J36" s="100">
        <v>824.63497406217834</v>
      </c>
      <c r="K36" s="100">
        <v>0</v>
      </c>
      <c r="L36" s="100">
        <v>0</v>
      </c>
      <c r="M36" s="100">
        <v>0</v>
      </c>
      <c r="N36" s="100">
        <v>0</v>
      </c>
      <c r="O36" s="100">
        <v>0</v>
      </c>
      <c r="P36" s="100">
        <v>824.63497406217834</v>
      </c>
      <c r="Q36" s="100">
        <v>1063.0978964454957</v>
      </c>
      <c r="R36" s="100">
        <v>2.5644578358200296</v>
      </c>
      <c r="S36" s="100">
        <v>43.542208445867999</v>
      </c>
      <c r="T36" s="100">
        <v>0</v>
      </c>
      <c r="U36" s="100">
        <v>4.8573957273812779E-2</v>
      </c>
      <c r="V36" s="100">
        <v>0</v>
      </c>
      <c r="W36" s="100">
        <v>1109.2531366844576</v>
      </c>
      <c r="X36" s="100">
        <v>161.94180813515442</v>
      </c>
      <c r="Y36" s="100">
        <v>817.05106650714686</v>
      </c>
      <c r="Z36" s="100">
        <v>260.71362998830193</v>
      </c>
      <c r="AA36" s="100">
        <v>0</v>
      </c>
      <c r="AB36" s="100">
        <v>16.512786481805463</v>
      </c>
      <c r="AC36" s="100">
        <v>113.69299249767879</v>
      </c>
      <c r="AD36" s="100">
        <v>1369.9122836100878</v>
      </c>
      <c r="AE36" s="100">
        <v>763.08199102889898</v>
      </c>
      <c r="AF36" s="100">
        <v>6155.6547061311448</v>
      </c>
      <c r="AG36" s="100">
        <v>1624.9750501634903</v>
      </c>
      <c r="AH36" s="100">
        <v>0</v>
      </c>
      <c r="AI36" s="100">
        <v>249.90663246187665</v>
      </c>
      <c r="AJ36" s="100">
        <v>878.06788377403552</v>
      </c>
      <c r="AK36" s="100">
        <v>9671.6862635594462</v>
      </c>
      <c r="AL36" s="100">
        <v>1810.7943090062493</v>
      </c>
      <c r="AM36" s="100">
        <v>0</v>
      </c>
      <c r="AN36" s="100">
        <v>0</v>
      </c>
      <c r="AO36" s="100">
        <v>0</v>
      </c>
      <c r="AP36" s="100">
        <v>0</v>
      </c>
      <c r="AQ36" s="100">
        <v>0</v>
      </c>
      <c r="AR36" s="100">
        <v>1810.7943090062493</v>
      </c>
      <c r="AS36" s="100">
        <v>2544.3168813226875</v>
      </c>
      <c r="AT36" s="100">
        <v>625.15371125439731</v>
      </c>
      <c r="AU36" s="100">
        <v>63.231615843654197</v>
      </c>
      <c r="AV36" s="100">
        <v>0</v>
      </c>
      <c r="AW36" s="100">
        <v>37.832007099043977</v>
      </c>
      <c r="AX36" s="100">
        <v>189.31912372828594</v>
      </c>
      <c r="AY36" s="100">
        <v>3459.8533392480695</v>
      </c>
      <c r="AZ36" s="100">
        <v>7928.5399999999991</v>
      </c>
      <c r="BA36" s="100">
        <v>8197.9699999999993</v>
      </c>
      <c r="BB36" s="100">
        <v>2806.3600000000006</v>
      </c>
      <c r="BC36" s="100">
        <v>0</v>
      </c>
      <c r="BD36" s="100">
        <v>304.69169961064534</v>
      </c>
      <c r="BE36" s="100">
        <v>1181.0800000000004</v>
      </c>
      <c r="BF36" s="100">
        <v>20418.250000011863</v>
      </c>
      <c r="BG36" s="74"/>
    </row>
    <row r="37" spans="1:59" ht="15" customHeight="1" x14ac:dyDescent="0.2">
      <c r="A37" s="90">
        <v>2017</v>
      </c>
      <c r="B37" s="48" t="s">
        <v>97</v>
      </c>
      <c r="C37" s="85">
        <v>38.759619056768393</v>
      </c>
      <c r="D37" s="85">
        <v>55.623449989878381</v>
      </c>
      <c r="E37" s="85">
        <v>56.833025746524136</v>
      </c>
      <c r="F37" s="85">
        <v>0</v>
      </c>
      <c r="G37" s="85">
        <v>4.3522178960609316E-2</v>
      </c>
      <c r="H37" s="85">
        <v>0</v>
      </c>
      <c r="I37" s="85">
        <v>151.21609479317095</v>
      </c>
      <c r="J37" s="85">
        <v>1.0069768084377773</v>
      </c>
      <c r="K37" s="85">
        <v>0</v>
      </c>
      <c r="L37" s="85">
        <v>0</v>
      </c>
      <c r="M37" s="85">
        <v>0</v>
      </c>
      <c r="N37" s="85">
        <v>0</v>
      </c>
      <c r="O37" s="85">
        <v>0</v>
      </c>
      <c r="P37" s="85">
        <v>1.0069768084377773</v>
      </c>
      <c r="Q37" s="85">
        <v>79.730761733634267</v>
      </c>
      <c r="R37" s="85">
        <v>0.32094493265035051</v>
      </c>
      <c r="S37" s="85">
        <v>0.16733976041923865</v>
      </c>
      <c r="T37" s="85">
        <v>0</v>
      </c>
      <c r="U37" s="85">
        <v>4.6794135967197566E-2</v>
      </c>
      <c r="V37" s="85">
        <v>0</v>
      </c>
      <c r="W37" s="85">
        <v>80.265840562671059</v>
      </c>
      <c r="X37" s="85">
        <v>5.2227364201209276</v>
      </c>
      <c r="Y37" s="85">
        <v>29.120464440331407</v>
      </c>
      <c r="Z37" s="85">
        <v>17.265438935259592</v>
      </c>
      <c r="AA37" s="85">
        <v>0</v>
      </c>
      <c r="AB37" s="85">
        <v>1.1386172287125569</v>
      </c>
      <c r="AC37" s="85">
        <v>7.4434119904258624</v>
      </c>
      <c r="AD37" s="85">
        <v>60.190669014850343</v>
      </c>
      <c r="AE37" s="85">
        <v>50.167063093586542</v>
      </c>
      <c r="AF37" s="85">
        <v>704.07833716828281</v>
      </c>
      <c r="AG37" s="85">
        <v>178.21271670931486</v>
      </c>
      <c r="AH37" s="85">
        <v>0</v>
      </c>
      <c r="AI37" s="85">
        <v>34.945836198292653</v>
      </c>
      <c r="AJ37" s="85">
        <v>63.367673674715917</v>
      </c>
      <c r="AK37" s="85">
        <v>1030.7716268441927</v>
      </c>
      <c r="AL37" s="85">
        <v>83.750112257214724</v>
      </c>
      <c r="AM37" s="85">
        <v>0</v>
      </c>
      <c r="AN37" s="85">
        <v>0</v>
      </c>
      <c r="AO37" s="85">
        <v>0</v>
      </c>
      <c r="AP37" s="85">
        <v>0</v>
      </c>
      <c r="AQ37" s="85">
        <v>0</v>
      </c>
      <c r="AR37" s="85">
        <v>83.750112257214724</v>
      </c>
      <c r="AS37" s="85">
        <v>141.06605963704527</v>
      </c>
      <c r="AT37" s="85">
        <v>247.02183691425651</v>
      </c>
      <c r="AU37" s="85">
        <v>42.668989592949842</v>
      </c>
      <c r="AV37" s="85">
        <v>0</v>
      </c>
      <c r="AW37" s="85">
        <v>36.445786661468105</v>
      </c>
      <c r="AX37" s="85">
        <v>69.822803182958168</v>
      </c>
      <c r="AY37" s="85">
        <v>537.02547598867795</v>
      </c>
      <c r="AZ37" s="85">
        <v>399.7033289264732</v>
      </c>
      <c r="BA37" s="85">
        <v>1036.1650334453996</v>
      </c>
      <c r="BB37" s="85">
        <v>295.1475107444677</v>
      </c>
      <c r="BC37" s="85">
        <v>0</v>
      </c>
      <c r="BD37" s="85">
        <v>72.620556403401125</v>
      </c>
      <c r="BE37" s="85">
        <v>140.63388884809996</v>
      </c>
      <c r="BF37" s="85">
        <v>1944.2267962692156</v>
      </c>
      <c r="BG37" s="85"/>
    </row>
    <row r="38" spans="1:59" ht="15" customHeight="1" x14ac:dyDescent="0.2">
      <c r="A38" s="90">
        <v>2017</v>
      </c>
      <c r="B38" s="48" t="s">
        <v>98</v>
      </c>
      <c r="C38" s="85">
        <v>67.034190543714374</v>
      </c>
      <c r="D38" s="85">
        <v>70.615743177405307</v>
      </c>
      <c r="E38" s="85">
        <v>13.780826993364537</v>
      </c>
      <c r="F38" s="85">
        <v>0</v>
      </c>
      <c r="G38" s="85">
        <v>4.3522178960609316E-2</v>
      </c>
      <c r="H38" s="85">
        <v>0</v>
      </c>
      <c r="I38" s="85">
        <v>151.43076071448419</v>
      </c>
      <c r="J38" s="85">
        <v>28.02813524926977</v>
      </c>
      <c r="K38" s="85">
        <v>0</v>
      </c>
      <c r="L38" s="85">
        <v>0</v>
      </c>
      <c r="M38" s="85">
        <v>0</v>
      </c>
      <c r="N38" s="85">
        <v>0</v>
      </c>
      <c r="O38" s="85">
        <v>0</v>
      </c>
      <c r="P38" s="85">
        <v>28.02813524926977</v>
      </c>
      <c r="Q38" s="85">
        <v>69.215904365825438</v>
      </c>
      <c r="R38" s="85">
        <v>0</v>
      </c>
      <c r="S38" s="85">
        <v>0</v>
      </c>
      <c r="T38" s="85">
        <v>0</v>
      </c>
      <c r="U38" s="85">
        <v>0</v>
      </c>
      <c r="V38" s="85">
        <v>0</v>
      </c>
      <c r="W38" s="85">
        <v>69.215904365825438</v>
      </c>
      <c r="X38" s="85">
        <v>26.201847334108585</v>
      </c>
      <c r="Y38" s="85">
        <v>167.67294032370967</v>
      </c>
      <c r="Z38" s="85">
        <v>26.187521011155315</v>
      </c>
      <c r="AA38" s="85">
        <v>0</v>
      </c>
      <c r="AB38" s="85">
        <v>8.5652820145103572</v>
      </c>
      <c r="AC38" s="85">
        <v>8.5973260546555625</v>
      </c>
      <c r="AD38" s="85">
        <v>237.22491673813948</v>
      </c>
      <c r="AE38" s="85">
        <v>19.000978309008904</v>
      </c>
      <c r="AF38" s="85">
        <v>1110.7722964031932</v>
      </c>
      <c r="AG38" s="85">
        <v>204.44636118032494</v>
      </c>
      <c r="AH38" s="85">
        <v>0</v>
      </c>
      <c r="AI38" s="85">
        <v>68.965079659910799</v>
      </c>
      <c r="AJ38" s="85">
        <v>37.178694308783697</v>
      </c>
      <c r="AK38" s="85">
        <v>1440.3634098612213</v>
      </c>
      <c r="AL38" s="85">
        <v>159.67180374930194</v>
      </c>
      <c r="AM38" s="85">
        <v>0</v>
      </c>
      <c r="AN38" s="85">
        <v>0</v>
      </c>
      <c r="AO38" s="85">
        <v>0</v>
      </c>
      <c r="AP38" s="85">
        <v>0</v>
      </c>
      <c r="AQ38" s="85">
        <v>0</v>
      </c>
      <c r="AR38" s="85">
        <v>159.67180374930194</v>
      </c>
      <c r="AS38" s="85">
        <v>165.60818931595745</v>
      </c>
      <c r="AT38" s="85">
        <v>18.492365250593259</v>
      </c>
      <c r="AU38" s="85">
        <v>0</v>
      </c>
      <c r="AV38" s="85">
        <v>0</v>
      </c>
      <c r="AW38" s="85">
        <v>0</v>
      </c>
      <c r="AX38" s="85">
        <v>0</v>
      </c>
      <c r="AY38" s="85">
        <v>184.1005545665507</v>
      </c>
      <c r="AZ38" s="85">
        <v>534.76104892146657</v>
      </c>
      <c r="BA38" s="85">
        <v>1367.5533451549015</v>
      </c>
      <c r="BB38" s="85">
        <v>244.41470918484481</v>
      </c>
      <c r="BC38" s="85">
        <v>0</v>
      </c>
      <c r="BD38" s="85">
        <v>77.573883853381773</v>
      </c>
      <c r="BE38" s="85">
        <v>45.776020363439258</v>
      </c>
      <c r="BF38" s="85">
        <v>2270.0354852447931</v>
      </c>
      <c r="BG38" s="85"/>
    </row>
    <row r="39" spans="1:59" ht="15" customHeight="1" x14ac:dyDescent="0.2">
      <c r="A39" s="90">
        <v>2017</v>
      </c>
      <c r="B39" s="92" t="s">
        <v>99</v>
      </c>
      <c r="C39" s="85">
        <v>4.0869276954234621</v>
      </c>
      <c r="D39" s="85">
        <v>1.8553447803551948</v>
      </c>
      <c r="E39" s="85">
        <v>0.13129951665601305</v>
      </c>
      <c r="F39" s="85">
        <v>0</v>
      </c>
      <c r="G39" s="85">
        <v>4.3522178960609316E-2</v>
      </c>
      <c r="H39" s="85">
        <v>0</v>
      </c>
      <c r="I39" s="85">
        <v>6.0735719924346698</v>
      </c>
      <c r="J39" s="85">
        <v>1.7257462392751275</v>
      </c>
      <c r="K39" s="85">
        <v>0</v>
      </c>
      <c r="L39" s="85">
        <v>0</v>
      </c>
      <c r="M39" s="85">
        <v>0</v>
      </c>
      <c r="N39" s="85">
        <v>0</v>
      </c>
      <c r="O39" s="85">
        <v>0</v>
      </c>
      <c r="P39" s="85">
        <v>1.7257462392751275</v>
      </c>
      <c r="Q39" s="85">
        <v>21.643306444522473</v>
      </c>
      <c r="R39" s="85">
        <v>0</v>
      </c>
      <c r="S39" s="85">
        <v>0</v>
      </c>
      <c r="T39" s="85">
        <v>0</v>
      </c>
      <c r="U39" s="85">
        <v>0</v>
      </c>
      <c r="V39" s="85">
        <v>0</v>
      </c>
      <c r="W39" s="85">
        <v>21.643306444522473</v>
      </c>
      <c r="X39" s="85">
        <v>2.7068851478722671</v>
      </c>
      <c r="Y39" s="85">
        <v>47.563907900971685</v>
      </c>
      <c r="Z39" s="85">
        <v>8.1964152644282002</v>
      </c>
      <c r="AA39" s="85">
        <v>0</v>
      </c>
      <c r="AB39" s="85">
        <v>5.1412370896240589E-3</v>
      </c>
      <c r="AC39" s="85">
        <v>0</v>
      </c>
      <c r="AD39" s="85">
        <v>58.472349550361777</v>
      </c>
      <c r="AE39" s="85">
        <v>6.7667399184550021</v>
      </c>
      <c r="AF39" s="85">
        <v>376.97908690834174</v>
      </c>
      <c r="AG39" s="85">
        <v>40.935012798117384</v>
      </c>
      <c r="AH39" s="85">
        <v>0</v>
      </c>
      <c r="AI39" s="85">
        <v>1.3375552843064782</v>
      </c>
      <c r="AJ39" s="85">
        <v>0</v>
      </c>
      <c r="AK39" s="85">
        <v>426.0183949092206</v>
      </c>
      <c r="AL39" s="85">
        <v>53.534343997536411</v>
      </c>
      <c r="AM39" s="85">
        <v>0</v>
      </c>
      <c r="AN39" s="85">
        <v>0</v>
      </c>
      <c r="AO39" s="85">
        <v>0</v>
      </c>
      <c r="AP39" s="85">
        <v>0</v>
      </c>
      <c r="AQ39" s="85">
        <v>0</v>
      </c>
      <c r="AR39" s="85">
        <v>53.534343997536411</v>
      </c>
      <c r="AS39" s="85">
        <v>46.281123264500536</v>
      </c>
      <c r="AT39" s="85">
        <v>0</v>
      </c>
      <c r="AU39" s="85">
        <v>0</v>
      </c>
      <c r="AV39" s="85">
        <v>0</v>
      </c>
      <c r="AW39" s="85">
        <v>0</v>
      </c>
      <c r="AX39" s="85">
        <v>0</v>
      </c>
      <c r="AY39" s="85">
        <v>46.281123264500536</v>
      </c>
      <c r="AZ39" s="85">
        <v>136.74507274341022</v>
      </c>
      <c r="BA39" s="85">
        <v>426.39833958966864</v>
      </c>
      <c r="BB39" s="85">
        <v>49.262727579201595</v>
      </c>
      <c r="BC39" s="85">
        <v>0</v>
      </c>
      <c r="BD39" s="85">
        <v>1.3862187003567115</v>
      </c>
      <c r="BE39" s="85">
        <v>0</v>
      </c>
      <c r="BF39" s="85">
        <v>613.74883639785162</v>
      </c>
      <c r="BG39" s="85"/>
    </row>
    <row r="40" spans="1:59" ht="15" customHeight="1" x14ac:dyDescent="0.2">
      <c r="A40" s="90">
        <v>2017</v>
      </c>
      <c r="B40" s="92" t="s">
        <v>100</v>
      </c>
      <c r="C40" s="85">
        <v>32.470530075305064</v>
      </c>
      <c r="D40" s="85">
        <v>56.35437514248963</v>
      </c>
      <c r="E40" s="85">
        <v>4.9237203311811681</v>
      </c>
      <c r="F40" s="85">
        <v>0</v>
      </c>
      <c r="G40" s="85">
        <v>4.3522178960609316E-2</v>
      </c>
      <c r="H40" s="85">
        <v>0</v>
      </c>
      <c r="I40" s="85">
        <v>93.748625548975866</v>
      </c>
      <c r="J40" s="85">
        <v>6.315545517404737</v>
      </c>
      <c r="K40" s="85">
        <v>0</v>
      </c>
      <c r="L40" s="85">
        <v>0</v>
      </c>
      <c r="M40" s="85">
        <v>0</v>
      </c>
      <c r="N40" s="85">
        <v>0</v>
      </c>
      <c r="O40" s="85">
        <v>0</v>
      </c>
      <c r="P40" s="85">
        <v>6.315545517404737</v>
      </c>
      <c r="Q40" s="85">
        <v>155.77167949245921</v>
      </c>
      <c r="R40" s="85">
        <v>0</v>
      </c>
      <c r="S40" s="85">
        <v>0</v>
      </c>
      <c r="T40" s="85">
        <v>0</v>
      </c>
      <c r="U40" s="85">
        <v>0</v>
      </c>
      <c r="V40" s="85">
        <v>0</v>
      </c>
      <c r="W40" s="85">
        <v>155.77167949245921</v>
      </c>
      <c r="X40" s="85">
        <v>16.545032412705368</v>
      </c>
      <c r="Y40" s="85">
        <v>317.75762747330003</v>
      </c>
      <c r="Z40" s="85">
        <v>3.8363926471876599</v>
      </c>
      <c r="AA40" s="85">
        <v>0</v>
      </c>
      <c r="AB40" s="85">
        <v>2.323857045594758</v>
      </c>
      <c r="AC40" s="85">
        <v>0</v>
      </c>
      <c r="AD40" s="85">
        <v>340.46290957878784</v>
      </c>
      <c r="AE40" s="85">
        <v>14.211360188041512</v>
      </c>
      <c r="AF40" s="85">
        <v>967.86864428448382</v>
      </c>
      <c r="AG40" s="85">
        <v>7.2610850619855851</v>
      </c>
      <c r="AH40" s="85">
        <v>0</v>
      </c>
      <c r="AI40" s="85">
        <v>27.838907342756944</v>
      </c>
      <c r="AJ40" s="85">
        <v>7.8201812041996961</v>
      </c>
      <c r="AK40" s="85">
        <v>1025.0001780814675</v>
      </c>
      <c r="AL40" s="85">
        <v>137.50816172745152</v>
      </c>
      <c r="AM40" s="85">
        <v>0</v>
      </c>
      <c r="AN40" s="85">
        <v>0</v>
      </c>
      <c r="AO40" s="85">
        <v>0</v>
      </c>
      <c r="AP40" s="85">
        <v>0</v>
      </c>
      <c r="AQ40" s="85">
        <v>0</v>
      </c>
      <c r="AR40" s="85">
        <v>137.50816172745152</v>
      </c>
      <c r="AS40" s="85">
        <v>314.19182244282683</v>
      </c>
      <c r="AT40" s="85">
        <v>299.57767157671174</v>
      </c>
      <c r="AU40" s="85">
        <v>18.599453069623682</v>
      </c>
      <c r="AV40" s="85">
        <v>0</v>
      </c>
      <c r="AW40" s="85">
        <v>0</v>
      </c>
      <c r="AX40" s="85">
        <v>0</v>
      </c>
      <c r="AY40" s="85">
        <v>632.36894708916225</v>
      </c>
      <c r="AZ40" s="85">
        <v>677.01413204508935</v>
      </c>
      <c r="BA40" s="85">
        <v>1641.5583184769853</v>
      </c>
      <c r="BB40" s="85">
        <v>34.620651109978098</v>
      </c>
      <c r="BC40" s="85">
        <v>0</v>
      </c>
      <c r="BD40" s="85">
        <v>30.206286567312311</v>
      </c>
      <c r="BE40" s="85">
        <v>7.8201812041996961</v>
      </c>
      <c r="BF40" s="85">
        <v>2391.176047035709</v>
      </c>
      <c r="BG40" s="85"/>
    </row>
    <row r="41" spans="1:59" ht="15" customHeight="1" x14ac:dyDescent="0.2">
      <c r="A41" s="90">
        <v>2017</v>
      </c>
      <c r="B41" s="92" t="s">
        <v>101</v>
      </c>
      <c r="C41" s="85">
        <v>515.77780599953462</v>
      </c>
      <c r="D41" s="85">
        <v>333.04531428146407</v>
      </c>
      <c r="E41" s="85">
        <v>617.88330980588273</v>
      </c>
      <c r="F41" s="85">
        <v>0</v>
      </c>
      <c r="G41" s="85">
        <v>4.3522178960609316E-2</v>
      </c>
      <c r="H41" s="85">
        <v>0</v>
      </c>
      <c r="I41" s="85">
        <v>1466.7064300868815</v>
      </c>
      <c r="J41" s="85">
        <v>0</v>
      </c>
      <c r="K41" s="85">
        <v>0</v>
      </c>
      <c r="L41" s="85">
        <v>0</v>
      </c>
      <c r="M41" s="85">
        <v>0</v>
      </c>
      <c r="N41" s="85">
        <v>0</v>
      </c>
      <c r="O41" s="85">
        <v>0</v>
      </c>
      <c r="P41" s="85">
        <v>0</v>
      </c>
      <c r="Q41" s="85">
        <v>98.525209395334812</v>
      </c>
      <c r="R41" s="85">
        <v>0</v>
      </c>
      <c r="S41" s="85">
        <v>0</v>
      </c>
      <c r="T41" s="85">
        <v>0</v>
      </c>
      <c r="U41" s="85">
        <v>0</v>
      </c>
      <c r="V41" s="85">
        <v>0</v>
      </c>
      <c r="W41" s="85">
        <v>98.525209395334812</v>
      </c>
      <c r="X41" s="85">
        <v>18.988148513820246</v>
      </c>
      <c r="Y41" s="85">
        <v>104.24124482689771</v>
      </c>
      <c r="Z41" s="85">
        <v>89.318519415078001</v>
      </c>
      <c r="AA41" s="85">
        <v>0</v>
      </c>
      <c r="AB41" s="85">
        <v>0</v>
      </c>
      <c r="AC41" s="85">
        <v>76.936975745018543</v>
      </c>
      <c r="AD41" s="85">
        <v>289.48488850081446</v>
      </c>
      <c r="AE41" s="85">
        <v>40.389320604602275</v>
      </c>
      <c r="AF41" s="85">
        <v>354.56627896015272</v>
      </c>
      <c r="AG41" s="85">
        <v>189.90127219823779</v>
      </c>
      <c r="AH41" s="85">
        <v>0</v>
      </c>
      <c r="AI41" s="85">
        <v>0</v>
      </c>
      <c r="AJ41" s="85">
        <v>290.98860477621702</v>
      </c>
      <c r="AK41" s="85">
        <v>875.84547653920981</v>
      </c>
      <c r="AL41" s="85">
        <v>75.215665848331668</v>
      </c>
      <c r="AM41" s="85">
        <v>0</v>
      </c>
      <c r="AN41" s="85">
        <v>0</v>
      </c>
      <c r="AO41" s="85">
        <v>0</v>
      </c>
      <c r="AP41" s="85">
        <v>0</v>
      </c>
      <c r="AQ41" s="85">
        <v>0</v>
      </c>
      <c r="AR41" s="85">
        <v>75.215665848331668</v>
      </c>
      <c r="AS41" s="85">
        <v>201.5676987071671</v>
      </c>
      <c r="AT41" s="85">
        <v>8.9897429219049112</v>
      </c>
      <c r="AU41" s="85">
        <v>0</v>
      </c>
      <c r="AV41" s="85">
        <v>0</v>
      </c>
      <c r="AW41" s="85">
        <v>0</v>
      </c>
      <c r="AX41" s="85">
        <v>116.38342609041926</v>
      </c>
      <c r="AY41" s="85">
        <v>326.94086771949128</v>
      </c>
      <c r="AZ41" s="85">
        <v>950.46384892874767</v>
      </c>
      <c r="BA41" s="85">
        <v>800.84258099041949</v>
      </c>
      <c r="BB41" s="85">
        <v>897.10310141919854</v>
      </c>
      <c r="BC41" s="85">
        <v>0</v>
      </c>
      <c r="BD41" s="85">
        <v>4.3522178960609316E-2</v>
      </c>
      <c r="BE41" s="85">
        <v>484.30900661165487</v>
      </c>
      <c r="BF41" s="85">
        <v>3132.7185380900637</v>
      </c>
      <c r="BG41" s="85"/>
    </row>
    <row r="42" spans="1:59" ht="15" customHeight="1" x14ac:dyDescent="0.2">
      <c r="A42" s="90">
        <v>2017</v>
      </c>
      <c r="B42" s="48" t="s">
        <v>102</v>
      </c>
      <c r="C42" s="85">
        <v>4.3571944448057707</v>
      </c>
      <c r="D42" s="85">
        <v>4.1455582910853446</v>
      </c>
      <c r="E42" s="85">
        <v>0</v>
      </c>
      <c r="F42" s="85">
        <v>0</v>
      </c>
      <c r="G42" s="85">
        <v>4.3522178960609316E-2</v>
      </c>
      <c r="H42" s="85">
        <v>0</v>
      </c>
      <c r="I42" s="85">
        <v>8.5027527358911161</v>
      </c>
      <c r="J42" s="85">
        <v>0.39655431143772946</v>
      </c>
      <c r="K42" s="85">
        <v>0</v>
      </c>
      <c r="L42" s="85">
        <v>0</v>
      </c>
      <c r="M42" s="85">
        <v>0</v>
      </c>
      <c r="N42" s="85">
        <v>0</v>
      </c>
      <c r="O42" s="85">
        <v>0</v>
      </c>
      <c r="P42" s="85">
        <v>0.39655431143772946</v>
      </c>
      <c r="Q42" s="85">
        <v>19.539309171487719</v>
      </c>
      <c r="R42" s="85">
        <v>0</v>
      </c>
      <c r="S42" s="85">
        <v>0</v>
      </c>
      <c r="T42" s="85">
        <v>0</v>
      </c>
      <c r="U42" s="85">
        <v>0</v>
      </c>
      <c r="V42" s="85">
        <v>0</v>
      </c>
      <c r="W42" s="85">
        <v>19.539309171487719</v>
      </c>
      <c r="X42" s="85">
        <v>0.92692730818992153</v>
      </c>
      <c r="Y42" s="85">
        <v>7.9832000700202066</v>
      </c>
      <c r="Z42" s="85">
        <v>1.5293255056054049</v>
      </c>
      <c r="AA42" s="85">
        <v>0</v>
      </c>
      <c r="AB42" s="85">
        <v>3.1577214642396094</v>
      </c>
      <c r="AC42" s="85">
        <v>0</v>
      </c>
      <c r="AD42" s="85">
        <v>13.597174348055141</v>
      </c>
      <c r="AE42" s="85">
        <v>0.40212092142872269</v>
      </c>
      <c r="AF42" s="85">
        <v>96.471928136791391</v>
      </c>
      <c r="AG42" s="85">
        <v>17.207788414565012</v>
      </c>
      <c r="AH42" s="85">
        <v>0</v>
      </c>
      <c r="AI42" s="85">
        <v>94.903206433460213</v>
      </c>
      <c r="AJ42" s="85">
        <v>0</v>
      </c>
      <c r="AK42" s="85">
        <v>208.98504390624532</v>
      </c>
      <c r="AL42" s="85">
        <v>32.280585481183799</v>
      </c>
      <c r="AM42" s="85">
        <v>0</v>
      </c>
      <c r="AN42" s="85">
        <v>0</v>
      </c>
      <c r="AO42" s="85">
        <v>0</v>
      </c>
      <c r="AP42" s="85">
        <v>0</v>
      </c>
      <c r="AQ42" s="85">
        <v>0</v>
      </c>
      <c r="AR42" s="85">
        <v>32.280585481183799</v>
      </c>
      <c r="AS42" s="85">
        <v>16.916416684970773</v>
      </c>
      <c r="AT42" s="85">
        <v>0</v>
      </c>
      <c r="AU42" s="85">
        <v>0</v>
      </c>
      <c r="AV42" s="85">
        <v>0</v>
      </c>
      <c r="AW42" s="85">
        <v>0</v>
      </c>
      <c r="AX42" s="85">
        <v>0</v>
      </c>
      <c r="AY42" s="85">
        <v>16.916416684970773</v>
      </c>
      <c r="AZ42" s="85">
        <v>74.819108167177376</v>
      </c>
      <c r="BA42" s="85">
        <v>108.60068649789694</v>
      </c>
      <c r="BB42" s="85">
        <v>18.737113920170419</v>
      </c>
      <c r="BC42" s="85">
        <v>0</v>
      </c>
      <c r="BD42" s="85">
        <v>98.104450076660427</v>
      </c>
      <c r="BE42" s="85">
        <v>0</v>
      </c>
      <c r="BF42" s="85">
        <v>300.21783663927158</v>
      </c>
      <c r="BG42" s="85"/>
    </row>
    <row r="43" spans="1:59" ht="15" customHeight="1" x14ac:dyDescent="0.2">
      <c r="A43" s="90">
        <v>2017</v>
      </c>
      <c r="B43" s="48" t="s">
        <v>103</v>
      </c>
      <c r="C43" s="85">
        <v>38.281557809019759</v>
      </c>
      <c r="D43" s="85">
        <v>18.433027303286185</v>
      </c>
      <c r="E43" s="85">
        <v>71.02323493536143</v>
      </c>
      <c r="F43" s="93">
        <v>0</v>
      </c>
      <c r="G43" s="85">
        <v>4.3522178960609316E-2</v>
      </c>
      <c r="H43" s="85">
        <v>0</v>
      </c>
      <c r="I43" s="85">
        <v>127.73782004766738</v>
      </c>
      <c r="J43" s="85">
        <v>754.10435493338855</v>
      </c>
      <c r="K43" s="85">
        <v>0</v>
      </c>
      <c r="L43" s="85">
        <v>0</v>
      </c>
      <c r="M43" s="85">
        <v>0</v>
      </c>
      <c r="N43" s="85">
        <v>0</v>
      </c>
      <c r="O43" s="85">
        <v>0</v>
      </c>
      <c r="P43" s="85">
        <v>754.10435493338855</v>
      </c>
      <c r="Q43" s="85">
        <v>385.6134838134883</v>
      </c>
      <c r="R43" s="85">
        <v>2.1344307655272137</v>
      </c>
      <c r="S43" s="85">
        <v>42.022999138459618</v>
      </c>
      <c r="T43" s="85">
        <v>0</v>
      </c>
      <c r="U43" s="85">
        <v>0</v>
      </c>
      <c r="V43" s="85">
        <v>0</v>
      </c>
      <c r="W43" s="85">
        <v>429.77091371747514</v>
      </c>
      <c r="X43" s="85">
        <v>59.238342626901684</v>
      </c>
      <c r="Y43" s="85">
        <v>73.864947534629394</v>
      </c>
      <c r="Z43" s="85">
        <v>69.97842609788114</v>
      </c>
      <c r="AA43" s="85">
        <v>0</v>
      </c>
      <c r="AB43" s="85">
        <v>0.7171146843232602</v>
      </c>
      <c r="AC43" s="85">
        <v>9.6450965947143494</v>
      </c>
      <c r="AD43" s="85">
        <v>213.44392753844983</v>
      </c>
      <c r="AE43" s="85">
        <v>198.51190804301956</v>
      </c>
      <c r="AF43" s="85">
        <v>1038.2042084466343</v>
      </c>
      <c r="AG43" s="85">
        <v>150.3122753881799</v>
      </c>
      <c r="AH43" s="85">
        <v>0</v>
      </c>
      <c r="AI43" s="85">
        <v>12.759100609367403</v>
      </c>
      <c r="AJ43" s="85">
        <v>125.90851488615654</v>
      </c>
      <c r="AK43" s="85">
        <v>1525.6960073733576</v>
      </c>
      <c r="AL43" s="85">
        <v>316.72574502077128</v>
      </c>
      <c r="AM43" s="85">
        <v>0</v>
      </c>
      <c r="AN43" s="85">
        <v>0</v>
      </c>
      <c r="AO43" s="85">
        <v>0</v>
      </c>
      <c r="AP43" s="85">
        <v>0</v>
      </c>
      <c r="AQ43" s="85">
        <v>0</v>
      </c>
      <c r="AR43" s="85">
        <v>316.72574502077128</v>
      </c>
      <c r="AS43" s="85">
        <v>293.00638994942813</v>
      </c>
      <c r="AT43" s="85">
        <v>24.480468779721342</v>
      </c>
      <c r="AU43" s="85">
        <v>0</v>
      </c>
      <c r="AV43" s="85">
        <v>0</v>
      </c>
      <c r="AW43" s="85">
        <v>0</v>
      </c>
      <c r="AX43" s="85">
        <v>0</v>
      </c>
      <c r="AY43" s="85">
        <v>317.48685872914945</v>
      </c>
      <c r="AZ43" s="85">
        <v>2045.4817820603166</v>
      </c>
      <c r="BA43" s="85">
        <v>1157.1170828297984</v>
      </c>
      <c r="BB43" s="85">
        <v>333.33693555988208</v>
      </c>
      <c r="BC43" s="85">
        <v>0</v>
      </c>
      <c r="BD43" s="85">
        <v>13.519737472651272</v>
      </c>
      <c r="BE43" s="85">
        <v>135.5536114808709</v>
      </c>
      <c r="BF43" s="85">
        <v>3684.9656273602591</v>
      </c>
      <c r="BG43" s="85"/>
    </row>
    <row r="44" spans="1:59" ht="15" customHeight="1" x14ac:dyDescent="0.2">
      <c r="A44" s="90">
        <v>2017</v>
      </c>
      <c r="B44" s="48" t="s">
        <v>104</v>
      </c>
      <c r="C44" s="85">
        <v>58.736664700062668</v>
      </c>
      <c r="D44" s="85">
        <v>27.172268470506907</v>
      </c>
      <c r="E44" s="85">
        <v>22.44774522235004</v>
      </c>
      <c r="F44" s="85">
        <v>0</v>
      </c>
      <c r="G44" s="85">
        <v>4.3522178960609316E-2</v>
      </c>
      <c r="H44" s="85">
        <v>0</v>
      </c>
      <c r="I44" s="85">
        <v>108.3566783929196</v>
      </c>
      <c r="J44" s="85">
        <v>9.4669272867819956</v>
      </c>
      <c r="K44" s="85">
        <v>0</v>
      </c>
      <c r="L44" s="85">
        <v>0</v>
      </c>
      <c r="M44" s="85">
        <v>0</v>
      </c>
      <c r="N44" s="85">
        <v>0</v>
      </c>
      <c r="O44" s="85">
        <v>0</v>
      </c>
      <c r="P44" s="85">
        <v>9.4669272867819956</v>
      </c>
      <c r="Q44" s="85">
        <v>196.00908659077089</v>
      </c>
      <c r="R44" s="85">
        <v>0</v>
      </c>
      <c r="S44" s="85">
        <v>0</v>
      </c>
      <c r="T44" s="85">
        <v>0</v>
      </c>
      <c r="U44" s="85">
        <v>0</v>
      </c>
      <c r="V44" s="85">
        <v>0</v>
      </c>
      <c r="W44" s="85">
        <v>196.00908659077089</v>
      </c>
      <c r="X44" s="85">
        <v>19.624129341432297</v>
      </c>
      <c r="Y44" s="85">
        <v>14.694508771038443</v>
      </c>
      <c r="Z44" s="85">
        <v>24.265402424256674</v>
      </c>
      <c r="AA44" s="85">
        <v>0</v>
      </c>
      <c r="AB44" s="85">
        <v>0</v>
      </c>
      <c r="AC44" s="85">
        <v>2.0495681623193769</v>
      </c>
      <c r="AD44" s="85">
        <v>60.633608699046789</v>
      </c>
      <c r="AE44" s="85">
        <v>377.20016581228663</v>
      </c>
      <c r="AF44" s="85">
        <v>726.72520233852606</v>
      </c>
      <c r="AG44" s="85">
        <v>110.66013713779108</v>
      </c>
      <c r="AH44" s="85">
        <v>0</v>
      </c>
      <c r="AI44" s="85">
        <v>0</v>
      </c>
      <c r="AJ44" s="85">
        <v>132.14843148018127</v>
      </c>
      <c r="AK44" s="85">
        <v>1346.7339367687848</v>
      </c>
      <c r="AL44" s="85">
        <v>648.23510038748736</v>
      </c>
      <c r="AM44" s="85">
        <v>0</v>
      </c>
      <c r="AN44" s="85">
        <v>0</v>
      </c>
      <c r="AO44" s="85">
        <v>0</v>
      </c>
      <c r="AP44" s="85">
        <v>0</v>
      </c>
      <c r="AQ44" s="85">
        <v>0</v>
      </c>
      <c r="AR44" s="85">
        <v>648.23510038748736</v>
      </c>
      <c r="AS44" s="85">
        <v>1042.8356436203248</v>
      </c>
      <c r="AT44" s="85">
        <v>0</v>
      </c>
      <c r="AU44" s="85">
        <v>0</v>
      </c>
      <c r="AV44" s="85">
        <v>0</v>
      </c>
      <c r="AW44" s="85">
        <v>0</v>
      </c>
      <c r="AX44" s="85">
        <v>0</v>
      </c>
      <c r="AY44" s="85">
        <v>1042.8356436203248</v>
      </c>
      <c r="AZ44" s="85">
        <v>2352.1077180127195</v>
      </c>
      <c r="BA44" s="85">
        <v>768.59197958007144</v>
      </c>
      <c r="BB44" s="85">
        <v>157.37328478439781</v>
      </c>
      <c r="BC44" s="85">
        <v>0</v>
      </c>
      <c r="BD44" s="85">
        <v>4.3522178960609316E-2</v>
      </c>
      <c r="BE44" s="85">
        <v>134.19799964250066</v>
      </c>
      <c r="BF44" s="85">
        <v>3412.2709817461164</v>
      </c>
      <c r="BG44" s="85"/>
    </row>
    <row r="45" spans="1:59" ht="15" customHeight="1" x14ac:dyDescent="0.2">
      <c r="A45" s="90">
        <v>2017</v>
      </c>
      <c r="B45" s="48" t="s">
        <v>105</v>
      </c>
      <c r="C45" s="85">
        <v>5.9781319569669931</v>
      </c>
      <c r="D45" s="85">
        <v>4.88367401738972</v>
      </c>
      <c r="E45" s="85">
        <v>1.6049845317500548</v>
      </c>
      <c r="F45" s="85">
        <v>0</v>
      </c>
      <c r="G45" s="85">
        <v>4.3522178960609316E-2</v>
      </c>
      <c r="H45" s="85">
        <v>0</v>
      </c>
      <c r="I45" s="85">
        <v>12.466790506106769</v>
      </c>
      <c r="J45" s="85">
        <v>28.805716247578879</v>
      </c>
      <c r="K45" s="85">
        <v>0</v>
      </c>
      <c r="L45" s="85">
        <v>0</v>
      </c>
      <c r="M45" s="85">
        <v>0</v>
      </c>
      <c r="N45" s="85">
        <v>0</v>
      </c>
      <c r="O45" s="85">
        <v>0</v>
      </c>
      <c r="P45" s="85">
        <v>28.805716247578879</v>
      </c>
      <c r="Q45" s="85">
        <v>43.772174875066611</v>
      </c>
      <c r="R45" s="85">
        <v>0</v>
      </c>
      <c r="S45" s="85">
        <v>0</v>
      </c>
      <c r="T45" s="85">
        <v>0</v>
      </c>
      <c r="U45" s="85">
        <v>0</v>
      </c>
      <c r="V45" s="85">
        <v>0</v>
      </c>
      <c r="W45" s="85">
        <v>43.772174875066611</v>
      </c>
      <c r="X45" s="85">
        <v>13.511877248476706</v>
      </c>
      <c r="Y45" s="85">
        <v>19.398026577853084</v>
      </c>
      <c r="Z45" s="85">
        <v>12.041725189936933</v>
      </c>
      <c r="AA45" s="85">
        <v>0</v>
      </c>
      <c r="AB45" s="85">
        <v>0</v>
      </c>
      <c r="AC45" s="85">
        <v>7.1512080556819502</v>
      </c>
      <c r="AD45" s="85">
        <v>52.10283707194867</v>
      </c>
      <c r="AE45" s="85">
        <v>61.258056280275042</v>
      </c>
      <c r="AF45" s="85">
        <v>518.15093283961676</v>
      </c>
      <c r="AG45" s="85">
        <v>675.58725597617229</v>
      </c>
      <c r="AH45" s="85">
        <v>0</v>
      </c>
      <c r="AI45" s="85">
        <v>0</v>
      </c>
      <c r="AJ45" s="85">
        <v>206.21808379355281</v>
      </c>
      <c r="AK45" s="85">
        <v>1461.2143288896168</v>
      </c>
      <c r="AL45" s="85">
        <v>315.32423388638563</v>
      </c>
      <c r="AM45" s="85">
        <v>0</v>
      </c>
      <c r="AN45" s="85">
        <v>0</v>
      </c>
      <c r="AO45" s="85">
        <v>0</v>
      </c>
      <c r="AP45" s="85">
        <v>0</v>
      </c>
      <c r="AQ45" s="85">
        <v>0</v>
      </c>
      <c r="AR45" s="85">
        <v>315.32423388638563</v>
      </c>
      <c r="AS45" s="85">
        <v>338.9337697519565</v>
      </c>
      <c r="AT45" s="85">
        <v>0</v>
      </c>
      <c r="AU45" s="85">
        <v>0</v>
      </c>
      <c r="AV45" s="85">
        <v>0</v>
      </c>
      <c r="AW45" s="85">
        <v>0</v>
      </c>
      <c r="AX45" s="85">
        <v>0</v>
      </c>
      <c r="AY45" s="85">
        <v>338.9337697519565</v>
      </c>
      <c r="AZ45" s="85">
        <v>807.58396019459724</v>
      </c>
      <c r="BA45" s="85">
        <v>542.43263343485955</v>
      </c>
      <c r="BB45" s="85">
        <v>689.23396569785928</v>
      </c>
      <c r="BC45" s="85">
        <v>0</v>
      </c>
      <c r="BD45" s="85">
        <v>4.3522178960609316E-2</v>
      </c>
      <c r="BE45" s="85">
        <v>213.36929184923477</v>
      </c>
      <c r="BF45" s="85">
        <v>2252.6198512286596</v>
      </c>
      <c r="BG45" s="85"/>
    </row>
    <row r="46" spans="1:59" ht="15" customHeight="1" x14ac:dyDescent="0.2">
      <c r="A46" s="90">
        <v>2017</v>
      </c>
      <c r="B46" s="99" t="s">
        <v>4</v>
      </c>
      <c r="C46" s="100">
        <v>765.48262228160104</v>
      </c>
      <c r="D46" s="100">
        <v>572.12875545386066</v>
      </c>
      <c r="E46" s="100">
        <v>788.62814708307008</v>
      </c>
      <c r="F46" s="100">
        <v>0</v>
      </c>
      <c r="G46" s="100">
        <v>0.39169961064548392</v>
      </c>
      <c r="H46" s="100">
        <v>0</v>
      </c>
      <c r="I46" s="100">
        <v>2126.2395248185321</v>
      </c>
      <c r="J46" s="100">
        <v>829.84995659357457</v>
      </c>
      <c r="K46" s="100">
        <v>0</v>
      </c>
      <c r="L46" s="100">
        <v>0</v>
      </c>
      <c r="M46" s="100">
        <v>0</v>
      </c>
      <c r="N46" s="100">
        <v>0</v>
      </c>
      <c r="O46" s="100">
        <v>0</v>
      </c>
      <c r="P46" s="100">
        <v>829.84995659357457</v>
      </c>
      <c r="Q46" s="100">
        <v>1069.8209158825898</v>
      </c>
      <c r="R46" s="100">
        <v>2.4553756981775643</v>
      </c>
      <c r="S46" s="100">
        <v>42.190338898878856</v>
      </c>
      <c r="T46" s="100">
        <v>0</v>
      </c>
      <c r="U46" s="100">
        <v>4.6794135967197566E-2</v>
      </c>
      <c r="V46" s="100">
        <v>0</v>
      </c>
      <c r="W46" s="100">
        <v>1114.5134246156133</v>
      </c>
      <c r="X46" s="100">
        <v>162.96592635362799</v>
      </c>
      <c r="Y46" s="100">
        <v>782.29686791875167</v>
      </c>
      <c r="Z46" s="100">
        <v>252.61916649078893</v>
      </c>
      <c r="AA46" s="100">
        <v>0</v>
      </c>
      <c r="AB46" s="100">
        <v>15.907733674470165</v>
      </c>
      <c r="AC46" s="100">
        <v>111.82358660281564</v>
      </c>
      <c r="AD46" s="100">
        <v>1325.6132810404542</v>
      </c>
      <c r="AE46" s="100">
        <v>767.90771317070414</v>
      </c>
      <c r="AF46" s="100">
        <v>5893.8169154860234</v>
      </c>
      <c r="AG46" s="100">
        <v>1574.5239048646886</v>
      </c>
      <c r="AH46" s="100">
        <v>0</v>
      </c>
      <c r="AI46" s="100">
        <v>240.74968552809449</v>
      </c>
      <c r="AJ46" s="100">
        <v>863.63018412380688</v>
      </c>
      <c r="AK46" s="100">
        <v>9340.6284031733157</v>
      </c>
      <c r="AL46" s="100">
        <v>1822.2457523556643</v>
      </c>
      <c r="AM46" s="100">
        <v>0</v>
      </c>
      <c r="AN46" s="100">
        <v>0</v>
      </c>
      <c r="AO46" s="100">
        <v>0</v>
      </c>
      <c r="AP46" s="100">
        <v>0</v>
      </c>
      <c r="AQ46" s="100">
        <v>0</v>
      </c>
      <c r="AR46" s="100">
        <v>1822.2457523556643</v>
      </c>
      <c r="AS46" s="100">
        <v>2560.4071133741772</v>
      </c>
      <c r="AT46" s="100">
        <v>598.56208544318793</v>
      </c>
      <c r="AU46" s="100">
        <v>61.26844266257352</v>
      </c>
      <c r="AV46" s="100">
        <v>0</v>
      </c>
      <c r="AW46" s="100">
        <v>36.445786661468105</v>
      </c>
      <c r="AX46" s="100">
        <v>186.20622927337743</v>
      </c>
      <c r="AY46" s="100">
        <v>3442.8896574147843</v>
      </c>
      <c r="AZ46" s="100">
        <v>7978.6799999999985</v>
      </c>
      <c r="BA46" s="100">
        <v>7849.2600000000011</v>
      </c>
      <c r="BB46" s="100">
        <v>2719.2300000000005</v>
      </c>
      <c r="BC46" s="100">
        <v>0</v>
      </c>
      <c r="BD46" s="100">
        <v>293.54169961064542</v>
      </c>
      <c r="BE46" s="100">
        <v>1161.6600000000003</v>
      </c>
      <c r="BF46" s="100">
        <v>20001.980000011939</v>
      </c>
      <c r="BG46" s="94"/>
    </row>
    <row r="47" spans="1:59" s="96" customFormat="1" ht="18" customHeight="1" x14ac:dyDescent="0.2">
      <c r="A47" s="95">
        <v>2016</v>
      </c>
      <c r="B47" s="48" t="s">
        <v>97</v>
      </c>
      <c r="C47" s="85">
        <v>39.135620414761689</v>
      </c>
      <c r="D47" s="85">
        <v>56.864217891403854</v>
      </c>
      <c r="E47" s="85">
        <v>58.922857884443687</v>
      </c>
      <c r="F47" s="85">
        <v>0</v>
      </c>
      <c r="G47" s="85">
        <v>4.3522178960609316E-2</v>
      </c>
      <c r="H47" s="85">
        <v>0</v>
      </c>
      <c r="I47" s="85">
        <v>154.92269619060923</v>
      </c>
      <c r="J47" s="85">
        <v>1.0167453422018942</v>
      </c>
      <c r="K47" s="85">
        <v>0</v>
      </c>
      <c r="L47" s="85">
        <v>0</v>
      </c>
      <c r="M47" s="85">
        <v>0</v>
      </c>
      <c r="N47" s="85">
        <v>0</v>
      </c>
      <c r="O47" s="85">
        <v>0</v>
      </c>
      <c r="P47" s="85">
        <v>1.0167453422018942</v>
      </c>
      <c r="Q47" s="85">
        <v>80.504218114662635</v>
      </c>
      <c r="R47" s="85">
        <v>0.32810411049103227</v>
      </c>
      <c r="S47" s="85">
        <v>0.17349308420734033</v>
      </c>
      <c r="T47" s="85">
        <v>0</v>
      </c>
      <c r="U47" s="85">
        <v>4.9791897773317204E-2</v>
      </c>
      <c r="V47" s="85">
        <v>0</v>
      </c>
      <c r="W47" s="85">
        <v>81.055607207134315</v>
      </c>
      <c r="X47" s="85">
        <v>5.2734014172028223</v>
      </c>
      <c r="Y47" s="85">
        <v>29.770041867866947</v>
      </c>
      <c r="Z47" s="85">
        <v>17.900313969418747</v>
      </c>
      <c r="AA47" s="85">
        <v>0</v>
      </c>
      <c r="AB47" s="85">
        <v>1.2115601983704858</v>
      </c>
      <c r="AC47" s="85">
        <v>6.8127153647198755</v>
      </c>
      <c r="AD47" s="85">
        <v>60.96803281757888</v>
      </c>
      <c r="AE47" s="85">
        <v>50.653726386693116</v>
      </c>
      <c r="AF47" s="85">
        <v>719.78390381466659</v>
      </c>
      <c r="AG47" s="85">
        <v>184.76585474609897</v>
      </c>
      <c r="AH47" s="85">
        <v>0</v>
      </c>
      <c r="AI47" s="85">
        <v>37.184563142873721</v>
      </c>
      <c r="AJ47" s="85">
        <v>57.998391681876122</v>
      </c>
      <c r="AK47" s="85">
        <v>1050.3864397722086</v>
      </c>
      <c r="AL47" s="85">
        <v>84.56255976591396</v>
      </c>
      <c r="AM47" s="85">
        <v>0</v>
      </c>
      <c r="AN47" s="85">
        <v>0</v>
      </c>
      <c r="AO47" s="85">
        <v>0</v>
      </c>
      <c r="AP47" s="85">
        <v>0</v>
      </c>
      <c r="AQ47" s="85">
        <v>0</v>
      </c>
      <c r="AR47" s="85">
        <v>84.56255976591396</v>
      </c>
      <c r="AS47" s="85">
        <v>142.43452071280058</v>
      </c>
      <c r="AT47" s="85">
        <v>252.53204468229032</v>
      </c>
      <c r="AU47" s="85">
        <v>44.237989739829317</v>
      </c>
      <c r="AV47" s="85">
        <v>0</v>
      </c>
      <c r="AW47" s="85">
        <v>38.780604582335826</v>
      </c>
      <c r="AX47" s="85">
        <v>63.906563907009463</v>
      </c>
      <c r="AY47" s="85">
        <v>541.89172362426564</v>
      </c>
      <c r="AZ47" s="91">
        <v>403.58079207312267</v>
      </c>
      <c r="BA47" s="91">
        <v>1059.2783123667186</v>
      </c>
      <c r="BB47" s="91">
        <v>306.0005094239981</v>
      </c>
      <c r="BC47" s="91">
        <v>0</v>
      </c>
      <c r="BD47" s="91">
        <v>77.270042000313964</v>
      </c>
      <c r="BE47" s="91">
        <v>128.71767095360545</v>
      </c>
      <c r="BF47" s="91">
        <v>1974.8038047199125</v>
      </c>
      <c r="BG47" s="85"/>
    </row>
    <row r="48" spans="1:59" ht="15" customHeight="1" x14ac:dyDescent="0.2">
      <c r="A48" s="95">
        <v>2016</v>
      </c>
      <c r="B48" s="48" t="s">
        <v>98</v>
      </c>
      <c r="C48" s="85">
        <v>67.684479356911979</v>
      </c>
      <c r="D48" s="85">
        <v>72.190937587188117</v>
      </c>
      <c r="E48" s="85">
        <v>14.287567832155855</v>
      </c>
      <c r="F48" s="85">
        <v>0</v>
      </c>
      <c r="G48" s="85">
        <v>4.3522178960609316E-2</v>
      </c>
      <c r="H48" s="85">
        <v>0</v>
      </c>
      <c r="I48" s="85">
        <v>154.16298477625594</v>
      </c>
      <c r="J48" s="85">
        <v>28.300032062814552</v>
      </c>
      <c r="K48" s="85">
        <v>0</v>
      </c>
      <c r="L48" s="85">
        <v>0</v>
      </c>
      <c r="M48" s="85">
        <v>0</v>
      </c>
      <c r="N48" s="85">
        <v>0</v>
      </c>
      <c r="O48" s="85">
        <v>0</v>
      </c>
      <c r="P48" s="85">
        <v>28.300032062814552</v>
      </c>
      <c r="Q48" s="85">
        <v>69.887357663603382</v>
      </c>
      <c r="R48" s="85">
        <v>0</v>
      </c>
      <c r="S48" s="85">
        <v>0</v>
      </c>
      <c r="T48" s="85">
        <v>0</v>
      </c>
      <c r="U48" s="85">
        <v>0</v>
      </c>
      <c r="V48" s="85">
        <v>0</v>
      </c>
      <c r="W48" s="85">
        <v>69.887357663603382</v>
      </c>
      <c r="X48" s="85">
        <v>26.456027597467941</v>
      </c>
      <c r="Y48" s="85">
        <v>171.41314705928451</v>
      </c>
      <c r="Z48" s="85">
        <v>27.15047384188513</v>
      </c>
      <c r="AA48" s="85">
        <v>0</v>
      </c>
      <c r="AB48" s="85">
        <v>9.1139976762279247</v>
      </c>
      <c r="AC48" s="85">
        <v>7.8688557590787624</v>
      </c>
      <c r="AD48" s="85">
        <v>242.0025019339443</v>
      </c>
      <c r="AE48" s="85">
        <v>19.185304002120709</v>
      </c>
      <c r="AF48" s="85">
        <v>1135.5498068152872</v>
      </c>
      <c r="AG48" s="85">
        <v>211.96414807382817</v>
      </c>
      <c r="AH48" s="85">
        <v>0</v>
      </c>
      <c r="AI48" s="85">
        <v>73.383173454941087</v>
      </c>
      <c r="AJ48" s="85">
        <v>34.028461985372736</v>
      </c>
      <c r="AK48" s="85">
        <v>1474.1108943315501</v>
      </c>
      <c r="AL48" s="85">
        <v>161.22075640941566</v>
      </c>
      <c r="AM48" s="85">
        <v>0</v>
      </c>
      <c r="AN48" s="85">
        <v>0</v>
      </c>
      <c r="AO48" s="85">
        <v>0</v>
      </c>
      <c r="AP48" s="85">
        <v>0</v>
      </c>
      <c r="AQ48" s="85">
        <v>0</v>
      </c>
      <c r="AR48" s="85">
        <v>161.22075640941566</v>
      </c>
      <c r="AS48" s="85">
        <v>167.2147299784549</v>
      </c>
      <c r="AT48" s="85">
        <v>18.904866331169821</v>
      </c>
      <c r="AU48" s="85">
        <v>0</v>
      </c>
      <c r="AV48" s="85">
        <v>0</v>
      </c>
      <c r="AW48" s="85">
        <v>0</v>
      </c>
      <c r="AX48" s="85">
        <v>0</v>
      </c>
      <c r="AY48" s="85">
        <v>186.11959630962471</v>
      </c>
      <c r="AZ48" s="91">
        <v>539.94868712559594</v>
      </c>
      <c r="BA48" s="91">
        <v>1398.0587577929298</v>
      </c>
      <c r="BB48" s="91">
        <v>253.40218974786916</v>
      </c>
      <c r="BC48" s="91">
        <v>0</v>
      </c>
      <c r="BD48" s="91">
        <v>82.540693310129626</v>
      </c>
      <c r="BE48" s="91">
        <v>41.897317744451499</v>
      </c>
      <c r="BF48" s="91">
        <v>2315.8041234872085</v>
      </c>
      <c r="BG48" s="85"/>
    </row>
    <row r="49" spans="1:59" ht="15" customHeight="1" x14ac:dyDescent="0.2">
      <c r="A49" s="95">
        <v>2016</v>
      </c>
      <c r="B49" s="92" t="s">
        <v>99</v>
      </c>
      <c r="C49" s="85">
        <v>4.1265743792891865</v>
      </c>
      <c r="D49" s="85">
        <v>1.8967311425845503</v>
      </c>
      <c r="E49" s="85">
        <v>0.13612758881998405</v>
      </c>
      <c r="F49" s="85">
        <v>0</v>
      </c>
      <c r="G49" s="85">
        <v>4.3522178960609316E-2</v>
      </c>
      <c r="H49" s="85">
        <v>0</v>
      </c>
      <c r="I49" s="85">
        <v>6.1594331106937208</v>
      </c>
      <c r="J49" s="85">
        <v>1.7424874494652713</v>
      </c>
      <c r="K49" s="85">
        <v>0</v>
      </c>
      <c r="L49" s="85">
        <v>0</v>
      </c>
      <c r="M49" s="85">
        <v>0</v>
      </c>
      <c r="N49" s="85">
        <v>0</v>
      </c>
      <c r="O49" s="85">
        <v>0</v>
      </c>
      <c r="P49" s="85">
        <v>1.7424874494652713</v>
      </c>
      <c r="Q49" s="85">
        <v>21.8532649738539</v>
      </c>
      <c r="R49" s="85">
        <v>0</v>
      </c>
      <c r="S49" s="85">
        <v>0</v>
      </c>
      <c r="T49" s="85">
        <v>0</v>
      </c>
      <c r="U49" s="85">
        <v>0</v>
      </c>
      <c r="V49" s="85">
        <v>0</v>
      </c>
      <c r="W49" s="85">
        <v>21.8532649738539</v>
      </c>
      <c r="X49" s="85">
        <v>2.7331442421642196</v>
      </c>
      <c r="Y49" s="85">
        <v>48.624895132173243</v>
      </c>
      <c r="Z49" s="85">
        <v>8.4978092481258543</v>
      </c>
      <c r="AA49" s="85">
        <v>0</v>
      </c>
      <c r="AB49" s="85">
        <v>5.4705989608269927E-3</v>
      </c>
      <c r="AC49" s="85">
        <v>0</v>
      </c>
      <c r="AD49" s="85">
        <v>59.861319221424147</v>
      </c>
      <c r="AE49" s="85">
        <v>6.8323830661546747</v>
      </c>
      <c r="AF49" s="85">
        <v>385.38819405051584</v>
      </c>
      <c r="AG49" s="85">
        <v>42.440252123104152</v>
      </c>
      <c r="AH49" s="85">
        <v>0</v>
      </c>
      <c r="AI49" s="85">
        <v>1.4232427761682409</v>
      </c>
      <c r="AJ49" s="85">
        <v>0</v>
      </c>
      <c r="AK49" s="85">
        <v>436.08407201594287</v>
      </c>
      <c r="AL49" s="85">
        <v>54.053672786936332</v>
      </c>
      <c r="AM49" s="85">
        <v>0</v>
      </c>
      <c r="AN49" s="85">
        <v>0</v>
      </c>
      <c r="AO49" s="85">
        <v>0</v>
      </c>
      <c r="AP49" s="85">
        <v>0</v>
      </c>
      <c r="AQ49" s="85">
        <v>0</v>
      </c>
      <c r="AR49" s="85">
        <v>54.053672786936332</v>
      </c>
      <c r="AS49" s="85">
        <v>46.730089627441814</v>
      </c>
      <c r="AT49" s="85">
        <v>0</v>
      </c>
      <c r="AU49" s="85">
        <v>0</v>
      </c>
      <c r="AV49" s="85">
        <v>0</v>
      </c>
      <c r="AW49" s="85">
        <v>0</v>
      </c>
      <c r="AX49" s="85">
        <v>0</v>
      </c>
      <c r="AY49" s="85">
        <v>46.730089627441814</v>
      </c>
      <c r="AZ49" s="91">
        <v>138.07161656147787</v>
      </c>
      <c r="BA49" s="91">
        <v>435.90982032527364</v>
      </c>
      <c r="BB49" s="91">
        <v>51.074188960049995</v>
      </c>
      <c r="BC49" s="91">
        <v>0</v>
      </c>
      <c r="BD49" s="91">
        <v>1.4722355540896772</v>
      </c>
      <c r="BE49" s="91">
        <v>0</v>
      </c>
      <c r="BF49" s="91">
        <v>626.48433918575802</v>
      </c>
      <c r="BG49" s="85"/>
    </row>
    <row r="50" spans="1:59" ht="15" customHeight="1" x14ac:dyDescent="0.2">
      <c r="A50" s="95">
        <v>2016</v>
      </c>
      <c r="B50" s="92" t="s">
        <v>100</v>
      </c>
      <c r="C50" s="85">
        <v>32.785521907015145</v>
      </c>
      <c r="D50" s="85">
        <v>57.611447470798097</v>
      </c>
      <c r="E50" s="85">
        <v>5.1047726128619404</v>
      </c>
      <c r="F50" s="85">
        <v>0</v>
      </c>
      <c r="G50" s="85">
        <v>4.3522178960609316E-2</v>
      </c>
      <c r="H50" s="85">
        <v>0</v>
      </c>
      <c r="I50" s="85">
        <v>95.501741990675185</v>
      </c>
      <c r="J50" s="85">
        <v>6.37681169464798</v>
      </c>
      <c r="K50" s="85">
        <v>0</v>
      </c>
      <c r="L50" s="85">
        <v>0</v>
      </c>
      <c r="M50" s="85">
        <v>0</v>
      </c>
      <c r="N50" s="85">
        <v>0</v>
      </c>
      <c r="O50" s="85">
        <v>0</v>
      </c>
      <c r="P50" s="85">
        <v>6.37681169464798</v>
      </c>
      <c r="Q50" s="85">
        <v>157.28279762136228</v>
      </c>
      <c r="R50" s="85">
        <v>0</v>
      </c>
      <c r="S50" s="85">
        <v>0</v>
      </c>
      <c r="T50" s="85">
        <v>0</v>
      </c>
      <c r="U50" s="85">
        <v>0</v>
      </c>
      <c r="V50" s="85">
        <v>0</v>
      </c>
      <c r="W50" s="85">
        <v>157.28279762136228</v>
      </c>
      <c r="X50" s="85">
        <v>16.705533336259567</v>
      </c>
      <c r="Y50" s="85">
        <v>324.8457074954041</v>
      </c>
      <c r="Z50" s="85">
        <v>3.9774623252922319</v>
      </c>
      <c r="AA50" s="85">
        <v>0</v>
      </c>
      <c r="AB50" s="85">
        <v>2.4727297568902369</v>
      </c>
      <c r="AC50" s="85">
        <v>0</v>
      </c>
      <c r="AD50" s="85">
        <v>348.00143291384614</v>
      </c>
      <c r="AE50" s="85">
        <v>14.34922250092465</v>
      </c>
      <c r="AF50" s="85">
        <v>989.45846560875771</v>
      </c>
      <c r="AG50" s="85">
        <v>7.5280856082240195</v>
      </c>
      <c r="AH50" s="85">
        <v>0</v>
      </c>
      <c r="AI50" s="85">
        <v>29.622344763520978</v>
      </c>
      <c r="AJ50" s="85">
        <v>7.1575600965353408</v>
      </c>
      <c r="AK50" s="85">
        <v>1048.1156785779626</v>
      </c>
      <c r="AL50" s="85">
        <v>138.84210815940577</v>
      </c>
      <c r="AM50" s="85">
        <v>0</v>
      </c>
      <c r="AN50" s="85">
        <v>0</v>
      </c>
      <c r="AO50" s="85">
        <v>0</v>
      </c>
      <c r="AP50" s="85">
        <v>0</v>
      </c>
      <c r="AQ50" s="85">
        <v>0</v>
      </c>
      <c r="AR50" s="85">
        <v>138.84210815940577</v>
      </c>
      <c r="AS50" s="85">
        <v>317.23975105471186</v>
      </c>
      <c r="AT50" s="85">
        <v>306.26021929667087</v>
      </c>
      <c r="AU50" s="85">
        <v>19.283381723114442</v>
      </c>
      <c r="AV50" s="85">
        <v>0</v>
      </c>
      <c r="AW50" s="85">
        <v>0</v>
      </c>
      <c r="AX50" s="85">
        <v>0</v>
      </c>
      <c r="AY50" s="85">
        <v>642.78335207449709</v>
      </c>
      <c r="AZ50" s="91">
        <v>683.58174646505483</v>
      </c>
      <c r="BA50" s="91">
        <v>1678.1758398716308</v>
      </c>
      <c r="BB50" s="91">
        <v>35.893702269492636</v>
      </c>
      <c r="BC50" s="91">
        <v>0</v>
      </c>
      <c r="BD50" s="91">
        <v>32.138596699371824</v>
      </c>
      <c r="BE50" s="91">
        <v>7.1575600965353408</v>
      </c>
      <c r="BF50" s="91">
        <v>2436.903923032397</v>
      </c>
      <c r="BG50" s="85"/>
    </row>
    <row r="51" spans="1:59" ht="15" customHeight="1" x14ac:dyDescent="0.2">
      <c r="A51" s="95">
        <v>2016</v>
      </c>
      <c r="B51" s="92" t="s">
        <v>101</v>
      </c>
      <c r="C51" s="85">
        <v>520.781290558931</v>
      </c>
      <c r="D51" s="85">
        <v>340.47441002775628</v>
      </c>
      <c r="E51" s="85">
        <v>640.60376822517446</v>
      </c>
      <c r="F51" s="85">
        <v>0</v>
      </c>
      <c r="G51" s="85">
        <v>4.3522178960609316E-2</v>
      </c>
      <c r="H51" s="85">
        <v>0</v>
      </c>
      <c r="I51" s="85">
        <v>1501.8594688118617</v>
      </c>
      <c r="J51" s="85">
        <v>0</v>
      </c>
      <c r="K51" s="85">
        <v>0</v>
      </c>
      <c r="L51" s="85">
        <v>0</v>
      </c>
      <c r="M51" s="85">
        <v>0</v>
      </c>
      <c r="N51" s="85">
        <v>0</v>
      </c>
      <c r="O51" s="85">
        <v>0</v>
      </c>
      <c r="P51" s="85">
        <v>0</v>
      </c>
      <c r="Q51" s="85">
        <v>99.480987946072389</v>
      </c>
      <c r="R51" s="85">
        <v>0</v>
      </c>
      <c r="S51" s="85">
        <v>0</v>
      </c>
      <c r="T51" s="85">
        <v>0</v>
      </c>
      <c r="U51" s="85">
        <v>0</v>
      </c>
      <c r="V51" s="85">
        <v>0</v>
      </c>
      <c r="W51" s="85">
        <v>99.480987946072389</v>
      </c>
      <c r="X51" s="85">
        <v>19.172349746977822</v>
      </c>
      <c r="Y51" s="85">
        <v>106.56650855325425</v>
      </c>
      <c r="Z51" s="85">
        <v>92.602889900955887</v>
      </c>
      <c r="AA51" s="85">
        <v>0</v>
      </c>
      <c r="AB51" s="85">
        <v>0</v>
      </c>
      <c r="AC51" s="85">
        <v>70.417937022343963</v>
      </c>
      <c r="AD51" s="85">
        <v>288.7596852235319</v>
      </c>
      <c r="AE51" s="85">
        <v>40.781131457374443</v>
      </c>
      <c r="AF51" s="85">
        <v>362.47543342606838</v>
      </c>
      <c r="AG51" s="85">
        <v>196.88421523987157</v>
      </c>
      <c r="AH51" s="85">
        <v>0</v>
      </c>
      <c r="AI51" s="85">
        <v>0</v>
      </c>
      <c r="AJ51" s="85">
        <v>266.3325019852773</v>
      </c>
      <c r="AK51" s="85">
        <v>866.47328210859166</v>
      </c>
      <c r="AL51" s="85">
        <v>75.945321948922356</v>
      </c>
      <c r="AM51" s="85">
        <v>0</v>
      </c>
      <c r="AN51" s="85">
        <v>0</v>
      </c>
      <c r="AO51" s="85">
        <v>0</v>
      </c>
      <c r="AP51" s="85">
        <v>0</v>
      </c>
      <c r="AQ51" s="85">
        <v>0</v>
      </c>
      <c r="AR51" s="85">
        <v>75.945321948922356</v>
      </c>
      <c r="AS51" s="85">
        <v>203.523077276045</v>
      </c>
      <c r="AT51" s="85">
        <v>9.1902731742084836</v>
      </c>
      <c r="AU51" s="85">
        <v>0</v>
      </c>
      <c r="AV51" s="85">
        <v>0</v>
      </c>
      <c r="AW51" s="85">
        <v>0</v>
      </c>
      <c r="AX51" s="85">
        <v>106.52200310083543</v>
      </c>
      <c r="AY51" s="85">
        <v>319.23535355108891</v>
      </c>
      <c r="AZ51" s="91">
        <v>959.68415879292138</v>
      </c>
      <c r="BA51" s="91">
        <v>818.70662518128745</v>
      </c>
      <c r="BB51" s="91">
        <v>930.09087336600192</v>
      </c>
      <c r="BC51" s="91">
        <v>0</v>
      </c>
      <c r="BD51" s="91">
        <v>4.3522178960609316E-2</v>
      </c>
      <c r="BE51" s="91">
        <v>443.27244210845669</v>
      </c>
      <c r="BF51" s="91">
        <v>3151.754099590069</v>
      </c>
      <c r="BG51" s="85"/>
    </row>
    <row r="52" spans="1:59" ht="15" customHeight="1" x14ac:dyDescent="0.2">
      <c r="A52" s="95">
        <v>2016</v>
      </c>
      <c r="B52" s="48" t="s">
        <v>102</v>
      </c>
      <c r="C52" s="85">
        <v>4.3994629466165929</v>
      </c>
      <c r="D52" s="85">
        <v>4.2380314415716498</v>
      </c>
      <c r="E52" s="85">
        <v>0</v>
      </c>
      <c r="F52" s="85">
        <v>0</v>
      </c>
      <c r="G52" s="85">
        <v>4.3522178960609316E-2</v>
      </c>
      <c r="H52" s="85">
        <v>0</v>
      </c>
      <c r="I52" s="85">
        <v>8.6374943881882427</v>
      </c>
      <c r="J52" s="85">
        <v>0.40040122642934212</v>
      </c>
      <c r="K52" s="85">
        <v>0</v>
      </c>
      <c r="L52" s="85">
        <v>0</v>
      </c>
      <c r="M52" s="85">
        <v>0</v>
      </c>
      <c r="N52" s="85">
        <v>0</v>
      </c>
      <c r="O52" s="85">
        <v>0</v>
      </c>
      <c r="P52" s="85">
        <v>0.40040122642934212</v>
      </c>
      <c r="Q52" s="85">
        <v>19.728857133039398</v>
      </c>
      <c r="R52" s="85">
        <v>0</v>
      </c>
      <c r="S52" s="85">
        <v>0</v>
      </c>
      <c r="T52" s="85">
        <v>0</v>
      </c>
      <c r="U52" s="85">
        <v>0</v>
      </c>
      <c r="V52" s="85">
        <v>0</v>
      </c>
      <c r="W52" s="85">
        <v>19.728857133039398</v>
      </c>
      <c r="X52" s="85">
        <v>0.93591929353761061</v>
      </c>
      <c r="Y52" s="85">
        <v>8.1612778124137364</v>
      </c>
      <c r="Z52" s="85">
        <v>1.5855610051054416</v>
      </c>
      <c r="AA52" s="85">
        <v>0</v>
      </c>
      <c r="AB52" s="85">
        <v>3.360013837080885</v>
      </c>
      <c r="AC52" s="85">
        <v>0</v>
      </c>
      <c r="AD52" s="85">
        <v>14.042771948137673</v>
      </c>
      <c r="AE52" s="85">
        <v>0.40602183728430075</v>
      </c>
      <c r="AF52" s="85">
        <v>98.623885123497246</v>
      </c>
      <c r="AG52" s="85">
        <v>17.840543556120657</v>
      </c>
      <c r="AH52" s="85">
        <v>0</v>
      </c>
      <c r="AI52" s="85">
        <v>100.98296838747825</v>
      </c>
      <c r="AJ52" s="85">
        <v>0</v>
      </c>
      <c r="AK52" s="85">
        <v>217.85341890438045</v>
      </c>
      <c r="AL52" s="85">
        <v>32.593734688351354</v>
      </c>
      <c r="AM52" s="85">
        <v>0</v>
      </c>
      <c r="AN52" s="85">
        <v>0</v>
      </c>
      <c r="AO52" s="85">
        <v>0</v>
      </c>
      <c r="AP52" s="85">
        <v>0</v>
      </c>
      <c r="AQ52" s="85">
        <v>0</v>
      </c>
      <c r="AR52" s="85">
        <v>32.593734688351354</v>
      </c>
      <c r="AS52" s="85">
        <v>17.080520352672291</v>
      </c>
      <c r="AT52" s="85">
        <v>0</v>
      </c>
      <c r="AU52" s="85">
        <v>0</v>
      </c>
      <c r="AV52" s="85">
        <v>0</v>
      </c>
      <c r="AW52" s="85">
        <v>0</v>
      </c>
      <c r="AX52" s="85">
        <v>0</v>
      </c>
      <c r="AY52" s="85">
        <v>17.080520352672291</v>
      </c>
      <c r="AZ52" s="91">
        <v>75.544917320087336</v>
      </c>
      <c r="BA52" s="91">
        <v>111.02319437748264</v>
      </c>
      <c r="BB52" s="91">
        <v>19.426104561226097</v>
      </c>
      <c r="BC52" s="91">
        <v>0</v>
      </c>
      <c r="BD52" s="91">
        <v>104.38650440351975</v>
      </c>
      <c r="BE52" s="91">
        <v>0</v>
      </c>
      <c r="BF52" s="91">
        <v>310.33719864119871</v>
      </c>
      <c r="BG52" s="85"/>
    </row>
    <row r="53" spans="1:59" ht="15" customHeight="1" x14ac:dyDescent="0.2">
      <c r="A53" s="95">
        <v>2016</v>
      </c>
      <c r="B53" s="48" t="s">
        <v>103</v>
      </c>
      <c r="C53" s="85">
        <v>38.65292156523234</v>
      </c>
      <c r="D53" s="85">
        <v>18.844204758298808</v>
      </c>
      <c r="E53" s="85">
        <v>73.634861484489974</v>
      </c>
      <c r="F53" s="85">
        <v>0</v>
      </c>
      <c r="G53" s="85">
        <v>4.3522178960609316E-2</v>
      </c>
      <c r="H53" s="85">
        <v>0</v>
      </c>
      <c r="I53" s="85">
        <v>131.13198780802111</v>
      </c>
      <c r="J53" s="85">
        <v>761.41981025580344</v>
      </c>
      <c r="K53" s="85">
        <v>0</v>
      </c>
      <c r="L53" s="85">
        <v>0</v>
      </c>
      <c r="M53" s="85">
        <v>0</v>
      </c>
      <c r="N53" s="85">
        <v>0</v>
      </c>
      <c r="O53" s="85">
        <v>0</v>
      </c>
      <c r="P53" s="85">
        <v>761.41981025580344</v>
      </c>
      <c r="Q53" s="85">
        <v>389.35426344710743</v>
      </c>
      <c r="R53" s="85">
        <v>2.1820425764159039</v>
      </c>
      <c r="S53" s="85">
        <v>43.568245286764316</v>
      </c>
      <c r="T53" s="85">
        <v>0</v>
      </c>
      <c r="U53" s="85">
        <v>0</v>
      </c>
      <c r="V53" s="85">
        <v>0</v>
      </c>
      <c r="W53" s="85">
        <v>435.1045513102876</v>
      </c>
      <c r="X53" s="85">
        <v>59.813005067220409</v>
      </c>
      <c r="Y53" s="85">
        <v>75.512620520852082</v>
      </c>
      <c r="Z53" s="85">
        <v>72.551633522603254</v>
      </c>
      <c r="AA53" s="85">
        <v>0</v>
      </c>
      <c r="AB53" s="85">
        <v>0.76305503490006688</v>
      </c>
      <c r="AC53" s="85">
        <v>8.8278464029045836</v>
      </c>
      <c r="AD53" s="85">
        <v>217.4681605484804</v>
      </c>
      <c r="AE53" s="85">
        <v>200.43764283656057</v>
      </c>
      <c r="AF53" s="85">
        <v>1061.3629743502888</v>
      </c>
      <c r="AG53" s="85">
        <v>155.83947404958923</v>
      </c>
      <c r="AH53" s="85">
        <v>0</v>
      </c>
      <c r="AI53" s="85">
        <v>13.576483892478166</v>
      </c>
      <c r="AJ53" s="85">
        <v>115.24001022881758</v>
      </c>
      <c r="AK53" s="85">
        <v>1546.4565853577342</v>
      </c>
      <c r="AL53" s="85">
        <v>319.79825484252228</v>
      </c>
      <c r="AM53" s="85">
        <v>0</v>
      </c>
      <c r="AN53" s="85">
        <v>0</v>
      </c>
      <c r="AO53" s="85">
        <v>0</v>
      </c>
      <c r="AP53" s="85">
        <v>0</v>
      </c>
      <c r="AQ53" s="85">
        <v>0</v>
      </c>
      <c r="AR53" s="85">
        <v>319.79825484252228</v>
      </c>
      <c r="AS53" s="85">
        <v>295.84880179977006</v>
      </c>
      <c r="AT53" s="85">
        <v>25.026543859237297</v>
      </c>
      <c r="AU53" s="85">
        <v>0</v>
      </c>
      <c r="AV53" s="85">
        <v>0</v>
      </c>
      <c r="AW53" s="85">
        <v>0</v>
      </c>
      <c r="AX53" s="85">
        <v>0</v>
      </c>
      <c r="AY53" s="85">
        <v>320.87534565900734</v>
      </c>
      <c r="AZ53" s="91">
        <v>2065.3246996771995</v>
      </c>
      <c r="BA53" s="91">
        <v>1182.928386065093</v>
      </c>
      <c r="BB53" s="91">
        <v>345.59421434344677</v>
      </c>
      <c r="BC53" s="91">
        <v>0</v>
      </c>
      <c r="BD53" s="91">
        <v>14.383061106338841</v>
      </c>
      <c r="BE53" s="91">
        <v>124.06785663172217</v>
      </c>
      <c r="BF53" s="91">
        <v>3732.2546957818568</v>
      </c>
      <c r="BG53" s="85"/>
    </row>
    <row r="54" spans="1:59" ht="15" customHeight="1" x14ac:dyDescent="0.2">
      <c r="A54" s="95">
        <v>2016</v>
      </c>
      <c r="B54" s="48" t="s">
        <v>104</v>
      </c>
      <c r="C54" s="85">
        <v>59.306460436673845</v>
      </c>
      <c r="D54" s="85">
        <v>27.778388345055721</v>
      </c>
      <c r="E54" s="85">
        <v>23.273181115887102</v>
      </c>
      <c r="F54" s="85">
        <v>0</v>
      </c>
      <c r="G54" s="85">
        <v>4.3522178960609316E-2</v>
      </c>
      <c r="H54" s="85">
        <v>0</v>
      </c>
      <c r="I54" s="85">
        <v>110.35802989761667</v>
      </c>
      <c r="J54" s="85">
        <v>9.5587645546003479</v>
      </c>
      <c r="K54" s="85">
        <v>0</v>
      </c>
      <c r="L54" s="85">
        <v>0</v>
      </c>
      <c r="M54" s="85">
        <v>0</v>
      </c>
      <c r="N54" s="85">
        <v>0</v>
      </c>
      <c r="O54" s="85">
        <v>0</v>
      </c>
      <c r="P54" s="85">
        <v>9.5587645546003479</v>
      </c>
      <c r="Q54" s="85">
        <v>197.91054188188741</v>
      </c>
      <c r="R54" s="85">
        <v>0</v>
      </c>
      <c r="S54" s="85">
        <v>0</v>
      </c>
      <c r="T54" s="85">
        <v>0</v>
      </c>
      <c r="U54" s="85">
        <v>0</v>
      </c>
      <c r="V54" s="85">
        <v>0</v>
      </c>
      <c r="W54" s="85">
        <v>197.91054188188741</v>
      </c>
      <c r="X54" s="85">
        <v>19.814500130964763</v>
      </c>
      <c r="Y54" s="85">
        <v>15.022292732930534</v>
      </c>
      <c r="Z54" s="85">
        <v>25.157676188668447</v>
      </c>
      <c r="AA54" s="85">
        <v>0</v>
      </c>
      <c r="AB54" s="85">
        <v>0</v>
      </c>
      <c r="AC54" s="85">
        <v>1.8759037560239928</v>
      </c>
      <c r="AD54" s="85">
        <v>61.870372808587739</v>
      </c>
      <c r="AE54" s="85">
        <v>380.85932908664671</v>
      </c>
      <c r="AF54" s="85">
        <v>742.9359426729593</v>
      </c>
      <c r="AG54" s="85">
        <v>114.72926961735615</v>
      </c>
      <c r="AH54" s="85">
        <v>0</v>
      </c>
      <c r="AI54" s="85">
        <v>0</v>
      </c>
      <c r="AJ54" s="85">
        <v>120.95120500204291</v>
      </c>
      <c r="AK54" s="85">
        <v>1359.4757463790052</v>
      </c>
      <c r="AL54" s="85">
        <v>654.52353365840338</v>
      </c>
      <c r="AM54" s="85">
        <v>0</v>
      </c>
      <c r="AN54" s="85">
        <v>0</v>
      </c>
      <c r="AO54" s="85">
        <v>0</v>
      </c>
      <c r="AP54" s="85">
        <v>0</v>
      </c>
      <c r="AQ54" s="85">
        <v>0</v>
      </c>
      <c r="AR54" s="85">
        <v>654.52353365840338</v>
      </c>
      <c r="AS54" s="85">
        <v>1052.9520386651461</v>
      </c>
      <c r="AT54" s="85">
        <v>0</v>
      </c>
      <c r="AU54" s="85">
        <v>0</v>
      </c>
      <c r="AV54" s="85">
        <v>0</v>
      </c>
      <c r="AW54" s="85">
        <v>0</v>
      </c>
      <c r="AX54" s="85">
        <v>0</v>
      </c>
      <c r="AY54" s="85">
        <v>1052.9520386651461</v>
      </c>
      <c r="AZ54" s="91">
        <v>2374.9251686905491</v>
      </c>
      <c r="BA54" s="91">
        <v>785.73662375094557</v>
      </c>
      <c r="BB54" s="91">
        <v>163.16012692191168</v>
      </c>
      <c r="BC54" s="91">
        <v>0</v>
      </c>
      <c r="BD54" s="91">
        <v>4.3522178960609316E-2</v>
      </c>
      <c r="BE54" s="91">
        <v>122.8271087580669</v>
      </c>
      <c r="BF54" s="91">
        <v>3446.6490278452466</v>
      </c>
      <c r="BG54" s="85"/>
    </row>
    <row r="55" spans="1:59" ht="15" customHeight="1" x14ac:dyDescent="0.2">
      <c r="A55" s="95">
        <v>2016</v>
      </c>
      <c r="B55" s="48" t="s">
        <v>105</v>
      </c>
      <c r="C55" s="85">
        <v>6.0361249349369395</v>
      </c>
      <c r="D55" s="85">
        <v>4.9926119916324847</v>
      </c>
      <c r="E55" s="85">
        <v>1.6640021225127664</v>
      </c>
      <c r="F55" s="85">
        <v>0</v>
      </c>
      <c r="G55" s="85">
        <v>4.3522178960609316E-2</v>
      </c>
      <c r="H55" s="85">
        <v>0</v>
      </c>
      <c r="I55" s="85">
        <v>12.69273904908219</v>
      </c>
      <c r="J55" s="85">
        <v>29.085156259907063</v>
      </c>
      <c r="K55" s="85">
        <v>0</v>
      </c>
      <c r="L55" s="85">
        <v>0</v>
      </c>
      <c r="M55" s="85">
        <v>0</v>
      </c>
      <c r="N55" s="85">
        <v>0</v>
      </c>
      <c r="O55" s="85">
        <v>0</v>
      </c>
      <c r="P55" s="85">
        <v>29.085156259907063</v>
      </c>
      <c r="Q55" s="85">
        <v>44.196802299067841</v>
      </c>
      <c r="R55" s="85">
        <v>0</v>
      </c>
      <c r="S55" s="85">
        <v>0</v>
      </c>
      <c r="T55" s="85">
        <v>0</v>
      </c>
      <c r="U55" s="85">
        <v>0</v>
      </c>
      <c r="V55" s="85">
        <v>0</v>
      </c>
      <c r="W55" s="85">
        <v>44.196802299067841</v>
      </c>
      <c r="X55" s="85">
        <v>13.642953980346153</v>
      </c>
      <c r="Y55" s="85">
        <v>19.830729848418244</v>
      </c>
      <c r="Z55" s="85">
        <v>12.484516752894754</v>
      </c>
      <c r="AA55" s="85">
        <v>0</v>
      </c>
      <c r="AB55" s="85">
        <v>0</v>
      </c>
      <c r="AC55" s="85">
        <v>6.5452705103409947</v>
      </c>
      <c r="AD55" s="85">
        <v>52.50347109200014</v>
      </c>
      <c r="AE55" s="85">
        <v>61.852311665388036</v>
      </c>
      <c r="AF55" s="85">
        <v>529.70909842858794</v>
      </c>
      <c r="AG55" s="85">
        <v>700.42957153059683</v>
      </c>
      <c r="AH55" s="85">
        <v>0</v>
      </c>
      <c r="AI55" s="85">
        <v>0</v>
      </c>
      <c r="AJ55" s="85">
        <v>188.74477319682106</v>
      </c>
      <c r="AK55" s="85">
        <v>1480.7357548213938</v>
      </c>
      <c r="AL55" s="85">
        <v>318.38314785496266</v>
      </c>
      <c r="AM55" s="85">
        <v>0</v>
      </c>
      <c r="AN55" s="85">
        <v>0</v>
      </c>
      <c r="AO55" s="85">
        <v>0</v>
      </c>
      <c r="AP55" s="85">
        <v>0</v>
      </c>
      <c r="AQ55" s="85">
        <v>0</v>
      </c>
      <c r="AR55" s="85">
        <v>318.38314785496266</v>
      </c>
      <c r="AS55" s="85">
        <v>342.22171635199584</v>
      </c>
      <c r="AT55" s="85">
        <v>0</v>
      </c>
      <c r="AU55" s="85">
        <v>0</v>
      </c>
      <c r="AV55" s="85">
        <v>0</v>
      </c>
      <c r="AW55" s="85">
        <v>0</v>
      </c>
      <c r="AX55" s="85">
        <v>0</v>
      </c>
      <c r="AY55" s="85">
        <v>342.22171635199584</v>
      </c>
      <c r="AZ55" s="91">
        <v>815.41821329398999</v>
      </c>
      <c r="BA55" s="91">
        <v>554.53244026863865</v>
      </c>
      <c r="BB55" s="91">
        <v>714.57809040600432</v>
      </c>
      <c r="BC55" s="91">
        <v>0</v>
      </c>
      <c r="BD55" s="91">
        <v>4.3522178960609316E-2</v>
      </c>
      <c r="BE55" s="91">
        <v>195.29004370716206</v>
      </c>
      <c r="BF55" s="91">
        <v>2279.8187877284095</v>
      </c>
      <c r="BG55" s="85"/>
    </row>
    <row r="56" spans="1:59" ht="15" customHeight="1" x14ac:dyDescent="0.2">
      <c r="A56" s="95">
        <v>2016</v>
      </c>
      <c r="B56" s="99" t="s">
        <v>4</v>
      </c>
      <c r="C56" s="100">
        <v>772.90845650036874</v>
      </c>
      <c r="D56" s="100">
        <v>584.89098065628946</v>
      </c>
      <c r="E56" s="100">
        <v>817.62713886634583</v>
      </c>
      <c r="F56" s="100">
        <v>0</v>
      </c>
      <c r="G56" s="100">
        <v>0.39169961064548392</v>
      </c>
      <c r="H56" s="100">
        <v>0</v>
      </c>
      <c r="I56" s="100">
        <v>2175.4265760230041</v>
      </c>
      <c r="J56" s="100">
        <v>837.90020884586988</v>
      </c>
      <c r="K56" s="100">
        <v>0</v>
      </c>
      <c r="L56" s="100">
        <v>0</v>
      </c>
      <c r="M56" s="100">
        <v>0</v>
      </c>
      <c r="N56" s="100">
        <v>0</v>
      </c>
      <c r="O56" s="100">
        <v>0</v>
      </c>
      <c r="P56" s="100">
        <v>837.90020884586988</v>
      </c>
      <c r="Q56" s="100">
        <v>1080.1990910806569</v>
      </c>
      <c r="R56" s="100">
        <v>2.5101466869069364</v>
      </c>
      <c r="S56" s="100">
        <v>43.74173837097166</v>
      </c>
      <c r="T56" s="100">
        <v>0</v>
      </c>
      <c r="U56" s="100">
        <v>4.9791897773317204E-2</v>
      </c>
      <c r="V56" s="100">
        <v>0</v>
      </c>
      <c r="W56" s="100">
        <v>1126.5007680363085</v>
      </c>
      <c r="X56" s="100">
        <v>164.54683481214133</v>
      </c>
      <c r="Y56" s="100">
        <v>799.74722102259761</v>
      </c>
      <c r="Z56" s="100">
        <v>261.90833675494974</v>
      </c>
      <c r="AA56" s="100">
        <v>0</v>
      </c>
      <c r="AB56" s="100">
        <v>16.926827102430426</v>
      </c>
      <c r="AC56" s="100">
        <v>102.34852881541217</v>
      </c>
      <c r="AD56" s="100">
        <v>1345.4777485075315</v>
      </c>
      <c r="AE56" s="100">
        <v>775.35707283914712</v>
      </c>
      <c r="AF56" s="100">
        <v>6025.2877042906275</v>
      </c>
      <c r="AG56" s="100">
        <v>1632.42141454479</v>
      </c>
      <c r="AH56" s="100">
        <v>0</v>
      </c>
      <c r="AI56" s="100">
        <v>256.17277641746045</v>
      </c>
      <c r="AJ56" s="100">
        <v>790.452904176743</v>
      </c>
      <c r="AK56" s="100">
        <v>9479.6918722687678</v>
      </c>
      <c r="AL56" s="100">
        <v>1839.9230901148339</v>
      </c>
      <c r="AM56" s="100">
        <v>0</v>
      </c>
      <c r="AN56" s="100">
        <v>0</v>
      </c>
      <c r="AO56" s="100">
        <v>0</v>
      </c>
      <c r="AP56" s="100">
        <v>0</v>
      </c>
      <c r="AQ56" s="100">
        <v>0</v>
      </c>
      <c r="AR56" s="100">
        <v>1839.9230901148339</v>
      </c>
      <c r="AS56" s="100">
        <v>2585.2452458190387</v>
      </c>
      <c r="AT56" s="100">
        <v>611.91394734357687</v>
      </c>
      <c r="AU56" s="100">
        <v>63.521371462943762</v>
      </c>
      <c r="AV56" s="100">
        <v>0</v>
      </c>
      <c r="AW56" s="100">
        <v>38.780604582335826</v>
      </c>
      <c r="AX56" s="100">
        <v>170.42856700784489</v>
      </c>
      <c r="AY56" s="100">
        <v>3469.8897362157395</v>
      </c>
      <c r="AZ56" s="100">
        <v>8056.08</v>
      </c>
      <c r="BA56" s="100">
        <v>8024.35</v>
      </c>
      <c r="BB56" s="100">
        <v>2819.2200000000007</v>
      </c>
      <c r="BC56" s="100">
        <v>0</v>
      </c>
      <c r="BD56" s="100">
        <v>312.32169961064545</v>
      </c>
      <c r="BE56" s="100">
        <v>1063.23</v>
      </c>
      <c r="BF56" s="100">
        <v>20274.810000012058</v>
      </c>
      <c r="BG56" s="94"/>
    </row>
    <row r="57" spans="1:59" ht="15" customHeight="1" x14ac:dyDescent="0.2">
      <c r="B57" s="48"/>
      <c r="C57" s="94"/>
      <c r="D57" s="94"/>
      <c r="E57" s="94"/>
      <c r="F57" s="94"/>
      <c r="G57" s="94"/>
      <c r="H57" s="94"/>
      <c r="I57" s="94"/>
      <c r="J57" s="94"/>
      <c r="K57" s="94"/>
      <c r="L57" s="94"/>
      <c r="M57" s="94"/>
      <c r="N57" s="94"/>
      <c r="O57" s="94"/>
      <c r="P57" s="94"/>
      <c r="Q57" s="94"/>
      <c r="R57" s="94"/>
      <c r="S57" s="94"/>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75"/>
      <c r="BA57" s="94"/>
      <c r="BB57" s="94"/>
      <c r="BC57" s="94"/>
      <c r="BD57" s="94"/>
      <c r="BE57" s="94"/>
      <c r="BF57" s="94"/>
      <c r="BG57" s="94"/>
    </row>
    <row r="58" spans="1:59" ht="15" customHeight="1" x14ac:dyDescent="0.2">
      <c r="B58" s="48"/>
      <c r="C58" s="94"/>
      <c r="D58" s="94"/>
      <c r="E58" s="94"/>
      <c r="F58" s="94"/>
      <c r="G58" s="94"/>
      <c r="H58" s="94"/>
      <c r="I58" s="94"/>
      <c r="J58" s="94"/>
      <c r="K58" s="94"/>
      <c r="L58" s="94"/>
      <c r="M58" s="94"/>
      <c r="N58" s="94"/>
      <c r="O58" s="94"/>
      <c r="P58" s="94"/>
      <c r="Q58" s="94"/>
      <c r="R58" s="94"/>
      <c r="S58" s="94"/>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75"/>
      <c r="BA58" s="94"/>
      <c r="BB58" s="94"/>
      <c r="BC58" s="94"/>
      <c r="BD58" s="94"/>
      <c r="BE58" s="94"/>
      <c r="BF58" s="85"/>
      <c r="BG58" s="85"/>
    </row>
  </sheetData>
  <hyperlinks>
    <hyperlink ref="A4" location="Title!A1" display="Return to Title page" xr:uid="{464A7E0D-972B-4422-A58F-E5C203BD68DF}"/>
  </hyperlinks>
  <pageMargins left="0.70866141732283472" right="0.70866141732283472" top="0.74803149606299213" bottom="0.74803149606299213" header="0.31496062992125984" footer="0.31496062992125984"/>
  <pageSetup paperSize="9" scale="50" fitToWidth="3" orientation="landscape" r:id="rId1"/>
  <colBreaks count="1" manualBreakCount="1">
    <brk id="23" max="29" man="1"/>
  </colBreaks>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FECE2-8B4C-40AC-92A4-F731621F5F35}">
  <sheetPr codeName="Sheet8">
    <tabColor theme="8" tint="0.79998168889431442"/>
    <pageSetUpPr fitToPage="1"/>
  </sheetPr>
  <dimension ref="A1:AY53"/>
  <sheetViews>
    <sheetView showGridLines="0" zoomScaleNormal="100" workbookViewId="0"/>
  </sheetViews>
  <sheetFormatPr defaultColWidth="9.140625" defaultRowHeight="15" x14ac:dyDescent="0.25"/>
  <cols>
    <col min="1" max="1" width="37.28515625" style="51" customWidth="1"/>
    <col min="2" max="2" width="26.5703125" style="51" bestFit="1" customWidth="1"/>
    <col min="3" max="3" width="21.28515625" style="51" customWidth="1"/>
    <col min="4" max="4" width="23.28515625" style="51" customWidth="1"/>
    <col min="5" max="5" width="15.5703125" style="51" customWidth="1"/>
    <col min="6" max="6" width="26.42578125" style="51" customWidth="1"/>
    <col min="7" max="7" width="18.28515625" style="51" customWidth="1"/>
    <col min="8" max="8" width="15" style="51" customWidth="1"/>
    <col min="9" max="9" width="22.7109375" style="51" customWidth="1"/>
    <col min="10" max="10" width="24.5703125" style="51" customWidth="1"/>
    <col min="11" max="11" width="17" style="51" customWidth="1"/>
    <col min="12" max="12" width="27.85546875" style="51" customWidth="1"/>
    <col min="13" max="13" width="19.5703125" style="51" customWidth="1"/>
    <col min="14" max="14" width="16.42578125" style="51" customWidth="1"/>
    <col min="15" max="15" width="35.42578125" style="51" customWidth="1"/>
    <col min="16" max="16" width="37.28515625" style="51" customWidth="1"/>
    <col min="17" max="17" width="29.7109375" style="51" customWidth="1"/>
    <col min="18" max="18" width="40.5703125" style="51" customWidth="1"/>
    <col min="19" max="19" width="32.42578125" style="51" customWidth="1"/>
    <col min="20" max="20" width="29.140625" style="51" customWidth="1"/>
    <col min="21" max="21" width="18.85546875" style="51" customWidth="1"/>
    <col min="22" max="22" width="20.42578125" style="51" customWidth="1"/>
    <col min="23" max="23" width="12.140625" style="51" customWidth="1"/>
    <col min="24" max="24" width="21.5703125" style="51" customWidth="1"/>
    <col min="25" max="25" width="23.42578125" style="51" customWidth="1"/>
    <col min="26" max="26" width="15.5703125" style="51" customWidth="1"/>
    <col min="27" max="27" width="21.85546875" style="51" customWidth="1"/>
    <col min="28" max="28" width="23.85546875" style="51" customWidth="1"/>
    <col min="29" max="29" width="16.140625" style="51" customWidth="1"/>
    <col min="30" max="30" width="16" style="51" customWidth="1"/>
    <col min="31" max="31" width="25" style="51" customWidth="1"/>
    <col min="32" max="32" width="26.85546875" style="51" customWidth="1"/>
    <col min="33" max="33" width="18.7109375" style="51" customWidth="1"/>
    <col min="34" max="34" width="27" style="51" customWidth="1"/>
    <col min="35" max="35" width="29" style="51" customWidth="1"/>
    <col min="36" max="36" width="20.7109375" style="51" customWidth="1"/>
    <col min="37" max="37" width="27.85546875" style="51" customWidth="1"/>
    <col min="38" max="38" width="29.7109375" style="51" customWidth="1"/>
    <col min="39" max="39" width="21.5703125" style="51" customWidth="1"/>
    <col min="40" max="40" width="26.7109375" style="51" customWidth="1"/>
    <col min="41" max="41" width="28.5703125" style="51" customWidth="1"/>
    <col min="42" max="42" width="21" style="51" customWidth="1"/>
    <col min="43" max="43" width="31.85546875" style="51" customWidth="1"/>
    <col min="44" max="44" width="23.5703125" style="51" customWidth="1"/>
    <col min="45" max="45" width="20.42578125" style="51" customWidth="1"/>
    <col min="46" max="46" width="18.85546875" style="51" customWidth="1"/>
    <col min="47" max="47" width="20.7109375" style="51" customWidth="1"/>
    <col min="48" max="48" width="13.140625" style="51" customWidth="1"/>
    <col min="49" max="49" width="24" style="51" customWidth="1"/>
    <col min="50" max="50" width="15.85546875" style="51" customWidth="1"/>
    <col min="51" max="51" width="14.28515625" style="51" bestFit="1" customWidth="1"/>
    <col min="52" max="16384" width="9.140625" style="51"/>
  </cols>
  <sheetData>
    <row r="1" spans="1:51" ht="20.25" thickBot="1" x14ac:dyDescent="0.35">
      <c r="A1" s="76" t="s">
        <v>240</v>
      </c>
      <c r="B1" s="49"/>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row>
    <row r="2" spans="1:51" ht="15.75" thickTop="1" x14ac:dyDescent="0.25">
      <c r="B2" s="49"/>
      <c r="C2" s="50"/>
      <c r="D2" s="50"/>
      <c r="E2" s="50"/>
      <c r="F2" s="50"/>
      <c r="G2" s="50"/>
      <c r="H2" s="50"/>
      <c r="I2" s="50"/>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row>
    <row r="3" spans="1:51" x14ac:dyDescent="0.25">
      <c r="A3" s="78" t="s">
        <v>280</v>
      </c>
      <c r="B3" s="79" t="s">
        <v>1</v>
      </c>
      <c r="C3" s="50"/>
      <c r="D3" s="50"/>
      <c r="E3" s="50"/>
      <c r="F3" s="50"/>
      <c r="G3" s="50"/>
      <c r="H3" s="50"/>
      <c r="I3" s="50"/>
      <c r="J3" s="50"/>
      <c r="K3" s="50"/>
      <c r="L3" s="50"/>
      <c r="M3" s="50"/>
      <c r="N3" s="50"/>
      <c r="O3" s="50"/>
      <c r="P3" s="50"/>
      <c r="Q3" s="50"/>
      <c r="R3" s="50"/>
      <c r="S3" s="50"/>
      <c r="T3" s="50"/>
      <c r="U3" s="50"/>
      <c r="V3" s="50"/>
      <c r="W3" s="50"/>
      <c r="X3" s="50"/>
      <c r="Y3" s="50"/>
      <c r="Z3" s="50"/>
      <c r="AA3" s="50"/>
      <c r="AB3" s="50"/>
      <c r="AC3" s="50"/>
      <c r="AD3" s="50"/>
      <c r="AE3" s="50"/>
      <c r="AF3" s="50"/>
      <c r="AG3" s="50"/>
      <c r="AH3" s="50"/>
      <c r="AI3" s="50"/>
      <c r="AJ3" s="50"/>
      <c r="AK3" s="50"/>
      <c r="AL3" s="50"/>
      <c r="AM3" s="50"/>
      <c r="AN3" s="50"/>
      <c r="AO3" s="50"/>
      <c r="AP3" s="50"/>
      <c r="AQ3" s="50"/>
      <c r="AR3" s="50"/>
      <c r="AS3" s="50"/>
      <c r="AT3" s="50"/>
      <c r="AU3" s="50"/>
      <c r="AV3" s="50"/>
      <c r="AW3" s="50"/>
      <c r="AX3" s="50"/>
      <c r="AY3" s="50"/>
    </row>
    <row r="4" spans="1:51" x14ac:dyDescent="0.25">
      <c r="A4" s="52"/>
      <c r="B4" s="53"/>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4"/>
    </row>
    <row r="5" spans="1:51" s="57" customFormat="1" ht="12.75" x14ac:dyDescent="0.2">
      <c r="A5" s="103" t="s">
        <v>12</v>
      </c>
      <c r="B5" s="55" t="s">
        <v>279</v>
      </c>
      <c r="C5" s="56" t="s">
        <v>241</v>
      </c>
      <c r="D5" s="56" t="s">
        <v>283</v>
      </c>
      <c r="E5" s="56" t="s">
        <v>242</v>
      </c>
      <c r="F5" s="56" t="s">
        <v>243</v>
      </c>
      <c r="G5" s="56" t="s">
        <v>244</v>
      </c>
      <c r="H5" s="77" t="s">
        <v>245</v>
      </c>
      <c r="I5" s="56" t="s">
        <v>246</v>
      </c>
      <c r="J5" s="56" t="s">
        <v>284</v>
      </c>
      <c r="K5" s="56" t="s">
        <v>247</v>
      </c>
      <c r="L5" s="56" t="s">
        <v>248</v>
      </c>
      <c r="M5" s="56" t="s">
        <v>249</v>
      </c>
      <c r="N5" s="56" t="s">
        <v>250</v>
      </c>
      <c r="O5" s="56" t="s">
        <v>251</v>
      </c>
      <c r="P5" s="56" t="s">
        <v>285</v>
      </c>
      <c r="Q5" s="56" t="s">
        <v>252</v>
      </c>
      <c r="R5" s="56" t="s">
        <v>253</v>
      </c>
      <c r="S5" s="56" t="s">
        <v>254</v>
      </c>
      <c r="T5" s="56" t="s">
        <v>255</v>
      </c>
      <c r="U5" s="56" t="s">
        <v>256</v>
      </c>
      <c r="V5" s="56" t="s">
        <v>286</v>
      </c>
      <c r="W5" s="77" t="s">
        <v>257</v>
      </c>
      <c r="X5" s="56" t="s">
        <v>258</v>
      </c>
      <c r="Y5" s="56" t="s">
        <v>287</v>
      </c>
      <c r="Z5" s="56" t="s">
        <v>259</v>
      </c>
      <c r="AA5" s="56" t="s">
        <v>260</v>
      </c>
      <c r="AB5" s="56" t="s">
        <v>288</v>
      </c>
      <c r="AC5" s="56" t="s">
        <v>261</v>
      </c>
      <c r="AD5" s="56" t="s">
        <v>262</v>
      </c>
      <c r="AE5" s="56" t="s">
        <v>263</v>
      </c>
      <c r="AF5" s="56" t="s">
        <v>289</v>
      </c>
      <c r="AG5" s="56" t="s">
        <v>264</v>
      </c>
      <c r="AH5" s="56" t="s">
        <v>265</v>
      </c>
      <c r="AI5" s="56" t="s">
        <v>290</v>
      </c>
      <c r="AJ5" s="56" t="s">
        <v>266</v>
      </c>
      <c r="AK5" s="56" t="s">
        <v>267</v>
      </c>
      <c r="AL5" s="56" t="s">
        <v>291</v>
      </c>
      <c r="AM5" s="56" t="s">
        <v>268</v>
      </c>
      <c r="AN5" s="56" t="s">
        <v>269</v>
      </c>
      <c r="AO5" s="56" t="s">
        <v>292</v>
      </c>
      <c r="AP5" s="56" t="s">
        <v>270</v>
      </c>
      <c r="AQ5" s="56" t="s">
        <v>271</v>
      </c>
      <c r="AR5" s="56" t="s">
        <v>272</v>
      </c>
      <c r="AS5" s="56" t="s">
        <v>273</v>
      </c>
      <c r="AT5" s="56" t="s">
        <v>274</v>
      </c>
      <c r="AU5" s="56" t="s">
        <v>293</v>
      </c>
      <c r="AV5" s="56" t="s">
        <v>275</v>
      </c>
      <c r="AW5" s="56" t="s">
        <v>276</v>
      </c>
      <c r="AX5" s="56" t="s">
        <v>277</v>
      </c>
      <c r="AY5" s="56" t="s">
        <v>278</v>
      </c>
    </row>
    <row r="6" spans="1:51" x14ac:dyDescent="0.25">
      <c r="A6" s="59" t="s">
        <v>107</v>
      </c>
      <c r="B6" s="49" t="s">
        <v>108</v>
      </c>
      <c r="C6" s="58">
        <v>12.106799651917694</v>
      </c>
      <c r="D6" s="58">
        <v>131.14941127165767</v>
      </c>
      <c r="E6" s="58">
        <v>56.513618131261666</v>
      </c>
      <c r="F6" s="58">
        <v>7.186905976793347</v>
      </c>
      <c r="G6" s="58">
        <v>0</v>
      </c>
      <c r="H6" s="58">
        <v>206.95673503163039</v>
      </c>
      <c r="I6" s="58">
        <v>2.154071354028114</v>
      </c>
      <c r="J6" s="58">
        <v>7.6429782559237767</v>
      </c>
      <c r="K6" s="58">
        <v>9.4551834333050806</v>
      </c>
      <c r="L6" s="58">
        <v>0.1846893674355399</v>
      </c>
      <c r="M6" s="58">
        <v>0</v>
      </c>
      <c r="N6" s="58">
        <v>19.43692241069251</v>
      </c>
      <c r="O6" s="58">
        <v>3.5889511560556784</v>
      </c>
      <c r="P6" s="58">
        <v>0</v>
      </c>
      <c r="Q6" s="58">
        <v>0</v>
      </c>
      <c r="R6" s="58">
        <v>0</v>
      </c>
      <c r="S6" s="58">
        <v>0</v>
      </c>
      <c r="T6" s="58">
        <v>3.5889511560556784</v>
      </c>
      <c r="U6" s="58">
        <v>6.5540668537319595</v>
      </c>
      <c r="V6" s="58">
        <v>0</v>
      </c>
      <c r="W6" s="58">
        <v>6.5540668537319595</v>
      </c>
      <c r="X6" s="58">
        <v>17.910058750628068</v>
      </c>
      <c r="Y6" s="58">
        <v>0</v>
      </c>
      <c r="Z6" s="58">
        <v>17.910058750628068</v>
      </c>
      <c r="AA6" s="58">
        <v>11.565106333153905</v>
      </c>
      <c r="AB6" s="58">
        <v>18.258633489706778</v>
      </c>
      <c r="AC6" s="58">
        <v>12.820877738523198</v>
      </c>
      <c r="AD6" s="58">
        <v>42.644617561383882</v>
      </c>
      <c r="AE6" s="58">
        <v>3.3736366045065962</v>
      </c>
      <c r="AF6" s="58">
        <v>0</v>
      </c>
      <c r="AG6" s="58">
        <v>3.3736366045065962</v>
      </c>
      <c r="AH6" s="58">
        <v>0.20152379479661062</v>
      </c>
      <c r="AI6" s="58">
        <v>0</v>
      </c>
      <c r="AJ6" s="58">
        <v>0.20152379479661062</v>
      </c>
      <c r="AK6" s="58">
        <v>41.875484354022696</v>
      </c>
      <c r="AL6" s="58">
        <v>0</v>
      </c>
      <c r="AM6" s="58">
        <v>41.875484354022696</v>
      </c>
      <c r="AN6" s="58">
        <v>8.0525552081546667</v>
      </c>
      <c r="AO6" s="58">
        <v>0</v>
      </c>
      <c r="AP6" s="58">
        <v>0</v>
      </c>
      <c r="AQ6" s="58">
        <v>0</v>
      </c>
      <c r="AR6" s="58">
        <v>0</v>
      </c>
      <c r="AS6" s="58">
        <v>8.0525552081546667</v>
      </c>
      <c r="AT6" s="58">
        <v>107.38225410482046</v>
      </c>
      <c r="AU6" s="58">
        <v>157.05102301728823</v>
      </c>
      <c r="AV6" s="58">
        <v>78.78967930308994</v>
      </c>
      <c r="AW6" s="58">
        <v>7.3715953442288864</v>
      </c>
      <c r="AX6" s="58">
        <v>0</v>
      </c>
      <c r="AY6" s="58">
        <v>350.59455176942748</v>
      </c>
    </row>
    <row r="7" spans="1:51" x14ac:dyDescent="0.25">
      <c r="A7" s="59" t="s">
        <v>107</v>
      </c>
      <c r="B7" s="49" t="s">
        <v>109</v>
      </c>
      <c r="C7" s="58">
        <v>4.0157667377481436</v>
      </c>
      <c r="D7" s="58">
        <v>150.2146101199757</v>
      </c>
      <c r="E7" s="58">
        <v>6.1633230609397067</v>
      </c>
      <c r="F7" s="58">
        <v>16.5740378279738</v>
      </c>
      <c r="G7" s="58">
        <v>40.198167371996014</v>
      </c>
      <c r="H7" s="58">
        <v>217.16590511863339</v>
      </c>
      <c r="I7" s="58">
        <v>1.2476960458960216</v>
      </c>
      <c r="J7" s="58">
        <v>17.588134779196341</v>
      </c>
      <c r="K7" s="58">
        <v>4.8617606600339656</v>
      </c>
      <c r="L7" s="58">
        <v>0.91740868654824981</v>
      </c>
      <c r="M7" s="58">
        <v>6.9003934745300963</v>
      </c>
      <c r="N7" s="58">
        <v>31.515393646204672</v>
      </c>
      <c r="O7" s="58">
        <v>19.576725586535805</v>
      </c>
      <c r="P7" s="58">
        <v>0</v>
      </c>
      <c r="Q7" s="58">
        <v>0</v>
      </c>
      <c r="R7" s="58">
        <v>0</v>
      </c>
      <c r="S7" s="58">
        <v>0</v>
      </c>
      <c r="T7" s="58">
        <v>19.576725586535805</v>
      </c>
      <c r="U7" s="58">
        <v>22.064885010983911</v>
      </c>
      <c r="V7" s="58">
        <v>0</v>
      </c>
      <c r="W7" s="58">
        <v>22.064885010983911</v>
      </c>
      <c r="X7" s="58">
        <v>25.29353232794578</v>
      </c>
      <c r="Y7" s="58">
        <v>0</v>
      </c>
      <c r="Z7" s="58">
        <v>25.29353232794578</v>
      </c>
      <c r="AA7" s="58">
        <v>0.73967593325879322</v>
      </c>
      <c r="AB7" s="58">
        <v>0</v>
      </c>
      <c r="AC7" s="58">
        <v>0</v>
      </c>
      <c r="AD7" s="58">
        <v>0.73967593325879322</v>
      </c>
      <c r="AE7" s="58">
        <v>0.15867438350153701</v>
      </c>
      <c r="AF7" s="58">
        <v>0</v>
      </c>
      <c r="AG7" s="58">
        <v>0.15867438350153701</v>
      </c>
      <c r="AH7" s="58">
        <v>0.16543252135596925</v>
      </c>
      <c r="AI7" s="58">
        <v>0</v>
      </c>
      <c r="AJ7" s="58">
        <v>0.16543252135596925</v>
      </c>
      <c r="AK7" s="58">
        <v>2.5315503765760989</v>
      </c>
      <c r="AL7" s="58">
        <v>0</v>
      </c>
      <c r="AM7" s="58">
        <v>2.5315503765760989</v>
      </c>
      <c r="AN7" s="58">
        <v>48.524620266952823</v>
      </c>
      <c r="AO7" s="58">
        <v>239.70458059952952</v>
      </c>
      <c r="AP7" s="58">
        <v>40.946525885349487</v>
      </c>
      <c r="AQ7" s="58">
        <v>37.27876217104285</v>
      </c>
      <c r="AR7" s="58">
        <v>80.168257863200878</v>
      </c>
      <c r="AS7" s="58">
        <v>446.6227467860756</v>
      </c>
      <c r="AT7" s="58">
        <v>124.3185591413358</v>
      </c>
      <c r="AU7" s="58">
        <v>407.50732549870156</v>
      </c>
      <c r="AV7" s="58">
        <v>51.971609606323156</v>
      </c>
      <c r="AW7" s="58">
        <v>54.770208685564903</v>
      </c>
      <c r="AX7" s="58">
        <v>127.26681870972699</v>
      </c>
      <c r="AY7" s="58">
        <v>765.83452164165226</v>
      </c>
    </row>
    <row r="8" spans="1:51" x14ac:dyDescent="0.25">
      <c r="A8" s="59" t="s">
        <v>107</v>
      </c>
      <c r="B8" s="49" t="s">
        <v>110</v>
      </c>
      <c r="C8" s="58">
        <v>1.4241671650440717</v>
      </c>
      <c r="D8" s="58">
        <v>11.522734225462615</v>
      </c>
      <c r="E8" s="58">
        <v>2.6523324346239909</v>
      </c>
      <c r="F8" s="58">
        <v>0</v>
      </c>
      <c r="G8" s="58">
        <v>0</v>
      </c>
      <c r="H8" s="58">
        <v>15.599233825130678</v>
      </c>
      <c r="I8" s="58">
        <v>0.12818825782891469</v>
      </c>
      <c r="J8" s="58">
        <v>0.44059027664718203</v>
      </c>
      <c r="K8" s="58">
        <v>0.68646324497415767</v>
      </c>
      <c r="L8" s="58">
        <v>2.0078925319092607E-2</v>
      </c>
      <c r="M8" s="58">
        <v>0</v>
      </c>
      <c r="N8" s="58">
        <v>1.2753207047693469</v>
      </c>
      <c r="O8" s="58">
        <v>1.1372343374272647</v>
      </c>
      <c r="P8" s="58">
        <v>0.31143793373700918</v>
      </c>
      <c r="Q8" s="58">
        <v>0.16058458137913545</v>
      </c>
      <c r="R8" s="58">
        <v>4.7863625003459635E-2</v>
      </c>
      <c r="S8" s="58">
        <v>0</v>
      </c>
      <c r="T8" s="58">
        <v>1.6571204775468691</v>
      </c>
      <c r="U8" s="58">
        <v>2.1494509392896139</v>
      </c>
      <c r="V8" s="58">
        <v>0</v>
      </c>
      <c r="W8" s="58">
        <v>2.1494509392896139</v>
      </c>
      <c r="X8" s="58">
        <v>2.6344283492011189</v>
      </c>
      <c r="Y8" s="58">
        <v>0</v>
      </c>
      <c r="Z8" s="58">
        <v>2.6344283492011189</v>
      </c>
      <c r="AA8" s="58">
        <v>0.34725278157336137</v>
      </c>
      <c r="AB8" s="58">
        <v>0.60584644498903306</v>
      </c>
      <c r="AC8" s="58">
        <v>1.7151342402614275E-2</v>
      </c>
      <c r="AD8" s="58">
        <v>0.97025056896500872</v>
      </c>
      <c r="AE8" s="58">
        <v>0.94159581081229637</v>
      </c>
      <c r="AF8" s="58">
        <v>0</v>
      </c>
      <c r="AG8" s="58">
        <v>0.94159581081229637</v>
      </c>
      <c r="AH8" s="58">
        <v>0.42734443207797868</v>
      </c>
      <c r="AI8" s="58">
        <v>0</v>
      </c>
      <c r="AJ8" s="58">
        <v>0.42734443207797868</v>
      </c>
      <c r="AK8" s="58">
        <v>1.164661941260638E-2</v>
      </c>
      <c r="AL8" s="58">
        <v>0</v>
      </c>
      <c r="AM8" s="58">
        <v>1.164661941260638E-2</v>
      </c>
      <c r="AN8" s="58">
        <v>0.61177015956754144</v>
      </c>
      <c r="AO8" s="58">
        <v>0</v>
      </c>
      <c r="AP8" s="58">
        <v>0</v>
      </c>
      <c r="AQ8" s="58">
        <v>0</v>
      </c>
      <c r="AR8" s="58">
        <v>0</v>
      </c>
      <c r="AS8" s="58">
        <v>0.61177015956754144</v>
      </c>
      <c r="AT8" s="58">
        <v>9.8130788615591236</v>
      </c>
      <c r="AU8" s="58">
        <v>12.880608880835839</v>
      </c>
      <c r="AV8" s="58">
        <v>3.516531603379899</v>
      </c>
      <c r="AW8" s="58">
        <v>6.7942550322552239E-2</v>
      </c>
      <c r="AX8" s="58">
        <v>0</v>
      </c>
      <c r="AY8" s="58">
        <v>26.278161896097412</v>
      </c>
    </row>
    <row r="9" spans="1:51" x14ac:dyDescent="0.25">
      <c r="A9" s="59" t="s">
        <v>107</v>
      </c>
      <c r="B9" s="49" t="s">
        <v>111</v>
      </c>
      <c r="C9" s="58">
        <v>24.829179433161737</v>
      </c>
      <c r="D9" s="58">
        <v>357.18412638318222</v>
      </c>
      <c r="E9" s="58">
        <v>104.24718553353323</v>
      </c>
      <c r="F9" s="58">
        <v>11.983586244893621</v>
      </c>
      <c r="G9" s="58">
        <v>0</v>
      </c>
      <c r="H9" s="58">
        <v>498.24407759477083</v>
      </c>
      <c r="I9" s="58">
        <v>0.7266988943346836</v>
      </c>
      <c r="J9" s="58">
        <v>1.2441148894225287</v>
      </c>
      <c r="K9" s="58">
        <v>1.182305703056264</v>
      </c>
      <c r="L9" s="58">
        <v>4.2463566593280842E-2</v>
      </c>
      <c r="M9" s="58">
        <v>0</v>
      </c>
      <c r="N9" s="58">
        <v>3.1955830534067569</v>
      </c>
      <c r="O9" s="58">
        <v>1.4649754600699869</v>
      </c>
      <c r="P9" s="58">
        <v>0</v>
      </c>
      <c r="Q9" s="58">
        <v>0</v>
      </c>
      <c r="R9" s="58">
        <v>0</v>
      </c>
      <c r="S9" s="58">
        <v>0</v>
      </c>
      <c r="T9" s="58">
        <v>1.4649754600699869</v>
      </c>
      <c r="U9" s="58">
        <v>3.267409078268265</v>
      </c>
      <c r="V9" s="58">
        <v>0</v>
      </c>
      <c r="W9" s="58">
        <v>3.267409078268265</v>
      </c>
      <c r="X9" s="58">
        <v>21.080859611441735</v>
      </c>
      <c r="Y9" s="58">
        <v>0</v>
      </c>
      <c r="Z9" s="58">
        <v>21.080859611441735</v>
      </c>
      <c r="AA9" s="58">
        <v>19.773879590342343</v>
      </c>
      <c r="AB9" s="58">
        <v>34.301265566600115</v>
      </c>
      <c r="AC9" s="58">
        <v>40.52449972174071</v>
      </c>
      <c r="AD9" s="58">
        <v>94.599644878683165</v>
      </c>
      <c r="AE9" s="58">
        <v>0.23414867206154255</v>
      </c>
      <c r="AF9" s="58">
        <v>0</v>
      </c>
      <c r="AG9" s="58">
        <v>0.23414867206154255</v>
      </c>
      <c r="AH9" s="58">
        <v>9.2243673279186564E-3</v>
      </c>
      <c r="AI9" s="58">
        <v>0</v>
      </c>
      <c r="AJ9" s="58">
        <v>9.2243673279186564E-3</v>
      </c>
      <c r="AK9" s="58">
        <v>0</v>
      </c>
      <c r="AL9" s="58">
        <v>0</v>
      </c>
      <c r="AM9" s="58">
        <v>0</v>
      </c>
      <c r="AN9" s="58">
        <v>10.676795616757571</v>
      </c>
      <c r="AO9" s="58">
        <v>0</v>
      </c>
      <c r="AP9" s="58">
        <v>0</v>
      </c>
      <c r="AQ9" s="58">
        <v>0</v>
      </c>
      <c r="AR9" s="58">
        <v>0</v>
      </c>
      <c r="AS9" s="58">
        <v>10.676795616757571</v>
      </c>
      <c r="AT9" s="58">
        <v>82.063170625860067</v>
      </c>
      <c r="AU9" s="58">
        <v>392.72950683920493</v>
      </c>
      <c r="AV9" s="58">
        <v>145.95399095833022</v>
      </c>
      <c r="AW9" s="58">
        <v>12.026049811486903</v>
      </c>
      <c r="AX9" s="58">
        <v>0</v>
      </c>
      <c r="AY9" s="58">
        <v>632.77271823488218</v>
      </c>
    </row>
    <row r="10" spans="1:51" x14ac:dyDescent="0.25">
      <c r="A10" s="59" t="s">
        <v>107</v>
      </c>
      <c r="B10" s="49" t="s">
        <v>112</v>
      </c>
      <c r="C10" s="58">
        <v>0.71302862876479534</v>
      </c>
      <c r="D10" s="58">
        <v>33.151316605261286</v>
      </c>
      <c r="E10" s="58">
        <v>1.4421585160750774</v>
      </c>
      <c r="F10" s="58">
        <v>0</v>
      </c>
      <c r="G10" s="58">
        <v>32.558522015486211</v>
      </c>
      <c r="H10" s="58">
        <v>67.865025765587376</v>
      </c>
      <c r="I10" s="58">
        <v>0.22920072442817041</v>
      </c>
      <c r="J10" s="58">
        <v>1.3420427342224543</v>
      </c>
      <c r="K10" s="58">
        <v>0.38275387169139491</v>
      </c>
      <c r="L10" s="58">
        <v>0</v>
      </c>
      <c r="M10" s="58">
        <v>1.6458886085150353</v>
      </c>
      <c r="N10" s="58">
        <v>3.5998859388570548</v>
      </c>
      <c r="O10" s="58">
        <v>2.7496706834791795</v>
      </c>
      <c r="P10" s="58">
        <v>0</v>
      </c>
      <c r="Q10" s="58">
        <v>0</v>
      </c>
      <c r="R10" s="58">
        <v>0</v>
      </c>
      <c r="S10" s="58">
        <v>0</v>
      </c>
      <c r="T10" s="58">
        <v>2.7496706834791795</v>
      </c>
      <c r="U10" s="58">
        <v>5.9280991232546709</v>
      </c>
      <c r="V10" s="58">
        <v>0</v>
      </c>
      <c r="W10" s="58">
        <v>5.9280991232546709</v>
      </c>
      <c r="X10" s="58">
        <v>5.0148454984514617</v>
      </c>
      <c r="Y10" s="58">
        <v>0</v>
      </c>
      <c r="Z10" s="58">
        <v>5.0148454984514617</v>
      </c>
      <c r="AA10" s="58">
        <v>0.86507071404461766</v>
      </c>
      <c r="AB10" s="58">
        <v>0.81003217843517972</v>
      </c>
      <c r="AC10" s="58">
        <v>1.1762587822471775</v>
      </c>
      <c r="AD10" s="58">
        <v>2.851361674726975</v>
      </c>
      <c r="AE10" s="58">
        <v>2.4369453103460875E-2</v>
      </c>
      <c r="AF10" s="58">
        <v>0</v>
      </c>
      <c r="AG10" s="58">
        <v>2.4369453103460875E-2</v>
      </c>
      <c r="AH10" s="58">
        <v>6.1376320412353878E-2</v>
      </c>
      <c r="AI10" s="58">
        <v>0</v>
      </c>
      <c r="AJ10" s="58">
        <v>6.1376320412353878E-2</v>
      </c>
      <c r="AK10" s="58">
        <v>0.82049087772492157</v>
      </c>
      <c r="AL10" s="58">
        <v>0</v>
      </c>
      <c r="AM10" s="58">
        <v>0.82049087772492157</v>
      </c>
      <c r="AN10" s="58">
        <v>3.3255687506963856</v>
      </c>
      <c r="AO10" s="58">
        <v>0</v>
      </c>
      <c r="AP10" s="58">
        <v>0</v>
      </c>
      <c r="AQ10" s="58">
        <v>0</v>
      </c>
      <c r="AR10" s="58">
        <v>0</v>
      </c>
      <c r="AS10" s="58">
        <v>3.3255687506963856</v>
      </c>
      <c r="AT10" s="58">
        <v>19.731720799535776</v>
      </c>
      <c r="AU10" s="58">
        <v>35.303391517918918</v>
      </c>
      <c r="AV10" s="58">
        <v>3.0011711700136496</v>
      </c>
      <c r="AW10" s="58">
        <v>0</v>
      </c>
      <c r="AX10" s="58">
        <v>34.204410624001248</v>
      </c>
      <c r="AY10" s="58">
        <v>92.240694111469594</v>
      </c>
    </row>
    <row r="11" spans="1:51" x14ac:dyDescent="0.25">
      <c r="A11" s="309" t="s">
        <v>107</v>
      </c>
      <c r="B11" s="310" t="s">
        <v>4</v>
      </c>
      <c r="C11" s="311">
        <v>43.08894161663644</v>
      </c>
      <c r="D11" s="311">
        <v>683.22219860553957</v>
      </c>
      <c r="E11" s="311">
        <v>171.01861767643365</v>
      </c>
      <c r="F11" s="311">
        <v>35.744530049660767</v>
      </c>
      <c r="G11" s="311">
        <v>72.756689387482226</v>
      </c>
      <c r="H11" s="311">
        <v>1005.8309773357527</v>
      </c>
      <c r="I11" s="311">
        <v>4.4858552765159043</v>
      </c>
      <c r="J11" s="311">
        <v>28.257860935412282</v>
      </c>
      <c r="K11" s="311">
        <v>16.568466913060863</v>
      </c>
      <c r="L11" s="311">
        <v>1.1646405458961631</v>
      </c>
      <c r="M11" s="311">
        <v>8.5462820830451314</v>
      </c>
      <c r="N11" s="311">
        <v>59.023105753930345</v>
      </c>
      <c r="O11" s="311">
        <v>28.517557223567916</v>
      </c>
      <c r="P11" s="311">
        <v>0.31143793373700918</v>
      </c>
      <c r="Q11" s="311">
        <v>0.16058458137913545</v>
      </c>
      <c r="R11" s="311">
        <v>4.7863625003459635E-2</v>
      </c>
      <c r="S11" s="311">
        <v>0</v>
      </c>
      <c r="T11" s="311">
        <v>29.037443363687519</v>
      </c>
      <c r="U11" s="311">
        <v>39.963911005528416</v>
      </c>
      <c r="V11" s="311">
        <v>0</v>
      </c>
      <c r="W11" s="311">
        <v>39.963911005528416</v>
      </c>
      <c r="X11" s="311">
        <v>71.933724537668169</v>
      </c>
      <c r="Y11" s="311">
        <v>0</v>
      </c>
      <c r="Z11" s="311">
        <v>71.933724537668169</v>
      </c>
      <c r="AA11" s="311">
        <v>33.290985352373021</v>
      </c>
      <c r="AB11" s="311">
        <v>53.97577767973111</v>
      </c>
      <c r="AC11" s="311">
        <v>54.538787584913699</v>
      </c>
      <c r="AD11" s="311">
        <v>141.80555061701781</v>
      </c>
      <c r="AE11" s="311">
        <v>4.732424923985433</v>
      </c>
      <c r="AF11" s="311">
        <v>0</v>
      </c>
      <c r="AG11" s="311">
        <v>4.732424923985433</v>
      </c>
      <c r="AH11" s="311">
        <v>0.86490143597083102</v>
      </c>
      <c r="AI11" s="311">
        <v>0</v>
      </c>
      <c r="AJ11" s="311">
        <v>0.86490143597083102</v>
      </c>
      <c r="AK11" s="311">
        <v>45.239172227736326</v>
      </c>
      <c r="AL11" s="311">
        <v>0</v>
      </c>
      <c r="AM11" s="311">
        <v>45.239172227736326</v>
      </c>
      <c r="AN11" s="311">
        <v>71.191310002128986</v>
      </c>
      <c r="AO11" s="311">
        <v>239.70458059952952</v>
      </c>
      <c r="AP11" s="311">
        <v>40.946525885349487</v>
      </c>
      <c r="AQ11" s="311">
        <v>37.27876217104285</v>
      </c>
      <c r="AR11" s="311">
        <v>80.168257863200878</v>
      </c>
      <c r="AS11" s="311">
        <v>469.28943652125173</v>
      </c>
      <c r="AT11" s="311">
        <v>343.30878353311118</v>
      </c>
      <c r="AU11" s="311">
        <v>1005.4718557539495</v>
      </c>
      <c r="AV11" s="311">
        <v>283.23298264113686</v>
      </c>
      <c r="AW11" s="311">
        <v>74.235796391603245</v>
      </c>
      <c r="AX11" s="311">
        <v>161.47122933372825</v>
      </c>
      <c r="AY11" s="311">
        <v>1867.7206476535289</v>
      </c>
    </row>
    <row r="12" spans="1:51" x14ac:dyDescent="0.25">
      <c r="A12" s="59" t="s">
        <v>98</v>
      </c>
      <c r="B12" s="49" t="s">
        <v>113</v>
      </c>
      <c r="C12" s="58">
        <v>2.1287814621214469</v>
      </c>
      <c r="D12" s="58">
        <v>34.649763723796788</v>
      </c>
      <c r="E12" s="58">
        <v>13.740158684548588</v>
      </c>
      <c r="F12" s="58">
        <v>0</v>
      </c>
      <c r="G12" s="58">
        <v>0</v>
      </c>
      <c r="H12" s="58">
        <v>50.518703870466823</v>
      </c>
      <c r="I12" s="58">
        <v>1.3289735828121478</v>
      </c>
      <c r="J12" s="58">
        <v>5.2734967152574361</v>
      </c>
      <c r="K12" s="58">
        <v>1.4373644340133935</v>
      </c>
      <c r="L12" s="58">
        <v>0</v>
      </c>
      <c r="M12" s="58">
        <v>0</v>
      </c>
      <c r="N12" s="58">
        <v>8.0398347320829764</v>
      </c>
      <c r="O12" s="58">
        <v>0.44794158022296915</v>
      </c>
      <c r="P12" s="58">
        <v>0</v>
      </c>
      <c r="Q12" s="58">
        <v>0</v>
      </c>
      <c r="R12" s="58">
        <v>0</v>
      </c>
      <c r="S12" s="58">
        <v>0</v>
      </c>
      <c r="T12" s="58">
        <v>0.44794158022296915</v>
      </c>
      <c r="U12" s="58">
        <v>0.23629139489672579</v>
      </c>
      <c r="V12" s="58">
        <v>0</v>
      </c>
      <c r="W12" s="58">
        <v>0.23629139489672579</v>
      </c>
      <c r="X12" s="58">
        <v>5.3736860636886412</v>
      </c>
      <c r="Y12" s="58">
        <v>0</v>
      </c>
      <c r="Z12" s="58">
        <v>5.3736860636886412</v>
      </c>
      <c r="AA12" s="58">
        <v>1.1444701470789014</v>
      </c>
      <c r="AB12" s="58">
        <v>1.942374506461237</v>
      </c>
      <c r="AC12" s="58">
        <v>0.12644242774430417</v>
      </c>
      <c r="AD12" s="58">
        <v>3.213287081284443</v>
      </c>
      <c r="AE12" s="58">
        <v>1.2981439907865115</v>
      </c>
      <c r="AF12" s="58">
        <v>0</v>
      </c>
      <c r="AG12" s="58">
        <v>1.2981439907865115</v>
      </c>
      <c r="AH12" s="58">
        <v>0.11448147062463433</v>
      </c>
      <c r="AI12" s="58">
        <v>0</v>
      </c>
      <c r="AJ12" s="58">
        <v>0.11448147062463433</v>
      </c>
      <c r="AK12" s="58">
        <v>0.96839746695229945</v>
      </c>
      <c r="AL12" s="58">
        <v>0</v>
      </c>
      <c r="AM12" s="58">
        <v>0.96839746695229945</v>
      </c>
      <c r="AN12" s="58">
        <v>1.9177063694553904</v>
      </c>
      <c r="AO12" s="58">
        <v>0</v>
      </c>
      <c r="AP12" s="58">
        <v>0</v>
      </c>
      <c r="AQ12" s="58">
        <v>0</v>
      </c>
      <c r="AR12" s="58">
        <v>0</v>
      </c>
      <c r="AS12" s="58">
        <v>1.9177063694553904</v>
      </c>
      <c r="AT12" s="58">
        <v>14.958873553815426</v>
      </c>
      <c r="AU12" s="58">
        <v>41.865634945515453</v>
      </c>
      <c r="AV12" s="58">
        <v>15.303965546306284</v>
      </c>
      <c r="AW12" s="58">
        <v>0</v>
      </c>
      <c r="AX12" s="58">
        <v>0</v>
      </c>
      <c r="AY12" s="58">
        <v>72.128474045637162</v>
      </c>
    </row>
    <row r="13" spans="1:51" x14ac:dyDescent="0.25">
      <c r="A13" s="59" t="s">
        <v>98</v>
      </c>
      <c r="B13" s="49" t="s">
        <v>114</v>
      </c>
      <c r="C13" s="58">
        <v>0</v>
      </c>
      <c r="D13" s="58">
        <v>413.34776307819425</v>
      </c>
      <c r="E13" s="58">
        <v>126.94325028688982</v>
      </c>
      <c r="F13" s="58">
        <v>0</v>
      </c>
      <c r="G13" s="58">
        <v>0</v>
      </c>
      <c r="H13" s="58">
        <v>540.29101336508404</v>
      </c>
      <c r="I13" s="58">
        <v>11.696174164459519</v>
      </c>
      <c r="J13" s="58">
        <v>59.400131370661498</v>
      </c>
      <c r="K13" s="58">
        <v>15.495010800493535</v>
      </c>
      <c r="L13" s="58">
        <v>0</v>
      </c>
      <c r="M13" s="58">
        <v>0</v>
      </c>
      <c r="N13" s="58">
        <v>86.59131633561455</v>
      </c>
      <c r="O13" s="58">
        <v>2.4746148530509924</v>
      </c>
      <c r="P13" s="58">
        <v>0</v>
      </c>
      <c r="Q13" s="58">
        <v>0</v>
      </c>
      <c r="R13" s="58">
        <v>0</v>
      </c>
      <c r="S13" s="58">
        <v>0</v>
      </c>
      <c r="T13" s="58">
        <v>2.4746148530509924</v>
      </c>
      <c r="U13" s="58">
        <v>2.3967658656853117</v>
      </c>
      <c r="V13" s="58">
        <v>0</v>
      </c>
      <c r="W13" s="58">
        <v>2.3967658656853117</v>
      </c>
      <c r="X13" s="58">
        <v>32.755649259623219</v>
      </c>
      <c r="Y13" s="58">
        <v>0</v>
      </c>
      <c r="Z13" s="58">
        <v>32.755649259623219</v>
      </c>
      <c r="AA13" s="58">
        <v>16.718212806178155</v>
      </c>
      <c r="AB13" s="58">
        <v>14.919440044667624</v>
      </c>
      <c r="AC13" s="58">
        <v>4.0065927942650603</v>
      </c>
      <c r="AD13" s="58">
        <v>35.644245645110843</v>
      </c>
      <c r="AE13" s="58">
        <v>16.748485202710949</v>
      </c>
      <c r="AF13" s="58">
        <v>0</v>
      </c>
      <c r="AG13" s="58">
        <v>16.748485202710949</v>
      </c>
      <c r="AH13" s="58">
        <v>5.8986181341655852</v>
      </c>
      <c r="AI13" s="58">
        <v>0</v>
      </c>
      <c r="AJ13" s="58">
        <v>5.8986181341655852</v>
      </c>
      <c r="AK13" s="58">
        <v>0</v>
      </c>
      <c r="AL13" s="58">
        <v>0</v>
      </c>
      <c r="AM13" s="58">
        <v>0</v>
      </c>
      <c r="AN13" s="58">
        <v>18.005083146164885</v>
      </c>
      <c r="AO13" s="58">
        <v>5.2999307370632733</v>
      </c>
      <c r="AP13" s="58">
        <v>0</v>
      </c>
      <c r="AQ13" s="58">
        <v>0</v>
      </c>
      <c r="AR13" s="58">
        <v>0</v>
      </c>
      <c r="AS13" s="58">
        <v>23.30501388322816</v>
      </c>
      <c r="AT13" s="58">
        <v>106.69360338634927</v>
      </c>
      <c r="AU13" s="58">
        <v>492.96726523058663</v>
      </c>
      <c r="AV13" s="58">
        <v>146.44485388164841</v>
      </c>
      <c r="AW13" s="58">
        <v>0</v>
      </c>
      <c r="AX13" s="58">
        <v>0</v>
      </c>
      <c r="AY13" s="58">
        <v>746.10572249858433</v>
      </c>
    </row>
    <row r="14" spans="1:51" x14ac:dyDescent="0.25">
      <c r="A14" s="59" t="s">
        <v>98</v>
      </c>
      <c r="B14" s="49" t="s">
        <v>115</v>
      </c>
      <c r="C14" s="58">
        <v>5.7952219483794476</v>
      </c>
      <c r="D14" s="58">
        <v>323.86786571525295</v>
      </c>
      <c r="E14" s="58">
        <v>46.681555304877648</v>
      </c>
      <c r="F14" s="58">
        <v>0</v>
      </c>
      <c r="G14" s="58">
        <v>42.687360238942134</v>
      </c>
      <c r="H14" s="58">
        <v>419.03200320745214</v>
      </c>
      <c r="I14" s="58">
        <v>6.3647698005653286</v>
      </c>
      <c r="J14" s="58">
        <v>58.764122504583909</v>
      </c>
      <c r="K14" s="58">
        <v>6.2066349765044491</v>
      </c>
      <c r="L14" s="58">
        <v>0</v>
      </c>
      <c r="M14" s="58">
        <v>9.8711684530572601</v>
      </c>
      <c r="N14" s="58">
        <v>81.206695734710948</v>
      </c>
      <c r="O14" s="58">
        <v>7.1220130381166733</v>
      </c>
      <c r="P14" s="58">
        <v>0</v>
      </c>
      <c r="Q14" s="58">
        <v>0</v>
      </c>
      <c r="R14" s="58">
        <v>0</v>
      </c>
      <c r="S14" s="58">
        <v>0</v>
      </c>
      <c r="T14" s="58">
        <v>7.1220130381166733</v>
      </c>
      <c r="U14" s="58">
        <v>14.15284505495779</v>
      </c>
      <c r="V14" s="58">
        <v>0</v>
      </c>
      <c r="W14" s="58">
        <v>14.15284505495779</v>
      </c>
      <c r="X14" s="58">
        <v>52.965369351028528</v>
      </c>
      <c r="Y14" s="58">
        <v>0</v>
      </c>
      <c r="Z14" s="58">
        <v>52.965369351028528</v>
      </c>
      <c r="AA14" s="58">
        <v>24.855380907599052</v>
      </c>
      <c r="AB14" s="58">
        <v>25.912600364832045</v>
      </c>
      <c r="AC14" s="58">
        <v>4.3062919962932265</v>
      </c>
      <c r="AD14" s="58">
        <v>55.074273268724326</v>
      </c>
      <c r="AE14" s="58">
        <v>17.459318282438694</v>
      </c>
      <c r="AF14" s="58">
        <v>0</v>
      </c>
      <c r="AG14" s="58">
        <v>17.459318282438694</v>
      </c>
      <c r="AH14" s="58">
        <v>5.3930024706216884</v>
      </c>
      <c r="AI14" s="58">
        <v>0</v>
      </c>
      <c r="AJ14" s="58">
        <v>5.3930024706216884</v>
      </c>
      <c r="AK14" s="58">
        <v>0</v>
      </c>
      <c r="AL14" s="58">
        <v>0</v>
      </c>
      <c r="AM14" s="58">
        <v>0</v>
      </c>
      <c r="AN14" s="58">
        <v>20.730251144559094</v>
      </c>
      <c r="AO14" s="58">
        <v>5.1484845022503061</v>
      </c>
      <c r="AP14" s="58">
        <v>0</v>
      </c>
      <c r="AQ14" s="58">
        <v>0</v>
      </c>
      <c r="AR14" s="58">
        <v>0</v>
      </c>
      <c r="AS14" s="58">
        <v>25.8787356468094</v>
      </c>
      <c r="AT14" s="58">
        <v>154.83817202344204</v>
      </c>
      <c r="AU14" s="58">
        <v>413.69307308691918</v>
      </c>
      <c r="AV14" s="58">
        <v>57.194482277675327</v>
      </c>
      <c r="AW14" s="58">
        <v>0</v>
      </c>
      <c r="AX14" s="58">
        <v>52.558528691999406</v>
      </c>
      <c r="AY14" s="58">
        <v>678.2842560800359</v>
      </c>
    </row>
    <row r="15" spans="1:51" x14ac:dyDescent="0.25">
      <c r="A15" s="59" t="s">
        <v>98</v>
      </c>
      <c r="B15" s="49" t="s">
        <v>116</v>
      </c>
      <c r="C15" s="58">
        <v>4.6910618270286513</v>
      </c>
      <c r="D15" s="58">
        <v>251.36072308874935</v>
      </c>
      <c r="E15" s="58">
        <v>0</v>
      </c>
      <c r="F15" s="58">
        <v>41.673709123575968</v>
      </c>
      <c r="G15" s="58">
        <v>0</v>
      </c>
      <c r="H15" s="58">
        <v>297.72549403935398</v>
      </c>
      <c r="I15" s="58">
        <v>2.9132949559448389</v>
      </c>
      <c r="J15" s="58">
        <v>17.837486003031174</v>
      </c>
      <c r="K15" s="58">
        <v>0</v>
      </c>
      <c r="L15" s="58">
        <v>1.3193941761220378</v>
      </c>
      <c r="M15" s="58">
        <v>0</v>
      </c>
      <c r="N15" s="58">
        <v>22.070175135098051</v>
      </c>
      <c r="O15" s="58">
        <v>7.6440632823527048</v>
      </c>
      <c r="P15" s="58">
        <v>0</v>
      </c>
      <c r="Q15" s="58">
        <v>0</v>
      </c>
      <c r="R15" s="58">
        <v>0</v>
      </c>
      <c r="S15" s="58">
        <v>0</v>
      </c>
      <c r="T15" s="58">
        <v>7.6440632823527048</v>
      </c>
      <c r="U15" s="58">
        <v>24.345531190500832</v>
      </c>
      <c r="V15" s="58">
        <v>0</v>
      </c>
      <c r="W15" s="58">
        <v>24.345531190500832</v>
      </c>
      <c r="X15" s="58">
        <v>39.569638062153018</v>
      </c>
      <c r="Y15" s="58">
        <v>0</v>
      </c>
      <c r="Z15" s="58">
        <v>39.569638062153018</v>
      </c>
      <c r="AA15" s="58">
        <v>10.27677369090836</v>
      </c>
      <c r="AB15" s="58">
        <v>21.496628851684939</v>
      </c>
      <c r="AC15" s="58">
        <v>0</v>
      </c>
      <c r="AD15" s="58">
        <v>31.773402542593299</v>
      </c>
      <c r="AE15" s="58">
        <v>20.784373178177574</v>
      </c>
      <c r="AF15" s="58">
        <v>0</v>
      </c>
      <c r="AG15" s="58">
        <v>20.784373178177574</v>
      </c>
      <c r="AH15" s="58">
        <v>11.80816479863733</v>
      </c>
      <c r="AI15" s="58">
        <v>0</v>
      </c>
      <c r="AJ15" s="58">
        <v>11.80816479863733</v>
      </c>
      <c r="AK15" s="58">
        <v>0.42448967630504242</v>
      </c>
      <c r="AL15" s="58">
        <v>0</v>
      </c>
      <c r="AM15" s="58">
        <v>0.42448967630504242</v>
      </c>
      <c r="AN15" s="58">
        <v>32.542421660076087</v>
      </c>
      <c r="AO15" s="58">
        <v>7.4961710047981223</v>
      </c>
      <c r="AP15" s="58">
        <v>0</v>
      </c>
      <c r="AQ15" s="58">
        <v>0</v>
      </c>
      <c r="AR15" s="58">
        <v>0</v>
      </c>
      <c r="AS15" s="58">
        <v>40.038592664874209</v>
      </c>
      <c r="AT15" s="58">
        <v>154.99981233140878</v>
      </c>
      <c r="AU15" s="58">
        <v>298.19100894826363</v>
      </c>
      <c r="AV15" s="58">
        <v>0</v>
      </c>
      <c r="AW15" s="58">
        <v>42.993103299697999</v>
      </c>
      <c r="AX15" s="58">
        <v>0</v>
      </c>
      <c r="AY15" s="58">
        <v>496.1839245793704</v>
      </c>
    </row>
    <row r="16" spans="1:51" x14ac:dyDescent="0.25">
      <c r="A16" s="59" t="s">
        <v>98</v>
      </c>
      <c r="B16" s="49" t="s">
        <v>117</v>
      </c>
      <c r="C16" s="58">
        <v>3.705045897709073</v>
      </c>
      <c r="D16" s="58">
        <v>54.642994173657243</v>
      </c>
      <c r="E16" s="58">
        <v>8.828296921012134</v>
      </c>
      <c r="F16" s="58">
        <v>28.867580782698148</v>
      </c>
      <c r="G16" s="58">
        <v>0</v>
      </c>
      <c r="H16" s="58">
        <v>96.043917775076608</v>
      </c>
      <c r="I16" s="58">
        <v>0.20178979067699834</v>
      </c>
      <c r="J16" s="58">
        <v>21.430912547992143</v>
      </c>
      <c r="K16" s="58">
        <v>1.9913717639482063</v>
      </c>
      <c r="L16" s="58">
        <v>7.4416490169563554</v>
      </c>
      <c r="M16" s="58">
        <v>0</v>
      </c>
      <c r="N16" s="58">
        <v>31.0657231195737</v>
      </c>
      <c r="O16" s="58">
        <v>0.14421104515810412</v>
      </c>
      <c r="P16" s="58">
        <v>0</v>
      </c>
      <c r="Q16" s="58">
        <v>0</v>
      </c>
      <c r="R16" s="58">
        <v>0</v>
      </c>
      <c r="S16" s="58">
        <v>0</v>
      </c>
      <c r="T16" s="58">
        <v>0.14421104515810412</v>
      </c>
      <c r="U16" s="58">
        <v>0.48588537645721458</v>
      </c>
      <c r="V16" s="58">
        <v>0</v>
      </c>
      <c r="W16" s="58">
        <v>0.48588537645721458</v>
      </c>
      <c r="X16" s="58">
        <v>6.4792053468758013</v>
      </c>
      <c r="Y16" s="58">
        <v>0</v>
      </c>
      <c r="Z16" s="58">
        <v>6.4792053468758013</v>
      </c>
      <c r="AA16" s="58">
        <v>4.581431508838639</v>
      </c>
      <c r="AB16" s="58">
        <v>4.2529268800969682</v>
      </c>
      <c r="AC16" s="58">
        <v>4.7851947258157868</v>
      </c>
      <c r="AD16" s="58">
        <v>13.619553114751394</v>
      </c>
      <c r="AE16" s="58">
        <v>1.2790378284817607</v>
      </c>
      <c r="AF16" s="58">
        <v>0</v>
      </c>
      <c r="AG16" s="58">
        <v>1.2790378284817607</v>
      </c>
      <c r="AH16" s="58">
        <v>0.85935053357154134</v>
      </c>
      <c r="AI16" s="58">
        <v>0</v>
      </c>
      <c r="AJ16" s="58">
        <v>0.85935053357154134</v>
      </c>
      <c r="AK16" s="58">
        <v>3.4860571921615136</v>
      </c>
      <c r="AL16" s="58">
        <v>0</v>
      </c>
      <c r="AM16" s="58">
        <v>3.4860571921615136</v>
      </c>
      <c r="AN16" s="58">
        <v>6.5985978910387901</v>
      </c>
      <c r="AO16" s="58">
        <v>0</v>
      </c>
      <c r="AP16" s="58">
        <v>0</v>
      </c>
      <c r="AQ16" s="58">
        <v>0</v>
      </c>
      <c r="AR16" s="58">
        <v>0</v>
      </c>
      <c r="AS16" s="58">
        <v>6.5985978910387901</v>
      </c>
      <c r="AT16" s="58">
        <v>27.820612443604681</v>
      </c>
      <c r="AU16" s="58">
        <v>80.326833601746358</v>
      </c>
      <c r="AV16" s="58">
        <v>15.604863410776126</v>
      </c>
      <c r="AW16" s="58">
        <v>36.30922979965451</v>
      </c>
      <c r="AX16" s="58">
        <v>0</v>
      </c>
      <c r="AY16" s="58">
        <v>160.06153925578167</v>
      </c>
    </row>
    <row r="17" spans="1:51" x14ac:dyDescent="0.25">
      <c r="A17" s="309" t="s">
        <v>98</v>
      </c>
      <c r="B17" s="310" t="s">
        <v>4</v>
      </c>
      <c r="C17" s="311">
        <v>16.320111135238619</v>
      </c>
      <c r="D17" s="311">
        <v>1077.8691097796504</v>
      </c>
      <c r="E17" s="311">
        <v>196.19326119732818</v>
      </c>
      <c r="F17" s="311">
        <v>70.541289906274116</v>
      </c>
      <c r="G17" s="311">
        <v>42.687360238942134</v>
      </c>
      <c r="H17" s="311">
        <v>1403.6111322574336</v>
      </c>
      <c r="I17" s="311">
        <v>22.50500229445883</v>
      </c>
      <c r="J17" s="311">
        <v>162.70614914152617</v>
      </c>
      <c r="K17" s="311">
        <v>25.130381974959583</v>
      </c>
      <c r="L17" s="311">
        <v>8.7610431930783932</v>
      </c>
      <c r="M17" s="311">
        <v>9.8711684530572601</v>
      </c>
      <c r="N17" s="311">
        <v>228.97374505708024</v>
      </c>
      <c r="O17" s="311">
        <v>17.832843798901443</v>
      </c>
      <c r="P17" s="311">
        <v>0</v>
      </c>
      <c r="Q17" s="311">
        <v>0</v>
      </c>
      <c r="R17" s="311">
        <v>0</v>
      </c>
      <c r="S17" s="311">
        <v>0</v>
      </c>
      <c r="T17" s="311">
        <v>17.832843798901443</v>
      </c>
      <c r="U17" s="311">
        <v>41.617318882497877</v>
      </c>
      <c r="V17" s="311">
        <v>0</v>
      </c>
      <c r="W17" s="311">
        <v>41.617318882497877</v>
      </c>
      <c r="X17" s="311">
        <v>137.14354808336921</v>
      </c>
      <c r="Y17" s="311">
        <v>0</v>
      </c>
      <c r="Z17" s="311">
        <v>137.14354808336921</v>
      </c>
      <c r="AA17" s="311">
        <v>57.576269060603103</v>
      </c>
      <c r="AB17" s="311">
        <v>68.5239706477428</v>
      </c>
      <c r="AC17" s="311">
        <v>13.224521944118377</v>
      </c>
      <c r="AD17" s="311">
        <v>139.3247616524643</v>
      </c>
      <c r="AE17" s="311">
        <v>57.56935848259549</v>
      </c>
      <c r="AF17" s="311">
        <v>0</v>
      </c>
      <c r="AG17" s="311">
        <v>57.56935848259549</v>
      </c>
      <c r="AH17" s="311">
        <v>24.073617407620777</v>
      </c>
      <c r="AI17" s="311">
        <v>0</v>
      </c>
      <c r="AJ17" s="311">
        <v>24.073617407620777</v>
      </c>
      <c r="AK17" s="311">
        <v>4.878944335418856</v>
      </c>
      <c r="AL17" s="311">
        <v>0</v>
      </c>
      <c r="AM17" s="311">
        <v>4.878944335418856</v>
      </c>
      <c r="AN17" s="311">
        <v>79.794060211294251</v>
      </c>
      <c r="AO17" s="311">
        <v>17.944586244111701</v>
      </c>
      <c r="AP17" s="311">
        <v>0</v>
      </c>
      <c r="AQ17" s="311">
        <v>0</v>
      </c>
      <c r="AR17" s="311">
        <v>0</v>
      </c>
      <c r="AS17" s="311">
        <v>97.738646455405956</v>
      </c>
      <c r="AT17" s="311">
        <v>459.31107373862017</v>
      </c>
      <c r="AU17" s="311">
        <v>1327.0438158130312</v>
      </c>
      <c r="AV17" s="311">
        <v>234.54816511640612</v>
      </c>
      <c r="AW17" s="311">
        <v>79.302333099352509</v>
      </c>
      <c r="AX17" s="311">
        <v>52.558528691999406</v>
      </c>
      <c r="AY17" s="311">
        <v>2152.7639164594093</v>
      </c>
    </row>
    <row r="18" spans="1:51" x14ac:dyDescent="0.25">
      <c r="A18" s="59" t="s">
        <v>99</v>
      </c>
      <c r="B18" s="49" t="s">
        <v>118</v>
      </c>
      <c r="C18" s="58">
        <v>2.5273960583802757</v>
      </c>
      <c r="D18" s="58">
        <v>66.269469804632365</v>
      </c>
      <c r="E18" s="58">
        <v>7.1402476753056607</v>
      </c>
      <c r="F18" s="58">
        <v>1.3681253692624851</v>
      </c>
      <c r="G18" s="58">
        <v>0</v>
      </c>
      <c r="H18" s="58">
        <v>77.305238907580787</v>
      </c>
      <c r="I18" s="58">
        <v>0.50240759396643475</v>
      </c>
      <c r="J18" s="58">
        <v>4.5091904144363522</v>
      </c>
      <c r="K18" s="58">
        <v>0.79112769608383426</v>
      </c>
      <c r="L18" s="58">
        <v>5.2587410585835728E-3</v>
      </c>
      <c r="M18" s="58">
        <v>0</v>
      </c>
      <c r="N18" s="58">
        <v>5.8079844455452054</v>
      </c>
      <c r="O18" s="58">
        <v>0.46917094482532157</v>
      </c>
      <c r="P18" s="58">
        <v>0</v>
      </c>
      <c r="Q18" s="58">
        <v>0</v>
      </c>
      <c r="R18" s="58">
        <v>0</v>
      </c>
      <c r="S18" s="58">
        <v>0</v>
      </c>
      <c r="T18" s="58">
        <v>0.46917094482532157</v>
      </c>
      <c r="U18" s="58">
        <v>1.1096795214160904</v>
      </c>
      <c r="V18" s="58">
        <v>0</v>
      </c>
      <c r="W18" s="58">
        <v>1.1096795214160904</v>
      </c>
      <c r="X18" s="58">
        <v>8.3603736328441407</v>
      </c>
      <c r="Y18" s="58">
        <v>0</v>
      </c>
      <c r="Z18" s="58">
        <v>8.3603736328441407</v>
      </c>
      <c r="AA18" s="58">
        <v>0.73450588974168407</v>
      </c>
      <c r="AB18" s="58">
        <v>0.31987189518754611</v>
      </c>
      <c r="AC18" s="58">
        <v>9.5110784049001348E-2</v>
      </c>
      <c r="AD18" s="58">
        <v>1.1494885689782315</v>
      </c>
      <c r="AE18" s="58">
        <v>0.76346380395085811</v>
      </c>
      <c r="AF18" s="58">
        <v>0</v>
      </c>
      <c r="AG18" s="58">
        <v>0.76346380395085811</v>
      </c>
      <c r="AH18" s="58">
        <v>0.30817531065447029</v>
      </c>
      <c r="AI18" s="58">
        <v>0</v>
      </c>
      <c r="AJ18" s="58">
        <v>0.30817531065447029</v>
      </c>
      <c r="AK18" s="58">
        <v>0.36125812250903194</v>
      </c>
      <c r="AL18" s="58">
        <v>0</v>
      </c>
      <c r="AM18" s="58">
        <v>0.36125812250903194</v>
      </c>
      <c r="AN18" s="58">
        <v>5.4721949922044404</v>
      </c>
      <c r="AO18" s="58">
        <v>0</v>
      </c>
      <c r="AP18" s="58">
        <v>0</v>
      </c>
      <c r="AQ18" s="58">
        <v>0</v>
      </c>
      <c r="AR18" s="58">
        <v>0</v>
      </c>
      <c r="AS18" s="58">
        <v>5.4721949922044404</v>
      </c>
      <c r="AT18" s="58">
        <v>20.608625866763006</v>
      </c>
      <c r="AU18" s="58">
        <v>71.098532114256273</v>
      </c>
      <c r="AV18" s="58">
        <v>8.0264861554384961</v>
      </c>
      <c r="AW18" s="58">
        <v>1.3733841103210687</v>
      </c>
      <c r="AX18" s="58">
        <v>0</v>
      </c>
      <c r="AY18" s="58">
        <v>101.10702824677884</v>
      </c>
    </row>
    <row r="19" spans="1:51" x14ac:dyDescent="0.25">
      <c r="A19" s="59" t="s">
        <v>99</v>
      </c>
      <c r="B19" s="49" t="s">
        <v>119</v>
      </c>
      <c r="C19" s="58">
        <v>1.0287257690040519</v>
      </c>
      <c r="D19" s="58">
        <v>18.477667403912065</v>
      </c>
      <c r="E19" s="58">
        <v>3.8257036858884272</v>
      </c>
      <c r="F19" s="58">
        <v>0</v>
      </c>
      <c r="G19" s="58">
        <v>0</v>
      </c>
      <c r="H19" s="58">
        <v>23.332096858804544</v>
      </c>
      <c r="I19" s="58">
        <v>9.1631072467829214E-2</v>
      </c>
      <c r="J19" s="58">
        <v>0.53462050337862677</v>
      </c>
      <c r="K19" s="58">
        <v>6.7247049114333449E-2</v>
      </c>
      <c r="L19" s="58">
        <v>0</v>
      </c>
      <c r="M19" s="58">
        <v>0</v>
      </c>
      <c r="N19" s="58">
        <v>0.6934986249607894</v>
      </c>
      <c r="O19" s="58">
        <v>1.8175743401755931</v>
      </c>
      <c r="P19" s="58">
        <v>0</v>
      </c>
      <c r="Q19" s="58">
        <v>0</v>
      </c>
      <c r="R19" s="58">
        <v>0</v>
      </c>
      <c r="S19" s="58">
        <v>0</v>
      </c>
      <c r="T19" s="58">
        <v>1.8175743401755931</v>
      </c>
      <c r="U19" s="58">
        <v>1.7770778086950598</v>
      </c>
      <c r="V19" s="58">
        <v>0</v>
      </c>
      <c r="W19" s="58">
        <v>1.7770778086950598</v>
      </c>
      <c r="X19" s="58">
        <v>2.0498379232006094</v>
      </c>
      <c r="Y19" s="58">
        <v>0</v>
      </c>
      <c r="Z19" s="58">
        <v>2.0498379232006094</v>
      </c>
      <c r="AA19" s="58">
        <v>0.27764606077154874</v>
      </c>
      <c r="AB19" s="58">
        <v>9.2452271104772415E-2</v>
      </c>
      <c r="AC19" s="58">
        <v>3.0888427762136291E-2</v>
      </c>
      <c r="AD19" s="58">
        <v>0.40098675963845742</v>
      </c>
      <c r="AE19" s="58">
        <v>0.6566353873588473</v>
      </c>
      <c r="AF19" s="58">
        <v>0</v>
      </c>
      <c r="AG19" s="58">
        <v>0.6566353873588473</v>
      </c>
      <c r="AH19" s="58">
        <v>0.18895199794349263</v>
      </c>
      <c r="AI19" s="58">
        <v>0</v>
      </c>
      <c r="AJ19" s="58">
        <v>0.18895199794349263</v>
      </c>
      <c r="AK19" s="58">
        <v>0</v>
      </c>
      <c r="AL19" s="58">
        <v>0</v>
      </c>
      <c r="AM19" s="58">
        <v>0</v>
      </c>
      <c r="AN19" s="58">
        <v>1.1941666142118954</v>
      </c>
      <c r="AO19" s="58">
        <v>0</v>
      </c>
      <c r="AP19" s="58">
        <v>0</v>
      </c>
      <c r="AQ19" s="58">
        <v>0</v>
      </c>
      <c r="AR19" s="58">
        <v>0</v>
      </c>
      <c r="AS19" s="58">
        <v>1.1941666142118954</v>
      </c>
      <c r="AT19" s="58">
        <v>9.0822469719640555</v>
      </c>
      <c r="AU19" s="58">
        <v>19.10474017839546</v>
      </c>
      <c r="AV19" s="58">
        <v>3.9238391627648976</v>
      </c>
      <c r="AW19" s="58">
        <v>0</v>
      </c>
      <c r="AX19" s="58">
        <v>0</v>
      </c>
      <c r="AY19" s="58">
        <v>32.110826313124413</v>
      </c>
    </row>
    <row r="20" spans="1:51" x14ac:dyDescent="0.25">
      <c r="A20" s="59" t="s">
        <v>99</v>
      </c>
      <c r="B20" s="49" t="s">
        <v>120</v>
      </c>
      <c r="C20" s="58">
        <v>2.2558919382480065</v>
      </c>
      <c r="D20" s="58">
        <v>178.75779076637014</v>
      </c>
      <c r="E20" s="58">
        <v>2.3774704170859615</v>
      </c>
      <c r="F20" s="58">
        <v>0</v>
      </c>
      <c r="G20" s="58">
        <v>0</v>
      </c>
      <c r="H20" s="58">
        <v>183.39115312170409</v>
      </c>
      <c r="I20" s="58">
        <v>0.38958718915037271</v>
      </c>
      <c r="J20" s="58">
        <v>25.046680597779464</v>
      </c>
      <c r="K20" s="58">
        <v>2.686448872658604</v>
      </c>
      <c r="L20" s="58">
        <v>0</v>
      </c>
      <c r="M20" s="58">
        <v>0</v>
      </c>
      <c r="N20" s="58">
        <v>28.122716659588441</v>
      </c>
      <c r="O20" s="58">
        <v>1.5554005176407675</v>
      </c>
      <c r="P20" s="58">
        <v>0</v>
      </c>
      <c r="Q20" s="58">
        <v>0</v>
      </c>
      <c r="R20" s="58">
        <v>0</v>
      </c>
      <c r="S20" s="58">
        <v>0</v>
      </c>
      <c r="T20" s="58">
        <v>1.5554005176407675</v>
      </c>
      <c r="U20" s="58">
        <v>2.274091469254711</v>
      </c>
      <c r="V20" s="58">
        <v>0</v>
      </c>
      <c r="W20" s="58">
        <v>2.274091469254711</v>
      </c>
      <c r="X20" s="58">
        <v>23.823729474830621</v>
      </c>
      <c r="Y20" s="58">
        <v>0</v>
      </c>
      <c r="Z20" s="58">
        <v>23.823729474830621</v>
      </c>
      <c r="AA20" s="58">
        <v>0.83923435711305572</v>
      </c>
      <c r="AB20" s="58">
        <v>0</v>
      </c>
      <c r="AC20" s="58">
        <v>0</v>
      </c>
      <c r="AD20" s="58">
        <v>0.83923435711305572</v>
      </c>
      <c r="AE20" s="58">
        <v>17.58768761271827</v>
      </c>
      <c r="AF20" s="58">
        <v>0</v>
      </c>
      <c r="AG20" s="58">
        <v>17.58768761271827</v>
      </c>
      <c r="AH20" s="58">
        <v>0.81318943580200242</v>
      </c>
      <c r="AI20" s="58">
        <v>0</v>
      </c>
      <c r="AJ20" s="58">
        <v>0.81318943580200242</v>
      </c>
      <c r="AK20" s="58">
        <v>0</v>
      </c>
      <c r="AL20" s="58">
        <v>0</v>
      </c>
      <c r="AM20" s="58">
        <v>0</v>
      </c>
      <c r="AN20" s="58">
        <v>4.1598246415615456</v>
      </c>
      <c r="AO20" s="58">
        <v>0</v>
      </c>
      <c r="AP20" s="58">
        <v>0</v>
      </c>
      <c r="AQ20" s="58">
        <v>0</v>
      </c>
      <c r="AR20" s="58">
        <v>0</v>
      </c>
      <c r="AS20" s="58">
        <v>4.1598246415615456</v>
      </c>
      <c r="AT20" s="58">
        <v>53.698636654968062</v>
      </c>
      <c r="AU20" s="58">
        <v>203.80447136414958</v>
      </c>
      <c r="AV20" s="58">
        <v>5.0639192897445655</v>
      </c>
      <c r="AW20" s="58">
        <v>0</v>
      </c>
      <c r="AX20" s="58">
        <v>0</v>
      </c>
      <c r="AY20" s="58">
        <v>262.56702730886218</v>
      </c>
    </row>
    <row r="21" spans="1:51" x14ac:dyDescent="0.25">
      <c r="A21" s="59" t="s">
        <v>99</v>
      </c>
      <c r="B21" s="49" t="s">
        <v>121</v>
      </c>
      <c r="C21" s="58">
        <v>0</v>
      </c>
      <c r="D21" s="58">
        <v>102.30732186890657</v>
      </c>
      <c r="E21" s="58">
        <v>25.939124566153993</v>
      </c>
      <c r="F21" s="58">
        <v>0</v>
      </c>
      <c r="G21" s="58">
        <v>0</v>
      </c>
      <c r="H21" s="58">
        <v>128.24644643506056</v>
      </c>
      <c r="I21" s="58">
        <v>1.3413421394925857</v>
      </c>
      <c r="J21" s="58">
        <v>16.064483030378813</v>
      </c>
      <c r="K21" s="58">
        <v>4.3207183833401874</v>
      </c>
      <c r="L21" s="58">
        <v>0</v>
      </c>
      <c r="M21" s="58">
        <v>0</v>
      </c>
      <c r="N21" s="58">
        <v>21.726543553211584</v>
      </c>
      <c r="O21" s="58">
        <v>0.93300074328343752</v>
      </c>
      <c r="P21" s="58">
        <v>0</v>
      </c>
      <c r="Q21" s="58">
        <v>0</v>
      </c>
      <c r="R21" s="58">
        <v>0</v>
      </c>
      <c r="S21" s="58">
        <v>0</v>
      </c>
      <c r="T21" s="58">
        <v>0.93300074328343752</v>
      </c>
      <c r="U21" s="58">
        <v>8.6536351865833101</v>
      </c>
      <c r="V21" s="58">
        <v>0</v>
      </c>
      <c r="W21" s="58">
        <v>8.6536351865833101</v>
      </c>
      <c r="X21" s="58">
        <v>11.747188434319012</v>
      </c>
      <c r="Y21" s="58">
        <v>0</v>
      </c>
      <c r="Z21" s="58">
        <v>11.747188434319012</v>
      </c>
      <c r="AA21" s="58">
        <v>1.6589126415268511</v>
      </c>
      <c r="AB21" s="58">
        <v>1.3880617752831204</v>
      </c>
      <c r="AC21" s="58">
        <v>0</v>
      </c>
      <c r="AD21" s="58">
        <v>3.0469744168099715</v>
      </c>
      <c r="AE21" s="58">
        <v>0.26814983347626603</v>
      </c>
      <c r="AF21" s="58">
        <v>0</v>
      </c>
      <c r="AG21" s="58">
        <v>0.26814983347626603</v>
      </c>
      <c r="AH21" s="58">
        <v>0.17194221922595776</v>
      </c>
      <c r="AI21" s="58">
        <v>0</v>
      </c>
      <c r="AJ21" s="58">
        <v>0.17194221922595776</v>
      </c>
      <c r="AK21" s="58">
        <v>0</v>
      </c>
      <c r="AL21" s="58">
        <v>0</v>
      </c>
      <c r="AM21" s="58">
        <v>0</v>
      </c>
      <c r="AN21" s="58">
        <v>9.2878919452657236</v>
      </c>
      <c r="AO21" s="58">
        <v>0</v>
      </c>
      <c r="AP21" s="58">
        <v>0</v>
      </c>
      <c r="AQ21" s="58">
        <v>0</v>
      </c>
      <c r="AR21" s="58">
        <v>0</v>
      </c>
      <c r="AS21" s="58">
        <v>9.2878919452657236</v>
      </c>
      <c r="AT21" s="58">
        <v>34.062063160889423</v>
      </c>
      <c r="AU21" s="58">
        <v>119.75986667456847</v>
      </c>
      <c r="AV21" s="58">
        <v>30.259842949494178</v>
      </c>
      <c r="AW21" s="58">
        <v>0</v>
      </c>
      <c r="AX21" s="58">
        <v>0</v>
      </c>
      <c r="AY21" s="58">
        <v>184.08177278495208</v>
      </c>
    </row>
    <row r="22" spans="1:51" x14ac:dyDescent="0.25">
      <c r="A22" s="309" t="s">
        <v>99</v>
      </c>
      <c r="B22" s="310" t="s">
        <v>4</v>
      </c>
      <c r="C22" s="311">
        <v>5.8120137656323339</v>
      </c>
      <c r="D22" s="311">
        <v>365.81224984382112</v>
      </c>
      <c r="E22" s="311">
        <v>39.282546344434039</v>
      </c>
      <c r="F22" s="311">
        <v>1.3681253692624851</v>
      </c>
      <c r="G22" s="311">
        <v>0</v>
      </c>
      <c r="H22" s="311">
        <v>412.27493532314998</v>
      </c>
      <c r="I22" s="311">
        <v>2.3249679950772224</v>
      </c>
      <c r="J22" s="311">
        <v>46.154974545973261</v>
      </c>
      <c r="K22" s="311">
        <v>7.8655420011969586</v>
      </c>
      <c r="L22" s="311">
        <v>5.2587410585835728E-3</v>
      </c>
      <c r="M22" s="311">
        <v>0</v>
      </c>
      <c r="N22" s="311">
        <v>56.350743283306024</v>
      </c>
      <c r="O22" s="311">
        <v>4.7751465459251197</v>
      </c>
      <c r="P22" s="311">
        <v>0</v>
      </c>
      <c r="Q22" s="311">
        <v>0</v>
      </c>
      <c r="R22" s="311">
        <v>0</v>
      </c>
      <c r="S22" s="311">
        <v>0</v>
      </c>
      <c r="T22" s="311">
        <v>4.7751465459251197</v>
      </c>
      <c r="U22" s="311">
        <v>13.81448398594917</v>
      </c>
      <c r="V22" s="311">
        <v>0</v>
      </c>
      <c r="W22" s="311">
        <v>13.81448398594917</v>
      </c>
      <c r="X22" s="311">
        <v>45.981129465194385</v>
      </c>
      <c r="Y22" s="311">
        <v>0</v>
      </c>
      <c r="Z22" s="311">
        <v>45.981129465194385</v>
      </c>
      <c r="AA22" s="311">
        <v>3.5102989491531398</v>
      </c>
      <c r="AB22" s="311">
        <v>1.8003859415754389</v>
      </c>
      <c r="AC22" s="311">
        <v>0.12599921181113763</v>
      </c>
      <c r="AD22" s="311">
        <v>5.4366841025397168</v>
      </c>
      <c r="AE22" s="311">
        <v>19.275936637504241</v>
      </c>
      <c r="AF22" s="311">
        <v>0</v>
      </c>
      <c r="AG22" s="311">
        <v>19.275936637504241</v>
      </c>
      <c r="AH22" s="311">
        <v>1.4822589636259234</v>
      </c>
      <c r="AI22" s="311">
        <v>0</v>
      </c>
      <c r="AJ22" s="311">
        <v>1.4822589636259234</v>
      </c>
      <c r="AK22" s="311">
        <v>0.36125812250903194</v>
      </c>
      <c r="AL22" s="311">
        <v>0</v>
      </c>
      <c r="AM22" s="311">
        <v>0.36125812250903194</v>
      </c>
      <c r="AN22" s="311">
        <v>20.114078193243607</v>
      </c>
      <c r="AO22" s="311">
        <v>0</v>
      </c>
      <c r="AP22" s="311">
        <v>0</v>
      </c>
      <c r="AQ22" s="311">
        <v>0</v>
      </c>
      <c r="AR22" s="311">
        <v>0</v>
      </c>
      <c r="AS22" s="311">
        <v>20.114078193243607</v>
      </c>
      <c r="AT22" s="311">
        <v>117.45157265458455</v>
      </c>
      <c r="AU22" s="311">
        <v>413.76761033136978</v>
      </c>
      <c r="AV22" s="311">
        <v>47.27408755744213</v>
      </c>
      <c r="AW22" s="311">
        <v>1.3733841103210687</v>
      </c>
      <c r="AX22" s="311">
        <v>0</v>
      </c>
      <c r="AY22" s="311">
        <v>579.86665465371743</v>
      </c>
    </row>
    <row r="23" spans="1:51" x14ac:dyDescent="0.25">
      <c r="A23" s="59" t="s">
        <v>100</v>
      </c>
      <c r="B23" s="49" t="s">
        <v>122</v>
      </c>
      <c r="C23" s="58">
        <v>5.194612392994288</v>
      </c>
      <c r="D23" s="58">
        <v>92.753333099970305</v>
      </c>
      <c r="E23" s="58">
        <v>2.203936926128188</v>
      </c>
      <c r="F23" s="58">
        <v>0</v>
      </c>
      <c r="G23" s="58">
        <v>8.9788761656056604</v>
      </c>
      <c r="H23" s="58">
        <v>109.13075858469844</v>
      </c>
      <c r="I23" s="58">
        <v>1.8460437420922238</v>
      </c>
      <c r="J23" s="58">
        <v>10.502954918808943</v>
      </c>
      <c r="K23" s="58">
        <v>1.6989262259846756</v>
      </c>
      <c r="L23" s="58">
        <v>0</v>
      </c>
      <c r="M23" s="58">
        <v>0</v>
      </c>
      <c r="N23" s="58">
        <v>14.047924886885841</v>
      </c>
      <c r="O23" s="58">
        <v>2.9797359099037961</v>
      </c>
      <c r="P23" s="58">
        <v>0</v>
      </c>
      <c r="Q23" s="58">
        <v>0</v>
      </c>
      <c r="R23" s="58">
        <v>0</v>
      </c>
      <c r="S23" s="58">
        <v>0</v>
      </c>
      <c r="T23" s="58">
        <v>2.9797359099037961</v>
      </c>
      <c r="U23" s="58">
        <v>3.145247198750198</v>
      </c>
      <c r="V23" s="58">
        <v>0</v>
      </c>
      <c r="W23" s="58">
        <v>3.145247198750198</v>
      </c>
      <c r="X23" s="58">
        <v>18.911223885223308</v>
      </c>
      <c r="Y23" s="58">
        <v>0</v>
      </c>
      <c r="Z23" s="58">
        <v>18.911223885223308</v>
      </c>
      <c r="AA23" s="58">
        <v>1.6695438545111185</v>
      </c>
      <c r="AB23" s="58">
        <v>0.17216483941915814</v>
      </c>
      <c r="AC23" s="58">
        <v>0</v>
      </c>
      <c r="AD23" s="58">
        <v>1.8417086939302767</v>
      </c>
      <c r="AE23" s="58">
        <v>13.641517090953384</v>
      </c>
      <c r="AF23" s="58">
        <v>0</v>
      </c>
      <c r="AG23" s="58">
        <v>13.641517090953384</v>
      </c>
      <c r="AH23" s="58">
        <v>0.16123689067205976</v>
      </c>
      <c r="AI23" s="58">
        <v>0</v>
      </c>
      <c r="AJ23" s="58">
        <v>0.16123689067205976</v>
      </c>
      <c r="AK23" s="58">
        <v>1.8611247108042013</v>
      </c>
      <c r="AL23" s="58">
        <v>0</v>
      </c>
      <c r="AM23" s="58">
        <v>1.8611247108042013</v>
      </c>
      <c r="AN23" s="58">
        <v>7.4619398640373307</v>
      </c>
      <c r="AO23" s="58">
        <v>0</v>
      </c>
      <c r="AP23" s="58">
        <v>0</v>
      </c>
      <c r="AQ23" s="58">
        <v>0</v>
      </c>
      <c r="AR23" s="58">
        <v>0</v>
      </c>
      <c r="AS23" s="58">
        <v>7.4619398640373307</v>
      </c>
      <c r="AT23" s="58">
        <v>56.872225512901274</v>
      </c>
      <c r="AU23" s="58">
        <v>103.4284528581984</v>
      </c>
      <c r="AV23" s="58">
        <v>3.9028631521128641</v>
      </c>
      <c r="AW23" s="58">
        <v>0</v>
      </c>
      <c r="AX23" s="58">
        <v>8.9788761656056604</v>
      </c>
      <c r="AY23" s="58">
        <v>173.18241768881822</v>
      </c>
    </row>
    <row r="24" spans="1:51" x14ac:dyDescent="0.25">
      <c r="A24" s="59" t="s">
        <v>100</v>
      </c>
      <c r="B24" s="49" t="s">
        <v>123</v>
      </c>
      <c r="C24" s="58">
        <v>5.8448148312506811</v>
      </c>
      <c r="D24" s="58">
        <v>831.06678374808098</v>
      </c>
      <c r="E24" s="58">
        <v>0</v>
      </c>
      <c r="F24" s="58">
        <v>28.475170959323453</v>
      </c>
      <c r="G24" s="58">
        <v>0</v>
      </c>
      <c r="H24" s="58">
        <v>865.38676953865513</v>
      </c>
      <c r="I24" s="58">
        <v>11.326481757075404</v>
      </c>
      <c r="J24" s="58">
        <v>293.9730184962765</v>
      </c>
      <c r="K24" s="58">
        <v>0</v>
      </c>
      <c r="L24" s="58">
        <v>2.3769692482401101</v>
      </c>
      <c r="M24" s="58">
        <v>0</v>
      </c>
      <c r="N24" s="58">
        <v>307.67646950159201</v>
      </c>
      <c r="O24" s="58">
        <v>39.239648216472922</v>
      </c>
      <c r="P24" s="58">
        <v>0</v>
      </c>
      <c r="Q24" s="58">
        <v>0</v>
      </c>
      <c r="R24" s="58">
        <v>0</v>
      </c>
      <c r="S24" s="58">
        <v>0</v>
      </c>
      <c r="T24" s="58">
        <v>39.239648216472922</v>
      </c>
      <c r="U24" s="58">
        <v>88.225026968894156</v>
      </c>
      <c r="V24" s="58">
        <v>0</v>
      </c>
      <c r="W24" s="58">
        <v>88.225026968894156</v>
      </c>
      <c r="X24" s="58">
        <v>97.714055625134804</v>
      </c>
      <c r="Y24" s="58">
        <v>0</v>
      </c>
      <c r="Z24" s="58">
        <v>97.714055625134804</v>
      </c>
      <c r="AA24" s="58">
        <v>24.569057057349177</v>
      </c>
      <c r="AB24" s="58">
        <v>51.097854633668156</v>
      </c>
      <c r="AC24" s="58">
        <v>3.0874839526877405</v>
      </c>
      <c r="AD24" s="58">
        <v>78.754395643705067</v>
      </c>
      <c r="AE24" s="58">
        <v>67.945092641379006</v>
      </c>
      <c r="AF24" s="58">
        <v>0</v>
      </c>
      <c r="AG24" s="58">
        <v>67.945092641379006</v>
      </c>
      <c r="AH24" s="58">
        <v>5.1530782640525086</v>
      </c>
      <c r="AI24" s="58">
        <v>0</v>
      </c>
      <c r="AJ24" s="58">
        <v>5.1530782640525086</v>
      </c>
      <c r="AK24" s="58">
        <v>2.9626257815433155</v>
      </c>
      <c r="AL24" s="58">
        <v>0</v>
      </c>
      <c r="AM24" s="58">
        <v>2.9626257815433155</v>
      </c>
      <c r="AN24" s="58">
        <v>174.24331700323253</v>
      </c>
      <c r="AO24" s="58">
        <v>290.70361154833944</v>
      </c>
      <c r="AP24" s="58">
        <v>17.848629504330347</v>
      </c>
      <c r="AQ24" s="58">
        <v>0</v>
      </c>
      <c r="AR24" s="58">
        <v>0</v>
      </c>
      <c r="AS24" s="58">
        <v>482.79555805590235</v>
      </c>
      <c r="AT24" s="58">
        <v>517.22319833660129</v>
      </c>
      <c r="AU24" s="58">
        <v>1466.8412684263649</v>
      </c>
      <c r="AV24" s="58">
        <v>20.936113457018084</v>
      </c>
      <c r="AW24" s="58">
        <v>30.852140207563565</v>
      </c>
      <c r="AX24" s="58">
        <v>0</v>
      </c>
      <c r="AY24" s="58">
        <v>2035.8527204275479</v>
      </c>
    </row>
    <row r="25" spans="1:51" x14ac:dyDescent="0.25">
      <c r="A25" s="59" t="s">
        <v>100</v>
      </c>
      <c r="B25" s="49" t="s">
        <v>124</v>
      </c>
      <c r="C25" s="58">
        <v>1.1668378364218306</v>
      </c>
      <c r="D25" s="58">
        <v>15.378418600365636</v>
      </c>
      <c r="E25" s="58">
        <v>4.7640323246703478</v>
      </c>
      <c r="F25" s="58">
        <v>0</v>
      </c>
      <c r="G25" s="58">
        <v>0</v>
      </c>
      <c r="H25" s="58">
        <v>21.309288761457818</v>
      </c>
      <c r="I25" s="58">
        <v>1.038151620728569</v>
      </c>
      <c r="J25" s="58">
        <v>3.8690691822113847</v>
      </c>
      <c r="K25" s="58">
        <v>1.9825987487803538</v>
      </c>
      <c r="L25" s="58">
        <v>0</v>
      </c>
      <c r="M25" s="58">
        <v>0</v>
      </c>
      <c r="N25" s="58">
        <v>6.8898195517203069</v>
      </c>
      <c r="O25" s="58">
        <v>8.4952784661466801E-2</v>
      </c>
      <c r="P25" s="58">
        <v>0</v>
      </c>
      <c r="Q25" s="58">
        <v>0</v>
      </c>
      <c r="R25" s="58">
        <v>0</v>
      </c>
      <c r="S25" s="58">
        <v>0</v>
      </c>
      <c r="T25" s="58">
        <v>8.4952784661466801E-2</v>
      </c>
      <c r="U25" s="58">
        <v>0.11908520875388405</v>
      </c>
      <c r="V25" s="58">
        <v>0</v>
      </c>
      <c r="W25" s="58">
        <v>0.11908520875388405</v>
      </c>
      <c r="X25" s="58">
        <v>1.4817171346704268</v>
      </c>
      <c r="Y25" s="58">
        <v>0</v>
      </c>
      <c r="Z25" s="58">
        <v>1.4817171346704268</v>
      </c>
      <c r="AA25" s="58">
        <v>1.6506293599218267</v>
      </c>
      <c r="AB25" s="58">
        <v>3.4150319669921152</v>
      </c>
      <c r="AC25" s="58">
        <v>1.6374754127958744</v>
      </c>
      <c r="AD25" s="58">
        <v>6.7031367397098158</v>
      </c>
      <c r="AE25" s="58">
        <v>5.7227242504145438E-2</v>
      </c>
      <c r="AF25" s="58">
        <v>0</v>
      </c>
      <c r="AG25" s="58">
        <v>5.7227242504145438E-2</v>
      </c>
      <c r="AH25" s="58">
        <v>0.11016368249587009</v>
      </c>
      <c r="AI25" s="58">
        <v>0</v>
      </c>
      <c r="AJ25" s="58">
        <v>0.11016368249587009</v>
      </c>
      <c r="AK25" s="58">
        <v>3.4176973064188834E-2</v>
      </c>
      <c r="AL25" s="58">
        <v>0</v>
      </c>
      <c r="AM25" s="58">
        <v>3.4176973064188834E-2</v>
      </c>
      <c r="AN25" s="58">
        <v>1.6551603475670449</v>
      </c>
      <c r="AO25" s="58">
        <v>0</v>
      </c>
      <c r="AP25" s="58">
        <v>0</v>
      </c>
      <c r="AQ25" s="58">
        <v>0</v>
      </c>
      <c r="AR25" s="58">
        <v>0</v>
      </c>
      <c r="AS25" s="58">
        <v>1.6551603475670449</v>
      </c>
      <c r="AT25" s="58">
        <v>7.3981021898568171</v>
      </c>
      <c r="AU25" s="58">
        <v>22.662519749569132</v>
      </c>
      <c r="AV25" s="58">
        <v>8.3841064862465764</v>
      </c>
      <c r="AW25" s="58">
        <v>0</v>
      </c>
      <c r="AX25" s="58">
        <v>0</v>
      </c>
      <c r="AY25" s="58">
        <v>38.444728425672523</v>
      </c>
    </row>
    <row r="26" spans="1:51" x14ac:dyDescent="0.25">
      <c r="A26" s="309" t="s">
        <v>100</v>
      </c>
      <c r="B26" s="310" t="s">
        <v>4</v>
      </c>
      <c r="C26" s="311">
        <v>12.2062650606668</v>
      </c>
      <c r="D26" s="311">
        <v>939.19853544841692</v>
      </c>
      <c r="E26" s="311">
        <v>6.9679692507985358</v>
      </c>
      <c r="F26" s="311">
        <v>28.475170959323453</v>
      </c>
      <c r="G26" s="311">
        <v>8.9788761656056604</v>
      </c>
      <c r="H26" s="311">
        <v>995.82681688481136</v>
      </c>
      <c r="I26" s="311">
        <v>14.210677119896197</v>
      </c>
      <c r="J26" s="311">
        <v>308.34504259729681</v>
      </c>
      <c r="K26" s="311">
        <v>3.6815249747650292</v>
      </c>
      <c r="L26" s="311">
        <v>2.3769692482401101</v>
      </c>
      <c r="M26" s="311">
        <v>0</v>
      </c>
      <c r="N26" s="311">
        <v>328.61421394019811</v>
      </c>
      <c r="O26" s="311">
        <v>42.304336911038185</v>
      </c>
      <c r="P26" s="311">
        <v>0</v>
      </c>
      <c r="Q26" s="311">
        <v>0</v>
      </c>
      <c r="R26" s="311">
        <v>0</v>
      </c>
      <c r="S26" s="311">
        <v>0</v>
      </c>
      <c r="T26" s="311">
        <v>42.304336911038185</v>
      </c>
      <c r="U26" s="311">
        <v>91.489359376398241</v>
      </c>
      <c r="V26" s="311">
        <v>0</v>
      </c>
      <c r="W26" s="311">
        <v>91.489359376398241</v>
      </c>
      <c r="X26" s="311">
        <v>118.10699664502854</v>
      </c>
      <c r="Y26" s="311">
        <v>0</v>
      </c>
      <c r="Z26" s="311">
        <v>118.10699664502854</v>
      </c>
      <c r="AA26" s="311">
        <v>27.889230271782122</v>
      </c>
      <c r="AB26" s="311">
        <v>54.685051440079434</v>
      </c>
      <c r="AC26" s="311">
        <v>4.7249593654836151</v>
      </c>
      <c r="AD26" s="311">
        <v>87.299241077345158</v>
      </c>
      <c r="AE26" s="311">
        <v>81.643836974836532</v>
      </c>
      <c r="AF26" s="311">
        <v>0</v>
      </c>
      <c r="AG26" s="311">
        <v>81.643836974836532</v>
      </c>
      <c r="AH26" s="311">
        <v>5.4244788372204384</v>
      </c>
      <c r="AI26" s="311">
        <v>0</v>
      </c>
      <c r="AJ26" s="311">
        <v>5.4244788372204384</v>
      </c>
      <c r="AK26" s="311">
        <v>4.8579274654117057</v>
      </c>
      <c r="AL26" s="311">
        <v>0</v>
      </c>
      <c r="AM26" s="311">
        <v>4.8579274654117057</v>
      </c>
      <c r="AN26" s="311">
        <v>183.3604172148369</v>
      </c>
      <c r="AO26" s="311">
        <v>290.70361154833944</v>
      </c>
      <c r="AP26" s="311">
        <v>17.848629504330347</v>
      </c>
      <c r="AQ26" s="311">
        <v>0</v>
      </c>
      <c r="AR26" s="311">
        <v>0</v>
      </c>
      <c r="AS26" s="311">
        <v>491.91265826750674</v>
      </c>
      <c r="AT26" s="311">
        <v>581.49352603935938</v>
      </c>
      <c r="AU26" s="311">
        <v>1592.9322410341324</v>
      </c>
      <c r="AV26" s="311">
        <v>33.223083095377525</v>
      </c>
      <c r="AW26" s="311">
        <v>30.852140207563565</v>
      </c>
      <c r="AX26" s="311">
        <v>8.9788761656056604</v>
      </c>
      <c r="AY26" s="311">
        <v>2247.4798665420385</v>
      </c>
    </row>
    <row r="27" spans="1:51" x14ac:dyDescent="0.25">
      <c r="A27" s="59" t="s">
        <v>101</v>
      </c>
      <c r="B27" s="49" t="s">
        <v>125</v>
      </c>
      <c r="C27" s="58">
        <v>3.7727218233501092</v>
      </c>
      <c r="D27" s="58">
        <v>4.3844833956907703</v>
      </c>
      <c r="E27" s="58">
        <v>0</v>
      </c>
      <c r="F27" s="58">
        <v>0</v>
      </c>
      <c r="G27" s="58">
        <v>3.2997340145020613</v>
      </c>
      <c r="H27" s="58">
        <v>11.45693923354294</v>
      </c>
      <c r="I27" s="58">
        <v>1.2863901459514451</v>
      </c>
      <c r="J27" s="58">
        <v>2.7021610746194762</v>
      </c>
      <c r="K27" s="58">
        <v>1.7399865767267109</v>
      </c>
      <c r="L27" s="58">
        <v>0</v>
      </c>
      <c r="M27" s="58">
        <v>0</v>
      </c>
      <c r="N27" s="58">
        <v>5.7285377972976317</v>
      </c>
      <c r="O27" s="58">
        <v>0.38166761987077757</v>
      </c>
      <c r="P27" s="58">
        <v>0</v>
      </c>
      <c r="Q27" s="58">
        <v>0</v>
      </c>
      <c r="R27" s="58">
        <v>0</v>
      </c>
      <c r="S27" s="58">
        <v>0</v>
      </c>
      <c r="T27" s="58">
        <v>0.38166761987077757</v>
      </c>
      <c r="U27" s="58">
        <v>0.7606192844550449</v>
      </c>
      <c r="V27" s="58">
        <v>0</v>
      </c>
      <c r="W27" s="58">
        <v>0.7606192844550449</v>
      </c>
      <c r="X27" s="58">
        <v>2.7394449811073338</v>
      </c>
      <c r="Y27" s="58">
        <v>0</v>
      </c>
      <c r="Z27" s="58">
        <v>2.7394449811073338</v>
      </c>
      <c r="AA27" s="58">
        <v>42.924723215839478</v>
      </c>
      <c r="AB27" s="58">
        <v>33.740348718498645</v>
      </c>
      <c r="AC27" s="58">
        <v>21.285776280920803</v>
      </c>
      <c r="AD27" s="58">
        <v>97.950848215258929</v>
      </c>
      <c r="AE27" s="58">
        <v>0.19314622158220454</v>
      </c>
      <c r="AF27" s="58">
        <v>0</v>
      </c>
      <c r="AG27" s="58">
        <v>0.19314622158220454</v>
      </c>
      <c r="AH27" s="58">
        <v>0</v>
      </c>
      <c r="AI27" s="58">
        <v>0</v>
      </c>
      <c r="AJ27" s="58">
        <v>0</v>
      </c>
      <c r="AK27" s="58">
        <v>1.833508726090572</v>
      </c>
      <c r="AL27" s="58">
        <v>0</v>
      </c>
      <c r="AM27" s="58">
        <v>1.833508726090572</v>
      </c>
      <c r="AN27" s="58">
        <v>0.50886644892490118</v>
      </c>
      <c r="AO27" s="58">
        <v>0</v>
      </c>
      <c r="AP27" s="58">
        <v>0</v>
      </c>
      <c r="AQ27" s="58">
        <v>0</v>
      </c>
      <c r="AR27" s="58">
        <v>0</v>
      </c>
      <c r="AS27" s="58">
        <v>0.50886644892490118</v>
      </c>
      <c r="AT27" s="58">
        <v>54.401088444793416</v>
      </c>
      <c r="AU27" s="58">
        <v>40.826993188808892</v>
      </c>
      <c r="AV27" s="58">
        <v>23.025762857647514</v>
      </c>
      <c r="AW27" s="58">
        <v>0</v>
      </c>
      <c r="AX27" s="58">
        <v>3.2997340145020613</v>
      </c>
      <c r="AY27" s="58">
        <v>121.55357850575187</v>
      </c>
    </row>
    <row r="28" spans="1:51" x14ac:dyDescent="0.25">
      <c r="A28" s="59" t="s">
        <v>101</v>
      </c>
      <c r="B28" s="49" t="s">
        <v>126</v>
      </c>
      <c r="C28" s="58">
        <v>15.843006301721443</v>
      </c>
      <c r="D28" s="58">
        <v>138.11322285328009</v>
      </c>
      <c r="E28" s="58">
        <v>4.4605753393862022</v>
      </c>
      <c r="F28" s="58">
        <v>0</v>
      </c>
      <c r="G28" s="58">
        <v>328.82390824538544</v>
      </c>
      <c r="H28" s="58">
        <v>487.24071273977313</v>
      </c>
      <c r="I28" s="58">
        <v>6.9316721951845173</v>
      </c>
      <c r="J28" s="58">
        <v>63.845308120951195</v>
      </c>
      <c r="K28" s="58">
        <v>39.689634065439314</v>
      </c>
      <c r="L28" s="58">
        <v>0</v>
      </c>
      <c r="M28" s="58">
        <v>87.912970958394936</v>
      </c>
      <c r="N28" s="58">
        <v>198.37958533996996</v>
      </c>
      <c r="O28" s="58">
        <v>16.473055872181696</v>
      </c>
      <c r="P28" s="58">
        <v>0</v>
      </c>
      <c r="Q28" s="58">
        <v>0</v>
      </c>
      <c r="R28" s="58">
        <v>0</v>
      </c>
      <c r="S28" s="58">
        <v>0</v>
      </c>
      <c r="T28" s="58">
        <v>16.473055872181696</v>
      </c>
      <c r="U28" s="58">
        <v>37.13365336366202</v>
      </c>
      <c r="V28" s="58">
        <v>0</v>
      </c>
      <c r="W28" s="58">
        <v>37.13365336366202</v>
      </c>
      <c r="X28" s="58">
        <v>22.677126709720248</v>
      </c>
      <c r="Y28" s="58">
        <v>0</v>
      </c>
      <c r="Z28" s="58">
        <v>22.677126709720248</v>
      </c>
      <c r="AA28" s="58">
        <v>35.659184951010282</v>
      </c>
      <c r="AB28" s="58">
        <v>29.733587930581734</v>
      </c>
      <c r="AC28" s="58">
        <v>107.01803140359772</v>
      </c>
      <c r="AD28" s="58">
        <v>172.41080428518973</v>
      </c>
      <c r="AE28" s="58">
        <v>1.2101895041089918</v>
      </c>
      <c r="AF28" s="58">
        <v>0</v>
      </c>
      <c r="AG28" s="58">
        <v>1.2101895041089918</v>
      </c>
      <c r="AH28" s="58">
        <v>0</v>
      </c>
      <c r="AI28" s="58">
        <v>0</v>
      </c>
      <c r="AJ28" s="58">
        <v>0</v>
      </c>
      <c r="AK28" s="58">
        <v>29.353260901468175</v>
      </c>
      <c r="AL28" s="58">
        <v>0</v>
      </c>
      <c r="AM28" s="58">
        <v>29.353260901468175</v>
      </c>
      <c r="AN28" s="58">
        <v>28.699418446610078</v>
      </c>
      <c r="AO28" s="58">
        <v>8.7234496500841132</v>
      </c>
      <c r="AP28" s="58">
        <v>0</v>
      </c>
      <c r="AQ28" s="58">
        <v>0</v>
      </c>
      <c r="AR28" s="58">
        <v>133.62764152237264</v>
      </c>
      <c r="AS28" s="58">
        <v>171.05050961906682</v>
      </c>
      <c r="AT28" s="58">
        <v>193.98056814776172</v>
      </c>
      <c r="AU28" s="58">
        <v>240.41556855489711</v>
      </c>
      <c r="AV28" s="58">
        <v>151.16824080842323</v>
      </c>
      <c r="AW28" s="58">
        <v>0</v>
      </c>
      <c r="AX28" s="58">
        <v>550.36452072615305</v>
      </c>
      <c r="AY28" s="58">
        <v>1135.928898237235</v>
      </c>
    </row>
    <row r="29" spans="1:51" x14ac:dyDescent="0.25">
      <c r="A29" s="59" t="s">
        <v>101</v>
      </c>
      <c r="B29" s="49" t="s">
        <v>127</v>
      </c>
      <c r="C29" s="58">
        <v>4.4748174209424967</v>
      </c>
      <c r="D29" s="58">
        <v>176.57326626548482</v>
      </c>
      <c r="E29" s="58">
        <v>172.51804417306909</v>
      </c>
      <c r="F29" s="58">
        <v>0</v>
      </c>
      <c r="G29" s="58">
        <v>1.979951974589683</v>
      </c>
      <c r="H29" s="58">
        <v>355.54607983408607</v>
      </c>
      <c r="I29" s="58">
        <v>3.2568218566593288</v>
      </c>
      <c r="J29" s="58">
        <v>23.449998543189366</v>
      </c>
      <c r="K29" s="58">
        <v>18.362111002951764</v>
      </c>
      <c r="L29" s="58">
        <v>0</v>
      </c>
      <c r="M29" s="58">
        <v>0.42354704962017864</v>
      </c>
      <c r="N29" s="58">
        <v>45.492478452420634</v>
      </c>
      <c r="O29" s="58">
        <v>1.4648275030667683</v>
      </c>
      <c r="P29" s="58">
        <v>0</v>
      </c>
      <c r="Q29" s="58">
        <v>0</v>
      </c>
      <c r="R29" s="58">
        <v>0</v>
      </c>
      <c r="S29" s="58">
        <v>0</v>
      </c>
      <c r="T29" s="58">
        <v>1.4648275030667683</v>
      </c>
      <c r="U29" s="58">
        <v>4.5566494576803809</v>
      </c>
      <c r="V29" s="58">
        <v>0</v>
      </c>
      <c r="W29" s="58">
        <v>4.5566494576803809</v>
      </c>
      <c r="X29" s="58">
        <v>24.583615575913043</v>
      </c>
      <c r="Y29" s="58">
        <v>0</v>
      </c>
      <c r="Z29" s="58">
        <v>24.583615575913043</v>
      </c>
      <c r="AA29" s="58">
        <v>84.497717450970399</v>
      </c>
      <c r="AB29" s="58">
        <v>129.52413227461096</v>
      </c>
      <c r="AC29" s="58">
        <v>122.99118094278542</v>
      </c>
      <c r="AD29" s="58">
        <v>337.01303066836681</v>
      </c>
      <c r="AE29" s="58">
        <v>1.1769490692796734</v>
      </c>
      <c r="AF29" s="58">
        <v>0</v>
      </c>
      <c r="AG29" s="58">
        <v>1.1769490692796734</v>
      </c>
      <c r="AH29" s="58">
        <v>0</v>
      </c>
      <c r="AI29" s="58">
        <v>0</v>
      </c>
      <c r="AJ29" s="58">
        <v>0</v>
      </c>
      <c r="AK29" s="58">
        <v>87.959565747032826</v>
      </c>
      <c r="AL29" s="58">
        <v>0</v>
      </c>
      <c r="AM29" s="58">
        <v>87.959565747032826</v>
      </c>
      <c r="AN29" s="58">
        <v>10.187565472878566</v>
      </c>
      <c r="AO29" s="58">
        <v>0</v>
      </c>
      <c r="AP29" s="58">
        <v>0</v>
      </c>
      <c r="AQ29" s="58">
        <v>0</v>
      </c>
      <c r="AR29" s="58">
        <v>0</v>
      </c>
      <c r="AS29" s="58">
        <v>10.187565472878566</v>
      </c>
      <c r="AT29" s="58">
        <v>222.15852960384257</v>
      </c>
      <c r="AU29" s="58">
        <v>329.54739708328515</v>
      </c>
      <c r="AV29" s="58">
        <v>313.87133611880625</v>
      </c>
      <c r="AW29" s="58">
        <v>0</v>
      </c>
      <c r="AX29" s="58">
        <v>2.4034990242098613</v>
      </c>
      <c r="AY29" s="58">
        <v>867.98076183014382</v>
      </c>
    </row>
    <row r="30" spans="1:51" x14ac:dyDescent="0.25">
      <c r="A30" s="59" t="s">
        <v>101</v>
      </c>
      <c r="B30" s="49" t="s">
        <v>128</v>
      </c>
      <c r="C30" s="58">
        <v>10.600205120827491</v>
      </c>
      <c r="D30" s="58">
        <v>24.992379351802157</v>
      </c>
      <c r="E30" s="58">
        <v>5.2567095146639939</v>
      </c>
      <c r="F30" s="58">
        <v>0</v>
      </c>
      <c r="G30" s="58">
        <v>0</v>
      </c>
      <c r="H30" s="58">
        <v>40.849293987293642</v>
      </c>
      <c r="I30" s="58">
        <v>4.8342073109843078</v>
      </c>
      <c r="J30" s="58">
        <v>11.155953288862046</v>
      </c>
      <c r="K30" s="58">
        <v>25.921173726207712</v>
      </c>
      <c r="L30" s="58">
        <v>0</v>
      </c>
      <c r="M30" s="58">
        <v>0</v>
      </c>
      <c r="N30" s="58">
        <v>41.911334326054067</v>
      </c>
      <c r="O30" s="58">
        <v>7.4108927435420817</v>
      </c>
      <c r="P30" s="58">
        <v>0</v>
      </c>
      <c r="Q30" s="58">
        <v>0</v>
      </c>
      <c r="R30" s="58">
        <v>0</v>
      </c>
      <c r="S30" s="58">
        <v>0</v>
      </c>
      <c r="T30" s="58">
        <v>7.4108927435420817</v>
      </c>
      <c r="U30" s="58">
        <v>16.442822489683433</v>
      </c>
      <c r="V30" s="58">
        <v>0</v>
      </c>
      <c r="W30" s="58">
        <v>16.442822489683433</v>
      </c>
      <c r="X30" s="58">
        <v>14.603224504627947</v>
      </c>
      <c r="Y30" s="58">
        <v>0</v>
      </c>
      <c r="Z30" s="58">
        <v>14.603224504627947</v>
      </c>
      <c r="AA30" s="58">
        <v>279.92457006900662</v>
      </c>
      <c r="AB30" s="58">
        <v>130.18181014176722</v>
      </c>
      <c r="AC30" s="58">
        <v>341.64557969757431</v>
      </c>
      <c r="AD30" s="58">
        <v>751.75195990834823</v>
      </c>
      <c r="AE30" s="58">
        <v>1.3072598906878592</v>
      </c>
      <c r="AF30" s="58">
        <v>0</v>
      </c>
      <c r="AG30" s="58">
        <v>1.3072598906878592</v>
      </c>
      <c r="AH30" s="58">
        <v>0</v>
      </c>
      <c r="AI30" s="58">
        <v>0</v>
      </c>
      <c r="AJ30" s="58">
        <v>0</v>
      </c>
      <c r="AK30" s="58">
        <v>6.8834511403537331</v>
      </c>
      <c r="AL30" s="58">
        <v>0</v>
      </c>
      <c r="AM30" s="58">
        <v>6.8834511403537331</v>
      </c>
      <c r="AN30" s="58">
        <v>3.8151274410276748</v>
      </c>
      <c r="AO30" s="58">
        <v>0</v>
      </c>
      <c r="AP30" s="58">
        <v>0</v>
      </c>
      <c r="AQ30" s="58">
        <v>0</v>
      </c>
      <c r="AR30" s="58">
        <v>0</v>
      </c>
      <c r="AS30" s="58">
        <v>3.8151274410276748</v>
      </c>
      <c r="AT30" s="58">
        <v>345.82176066132212</v>
      </c>
      <c r="AU30" s="58">
        <v>166.33014278243141</v>
      </c>
      <c r="AV30" s="58">
        <v>372.82346293844603</v>
      </c>
      <c r="AW30" s="58">
        <v>0</v>
      </c>
      <c r="AX30" s="58">
        <v>0</v>
      </c>
      <c r="AY30" s="58">
        <v>884.97536638219958</v>
      </c>
    </row>
    <row r="31" spans="1:51" x14ac:dyDescent="0.25">
      <c r="A31" s="309" t="s">
        <v>101</v>
      </c>
      <c r="B31" s="310" t="s">
        <v>4</v>
      </c>
      <c r="C31" s="311">
        <v>34.690750666841538</v>
      </c>
      <c r="D31" s="311">
        <v>344.06335186625779</v>
      </c>
      <c r="E31" s="311">
        <v>182.23532902711923</v>
      </c>
      <c r="F31" s="311">
        <v>0</v>
      </c>
      <c r="G31" s="311">
        <v>334.10359423447721</v>
      </c>
      <c r="H31" s="311">
        <v>895.09302579469579</v>
      </c>
      <c r="I31" s="311">
        <v>16.309091508779598</v>
      </c>
      <c r="J31" s="311">
        <v>101.15342102762209</v>
      </c>
      <c r="K31" s="311">
        <v>85.712905371325505</v>
      </c>
      <c r="L31" s="311">
        <v>0</v>
      </c>
      <c r="M31" s="311">
        <v>88.336518008015119</v>
      </c>
      <c r="N31" s="311">
        <v>291.5119359157423</v>
      </c>
      <c r="O31" s="311">
        <v>25.730443738661325</v>
      </c>
      <c r="P31" s="311">
        <v>0</v>
      </c>
      <c r="Q31" s="311">
        <v>0</v>
      </c>
      <c r="R31" s="311">
        <v>0</v>
      </c>
      <c r="S31" s="311">
        <v>0</v>
      </c>
      <c r="T31" s="311">
        <v>25.730443738661325</v>
      </c>
      <c r="U31" s="311">
        <v>58.893744595480882</v>
      </c>
      <c r="V31" s="311">
        <v>0</v>
      </c>
      <c r="W31" s="311">
        <v>58.893744595480882</v>
      </c>
      <c r="X31" s="311">
        <v>64.60341177136857</v>
      </c>
      <c r="Y31" s="311">
        <v>0</v>
      </c>
      <c r="Z31" s="311">
        <v>64.60341177136857</v>
      </c>
      <c r="AA31" s="311">
        <v>443.0061956868268</v>
      </c>
      <c r="AB31" s="311">
        <v>323.17987906545852</v>
      </c>
      <c r="AC31" s="311">
        <v>592.94056832487831</v>
      </c>
      <c r="AD31" s="311">
        <v>1359.1266430771636</v>
      </c>
      <c r="AE31" s="311">
        <v>3.887544685658729</v>
      </c>
      <c r="AF31" s="311">
        <v>0</v>
      </c>
      <c r="AG31" s="311">
        <v>3.887544685658729</v>
      </c>
      <c r="AH31" s="311">
        <v>0</v>
      </c>
      <c r="AI31" s="311">
        <v>0</v>
      </c>
      <c r="AJ31" s="311">
        <v>0</v>
      </c>
      <c r="AK31" s="311">
        <v>126.0297865149453</v>
      </c>
      <c r="AL31" s="311">
        <v>0</v>
      </c>
      <c r="AM31" s="311">
        <v>126.0297865149453</v>
      </c>
      <c r="AN31" s="311">
        <v>43.210977809441225</v>
      </c>
      <c r="AO31" s="311">
        <v>8.7234496500841132</v>
      </c>
      <c r="AP31" s="311">
        <v>0</v>
      </c>
      <c r="AQ31" s="311">
        <v>0</v>
      </c>
      <c r="AR31" s="311">
        <v>133.62764152237264</v>
      </c>
      <c r="AS31" s="311">
        <v>185.56206898189794</v>
      </c>
      <c r="AT31" s="311">
        <v>816.36194685771989</v>
      </c>
      <c r="AU31" s="311">
        <v>777.12010160942248</v>
      </c>
      <c r="AV31" s="311">
        <v>860.88880272332301</v>
      </c>
      <c r="AW31" s="311">
        <v>0</v>
      </c>
      <c r="AX31" s="311">
        <v>556.06775376486496</v>
      </c>
      <c r="AY31" s="311">
        <v>3010.4386049553304</v>
      </c>
    </row>
    <row r="32" spans="1:51" x14ac:dyDescent="0.25">
      <c r="A32" s="59" t="s">
        <v>102</v>
      </c>
      <c r="B32" s="49" t="s">
        <v>129</v>
      </c>
      <c r="C32" s="58">
        <v>0</v>
      </c>
      <c r="D32" s="58">
        <v>7.8804113630873083</v>
      </c>
      <c r="E32" s="58">
        <v>0</v>
      </c>
      <c r="F32" s="58">
        <v>1.3029841089468082</v>
      </c>
      <c r="G32" s="58">
        <v>0</v>
      </c>
      <c r="H32" s="58">
        <v>9.1833954720341158</v>
      </c>
      <c r="I32" s="58">
        <v>5.6110407604965541E-3</v>
      </c>
      <c r="J32" s="58">
        <v>2.2565127785642987</v>
      </c>
      <c r="K32" s="58">
        <v>0</v>
      </c>
      <c r="L32" s="58">
        <v>0.40902306326256044</v>
      </c>
      <c r="M32" s="58">
        <v>0</v>
      </c>
      <c r="N32" s="58">
        <v>2.6711468825873554</v>
      </c>
      <c r="O32" s="58">
        <v>0.35096444185813824</v>
      </c>
      <c r="P32" s="58">
        <v>0</v>
      </c>
      <c r="Q32" s="58">
        <v>0</v>
      </c>
      <c r="R32" s="58">
        <v>0</v>
      </c>
      <c r="S32" s="58">
        <v>0</v>
      </c>
      <c r="T32" s="58">
        <v>0.35096444185813824</v>
      </c>
      <c r="U32" s="58">
        <v>0.951486030344039</v>
      </c>
      <c r="V32" s="58">
        <v>0</v>
      </c>
      <c r="W32" s="58">
        <v>0.951486030344039</v>
      </c>
      <c r="X32" s="58">
        <v>1.0746523247405513</v>
      </c>
      <c r="Y32" s="58">
        <v>0</v>
      </c>
      <c r="Z32" s="58">
        <v>1.0746523247405513</v>
      </c>
      <c r="AA32" s="58">
        <v>1.252758096596239</v>
      </c>
      <c r="AB32" s="58">
        <v>0.62385377982450785</v>
      </c>
      <c r="AC32" s="58">
        <v>0</v>
      </c>
      <c r="AD32" s="58">
        <v>1.8766118764207469</v>
      </c>
      <c r="AE32" s="58">
        <v>9.5183076480935838E-2</v>
      </c>
      <c r="AF32" s="58">
        <v>0</v>
      </c>
      <c r="AG32" s="58">
        <v>9.5183076480935838E-2</v>
      </c>
      <c r="AH32" s="58">
        <v>0</v>
      </c>
      <c r="AI32" s="58">
        <v>0</v>
      </c>
      <c r="AJ32" s="58">
        <v>0</v>
      </c>
      <c r="AK32" s="58">
        <v>0.40340068614027136</v>
      </c>
      <c r="AL32" s="58">
        <v>0</v>
      </c>
      <c r="AM32" s="58">
        <v>0.40340068614027136</v>
      </c>
      <c r="AN32" s="58">
        <v>0.90927821767251538</v>
      </c>
      <c r="AO32" s="58">
        <v>0</v>
      </c>
      <c r="AP32" s="58">
        <v>0</v>
      </c>
      <c r="AQ32" s="58">
        <v>0</v>
      </c>
      <c r="AR32" s="58">
        <v>0</v>
      </c>
      <c r="AS32" s="58">
        <v>0.90927821767251538</v>
      </c>
      <c r="AT32" s="58">
        <v>5.0433339136607502</v>
      </c>
      <c r="AU32" s="58">
        <v>10.760777921476114</v>
      </c>
      <c r="AV32" s="58">
        <v>0</v>
      </c>
      <c r="AW32" s="58">
        <v>1.7120071722093688</v>
      </c>
      <c r="AX32" s="58">
        <v>0</v>
      </c>
      <c r="AY32" s="58">
        <v>17.516119007346234</v>
      </c>
    </row>
    <row r="33" spans="1:51" x14ac:dyDescent="0.25">
      <c r="A33" s="59" t="s">
        <v>102</v>
      </c>
      <c r="B33" s="49" t="s">
        <v>130</v>
      </c>
      <c r="C33" s="58">
        <v>0.10547665736122903</v>
      </c>
      <c r="D33" s="58">
        <v>35.928825118284941</v>
      </c>
      <c r="E33" s="58">
        <v>11.928366850895893</v>
      </c>
      <c r="F33" s="58">
        <v>49.270338396739518</v>
      </c>
      <c r="G33" s="58">
        <v>0</v>
      </c>
      <c r="H33" s="58">
        <v>97.233007023281573</v>
      </c>
      <c r="I33" s="58">
        <v>0.55434403229702311</v>
      </c>
      <c r="J33" s="58">
        <v>3.3642687604638448</v>
      </c>
      <c r="K33" s="58">
        <v>0.90896388817898255</v>
      </c>
      <c r="L33" s="58">
        <v>1.5489991762103936</v>
      </c>
      <c r="M33" s="58">
        <v>0</v>
      </c>
      <c r="N33" s="58">
        <v>6.3765758571502449</v>
      </c>
      <c r="O33" s="58">
        <v>7.0700731973288766</v>
      </c>
      <c r="P33" s="58">
        <v>0</v>
      </c>
      <c r="Q33" s="58">
        <v>0</v>
      </c>
      <c r="R33" s="58">
        <v>0</v>
      </c>
      <c r="S33" s="58">
        <v>0</v>
      </c>
      <c r="T33" s="58">
        <v>7.0700731973288766</v>
      </c>
      <c r="U33" s="58">
        <v>8.2110288047213729</v>
      </c>
      <c r="V33" s="58">
        <v>0</v>
      </c>
      <c r="W33" s="58">
        <v>8.2110288047213729</v>
      </c>
      <c r="X33" s="58">
        <v>20.813790878205836</v>
      </c>
      <c r="Y33" s="58">
        <v>0</v>
      </c>
      <c r="Z33" s="58">
        <v>20.813790878205836</v>
      </c>
      <c r="AA33" s="58">
        <v>2.1257179097925749</v>
      </c>
      <c r="AB33" s="58">
        <v>3.3989051953686049</v>
      </c>
      <c r="AC33" s="58">
        <v>0</v>
      </c>
      <c r="AD33" s="58">
        <v>5.5246231051611794</v>
      </c>
      <c r="AE33" s="58">
        <v>7.8168177536183894</v>
      </c>
      <c r="AF33" s="58">
        <v>0</v>
      </c>
      <c r="AG33" s="58">
        <v>7.8168177536183894</v>
      </c>
      <c r="AH33" s="58">
        <v>0.33732371957522089</v>
      </c>
      <c r="AI33" s="58">
        <v>0</v>
      </c>
      <c r="AJ33" s="58">
        <v>0.33732371957522089</v>
      </c>
      <c r="AK33" s="58">
        <v>0</v>
      </c>
      <c r="AL33" s="58">
        <v>0</v>
      </c>
      <c r="AM33" s="58">
        <v>0</v>
      </c>
      <c r="AN33" s="58">
        <v>1.9476067046351211</v>
      </c>
      <c r="AO33" s="58">
        <v>0</v>
      </c>
      <c r="AP33" s="58">
        <v>0</v>
      </c>
      <c r="AQ33" s="58">
        <v>0</v>
      </c>
      <c r="AR33" s="58">
        <v>0</v>
      </c>
      <c r="AS33" s="58">
        <v>1.9476067046351211</v>
      </c>
      <c r="AT33" s="58">
        <v>48.982179566156965</v>
      </c>
      <c r="AU33" s="58">
        <v>42.69199907411739</v>
      </c>
      <c r="AV33" s="58">
        <v>12.837330739074876</v>
      </c>
      <c r="AW33" s="58">
        <v>50.819337572949919</v>
      </c>
      <c r="AX33" s="58">
        <v>0</v>
      </c>
      <c r="AY33" s="58">
        <v>155.33084695229917</v>
      </c>
    </row>
    <row r="34" spans="1:51" x14ac:dyDescent="0.25">
      <c r="A34" s="59" t="s">
        <v>102</v>
      </c>
      <c r="B34" s="49" t="s">
        <v>131</v>
      </c>
      <c r="C34" s="58">
        <v>0.23990861811218009</v>
      </c>
      <c r="D34" s="58">
        <v>49.805009783359175</v>
      </c>
      <c r="E34" s="58">
        <v>4.58477678030515</v>
      </c>
      <c r="F34" s="58">
        <v>46.498915082828248</v>
      </c>
      <c r="G34" s="58">
        <v>0</v>
      </c>
      <c r="H34" s="58">
        <v>101.12861026460476</v>
      </c>
      <c r="I34" s="58">
        <v>0.2361911273081054</v>
      </c>
      <c r="J34" s="58">
        <v>2.1259409715430948</v>
      </c>
      <c r="K34" s="58">
        <v>0.5586257360370932</v>
      </c>
      <c r="L34" s="58">
        <v>1.2718695601253642</v>
      </c>
      <c r="M34" s="58">
        <v>0</v>
      </c>
      <c r="N34" s="58">
        <v>4.1926273950136572</v>
      </c>
      <c r="O34" s="58">
        <v>2.0210887663850791E-2</v>
      </c>
      <c r="P34" s="58">
        <v>0</v>
      </c>
      <c r="Q34" s="58">
        <v>0</v>
      </c>
      <c r="R34" s="58">
        <v>0</v>
      </c>
      <c r="S34" s="58">
        <v>0</v>
      </c>
      <c r="T34" s="58">
        <v>2.0210887663850791E-2</v>
      </c>
      <c r="U34" s="58">
        <v>0.1787249920267911</v>
      </c>
      <c r="V34" s="58">
        <v>0</v>
      </c>
      <c r="W34" s="58">
        <v>0.1787249920267911</v>
      </c>
      <c r="X34" s="58">
        <v>5.8376419488748876</v>
      </c>
      <c r="Y34" s="58">
        <v>0</v>
      </c>
      <c r="Z34" s="58">
        <v>5.8376419488748876</v>
      </c>
      <c r="AA34" s="58">
        <v>0.3639574841730534</v>
      </c>
      <c r="AB34" s="58">
        <v>0</v>
      </c>
      <c r="AC34" s="58">
        <v>0</v>
      </c>
      <c r="AD34" s="58">
        <v>0.3639574841730534</v>
      </c>
      <c r="AE34" s="58">
        <v>0.36024827619369043</v>
      </c>
      <c r="AF34" s="58">
        <v>0</v>
      </c>
      <c r="AG34" s="58">
        <v>0.36024827619369043</v>
      </c>
      <c r="AH34" s="58">
        <v>3.2803445193790191E-3</v>
      </c>
      <c r="AI34" s="58">
        <v>0</v>
      </c>
      <c r="AJ34" s="58">
        <v>3.2803445193790191E-3</v>
      </c>
      <c r="AK34" s="58">
        <v>0</v>
      </c>
      <c r="AL34" s="58">
        <v>0</v>
      </c>
      <c r="AM34" s="58">
        <v>0</v>
      </c>
      <c r="AN34" s="58">
        <v>2.9971276962640707</v>
      </c>
      <c r="AO34" s="58">
        <v>0</v>
      </c>
      <c r="AP34" s="58">
        <v>0</v>
      </c>
      <c r="AQ34" s="58">
        <v>0</v>
      </c>
      <c r="AR34" s="58">
        <v>0</v>
      </c>
      <c r="AS34" s="58">
        <v>2.9971276962640707</v>
      </c>
      <c r="AT34" s="58">
        <v>10.23729133317641</v>
      </c>
      <c r="AU34" s="58">
        <v>51.93095075490227</v>
      </c>
      <c r="AV34" s="58">
        <v>5.1434025163422437</v>
      </c>
      <c r="AW34" s="58">
        <v>47.770784642953608</v>
      </c>
      <c r="AX34" s="58">
        <v>0</v>
      </c>
      <c r="AY34" s="58">
        <v>115.08242924737452</v>
      </c>
    </row>
    <row r="35" spans="1:51" x14ac:dyDescent="0.25">
      <c r="A35" s="309" t="s">
        <v>102</v>
      </c>
      <c r="B35" s="310" t="s">
        <v>4</v>
      </c>
      <c r="C35" s="311">
        <v>0.34538527547340914</v>
      </c>
      <c r="D35" s="311">
        <v>93.614246264731435</v>
      </c>
      <c r="E35" s="311">
        <v>16.513143631201043</v>
      </c>
      <c r="F35" s="311">
        <v>97.072237588514582</v>
      </c>
      <c r="G35" s="311">
        <v>0</v>
      </c>
      <c r="H35" s="311">
        <v>207.54501275992044</v>
      </c>
      <c r="I35" s="311">
        <v>0.79614620036562511</v>
      </c>
      <c r="J35" s="311">
        <v>7.7467225105712387</v>
      </c>
      <c r="K35" s="311">
        <v>1.4675896242160757</v>
      </c>
      <c r="L35" s="311">
        <v>3.2298917995983185</v>
      </c>
      <c r="M35" s="311">
        <v>0</v>
      </c>
      <c r="N35" s="311">
        <v>13.240350134751258</v>
      </c>
      <c r="O35" s="311">
        <v>7.441248526850865</v>
      </c>
      <c r="P35" s="311">
        <v>0</v>
      </c>
      <c r="Q35" s="311">
        <v>0</v>
      </c>
      <c r="R35" s="311">
        <v>0</v>
      </c>
      <c r="S35" s="311">
        <v>0</v>
      </c>
      <c r="T35" s="311">
        <v>7.441248526850865</v>
      </c>
      <c r="U35" s="311">
        <v>9.3412398270922026</v>
      </c>
      <c r="V35" s="311">
        <v>0</v>
      </c>
      <c r="W35" s="311">
        <v>9.3412398270922026</v>
      </c>
      <c r="X35" s="311">
        <v>27.726085151821273</v>
      </c>
      <c r="Y35" s="311">
        <v>0</v>
      </c>
      <c r="Z35" s="311">
        <v>27.726085151821273</v>
      </c>
      <c r="AA35" s="311">
        <v>3.7424334905618672</v>
      </c>
      <c r="AB35" s="311">
        <v>4.0227589751931125</v>
      </c>
      <c r="AC35" s="311">
        <v>0</v>
      </c>
      <c r="AD35" s="311">
        <v>7.7651924657549802</v>
      </c>
      <c r="AE35" s="311">
        <v>8.2722491062930157</v>
      </c>
      <c r="AF35" s="311">
        <v>0</v>
      </c>
      <c r="AG35" s="311">
        <v>8.2722491062930157</v>
      </c>
      <c r="AH35" s="311">
        <v>0.34060406409459992</v>
      </c>
      <c r="AI35" s="311">
        <v>0</v>
      </c>
      <c r="AJ35" s="311">
        <v>0.34060406409459992</v>
      </c>
      <c r="AK35" s="311">
        <v>0.40340068614027136</v>
      </c>
      <c r="AL35" s="311">
        <v>0</v>
      </c>
      <c r="AM35" s="311">
        <v>0.40340068614027136</v>
      </c>
      <c r="AN35" s="311">
        <v>5.8540126185717067</v>
      </c>
      <c r="AO35" s="311">
        <v>0</v>
      </c>
      <c r="AP35" s="311">
        <v>0</v>
      </c>
      <c r="AQ35" s="311">
        <v>0</v>
      </c>
      <c r="AR35" s="311">
        <v>0</v>
      </c>
      <c r="AS35" s="311">
        <v>5.8540126185717067</v>
      </c>
      <c r="AT35" s="311">
        <v>64.262804812994133</v>
      </c>
      <c r="AU35" s="311">
        <v>105.38372775049578</v>
      </c>
      <c r="AV35" s="311">
        <v>17.980733255417121</v>
      </c>
      <c r="AW35" s="311">
        <v>100.30212938811289</v>
      </c>
      <c r="AX35" s="311">
        <v>0</v>
      </c>
      <c r="AY35" s="311">
        <v>287.92939520701992</v>
      </c>
    </row>
    <row r="36" spans="1:51" x14ac:dyDescent="0.25">
      <c r="A36" s="59" t="s">
        <v>103</v>
      </c>
      <c r="B36" s="49" t="s">
        <v>132</v>
      </c>
      <c r="C36" s="58">
        <v>158.62830384361811</v>
      </c>
      <c r="D36" s="58">
        <v>834.89595615240353</v>
      </c>
      <c r="E36" s="58">
        <v>113.00942379169319</v>
      </c>
      <c r="F36" s="58">
        <v>3.7288191591208215</v>
      </c>
      <c r="G36" s="58">
        <v>106.52437693552965</v>
      </c>
      <c r="H36" s="58">
        <v>1216.7868798823654</v>
      </c>
      <c r="I36" s="58">
        <v>46.685480390264921</v>
      </c>
      <c r="J36" s="58">
        <v>57.092030473514924</v>
      </c>
      <c r="K36" s="58">
        <v>57.767048024872345</v>
      </c>
      <c r="L36" s="58">
        <v>0.11818837791672013</v>
      </c>
      <c r="M36" s="58">
        <v>6.2263073849894193</v>
      </c>
      <c r="N36" s="58">
        <v>167.88905465155833</v>
      </c>
      <c r="O36" s="58">
        <v>172.98406365126004</v>
      </c>
      <c r="P36" s="58">
        <v>0.51088478296774487</v>
      </c>
      <c r="Q36" s="58">
        <v>35.335281832856033</v>
      </c>
      <c r="R36" s="58">
        <v>0</v>
      </c>
      <c r="S36" s="58">
        <v>0</v>
      </c>
      <c r="T36" s="58">
        <v>208.83023026708381</v>
      </c>
      <c r="U36" s="58">
        <v>108.30567465032797</v>
      </c>
      <c r="V36" s="58">
        <v>0</v>
      </c>
      <c r="W36" s="58">
        <v>108.30567465032797</v>
      </c>
      <c r="X36" s="58">
        <v>237.50198735564146</v>
      </c>
      <c r="Y36" s="58">
        <v>0</v>
      </c>
      <c r="Z36" s="58">
        <v>237.50198735564146</v>
      </c>
      <c r="AA36" s="58">
        <v>29.536222746220716</v>
      </c>
      <c r="AB36" s="58">
        <v>15.317550808427221</v>
      </c>
      <c r="AC36" s="58">
        <v>66.511497375553645</v>
      </c>
      <c r="AD36" s="58">
        <v>111.36527093020158</v>
      </c>
      <c r="AE36" s="58">
        <v>169.00942568662555</v>
      </c>
      <c r="AF36" s="58">
        <v>0</v>
      </c>
      <c r="AG36" s="58">
        <v>169.00942568662555</v>
      </c>
      <c r="AH36" s="58">
        <v>594.7110475515891</v>
      </c>
      <c r="AI36" s="58">
        <v>0</v>
      </c>
      <c r="AJ36" s="58">
        <v>594.7110475515891</v>
      </c>
      <c r="AK36" s="58">
        <v>0.99503095368434735</v>
      </c>
      <c r="AL36" s="58">
        <v>0</v>
      </c>
      <c r="AM36" s="58">
        <v>0.99503095368434735</v>
      </c>
      <c r="AN36" s="58">
        <v>45.233561930126939</v>
      </c>
      <c r="AO36" s="58">
        <v>23.755310765338706</v>
      </c>
      <c r="AP36" s="58">
        <v>0</v>
      </c>
      <c r="AQ36" s="58">
        <v>0</v>
      </c>
      <c r="AR36" s="58">
        <v>0</v>
      </c>
      <c r="AS36" s="58">
        <v>68.988872695465645</v>
      </c>
      <c r="AT36" s="58">
        <v>1563.5907986866291</v>
      </c>
      <c r="AU36" s="58">
        <v>931.57173298265229</v>
      </c>
      <c r="AV36" s="58">
        <v>272.62325102497522</v>
      </c>
      <c r="AW36" s="58">
        <v>3.8470075370375412</v>
      </c>
      <c r="AX36" s="58">
        <v>112.75068432051904</v>
      </c>
      <c r="AY36" s="58">
        <v>2884.3834745518134</v>
      </c>
    </row>
    <row r="37" spans="1:51" x14ac:dyDescent="0.25">
      <c r="A37" s="59" t="s">
        <v>103</v>
      </c>
      <c r="B37" s="49" t="s">
        <v>133</v>
      </c>
      <c r="C37" s="58">
        <v>11.875359085900465</v>
      </c>
      <c r="D37" s="58">
        <v>172.55467036345905</v>
      </c>
      <c r="E37" s="58">
        <v>31.235038844582451</v>
      </c>
      <c r="F37" s="58">
        <v>9.3218931646684204</v>
      </c>
      <c r="G37" s="58">
        <v>38.039659860828905</v>
      </c>
      <c r="H37" s="58">
        <v>263.0266213194393</v>
      </c>
      <c r="I37" s="58">
        <v>4.1948647906988734</v>
      </c>
      <c r="J37" s="58">
        <v>14.584896922747699</v>
      </c>
      <c r="K37" s="58">
        <v>9.3864857936633825</v>
      </c>
      <c r="L37" s="58">
        <v>0.61531610134075754</v>
      </c>
      <c r="M37" s="58">
        <v>4.8478769168700788</v>
      </c>
      <c r="N37" s="58">
        <v>33.629440525320788</v>
      </c>
      <c r="O37" s="58">
        <v>27.331804100919037</v>
      </c>
      <c r="P37" s="58">
        <v>1.5603200864504425</v>
      </c>
      <c r="Q37" s="58">
        <v>4.991330969975956</v>
      </c>
      <c r="R37" s="58">
        <v>0</v>
      </c>
      <c r="S37" s="58">
        <v>0</v>
      </c>
      <c r="T37" s="58">
        <v>33.883455157345438</v>
      </c>
      <c r="U37" s="58">
        <v>22.585346460623544</v>
      </c>
      <c r="V37" s="58">
        <v>0</v>
      </c>
      <c r="W37" s="58">
        <v>22.585346460623544</v>
      </c>
      <c r="X37" s="58">
        <v>34.536603187850083</v>
      </c>
      <c r="Y37" s="58">
        <v>0</v>
      </c>
      <c r="Z37" s="58">
        <v>34.536603187850083</v>
      </c>
      <c r="AA37" s="58">
        <v>3.3441515015120031</v>
      </c>
      <c r="AB37" s="58">
        <v>2.5694551911580947</v>
      </c>
      <c r="AC37" s="58">
        <v>1.6446683899123924</v>
      </c>
      <c r="AD37" s="58">
        <v>7.5582750825824903</v>
      </c>
      <c r="AE37" s="58">
        <v>27.425036745147175</v>
      </c>
      <c r="AF37" s="58">
        <v>0</v>
      </c>
      <c r="AG37" s="58">
        <v>27.425036745147175</v>
      </c>
      <c r="AH37" s="58">
        <v>52.99596415765545</v>
      </c>
      <c r="AI37" s="58">
        <v>0</v>
      </c>
      <c r="AJ37" s="58">
        <v>52.99596415765545</v>
      </c>
      <c r="AK37" s="58">
        <v>0</v>
      </c>
      <c r="AL37" s="58">
        <v>0</v>
      </c>
      <c r="AM37" s="58">
        <v>0</v>
      </c>
      <c r="AN37" s="58">
        <v>9.0027678616624893</v>
      </c>
      <c r="AO37" s="58">
        <v>0</v>
      </c>
      <c r="AP37" s="58">
        <v>0</v>
      </c>
      <c r="AQ37" s="58">
        <v>0</v>
      </c>
      <c r="AR37" s="58">
        <v>0</v>
      </c>
      <c r="AS37" s="58">
        <v>9.0027678616624893</v>
      </c>
      <c r="AT37" s="58">
        <v>193.29189784814466</v>
      </c>
      <c r="AU37" s="58">
        <v>191.26934256381531</v>
      </c>
      <c r="AV37" s="58">
        <v>47.257523998134182</v>
      </c>
      <c r="AW37" s="58">
        <v>9.9372092660091802</v>
      </c>
      <c r="AX37" s="58">
        <v>42.88753677769899</v>
      </c>
      <c r="AY37" s="58">
        <v>484.64351045380232</v>
      </c>
    </row>
    <row r="38" spans="1:51" x14ac:dyDescent="0.25">
      <c r="A38" s="309" t="s">
        <v>103</v>
      </c>
      <c r="B38" s="310" t="s">
        <v>4</v>
      </c>
      <c r="C38" s="311" t="s">
        <v>490</v>
      </c>
      <c r="D38" s="311">
        <v>1007.4506265158626</v>
      </c>
      <c r="E38" s="311">
        <v>144.24446263627564</v>
      </c>
      <c r="F38" s="311">
        <v>13.050712323789242</v>
      </c>
      <c r="G38" s="311">
        <v>144.56403679635855</v>
      </c>
      <c r="H38" s="311">
        <v>1479.8135012018047</v>
      </c>
      <c r="I38" s="311">
        <v>50.880345180963793</v>
      </c>
      <c r="J38" s="311">
        <v>71.676927396262627</v>
      </c>
      <c r="K38" s="311">
        <v>67.15353381853572</v>
      </c>
      <c r="L38" s="311">
        <v>0.73350447925747764</v>
      </c>
      <c r="M38" s="311">
        <v>11.074184301859498</v>
      </c>
      <c r="N38" s="311">
        <v>201.51849517687913</v>
      </c>
      <c r="O38" s="311">
        <v>200.31586775217909</v>
      </c>
      <c r="P38" s="311">
        <v>2.0712048694181875</v>
      </c>
      <c r="Q38" s="311">
        <v>40.326612802831988</v>
      </c>
      <c r="R38" s="311">
        <v>0</v>
      </c>
      <c r="S38" s="311">
        <v>0</v>
      </c>
      <c r="T38" s="311">
        <v>242.71368542442923</v>
      </c>
      <c r="U38" s="311">
        <v>130.89102111095153</v>
      </c>
      <c r="V38" s="311">
        <v>0</v>
      </c>
      <c r="W38" s="311">
        <v>130.89102111095153</v>
      </c>
      <c r="X38" s="311">
        <v>272.03859054349152</v>
      </c>
      <c r="Y38" s="311">
        <v>0</v>
      </c>
      <c r="Z38" s="311">
        <v>272.03859054349152</v>
      </c>
      <c r="AA38" s="311">
        <v>32.880374247732718</v>
      </c>
      <c r="AB38" s="311">
        <v>17.887005999585316</v>
      </c>
      <c r="AC38" s="311">
        <v>68.156165765466042</v>
      </c>
      <c r="AD38" s="311">
        <v>118.92354601278407</v>
      </c>
      <c r="AE38" s="311">
        <v>196.43446243177272</v>
      </c>
      <c r="AF38" s="311">
        <v>0</v>
      </c>
      <c r="AG38" s="311">
        <v>196.43446243177272</v>
      </c>
      <c r="AH38" s="311">
        <v>647.70701170924451</v>
      </c>
      <c r="AI38" s="311">
        <v>0</v>
      </c>
      <c r="AJ38" s="311">
        <v>647.70701170924451</v>
      </c>
      <c r="AK38" s="311">
        <v>0.99503095368434735</v>
      </c>
      <c r="AL38" s="311">
        <v>0</v>
      </c>
      <c r="AM38" s="311">
        <v>0.99503095368434735</v>
      </c>
      <c r="AN38" s="311">
        <v>54.23632979178943</v>
      </c>
      <c r="AO38" s="311">
        <v>23.755310765338706</v>
      </c>
      <c r="AP38" s="311">
        <v>0</v>
      </c>
      <c r="AQ38" s="311">
        <v>0</v>
      </c>
      <c r="AR38" s="311">
        <v>0</v>
      </c>
      <c r="AS38" s="311">
        <v>77.991640557128136</v>
      </c>
      <c r="AT38" s="311">
        <v>1756.8826965347737</v>
      </c>
      <c r="AU38" s="311">
        <v>1122.8410755464677</v>
      </c>
      <c r="AV38" s="311">
        <v>319.88077502310944</v>
      </c>
      <c r="AW38" s="311">
        <v>13.784216803046721</v>
      </c>
      <c r="AX38" s="311">
        <v>155.63822109821803</v>
      </c>
      <c r="AY38" s="311">
        <v>3369.0269850056156</v>
      </c>
    </row>
    <row r="39" spans="1:51" x14ac:dyDescent="0.25">
      <c r="A39" s="59" t="s">
        <v>104</v>
      </c>
      <c r="B39" s="49" t="s">
        <v>134</v>
      </c>
      <c r="C39" s="58">
        <v>5.161447101278541</v>
      </c>
      <c r="D39" s="58">
        <v>5.1654960396333029</v>
      </c>
      <c r="E39" s="58">
        <v>0</v>
      </c>
      <c r="F39" s="58">
        <v>0</v>
      </c>
      <c r="G39" s="58">
        <v>5.6553652809357011</v>
      </c>
      <c r="H39" s="58">
        <v>15.982308421847545</v>
      </c>
      <c r="I39" s="58">
        <v>6.7854313693758552</v>
      </c>
      <c r="J39" s="58">
        <v>5.6987604378880752</v>
      </c>
      <c r="K39" s="58">
        <v>8.371304820666392</v>
      </c>
      <c r="L39" s="58">
        <v>0</v>
      </c>
      <c r="M39" s="58">
        <v>0</v>
      </c>
      <c r="N39" s="58">
        <v>20.855496627930322</v>
      </c>
      <c r="O39" s="58">
        <v>2.2880134597793744</v>
      </c>
      <c r="P39" s="58">
        <v>0</v>
      </c>
      <c r="Q39" s="58">
        <v>0</v>
      </c>
      <c r="R39" s="58">
        <v>0</v>
      </c>
      <c r="S39" s="58">
        <v>0</v>
      </c>
      <c r="T39" s="58">
        <v>2.2880134597793744</v>
      </c>
      <c r="U39" s="58">
        <v>0.45385006791389537</v>
      </c>
      <c r="V39" s="58">
        <v>0</v>
      </c>
      <c r="W39" s="58">
        <v>0.45385006791389537</v>
      </c>
      <c r="X39" s="58">
        <v>10.903474626204288</v>
      </c>
      <c r="Y39" s="58">
        <v>0</v>
      </c>
      <c r="Z39" s="58">
        <v>10.903474626204288</v>
      </c>
      <c r="AA39" s="58">
        <v>5.3447913508913529E-2</v>
      </c>
      <c r="AB39" s="58">
        <v>0</v>
      </c>
      <c r="AC39" s="58">
        <v>0</v>
      </c>
      <c r="AD39" s="58">
        <v>5.3447913508913529E-2</v>
      </c>
      <c r="AE39" s="58">
        <v>0.69418169192613177</v>
      </c>
      <c r="AF39" s="58">
        <v>0</v>
      </c>
      <c r="AG39" s="58">
        <v>0.69418169192613177</v>
      </c>
      <c r="AH39" s="58">
        <v>3.2140408945232394E-3</v>
      </c>
      <c r="AI39" s="58">
        <v>0</v>
      </c>
      <c r="AJ39" s="58">
        <v>3.2140408945232394E-3</v>
      </c>
      <c r="AK39" s="58">
        <v>0</v>
      </c>
      <c r="AL39" s="58">
        <v>0</v>
      </c>
      <c r="AM39" s="58">
        <v>0</v>
      </c>
      <c r="AN39" s="58">
        <v>6.1495387728602591</v>
      </c>
      <c r="AO39" s="58">
        <v>0</v>
      </c>
      <c r="AP39" s="58">
        <v>0</v>
      </c>
      <c r="AQ39" s="58">
        <v>0</v>
      </c>
      <c r="AR39" s="58">
        <v>0</v>
      </c>
      <c r="AS39" s="58">
        <v>6.1495387728602591</v>
      </c>
      <c r="AT39" s="58">
        <v>32.492598978471293</v>
      </c>
      <c r="AU39" s="58">
        <v>10.86425647752138</v>
      </c>
      <c r="AV39" s="58">
        <v>8.371304820666392</v>
      </c>
      <c r="AW39" s="58">
        <v>0</v>
      </c>
      <c r="AX39" s="58">
        <v>5.6553652809357011</v>
      </c>
      <c r="AY39" s="58">
        <v>57.383525557594766</v>
      </c>
    </row>
    <row r="40" spans="1:51" x14ac:dyDescent="0.25">
      <c r="A40" s="59" t="s">
        <v>104</v>
      </c>
      <c r="B40" s="49" t="s">
        <v>135</v>
      </c>
      <c r="C40" s="58">
        <v>8.4212262984016899</v>
      </c>
      <c r="D40" s="58">
        <v>320.46917244069988</v>
      </c>
      <c r="E40" s="58">
        <v>0</v>
      </c>
      <c r="F40" s="58">
        <v>0</v>
      </c>
      <c r="G40" s="58">
        <v>0</v>
      </c>
      <c r="H40" s="58">
        <v>328.89039873910156</v>
      </c>
      <c r="I40" s="58">
        <v>3.7518860537666856</v>
      </c>
      <c r="J40" s="58">
        <v>2.7066222673284122</v>
      </c>
      <c r="K40" s="58">
        <v>0.20492772233509296</v>
      </c>
      <c r="L40" s="58">
        <v>0</v>
      </c>
      <c r="M40" s="58">
        <v>0</v>
      </c>
      <c r="N40" s="58">
        <v>6.66343604343019</v>
      </c>
      <c r="O40" s="58">
        <v>3.4764328416989283</v>
      </c>
      <c r="P40" s="58">
        <v>0</v>
      </c>
      <c r="Q40" s="58">
        <v>0</v>
      </c>
      <c r="R40" s="58">
        <v>0</v>
      </c>
      <c r="S40" s="58">
        <v>0</v>
      </c>
      <c r="T40" s="58">
        <v>3.4764328416989283</v>
      </c>
      <c r="U40" s="58">
        <v>37.357433132702077</v>
      </c>
      <c r="V40" s="58">
        <v>0</v>
      </c>
      <c r="W40" s="58">
        <v>37.357433132702077</v>
      </c>
      <c r="X40" s="58">
        <v>84.918348823789074</v>
      </c>
      <c r="Y40" s="58">
        <v>0</v>
      </c>
      <c r="Z40" s="58">
        <v>84.918348823789074</v>
      </c>
      <c r="AA40" s="58">
        <v>38.414035642944967</v>
      </c>
      <c r="AB40" s="58">
        <v>23.182908472473947</v>
      </c>
      <c r="AC40" s="58">
        <v>0.28292104303617527</v>
      </c>
      <c r="AD40" s="58">
        <v>61.87986515845509</v>
      </c>
      <c r="AE40" s="58">
        <v>2.880911699763403</v>
      </c>
      <c r="AF40" s="58">
        <v>0</v>
      </c>
      <c r="AG40" s="58">
        <v>2.880911699763403</v>
      </c>
      <c r="AH40" s="58">
        <v>0.22737266874257417</v>
      </c>
      <c r="AI40" s="58">
        <v>0</v>
      </c>
      <c r="AJ40" s="58">
        <v>0.22737266874257417</v>
      </c>
      <c r="AK40" s="58">
        <v>304.95139424212613</v>
      </c>
      <c r="AL40" s="58">
        <v>0</v>
      </c>
      <c r="AM40" s="58">
        <v>304.95139424212613</v>
      </c>
      <c r="AN40" s="58">
        <v>69.097689511342054</v>
      </c>
      <c r="AO40" s="58">
        <v>0</v>
      </c>
      <c r="AP40" s="58">
        <v>0</v>
      </c>
      <c r="AQ40" s="58">
        <v>0</v>
      </c>
      <c r="AR40" s="58">
        <v>0</v>
      </c>
      <c r="AS40" s="58">
        <v>69.097689511342054</v>
      </c>
      <c r="AT40" s="58">
        <v>553.49673103183204</v>
      </c>
      <c r="AU40" s="58">
        <v>346.35870318050223</v>
      </c>
      <c r="AV40" s="58">
        <v>0.4878487653712682</v>
      </c>
      <c r="AW40" s="58">
        <v>0</v>
      </c>
      <c r="AX40" s="58">
        <v>0</v>
      </c>
      <c r="AY40" s="58">
        <v>900.3432829777056</v>
      </c>
    </row>
    <row r="41" spans="1:51" x14ac:dyDescent="0.25">
      <c r="A41" s="59" t="s">
        <v>104</v>
      </c>
      <c r="B41" s="49" t="s">
        <v>136</v>
      </c>
      <c r="C41" s="58">
        <v>49.160562033590615</v>
      </c>
      <c r="D41" s="58">
        <v>51.859017220274715</v>
      </c>
      <c r="E41" s="58">
        <v>0</v>
      </c>
      <c r="F41" s="58">
        <v>0</v>
      </c>
      <c r="G41" s="58">
        <v>0</v>
      </c>
      <c r="H41" s="58">
        <v>101.01957925386533</v>
      </c>
      <c r="I41" s="58">
        <v>1.1668699205955895</v>
      </c>
      <c r="J41" s="58">
        <v>1.9640634179481664</v>
      </c>
      <c r="K41" s="58">
        <v>4.5443026927892634</v>
      </c>
      <c r="L41" s="58">
        <v>0</v>
      </c>
      <c r="M41" s="58">
        <v>0</v>
      </c>
      <c r="N41" s="58">
        <v>7.6752360313330197</v>
      </c>
      <c r="O41" s="58">
        <v>5.9943828210309826</v>
      </c>
      <c r="P41" s="58">
        <v>0</v>
      </c>
      <c r="Q41" s="58">
        <v>0</v>
      </c>
      <c r="R41" s="58">
        <v>0</v>
      </c>
      <c r="S41" s="58">
        <v>0</v>
      </c>
      <c r="T41" s="58">
        <v>5.9943828210309826</v>
      </c>
      <c r="U41" s="58">
        <v>8.3336778500950945</v>
      </c>
      <c r="V41" s="58">
        <v>0</v>
      </c>
      <c r="W41" s="58">
        <v>8.3336778500950945</v>
      </c>
      <c r="X41" s="58">
        <v>89.907950762122368</v>
      </c>
      <c r="Y41" s="58">
        <v>0</v>
      </c>
      <c r="Z41" s="58">
        <v>89.907950762122368</v>
      </c>
      <c r="AA41" s="58">
        <v>1.5718007809760759</v>
      </c>
      <c r="AB41" s="58">
        <v>0.24155895493923357</v>
      </c>
      <c r="AC41" s="58">
        <v>0.60934680216693682</v>
      </c>
      <c r="AD41" s="58">
        <v>2.4227065380822461</v>
      </c>
      <c r="AE41" s="58">
        <v>6.1868857814571081</v>
      </c>
      <c r="AF41" s="58">
        <v>0</v>
      </c>
      <c r="AG41" s="58">
        <v>6.1868857814571081</v>
      </c>
      <c r="AH41" s="58">
        <v>0.23557630730021387</v>
      </c>
      <c r="AI41" s="58">
        <v>0</v>
      </c>
      <c r="AJ41" s="58">
        <v>0.23557630730021387</v>
      </c>
      <c r="AK41" s="58">
        <v>1.7473107856862926</v>
      </c>
      <c r="AL41" s="58">
        <v>0</v>
      </c>
      <c r="AM41" s="58">
        <v>1.7473107856862926</v>
      </c>
      <c r="AN41" s="58">
        <v>14.041216442599811</v>
      </c>
      <c r="AO41" s="58">
        <v>0</v>
      </c>
      <c r="AP41" s="58">
        <v>0</v>
      </c>
      <c r="AQ41" s="58">
        <v>0</v>
      </c>
      <c r="AR41" s="58">
        <v>0</v>
      </c>
      <c r="AS41" s="58">
        <v>14.041216442599811</v>
      </c>
      <c r="AT41" s="58">
        <v>178.34623354885974</v>
      </c>
      <c r="AU41" s="58">
        <v>54.064639593162113</v>
      </c>
      <c r="AV41" s="58">
        <v>5.1536494949562002</v>
      </c>
      <c r="AW41" s="58">
        <v>0</v>
      </c>
      <c r="AX41" s="58">
        <v>0</v>
      </c>
      <c r="AY41" s="58">
        <v>237.56452263697804</v>
      </c>
    </row>
    <row r="42" spans="1:51" x14ac:dyDescent="0.25">
      <c r="A42" s="59" t="s">
        <v>104</v>
      </c>
      <c r="B42" s="49" t="s">
        <v>137</v>
      </c>
      <c r="C42" s="58">
        <v>15.661893383358709</v>
      </c>
      <c r="D42" s="58">
        <v>103.31573586105803</v>
      </c>
      <c r="E42" s="58">
        <v>9.9405387196533539</v>
      </c>
      <c r="F42" s="58">
        <v>0</v>
      </c>
      <c r="G42" s="58">
        <v>0</v>
      </c>
      <c r="H42" s="58">
        <v>128.91816796407008</v>
      </c>
      <c r="I42" s="58">
        <v>0.4078981853638397</v>
      </c>
      <c r="J42" s="58">
        <v>0.23355574069961019</v>
      </c>
      <c r="K42" s="58">
        <v>3.737355935822443E-2</v>
      </c>
      <c r="L42" s="58">
        <v>0</v>
      </c>
      <c r="M42" s="58">
        <v>0</v>
      </c>
      <c r="N42" s="58">
        <v>0.67882748542167426</v>
      </c>
      <c r="O42" s="58">
        <v>15.920356023948179</v>
      </c>
      <c r="P42" s="58">
        <v>0</v>
      </c>
      <c r="Q42" s="58">
        <v>0</v>
      </c>
      <c r="R42" s="58">
        <v>0</v>
      </c>
      <c r="S42" s="58">
        <v>0</v>
      </c>
      <c r="T42" s="58">
        <v>15.920356023948179</v>
      </c>
      <c r="U42" s="58">
        <v>9.0613525120917888</v>
      </c>
      <c r="V42" s="58">
        <v>0</v>
      </c>
      <c r="W42" s="58">
        <v>9.0613525120917888</v>
      </c>
      <c r="X42" s="58">
        <v>127.71711096557654</v>
      </c>
      <c r="Y42" s="58">
        <v>0</v>
      </c>
      <c r="Z42" s="58">
        <v>127.71711096557654</v>
      </c>
      <c r="AA42" s="58">
        <v>1.1481290054051319</v>
      </c>
      <c r="AB42" s="58">
        <v>0</v>
      </c>
      <c r="AC42" s="58">
        <v>0</v>
      </c>
      <c r="AD42" s="58">
        <v>1.1481290054051319</v>
      </c>
      <c r="AE42" s="58">
        <v>3.8545764250275441</v>
      </c>
      <c r="AF42" s="58">
        <v>0</v>
      </c>
      <c r="AG42" s="58">
        <v>3.8545764250275441</v>
      </c>
      <c r="AH42" s="58">
        <v>0.52117061627060302</v>
      </c>
      <c r="AI42" s="58">
        <v>0</v>
      </c>
      <c r="AJ42" s="58">
        <v>0.52117061627060302</v>
      </c>
      <c r="AK42" s="58">
        <v>2.3357289946937581</v>
      </c>
      <c r="AL42" s="58">
        <v>0</v>
      </c>
      <c r="AM42" s="58">
        <v>2.3357289946937581</v>
      </c>
      <c r="AN42" s="58">
        <v>21.616068990866736</v>
      </c>
      <c r="AO42" s="58">
        <v>0</v>
      </c>
      <c r="AP42" s="58">
        <v>0</v>
      </c>
      <c r="AQ42" s="58">
        <v>0</v>
      </c>
      <c r="AR42" s="58">
        <v>0</v>
      </c>
      <c r="AS42" s="58">
        <v>21.616068990866736</v>
      </c>
      <c r="AT42" s="58">
        <v>198.24428517999499</v>
      </c>
      <c r="AU42" s="58">
        <v>103.54929160175766</v>
      </c>
      <c r="AV42" s="58">
        <v>9.9779122790115782</v>
      </c>
      <c r="AW42" s="58">
        <v>0</v>
      </c>
      <c r="AX42" s="58">
        <v>0</v>
      </c>
      <c r="AY42" s="58">
        <v>311.77148906076428</v>
      </c>
    </row>
    <row r="43" spans="1:51" x14ac:dyDescent="0.25">
      <c r="A43" s="59" t="s">
        <v>104</v>
      </c>
      <c r="B43" s="49" t="s">
        <v>138</v>
      </c>
      <c r="C43" s="58">
        <v>22.362128856957643</v>
      </c>
      <c r="D43" s="58">
        <v>81.302045877786725</v>
      </c>
      <c r="E43" s="58">
        <v>24.349946704719187</v>
      </c>
      <c r="F43" s="58">
        <v>0</v>
      </c>
      <c r="G43" s="58">
        <v>55.342072473587244</v>
      </c>
      <c r="H43" s="58">
        <v>183.35619391305082</v>
      </c>
      <c r="I43" s="58">
        <v>0.85312439307249777</v>
      </c>
      <c r="J43" s="58">
        <v>2.2501036101274803</v>
      </c>
      <c r="K43" s="58">
        <v>2.0462903368033958</v>
      </c>
      <c r="L43" s="58">
        <v>0</v>
      </c>
      <c r="M43" s="58">
        <v>2.2082562136759183</v>
      </c>
      <c r="N43" s="58">
        <v>7.3577745536792927</v>
      </c>
      <c r="O43" s="58">
        <v>9.6199811629888714</v>
      </c>
      <c r="P43" s="58">
        <v>0</v>
      </c>
      <c r="Q43" s="58">
        <v>0</v>
      </c>
      <c r="R43" s="58">
        <v>0</v>
      </c>
      <c r="S43" s="58">
        <v>0</v>
      </c>
      <c r="T43" s="58">
        <v>9.6199811629888714</v>
      </c>
      <c r="U43" s="58">
        <v>3.2950689452622703</v>
      </c>
      <c r="V43" s="58">
        <v>0</v>
      </c>
      <c r="W43" s="58">
        <v>3.2950689452622703</v>
      </c>
      <c r="X43" s="58">
        <v>47.181230801170521</v>
      </c>
      <c r="Y43" s="58">
        <v>0</v>
      </c>
      <c r="Z43" s="58">
        <v>47.181230801170521</v>
      </c>
      <c r="AA43" s="58">
        <v>1.5160786124804206</v>
      </c>
      <c r="AB43" s="58">
        <v>0.64567592555195674</v>
      </c>
      <c r="AC43" s="58">
        <v>0.71533573424180896</v>
      </c>
      <c r="AD43" s="58">
        <v>2.8770902722741862</v>
      </c>
      <c r="AE43" s="58">
        <v>2.6423742830950028</v>
      </c>
      <c r="AF43" s="58">
        <v>0</v>
      </c>
      <c r="AG43" s="58">
        <v>2.6423742830950028</v>
      </c>
      <c r="AH43" s="58">
        <v>0.36817108475427712</v>
      </c>
      <c r="AI43" s="58">
        <v>0</v>
      </c>
      <c r="AJ43" s="58">
        <v>0.36817108475427712</v>
      </c>
      <c r="AK43" s="58">
        <v>1.752642935915615</v>
      </c>
      <c r="AL43" s="58">
        <v>0</v>
      </c>
      <c r="AM43" s="58">
        <v>1.752642935915615</v>
      </c>
      <c r="AN43" s="58">
        <v>14.184390422717348</v>
      </c>
      <c r="AO43" s="58">
        <v>0</v>
      </c>
      <c r="AP43" s="58">
        <v>0</v>
      </c>
      <c r="AQ43" s="58">
        <v>0</v>
      </c>
      <c r="AR43" s="58">
        <v>0</v>
      </c>
      <c r="AS43" s="58">
        <v>14.184390422717348</v>
      </c>
      <c r="AT43" s="58">
        <v>103.77519145272512</v>
      </c>
      <c r="AU43" s="58">
        <v>84.197825413466177</v>
      </c>
      <c r="AV43" s="58">
        <v>27.111572775764394</v>
      </c>
      <c r="AW43" s="58">
        <v>0</v>
      </c>
      <c r="AX43" s="58">
        <v>57.550328687263161</v>
      </c>
      <c r="AY43" s="58">
        <v>272.63491832921886</v>
      </c>
    </row>
    <row r="44" spans="1:51" x14ac:dyDescent="0.25">
      <c r="A44" s="59" t="s">
        <v>104</v>
      </c>
      <c r="B44" s="49" t="s">
        <v>139</v>
      </c>
      <c r="C44" s="58">
        <v>223.21335670184436</v>
      </c>
      <c r="D44" s="58">
        <v>143.08675314592327</v>
      </c>
      <c r="E44" s="58">
        <v>71.90251827725632</v>
      </c>
      <c r="F44" s="58">
        <v>0</v>
      </c>
      <c r="G44" s="58">
        <v>90.731067091676621</v>
      </c>
      <c r="H44" s="58">
        <v>528.93369521670058</v>
      </c>
      <c r="I44" s="58">
        <v>3.8901312384764046</v>
      </c>
      <c r="J44" s="58">
        <v>1.4061240179357799</v>
      </c>
      <c r="K44" s="58">
        <v>8.08165642642291</v>
      </c>
      <c r="L44" s="58">
        <v>0</v>
      </c>
      <c r="M44" s="58">
        <v>0.14499088404487698</v>
      </c>
      <c r="N44" s="58">
        <v>13.522902566879971</v>
      </c>
      <c r="O44" s="58">
        <v>50.892430654882965</v>
      </c>
      <c r="P44" s="58">
        <v>0</v>
      </c>
      <c r="Q44" s="58">
        <v>0</v>
      </c>
      <c r="R44" s="58">
        <v>0</v>
      </c>
      <c r="S44" s="58">
        <v>0</v>
      </c>
      <c r="T44" s="58">
        <v>50.892430654882965</v>
      </c>
      <c r="U44" s="58">
        <v>21.660987605253659</v>
      </c>
      <c r="V44" s="58">
        <v>0</v>
      </c>
      <c r="W44" s="58">
        <v>21.660987605253659</v>
      </c>
      <c r="X44" s="58">
        <v>196.1468409753497</v>
      </c>
      <c r="Y44" s="58">
        <v>0</v>
      </c>
      <c r="Z44" s="58">
        <v>196.1468409753497</v>
      </c>
      <c r="AA44" s="58">
        <v>7.7459575429650984</v>
      </c>
      <c r="AB44" s="58">
        <v>2.2972308801133248</v>
      </c>
      <c r="AC44" s="58">
        <v>19.933970045409733</v>
      </c>
      <c r="AD44" s="58">
        <v>29.977158468488156</v>
      </c>
      <c r="AE44" s="58">
        <v>33.331240062296423</v>
      </c>
      <c r="AF44" s="58">
        <v>0</v>
      </c>
      <c r="AG44" s="58">
        <v>33.331240062296423</v>
      </c>
      <c r="AH44" s="58">
        <v>6.775724259666382</v>
      </c>
      <c r="AI44" s="58">
        <v>0</v>
      </c>
      <c r="AJ44" s="58">
        <v>6.775724259666382</v>
      </c>
      <c r="AK44" s="58">
        <v>338.21880601613799</v>
      </c>
      <c r="AL44" s="58">
        <v>0</v>
      </c>
      <c r="AM44" s="58">
        <v>338.21880601613799</v>
      </c>
      <c r="AN44" s="58">
        <v>72.015954909927146</v>
      </c>
      <c r="AO44" s="58">
        <v>0</v>
      </c>
      <c r="AP44" s="58">
        <v>0</v>
      </c>
      <c r="AQ44" s="58">
        <v>0</v>
      </c>
      <c r="AR44" s="58">
        <v>0</v>
      </c>
      <c r="AS44" s="58">
        <v>72.015954909927146</v>
      </c>
      <c r="AT44" s="58">
        <v>953.89143005538153</v>
      </c>
      <c r="AU44" s="58">
        <v>146.79010804397237</v>
      </c>
      <c r="AV44" s="58">
        <v>99.918144749088967</v>
      </c>
      <c r="AW44" s="58">
        <v>0</v>
      </c>
      <c r="AX44" s="58">
        <v>90.876057975721494</v>
      </c>
      <c r="AY44" s="58">
        <v>1291.4757408241644</v>
      </c>
    </row>
    <row r="45" spans="1:51" x14ac:dyDescent="0.25">
      <c r="A45" s="309" t="s">
        <v>104</v>
      </c>
      <c r="B45" s="310" t="s">
        <v>4</v>
      </c>
      <c r="C45" s="311">
        <v>323.98061437543157</v>
      </c>
      <c r="D45" s="311">
        <v>705.19822058537591</v>
      </c>
      <c r="E45" s="311">
        <v>106.19300370162887</v>
      </c>
      <c r="F45" s="311">
        <v>0</v>
      </c>
      <c r="G45" s="311">
        <v>151.72850484619957</v>
      </c>
      <c r="H45" s="311">
        <v>1287.1003435086359</v>
      </c>
      <c r="I45" s="311">
        <v>16.855341160650873</v>
      </c>
      <c r="J45" s="311">
        <v>14.259229491927524</v>
      </c>
      <c r="K45" s="311">
        <v>23.285855558375278</v>
      </c>
      <c r="L45" s="311">
        <v>0</v>
      </c>
      <c r="M45" s="311">
        <v>2.3532470977207951</v>
      </c>
      <c r="N45" s="311">
        <v>56.753673308674465</v>
      </c>
      <c r="O45" s="311">
        <v>88.191596964329307</v>
      </c>
      <c r="P45" s="311">
        <v>0</v>
      </c>
      <c r="Q45" s="311">
        <v>0</v>
      </c>
      <c r="R45" s="311">
        <v>0</v>
      </c>
      <c r="S45" s="311">
        <v>0</v>
      </c>
      <c r="T45" s="311">
        <v>88.191596964329307</v>
      </c>
      <c r="U45" s="311">
        <v>80.162370113318786</v>
      </c>
      <c r="V45" s="311">
        <v>0</v>
      </c>
      <c r="W45" s="311">
        <v>80.162370113318786</v>
      </c>
      <c r="X45" s="311">
        <v>556.77495695421248</v>
      </c>
      <c r="Y45" s="311">
        <v>0</v>
      </c>
      <c r="Z45" s="311">
        <v>556.77495695421248</v>
      </c>
      <c r="AA45" s="311">
        <v>50.449449498280607</v>
      </c>
      <c r="AB45" s="311">
        <v>26.367374233078461</v>
      </c>
      <c r="AC45" s="311">
        <v>21.541573624854653</v>
      </c>
      <c r="AD45" s="311">
        <v>98.358397356213729</v>
      </c>
      <c r="AE45" s="311">
        <v>49.590169943565613</v>
      </c>
      <c r="AF45" s="311">
        <v>0</v>
      </c>
      <c r="AG45" s="311">
        <v>49.590169943565613</v>
      </c>
      <c r="AH45" s="311">
        <v>8.1312289776285738</v>
      </c>
      <c r="AI45" s="311">
        <v>0</v>
      </c>
      <c r="AJ45" s="311">
        <v>8.1312289776285738</v>
      </c>
      <c r="AK45" s="311">
        <v>649.00588297455977</v>
      </c>
      <c r="AL45" s="311">
        <v>0</v>
      </c>
      <c r="AM45" s="311">
        <v>649.00588297455977</v>
      </c>
      <c r="AN45" s="311">
        <v>197.10485905031334</v>
      </c>
      <c r="AO45" s="311">
        <v>0</v>
      </c>
      <c r="AP45" s="311">
        <v>0</v>
      </c>
      <c r="AQ45" s="311">
        <v>0</v>
      </c>
      <c r="AR45" s="311">
        <v>0</v>
      </c>
      <c r="AS45" s="311">
        <v>197.10485905031334</v>
      </c>
      <c r="AT45" s="311">
        <v>2020.2464702472648</v>
      </c>
      <c r="AU45" s="311">
        <v>745.82482431038193</v>
      </c>
      <c r="AV45" s="311">
        <v>151.02043288485879</v>
      </c>
      <c r="AW45" s="311">
        <v>0</v>
      </c>
      <c r="AX45" s="311">
        <v>154.08175194392035</v>
      </c>
      <c r="AY45" s="311">
        <v>3071.1734793864262</v>
      </c>
    </row>
    <row r="46" spans="1:51" x14ac:dyDescent="0.25">
      <c r="A46" s="59" t="s">
        <v>105</v>
      </c>
      <c r="B46" s="49" t="s">
        <v>140</v>
      </c>
      <c r="C46" s="58">
        <v>0.16292322921292787</v>
      </c>
      <c r="D46" s="58">
        <v>5.4025613313486674E-2</v>
      </c>
      <c r="E46" s="58">
        <v>0</v>
      </c>
      <c r="F46" s="58">
        <v>0</v>
      </c>
      <c r="G46" s="58">
        <v>0</v>
      </c>
      <c r="H46" s="58">
        <v>0.21694884252641455</v>
      </c>
      <c r="I46" s="58">
        <v>0.14803146472176917</v>
      </c>
      <c r="J46" s="58">
        <v>2.0366329395702403</v>
      </c>
      <c r="K46" s="58">
        <v>0.1472533583996341</v>
      </c>
      <c r="L46" s="58">
        <v>0</v>
      </c>
      <c r="M46" s="58">
        <v>0</v>
      </c>
      <c r="N46" s="58">
        <v>2.3319177626916434</v>
      </c>
      <c r="O46" s="58">
        <v>0.29127216992501881</v>
      </c>
      <c r="P46" s="58">
        <v>0</v>
      </c>
      <c r="Q46" s="58">
        <v>0</v>
      </c>
      <c r="R46" s="58">
        <v>0</v>
      </c>
      <c r="S46" s="58">
        <v>0</v>
      </c>
      <c r="T46" s="58">
        <v>0.29127216992501881</v>
      </c>
      <c r="U46" s="58">
        <v>0.72557360224535006</v>
      </c>
      <c r="V46" s="58">
        <v>0</v>
      </c>
      <c r="W46" s="58">
        <v>0.72557360224535006</v>
      </c>
      <c r="X46" s="58">
        <v>8.757601592121615</v>
      </c>
      <c r="Y46" s="58">
        <v>0</v>
      </c>
      <c r="Z46" s="58">
        <v>8.757601592121615</v>
      </c>
      <c r="AA46" s="58">
        <v>0</v>
      </c>
      <c r="AB46" s="58">
        <v>0</v>
      </c>
      <c r="AC46" s="58">
        <v>0</v>
      </c>
      <c r="AD46" s="58">
        <v>0</v>
      </c>
      <c r="AE46" s="58">
        <v>3.5569648665800071</v>
      </c>
      <c r="AF46" s="58">
        <v>0</v>
      </c>
      <c r="AG46" s="58">
        <v>3.5569648665800071</v>
      </c>
      <c r="AH46" s="58">
        <v>7.5701957610837173E-2</v>
      </c>
      <c r="AI46" s="58">
        <v>0</v>
      </c>
      <c r="AJ46" s="58">
        <v>7.5701957610837173E-2</v>
      </c>
      <c r="AK46" s="58">
        <v>77.027411903203955</v>
      </c>
      <c r="AL46" s="58">
        <v>0</v>
      </c>
      <c r="AM46" s="58">
        <v>77.027411903203955</v>
      </c>
      <c r="AN46" s="58">
        <v>1.0417021738720087</v>
      </c>
      <c r="AO46" s="58">
        <v>0</v>
      </c>
      <c r="AP46" s="58">
        <v>0</v>
      </c>
      <c r="AQ46" s="58">
        <v>0</v>
      </c>
      <c r="AR46" s="58">
        <v>0</v>
      </c>
      <c r="AS46" s="58">
        <v>1.0417021738720087</v>
      </c>
      <c r="AT46" s="58">
        <v>91.787182966952969</v>
      </c>
      <c r="AU46" s="58">
        <v>2.0906585528837272</v>
      </c>
      <c r="AV46" s="58">
        <v>0.1472533583996341</v>
      </c>
      <c r="AW46" s="58">
        <v>0</v>
      </c>
      <c r="AX46" s="58">
        <v>0</v>
      </c>
      <c r="AY46" s="58">
        <v>94.025094878236331</v>
      </c>
    </row>
    <row r="47" spans="1:51" x14ac:dyDescent="0.25">
      <c r="A47" s="59" t="s">
        <v>105</v>
      </c>
      <c r="B47" s="49" t="s">
        <v>141</v>
      </c>
      <c r="C47" s="58">
        <v>6.8342968975288949</v>
      </c>
      <c r="D47" s="58">
        <v>102.40819261931505</v>
      </c>
      <c r="E47" s="58">
        <v>28.868603621415101</v>
      </c>
      <c r="F47" s="58">
        <v>0</v>
      </c>
      <c r="G47" s="58">
        <v>72.631636459948325</v>
      </c>
      <c r="H47" s="58">
        <v>210.74272959820735</v>
      </c>
      <c r="I47" s="58">
        <v>2.3589987352114665</v>
      </c>
      <c r="J47" s="58">
        <v>4.3400655830525405</v>
      </c>
      <c r="K47" s="58">
        <v>0.64173389572972495</v>
      </c>
      <c r="L47" s="58">
        <v>0</v>
      </c>
      <c r="M47" s="58">
        <v>2.7866461812085985</v>
      </c>
      <c r="N47" s="58">
        <v>10.127444395202332</v>
      </c>
      <c r="O47" s="58">
        <v>0.7411904668256194</v>
      </c>
      <c r="P47" s="58">
        <v>0</v>
      </c>
      <c r="Q47" s="58">
        <v>0</v>
      </c>
      <c r="R47" s="58">
        <v>0</v>
      </c>
      <c r="S47" s="58">
        <v>0</v>
      </c>
      <c r="T47" s="58">
        <v>0.7411904668256194</v>
      </c>
      <c r="U47" s="58">
        <v>10.329432466521617</v>
      </c>
      <c r="V47" s="58">
        <v>0</v>
      </c>
      <c r="W47" s="58">
        <v>10.329432466521617</v>
      </c>
      <c r="X47" s="58">
        <v>77.42691697818033</v>
      </c>
      <c r="Y47" s="58">
        <v>0</v>
      </c>
      <c r="Z47" s="58">
        <v>77.42691697818033</v>
      </c>
      <c r="AA47" s="58">
        <v>2.7509762153542563</v>
      </c>
      <c r="AB47" s="58">
        <v>4.1723616374310257</v>
      </c>
      <c r="AC47" s="58">
        <v>1.105429187481759</v>
      </c>
      <c r="AD47" s="58">
        <v>8.0287670402670415</v>
      </c>
      <c r="AE47" s="58">
        <v>0.38805041326668627</v>
      </c>
      <c r="AF47" s="58">
        <v>0</v>
      </c>
      <c r="AG47" s="58">
        <v>0.38805041326668627</v>
      </c>
      <c r="AH47" s="58">
        <v>5.6189911020131333</v>
      </c>
      <c r="AI47" s="58">
        <v>0</v>
      </c>
      <c r="AJ47" s="58">
        <v>5.6189911020131333</v>
      </c>
      <c r="AK47" s="58">
        <v>72.769817429072845</v>
      </c>
      <c r="AL47" s="58">
        <v>0</v>
      </c>
      <c r="AM47" s="58">
        <v>72.769817429072845</v>
      </c>
      <c r="AN47" s="58">
        <v>32.308608484841173</v>
      </c>
      <c r="AO47" s="58">
        <v>0</v>
      </c>
      <c r="AP47" s="58">
        <v>0</v>
      </c>
      <c r="AQ47" s="58">
        <v>0</v>
      </c>
      <c r="AR47" s="58">
        <v>0</v>
      </c>
      <c r="AS47" s="58">
        <v>32.308608484841173</v>
      </c>
      <c r="AT47" s="58">
        <v>211.52727913566721</v>
      </c>
      <c r="AU47" s="58">
        <v>110.92061983979862</v>
      </c>
      <c r="AV47" s="58">
        <v>30.615766704626587</v>
      </c>
      <c r="AW47" s="58">
        <v>0</v>
      </c>
      <c r="AX47" s="58">
        <v>75.418282641156921</v>
      </c>
      <c r="AY47" s="58">
        <v>428.48194832124932</v>
      </c>
    </row>
    <row r="48" spans="1:51" x14ac:dyDescent="0.25">
      <c r="A48" s="59" t="s">
        <v>105</v>
      </c>
      <c r="B48" s="49" t="s">
        <v>142</v>
      </c>
      <c r="C48" s="58">
        <v>6.3871585769375105</v>
      </c>
      <c r="D48" s="58">
        <v>30.330863434010887</v>
      </c>
      <c r="E48" s="58">
        <v>12.194862998371992</v>
      </c>
      <c r="F48" s="58">
        <v>0</v>
      </c>
      <c r="G48" s="58">
        <v>9.9949097962003943</v>
      </c>
      <c r="H48" s="58">
        <v>58.907794805520787</v>
      </c>
      <c r="I48" s="58">
        <v>1.0988410494620573</v>
      </c>
      <c r="J48" s="58">
        <v>0.62874211822781467</v>
      </c>
      <c r="K48" s="58">
        <v>2.2561560723883134</v>
      </c>
      <c r="L48" s="58">
        <v>0</v>
      </c>
      <c r="M48" s="58">
        <v>1.5044286965837474</v>
      </c>
      <c r="N48" s="58">
        <v>5.4881679366619327</v>
      </c>
      <c r="O48" s="58">
        <v>0.78622304534649501</v>
      </c>
      <c r="P48" s="58">
        <v>0</v>
      </c>
      <c r="Q48" s="58">
        <v>0</v>
      </c>
      <c r="R48" s="58">
        <v>0</v>
      </c>
      <c r="S48" s="58">
        <v>0</v>
      </c>
      <c r="T48" s="58">
        <v>0.78622304534649501</v>
      </c>
      <c r="U48" s="58">
        <v>2.3227783008027902</v>
      </c>
      <c r="V48" s="58">
        <v>0</v>
      </c>
      <c r="W48" s="58">
        <v>2.3227783008027902</v>
      </c>
      <c r="X48" s="58">
        <v>15.259269523235508</v>
      </c>
      <c r="Y48" s="58">
        <v>0</v>
      </c>
      <c r="Z48" s="58">
        <v>15.259269523235508</v>
      </c>
      <c r="AA48" s="58">
        <v>0.66403629031366329</v>
      </c>
      <c r="AB48" s="58">
        <v>0</v>
      </c>
      <c r="AC48" s="58">
        <v>3.7140534412502944E-2</v>
      </c>
      <c r="AD48" s="58">
        <v>0.70117682472616627</v>
      </c>
      <c r="AE48" s="58">
        <v>3.4409240141049735</v>
      </c>
      <c r="AF48" s="58">
        <v>0</v>
      </c>
      <c r="AG48" s="58">
        <v>3.4409240141049735</v>
      </c>
      <c r="AH48" s="58">
        <v>0.53857133816045188</v>
      </c>
      <c r="AI48" s="58">
        <v>0</v>
      </c>
      <c r="AJ48" s="58">
        <v>0.53857133816045188</v>
      </c>
      <c r="AK48" s="58">
        <v>1.557394282969421</v>
      </c>
      <c r="AL48" s="58">
        <v>0</v>
      </c>
      <c r="AM48" s="58">
        <v>1.557394282969421</v>
      </c>
      <c r="AN48" s="58">
        <v>5.1362377820574698</v>
      </c>
      <c r="AO48" s="58">
        <v>0</v>
      </c>
      <c r="AP48" s="58">
        <v>0</v>
      </c>
      <c r="AQ48" s="58">
        <v>0</v>
      </c>
      <c r="AR48" s="58">
        <v>0</v>
      </c>
      <c r="AS48" s="58">
        <v>5.1362377820574698</v>
      </c>
      <c r="AT48" s="58">
        <v>37.191434154903696</v>
      </c>
      <c r="AU48" s="58">
        <v>30.959605552238706</v>
      </c>
      <c r="AV48" s="58">
        <v>14.488159605172809</v>
      </c>
      <c r="AW48" s="58">
        <v>0</v>
      </c>
      <c r="AX48" s="58">
        <v>11.499338492784142</v>
      </c>
      <c r="AY48" s="58">
        <v>94.138537805099361</v>
      </c>
    </row>
    <row r="49" spans="1:51" x14ac:dyDescent="0.25">
      <c r="A49" s="59" t="s">
        <v>105</v>
      </c>
      <c r="B49" s="49" t="s">
        <v>106</v>
      </c>
      <c r="C49" s="58">
        <v>39.230716696371019</v>
      </c>
      <c r="D49" s="58">
        <v>370.00923571183324</v>
      </c>
      <c r="E49" s="58">
        <v>607.25165235859367</v>
      </c>
      <c r="F49" s="58">
        <v>0</v>
      </c>
      <c r="G49" s="58">
        <v>154.14630965880474</v>
      </c>
      <c r="H49" s="58">
        <v>1170.6379144256027</v>
      </c>
      <c r="I49" s="58">
        <v>7.999601624403498</v>
      </c>
      <c r="J49" s="58">
        <v>11.817979520650292</v>
      </c>
      <c r="K49" s="58">
        <v>8.5104809546695837</v>
      </c>
      <c r="L49" s="58">
        <v>0</v>
      </c>
      <c r="M49" s="58">
        <v>3.9197082089175961</v>
      </c>
      <c r="N49" s="58">
        <v>32.247770308640973</v>
      </c>
      <c r="O49" s="58">
        <v>12.475728581099187</v>
      </c>
      <c r="P49" s="58">
        <v>0</v>
      </c>
      <c r="Q49" s="58">
        <v>0</v>
      </c>
      <c r="R49" s="58">
        <v>0</v>
      </c>
      <c r="S49" s="58">
        <v>0</v>
      </c>
      <c r="T49" s="58">
        <v>12.475728581099187</v>
      </c>
      <c r="U49" s="58">
        <v>9.924115987175627</v>
      </c>
      <c r="V49" s="58">
        <v>0</v>
      </c>
      <c r="W49" s="58">
        <v>9.924115987175627</v>
      </c>
      <c r="X49" s="58">
        <v>169.39103193359051</v>
      </c>
      <c r="Y49" s="58">
        <v>0</v>
      </c>
      <c r="Z49" s="58">
        <v>169.39103193359051</v>
      </c>
      <c r="AA49" s="58">
        <v>1.7196587903129354</v>
      </c>
      <c r="AB49" s="58">
        <v>0.56664867334389368</v>
      </c>
      <c r="AC49" s="58">
        <v>0.39762472146672551</v>
      </c>
      <c r="AD49" s="58">
        <v>2.6839321851235547</v>
      </c>
      <c r="AE49" s="58">
        <v>29.001347148873435</v>
      </c>
      <c r="AF49" s="58">
        <v>0</v>
      </c>
      <c r="AG49" s="58">
        <v>29.001347148873435</v>
      </c>
      <c r="AH49" s="58">
        <v>18.508224321653906</v>
      </c>
      <c r="AI49" s="58">
        <v>0</v>
      </c>
      <c r="AJ49" s="58">
        <v>18.508224321653906</v>
      </c>
      <c r="AK49" s="58">
        <v>21.485973374643809</v>
      </c>
      <c r="AL49" s="58">
        <v>0</v>
      </c>
      <c r="AM49" s="58">
        <v>21.485973374643809</v>
      </c>
      <c r="AN49" s="58">
        <v>43.398830816504052</v>
      </c>
      <c r="AO49" s="58">
        <v>0</v>
      </c>
      <c r="AP49" s="58">
        <v>0</v>
      </c>
      <c r="AQ49" s="58">
        <v>0</v>
      </c>
      <c r="AR49" s="58">
        <v>0</v>
      </c>
      <c r="AS49" s="58">
        <v>43.398830816504052</v>
      </c>
      <c r="AT49" s="58">
        <v>353.13522932404703</v>
      </c>
      <c r="AU49" s="58">
        <v>382.39386390582746</v>
      </c>
      <c r="AV49" s="58">
        <v>616.15975803473009</v>
      </c>
      <c r="AW49" s="58">
        <v>0</v>
      </c>
      <c r="AX49" s="58">
        <v>158.06601786772234</v>
      </c>
      <c r="AY49" s="58">
        <v>1509.754869132327</v>
      </c>
    </row>
    <row r="50" spans="1:51" x14ac:dyDescent="0.25">
      <c r="A50" s="309" t="s">
        <v>105</v>
      </c>
      <c r="B50" s="310" t="s">
        <v>4</v>
      </c>
      <c r="C50" s="311">
        <v>52.61509540005035</v>
      </c>
      <c r="D50" s="311">
        <v>502.80231737847265</v>
      </c>
      <c r="E50" s="311">
        <v>648.31511897838072</v>
      </c>
      <c r="F50" s="311">
        <v>0</v>
      </c>
      <c r="G50" s="311">
        <v>236.77285591495345</v>
      </c>
      <c r="H50" s="311">
        <v>1440.5053876718573</v>
      </c>
      <c r="I50" s="311">
        <v>11.60547287379879</v>
      </c>
      <c r="J50" s="311">
        <v>18.823420161500888</v>
      </c>
      <c r="K50" s="311">
        <v>11.555624281187258</v>
      </c>
      <c r="L50" s="311">
        <v>0</v>
      </c>
      <c r="M50" s="311">
        <v>8.2107830867099416</v>
      </c>
      <c r="N50" s="311">
        <v>50.195300403196882</v>
      </c>
      <c r="O50" s="311">
        <v>14.29441426319632</v>
      </c>
      <c r="P50" s="311">
        <v>0</v>
      </c>
      <c r="Q50" s="311">
        <v>0</v>
      </c>
      <c r="R50" s="311">
        <v>0</v>
      </c>
      <c r="S50" s="311">
        <v>0</v>
      </c>
      <c r="T50" s="311">
        <v>14.29441426319632</v>
      </c>
      <c r="U50" s="311">
        <v>23.301900356745385</v>
      </c>
      <c r="V50" s="311">
        <v>0</v>
      </c>
      <c r="W50" s="311">
        <v>23.301900356745385</v>
      </c>
      <c r="X50" s="311">
        <v>270.83482002712799</v>
      </c>
      <c r="Y50" s="311">
        <v>0</v>
      </c>
      <c r="Z50" s="311">
        <v>270.83482002712799</v>
      </c>
      <c r="AA50" s="311">
        <v>5.1346712959808549</v>
      </c>
      <c r="AB50" s="311">
        <v>4.7390103107749191</v>
      </c>
      <c r="AC50" s="311">
        <v>1.5401944433609873</v>
      </c>
      <c r="AD50" s="311">
        <v>11.413876050116762</v>
      </c>
      <c r="AE50" s="311">
        <v>36.387286442825101</v>
      </c>
      <c r="AF50" s="311">
        <v>0</v>
      </c>
      <c r="AG50" s="311">
        <v>36.387286442825101</v>
      </c>
      <c r="AH50" s="311">
        <v>24.74148871943833</v>
      </c>
      <c r="AI50" s="311">
        <v>0</v>
      </c>
      <c r="AJ50" s="311">
        <v>24.74148871943833</v>
      </c>
      <c r="AK50" s="311">
        <v>172.84059698989003</v>
      </c>
      <c r="AL50" s="311">
        <v>0</v>
      </c>
      <c r="AM50" s="311">
        <v>172.84059698989003</v>
      </c>
      <c r="AN50" s="311">
        <v>81.885379257274707</v>
      </c>
      <c r="AO50" s="311">
        <v>0</v>
      </c>
      <c r="AP50" s="311">
        <v>0</v>
      </c>
      <c r="AQ50" s="311">
        <v>0</v>
      </c>
      <c r="AR50" s="311">
        <v>0</v>
      </c>
      <c r="AS50" s="311">
        <v>81.885379257274707</v>
      </c>
      <c r="AT50" s="311">
        <v>693.6411255815708</v>
      </c>
      <c r="AU50" s="311">
        <v>526.36474785074847</v>
      </c>
      <c r="AV50" s="311">
        <v>661.41093770292912</v>
      </c>
      <c r="AW50" s="311">
        <v>0</v>
      </c>
      <c r="AX50" s="311">
        <v>244.98363900166339</v>
      </c>
      <c r="AY50" s="311">
        <v>2126.4004501369118</v>
      </c>
    </row>
    <row r="51" spans="1:51" x14ac:dyDescent="0.25">
      <c r="A51" s="101" t="s">
        <v>4</v>
      </c>
      <c r="B51" s="101" t="s">
        <v>4</v>
      </c>
      <c r="C51" s="102">
        <v>659.56284022548971</v>
      </c>
      <c r="D51" s="102">
        <v>5719.2308562881281</v>
      </c>
      <c r="E51" s="102">
        <v>1510.9634524436001</v>
      </c>
      <c r="F51" s="102">
        <v>246.25206619682464</v>
      </c>
      <c r="G51" s="102">
        <v>991.5919175840188</v>
      </c>
      <c r="H51" s="102">
        <v>9127.601132738062</v>
      </c>
      <c r="I51" s="102">
        <v>139.97289961050683</v>
      </c>
      <c r="J51" s="102">
        <v>759.12374780809296</v>
      </c>
      <c r="K51" s="102">
        <v>242.42142451762228</v>
      </c>
      <c r="L51" s="102">
        <v>16.271308007129047</v>
      </c>
      <c r="M51" s="102">
        <v>128.39218303040775</v>
      </c>
      <c r="N51" s="102">
        <v>1286.1815629737589</v>
      </c>
      <c r="O51" s="102">
        <v>429.40345572464958</v>
      </c>
      <c r="P51" s="102">
        <v>2.3826428031551967</v>
      </c>
      <c r="Q51" s="102">
        <v>40.487197384211122</v>
      </c>
      <c r="R51" s="102">
        <v>4.7863625003459635E-2</v>
      </c>
      <c r="S51" s="102">
        <v>0</v>
      </c>
      <c r="T51" s="102">
        <v>472.32115953701935</v>
      </c>
      <c r="U51" s="102">
        <v>489.47534925396246</v>
      </c>
      <c r="V51" s="102">
        <v>0</v>
      </c>
      <c r="W51" s="102">
        <v>489.47534925396246</v>
      </c>
      <c r="X51" s="102">
        <v>1565.1432631792823</v>
      </c>
      <c r="Y51" s="102">
        <v>0</v>
      </c>
      <c r="Z51" s="102">
        <v>1565.1432631792823</v>
      </c>
      <c r="AA51" s="102">
        <v>657.47990785329421</v>
      </c>
      <c r="AB51" s="102">
        <v>555.181214293219</v>
      </c>
      <c r="AC51" s="102">
        <v>756.79277026488694</v>
      </c>
      <c r="AD51" s="102">
        <v>1969.4538924114001</v>
      </c>
      <c r="AE51" s="102">
        <v>457.79326962903684</v>
      </c>
      <c r="AF51" s="102">
        <v>0</v>
      </c>
      <c r="AG51" s="102">
        <v>457.79326962903684</v>
      </c>
      <c r="AH51" s="102">
        <v>712.76559011484403</v>
      </c>
      <c r="AI51" s="102">
        <v>0</v>
      </c>
      <c r="AJ51" s="102">
        <v>712.76559011484403</v>
      </c>
      <c r="AK51" s="102">
        <v>1004.6120002702955</v>
      </c>
      <c r="AL51" s="102">
        <v>0</v>
      </c>
      <c r="AM51" s="102">
        <v>1004.6120002702955</v>
      </c>
      <c r="AN51" s="102">
        <v>736.75142414889399</v>
      </c>
      <c r="AO51" s="102">
        <v>580.83153880740349</v>
      </c>
      <c r="AP51" s="102">
        <v>58.795155389679834</v>
      </c>
      <c r="AQ51" s="102">
        <v>37.27876217104285</v>
      </c>
      <c r="AR51" s="102">
        <v>213.79589938557353</v>
      </c>
      <c r="AS51" s="102">
        <v>1627.4527799025939</v>
      </c>
      <c r="AT51" s="102">
        <v>6852.9599999999991</v>
      </c>
      <c r="AU51" s="102">
        <v>7616.7499999999982</v>
      </c>
      <c r="AV51" s="102">
        <v>2609.4600000000005</v>
      </c>
      <c r="AW51" s="102">
        <v>299.84999999999997</v>
      </c>
      <c r="AX51" s="102">
        <v>1333.78</v>
      </c>
      <c r="AY51" s="102">
        <v>18712.799999999996</v>
      </c>
    </row>
    <row r="52" spans="1:51" s="60" customFormat="1" ht="15.75" thickBot="1" x14ac:dyDescent="0.3">
      <c r="A52" s="59"/>
      <c r="B52" s="59"/>
      <c r="C52" s="61"/>
      <c r="D52" s="61"/>
      <c r="E52" s="61"/>
      <c r="F52" s="61"/>
      <c r="G52" s="61"/>
      <c r="H52" s="62"/>
      <c r="I52" s="61"/>
      <c r="J52" s="61"/>
      <c r="K52" s="61"/>
      <c r="L52" s="61"/>
      <c r="M52" s="61"/>
      <c r="N52" s="61"/>
      <c r="O52" s="61"/>
      <c r="P52" s="61"/>
      <c r="Q52" s="61"/>
      <c r="R52" s="61"/>
      <c r="S52" s="61"/>
      <c r="T52" s="61"/>
      <c r="U52" s="61"/>
      <c r="V52" s="61"/>
      <c r="W52" s="61"/>
      <c r="X52" s="62"/>
      <c r="Y52" s="61"/>
      <c r="Z52" s="61"/>
      <c r="AA52" s="61"/>
      <c r="AB52" s="61"/>
      <c r="AC52" s="61"/>
      <c r="AD52" s="61"/>
      <c r="AE52" s="61"/>
      <c r="AF52" s="61"/>
      <c r="AG52" s="61"/>
      <c r="AH52" s="62"/>
      <c r="AI52" s="61"/>
      <c r="AJ52" s="61"/>
      <c r="AK52" s="61"/>
      <c r="AL52" s="61"/>
      <c r="AM52" s="61"/>
      <c r="AN52" s="62"/>
      <c r="AO52" s="61"/>
      <c r="AP52" s="61"/>
      <c r="AQ52" s="61"/>
      <c r="AR52" s="61"/>
      <c r="AS52" s="61"/>
      <c r="AT52" s="62"/>
      <c r="AU52" s="62"/>
      <c r="AV52" s="62"/>
      <c r="AW52" s="62"/>
      <c r="AX52" s="62"/>
      <c r="AY52" s="63"/>
    </row>
    <row r="53" spans="1:51" ht="15.75" thickTop="1" x14ac:dyDescent="0.25"/>
  </sheetData>
  <pageMargins left="0.7" right="0.7" top="0.75" bottom="0.75" header="0.3" footer="0.3"/>
  <pageSetup paperSize="8" scale="37" fitToHeight="0" orientation="landscape" verticalDpi="9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71018-F1DF-4F4C-810E-701B41369001}">
  <sheetPr codeName="Sheet9">
    <tabColor theme="4"/>
  </sheetPr>
  <dimension ref="A1:BH76"/>
  <sheetViews>
    <sheetView showGridLines="0" zoomScaleNormal="100" workbookViewId="0"/>
  </sheetViews>
  <sheetFormatPr defaultColWidth="9.140625" defaultRowHeight="12.75" x14ac:dyDescent="0.2"/>
  <cols>
    <col min="1" max="2" width="62.28515625" style="105" customWidth="1"/>
    <col min="3" max="3" width="78" style="105" customWidth="1"/>
    <col min="4" max="4" width="36.7109375" style="105" customWidth="1"/>
    <col min="5" max="6" width="38.140625" style="105" customWidth="1"/>
    <col min="7" max="7" width="36.5703125" style="105" customWidth="1"/>
    <col min="8" max="9" width="36.42578125" style="105" customWidth="1"/>
    <col min="10" max="11" width="37.7109375" style="105" customWidth="1"/>
    <col min="12" max="12" width="36.140625" style="105" customWidth="1"/>
    <col min="13" max="13" width="32.140625" style="105" customWidth="1"/>
    <col min="14" max="14" width="30.140625" style="105" customWidth="1"/>
    <col min="15" max="16" width="31.42578125" style="105" customWidth="1"/>
    <col min="17" max="17" width="29.85546875" style="105" customWidth="1"/>
    <col min="18" max="18" width="25.85546875" style="105" customWidth="1"/>
    <col min="19" max="19" width="19.42578125" style="105" customWidth="1"/>
    <col min="20" max="20" width="13.140625" style="105" customWidth="1"/>
    <col min="21" max="22" width="19.28515625" style="105" customWidth="1"/>
    <col min="23" max="24" width="27.28515625" style="105" customWidth="1"/>
    <col min="25" max="26" width="28.5703125" style="105" customWidth="1"/>
    <col min="27" max="27" width="27" style="105" customWidth="1"/>
    <col min="28" max="28" width="23" style="105" customWidth="1"/>
    <col min="29" max="29" width="20.5703125" style="105" customWidth="1"/>
    <col min="30" max="31" width="21.85546875" style="105" customWidth="1"/>
    <col min="32" max="32" width="20.42578125" style="105" customWidth="1"/>
    <col min="33" max="34" width="24.7109375" style="105" customWidth="1"/>
    <col min="35" max="36" width="26.140625" style="105" customWidth="1"/>
    <col min="37" max="37" width="24.5703125" style="105" customWidth="1"/>
    <col min="38" max="39" width="26.7109375" style="105" customWidth="1"/>
    <col min="40" max="41" width="28" style="105" customWidth="1"/>
    <col min="42" max="42" width="26.42578125" style="105" customWidth="1"/>
    <col min="43" max="43" width="22.42578125" style="105" customWidth="1"/>
    <col min="44" max="44" width="18.42578125" style="105" customWidth="1"/>
    <col min="45" max="46" width="19.85546875" style="105" customWidth="1"/>
    <col min="47" max="47" width="18.28515625" style="105" customWidth="1"/>
    <col min="48" max="49" width="17.85546875" style="105" customWidth="1"/>
    <col min="50" max="51" width="19.28515625" style="105" customWidth="1"/>
    <col min="52" max="52" width="17.7109375" style="105" customWidth="1"/>
    <col min="53" max="53" width="13.7109375" style="105" customWidth="1"/>
    <col min="54" max="16384" width="9.140625" style="105"/>
  </cols>
  <sheetData>
    <row r="1" spans="1:53" ht="19.5" x14ac:dyDescent="0.3">
      <c r="A1" s="80" t="s">
        <v>189</v>
      </c>
      <c r="B1" s="170"/>
      <c r="C1" s="170"/>
      <c r="D1" s="170"/>
      <c r="E1" s="170"/>
      <c r="F1" s="170"/>
      <c r="G1" s="170"/>
      <c r="H1" s="170"/>
      <c r="I1" s="170" t="s">
        <v>143</v>
      </c>
      <c r="J1" s="170"/>
      <c r="K1" s="86" t="s">
        <v>96</v>
      </c>
      <c r="L1" s="170"/>
      <c r="M1" s="170"/>
      <c r="N1" s="170"/>
      <c r="O1" s="170"/>
      <c r="P1" s="170"/>
      <c r="Q1" s="170"/>
      <c r="R1" s="170"/>
      <c r="S1" s="170"/>
      <c r="T1" s="170"/>
      <c r="U1" s="170"/>
      <c r="V1" s="170"/>
      <c r="W1" s="170"/>
      <c r="X1" s="170"/>
      <c r="Y1" s="170"/>
      <c r="Z1" s="170"/>
      <c r="AA1" s="170"/>
      <c r="AB1" s="170"/>
      <c r="AC1" s="170"/>
      <c r="AD1" s="170"/>
      <c r="AE1" s="170"/>
      <c r="AF1" s="170"/>
      <c r="AG1" s="170"/>
      <c r="AH1" s="170"/>
      <c r="AI1" s="170"/>
      <c r="AJ1" s="170"/>
      <c r="AK1" s="170"/>
      <c r="AL1" s="170"/>
      <c r="AM1" s="170"/>
      <c r="AN1" s="170"/>
      <c r="AO1" s="170"/>
      <c r="AP1" s="170"/>
      <c r="AQ1" s="170"/>
      <c r="AR1" s="170"/>
      <c r="AS1" s="170"/>
      <c r="AT1" s="170"/>
      <c r="AU1" s="170"/>
      <c r="AV1" s="170"/>
      <c r="AW1" s="170"/>
      <c r="AX1" s="170"/>
      <c r="AY1" s="170"/>
      <c r="AZ1" s="170"/>
      <c r="BA1" s="170"/>
    </row>
    <row r="2" spans="1:53" x14ac:dyDescent="0.2">
      <c r="A2" s="170"/>
      <c r="B2" s="170"/>
      <c r="C2" s="170"/>
      <c r="D2" s="170"/>
      <c r="E2" s="170"/>
      <c r="F2" s="170"/>
      <c r="G2" s="170"/>
      <c r="H2" s="170"/>
      <c r="I2" s="170"/>
      <c r="J2" s="170"/>
      <c r="K2" s="86"/>
      <c r="L2" s="170"/>
      <c r="M2" s="170"/>
      <c r="N2" s="170"/>
      <c r="O2" s="170"/>
      <c r="P2" s="170"/>
      <c r="Q2" s="170"/>
      <c r="R2" s="170"/>
      <c r="S2" s="170"/>
      <c r="T2" s="170"/>
      <c r="U2" s="170"/>
      <c r="V2" s="170"/>
      <c r="W2" s="170"/>
      <c r="X2" s="170"/>
      <c r="Y2" s="170"/>
      <c r="Z2" s="170"/>
      <c r="AA2" s="170"/>
      <c r="AB2" s="170"/>
      <c r="AC2" s="170"/>
      <c r="AD2" s="170"/>
      <c r="AE2" s="170"/>
      <c r="AF2" s="170"/>
      <c r="AG2" s="170"/>
      <c r="AH2" s="170"/>
      <c r="AI2" s="170"/>
      <c r="AJ2" s="170"/>
      <c r="AK2" s="170"/>
      <c r="AL2" s="170"/>
      <c r="AM2" s="170"/>
      <c r="AN2" s="170"/>
      <c r="AO2" s="170"/>
      <c r="AP2" s="170"/>
      <c r="AQ2" s="170"/>
      <c r="AR2" s="170"/>
      <c r="AS2" s="170"/>
      <c r="AT2" s="170"/>
      <c r="AU2" s="170"/>
      <c r="AV2" s="170"/>
      <c r="AW2" s="170"/>
      <c r="AX2" s="170"/>
      <c r="AY2" s="170"/>
      <c r="AZ2" s="170"/>
      <c r="BA2" s="170"/>
    </row>
    <row r="3" spans="1:53" ht="18" thickBot="1" x14ac:dyDescent="0.35">
      <c r="A3" s="258" t="s">
        <v>151</v>
      </c>
    </row>
    <row r="4" spans="1:53" ht="13.5" thickTop="1" x14ac:dyDescent="0.2"/>
    <row r="5" spans="1:53" x14ac:dyDescent="0.2">
      <c r="A5" s="137" t="s">
        <v>354</v>
      </c>
      <c r="B5" s="106" t="s">
        <v>446</v>
      </c>
      <c r="C5" s="106" t="s">
        <v>356</v>
      </c>
      <c r="D5" s="138" t="s">
        <v>396</v>
      </c>
      <c r="E5" s="138" t="s">
        <v>397</v>
      </c>
      <c r="F5" s="138" t="s">
        <v>398</v>
      </c>
      <c r="G5" s="138" t="s">
        <v>399</v>
      </c>
      <c r="H5" s="138" t="s">
        <v>400</v>
      </c>
      <c r="I5" s="138" t="s">
        <v>357</v>
      </c>
      <c r="J5" s="138" t="s">
        <v>358</v>
      </c>
      <c r="K5" s="138" t="s">
        <v>359</v>
      </c>
      <c r="L5" s="138" t="s">
        <v>360</v>
      </c>
      <c r="M5" s="138" t="s">
        <v>361</v>
      </c>
      <c r="N5" s="138" t="s">
        <v>362</v>
      </c>
      <c r="O5" s="138" t="s">
        <v>363</v>
      </c>
      <c r="P5" s="138" t="s">
        <v>364</v>
      </c>
      <c r="Q5" s="138" t="s">
        <v>365</v>
      </c>
      <c r="R5" s="138" t="s">
        <v>366</v>
      </c>
      <c r="S5" s="138" t="s">
        <v>367</v>
      </c>
      <c r="T5" s="138" t="s">
        <v>368</v>
      </c>
      <c r="U5" s="138" t="s">
        <v>282</v>
      </c>
      <c r="V5" s="138" t="s">
        <v>369</v>
      </c>
      <c r="W5" s="138" t="s">
        <v>370</v>
      </c>
      <c r="X5" s="138" t="s">
        <v>371</v>
      </c>
      <c r="Y5" s="138" t="s">
        <v>372</v>
      </c>
      <c r="Z5" s="138" t="s">
        <v>373</v>
      </c>
      <c r="AA5" s="138" t="s">
        <v>374</v>
      </c>
      <c r="AB5" s="138" t="s">
        <v>375</v>
      </c>
      <c r="AC5" s="138" t="s">
        <v>376</v>
      </c>
      <c r="AD5" s="138" t="s">
        <v>333</v>
      </c>
      <c r="AE5" s="138" t="s">
        <v>332</v>
      </c>
      <c r="AF5" s="138" t="s">
        <v>331</v>
      </c>
      <c r="AG5" s="138" t="s">
        <v>377</v>
      </c>
      <c r="AH5" s="138" t="s">
        <v>378</v>
      </c>
      <c r="AI5" s="138" t="s">
        <v>379</v>
      </c>
      <c r="AJ5" s="138" t="s">
        <v>380</v>
      </c>
      <c r="AK5" s="138" t="s">
        <v>381</v>
      </c>
      <c r="AL5" s="138" t="s">
        <v>382</v>
      </c>
      <c r="AM5" s="138" t="s">
        <v>383</v>
      </c>
      <c r="AN5" s="138" t="s">
        <v>384</v>
      </c>
      <c r="AO5" s="138" t="s">
        <v>385</v>
      </c>
      <c r="AP5" s="138" t="s">
        <v>386</v>
      </c>
      <c r="AQ5" s="138" t="s">
        <v>387</v>
      </c>
      <c r="AR5" s="138" t="s">
        <v>388</v>
      </c>
      <c r="AS5" s="138" t="s">
        <v>340</v>
      </c>
      <c r="AT5" s="138" t="s">
        <v>339</v>
      </c>
      <c r="AU5" s="138" t="s">
        <v>338</v>
      </c>
      <c r="AV5" s="138" t="s">
        <v>389</v>
      </c>
      <c r="AW5" s="138" t="s">
        <v>390</v>
      </c>
      <c r="AX5" s="138" t="s">
        <v>347</v>
      </c>
      <c r="AY5" s="138" t="s">
        <v>346</v>
      </c>
      <c r="AZ5" s="138" t="s">
        <v>345</v>
      </c>
      <c r="BA5" s="138" t="s">
        <v>391</v>
      </c>
    </row>
    <row r="6" spans="1:53" ht="22.5" x14ac:dyDescent="0.2">
      <c r="A6" s="241" t="s">
        <v>393</v>
      </c>
      <c r="B6" s="111"/>
      <c r="C6" s="111"/>
      <c r="D6" s="257">
        <v>0.89107468123861566</v>
      </c>
      <c r="E6" s="257">
        <v>0.89107468123861566</v>
      </c>
      <c r="F6" s="257">
        <v>0.89107468123861566</v>
      </c>
      <c r="G6" s="257">
        <v>0.78177187680798388</v>
      </c>
      <c r="H6" s="257">
        <v>0.84783564112637522</v>
      </c>
      <c r="I6" s="257">
        <v>0</v>
      </c>
      <c r="J6" s="257">
        <v>0</v>
      </c>
      <c r="K6" s="257">
        <v>0</v>
      </c>
      <c r="L6" s="257">
        <v>0</v>
      </c>
      <c r="M6" s="257">
        <v>0</v>
      </c>
      <c r="N6" s="257">
        <v>0</v>
      </c>
      <c r="O6" s="257">
        <v>0</v>
      </c>
      <c r="P6" s="257">
        <v>0</v>
      </c>
      <c r="Q6" s="257">
        <v>0</v>
      </c>
      <c r="R6" s="257">
        <v>0</v>
      </c>
      <c r="S6" s="257">
        <v>0</v>
      </c>
      <c r="T6" s="257">
        <v>0</v>
      </c>
      <c r="U6" s="257">
        <v>0</v>
      </c>
      <c r="V6" s="257">
        <v>0.12266402214312529</v>
      </c>
      <c r="W6" s="257">
        <v>4.8524597345911726E-2</v>
      </c>
      <c r="X6" s="257">
        <v>0</v>
      </c>
      <c r="Y6" s="257">
        <v>0</v>
      </c>
      <c r="Z6" s="257">
        <v>0</v>
      </c>
      <c r="AA6" s="257">
        <v>0</v>
      </c>
      <c r="AB6" s="257">
        <v>0</v>
      </c>
      <c r="AC6" s="257">
        <v>0</v>
      </c>
      <c r="AD6" s="257">
        <v>0</v>
      </c>
      <c r="AE6" s="257">
        <v>0</v>
      </c>
      <c r="AF6" s="257">
        <v>0</v>
      </c>
      <c r="AG6" s="257">
        <v>0</v>
      </c>
      <c r="AH6" s="257">
        <v>0</v>
      </c>
      <c r="AI6" s="257">
        <v>0</v>
      </c>
      <c r="AJ6" s="257">
        <v>0</v>
      </c>
      <c r="AK6" s="257">
        <v>0</v>
      </c>
      <c r="AL6" s="257">
        <v>0</v>
      </c>
      <c r="AM6" s="257">
        <v>0</v>
      </c>
      <c r="AN6" s="257">
        <v>0</v>
      </c>
      <c r="AO6" s="257">
        <v>0</v>
      </c>
      <c r="AP6" s="257">
        <v>0</v>
      </c>
      <c r="AQ6" s="257">
        <v>0</v>
      </c>
      <c r="AR6" s="257">
        <v>0.10892531876138437</v>
      </c>
      <c r="AS6" s="257">
        <v>0.10892531876138437</v>
      </c>
      <c r="AT6" s="257">
        <v>0.10892531876138434</v>
      </c>
      <c r="AU6" s="257">
        <v>9.5564101048890918E-2</v>
      </c>
      <c r="AV6" s="257">
        <v>0.10363976152771309</v>
      </c>
      <c r="AW6" s="257">
        <v>1</v>
      </c>
      <c r="AX6" s="257">
        <v>1</v>
      </c>
      <c r="AY6" s="257">
        <v>1</v>
      </c>
      <c r="AZ6" s="257">
        <v>1</v>
      </c>
      <c r="BA6" s="257">
        <v>1</v>
      </c>
    </row>
    <row r="7" spans="1:53" x14ac:dyDescent="0.2">
      <c r="A7" s="242"/>
      <c r="B7" s="115"/>
      <c r="C7" s="116" t="s">
        <v>153</v>
      </c>
    </row>
    <row r="8" spans="1:53" x14ac:dyDescent="0.2">
      <c r="A8" s="243"/>
      <c r="B8" s="244"/>
      <c r="C8" s="245" t="s">
        <v>157</v>
      </c>
    </row>
    <row r="9" spans="1:53" x14ac:dyDescent="0.2">
      <c r="A9" s="121" t="s">
        <v>158</v>
      </c>
      <c r="B9" s="246"/>
      <c r="C9" s="247"/>
      <c r="D9" s="248">
        <v>0.89107468123861566</v>
      </c>
      <c r="E9" s="248">
        <v>0.89107468123861566</v>
      </c>
      <c r="F9" s="248">
        <v>0.89107468123861566</v>
      </c>
      <c r="G9" s="248">
        <v>0.78177187680798388</v>
      </c>
      <c r="H9" s="248">
        <v>0.84783564112637522</v>
      </c>
      <c r="I9" s="248">
        <v>0</v>
      </c>
      <c r="J9" s="248">
        <v>0</v>
      </c>
      <c r="K9" s="248">
        <v>0</v>
      </c>
      <c r="L9" s="248">
        <v>0</v>
      </c>
      <c r="M9" s="248">
        <v>0</v>
      </c>
      <c r="N9" s="248">
        <v>0</v>
      </c>
      <c r="O9" s="248">
        <v>0</v>
      </c>
      <c r="P9" s="248">
        <v>0</v>
      </c>
      <c r="Q9" s="248">
        <v>0</v>
      </c>
      <c r="R9" s="248">
        <v>0</v>
      </c>
      <c r="S9" s="248">
        <v>0</v>
      </c>
      <c r="T9" s="248">
        <v>0</v>
      </c>
      <c r="U9" s="248">
        <v>0</v>
      </c>
      <c r="V9" s="248">
        <v>0.12266402214312529</v>
      </c>
      <c r="W9" s="248">
        <v>4.8524597345911726E-2</v>
      </c>
      <c r="X9" s="248">
        <v>0</v>
      </c>
      <c r="Y9" s="248">
        <v>0</v>
      </c>
      <c r="Z9" s="248">
        <v>0</v>
      </c>
      <c r="AA9" s="248">
        <v>0</v>
      </c>
      <c r="AB9" s="248">
        <v>0</v>
      </c>
      <c r="AC9" s="248">
        <v>0</v>
      </c>
      <c r="AD9" s="248">
        <v>0</v>
      </c>
      <c r="AE9" s="248">
        <v>0</v>
      </c>
      <c r="AF9" s="248">
        <v>0</v>
      </c>
      <c r="AG9" s="248">
        <v>0</v>
      </c>
      <c r="AH9" s="248">
        <v>0</v>
      </c>
      <c r="AI9" s="248">
        <v>0</v>
      </c>
      <c r="AJ9" s="248">
        <v>0</v>
      </c>
      <c r="AK9" s="248">
        <v>0</v>
      </c>
      <c r="AL9" s="248">
        <v>0</v>
      </c>
      <c r="AM9" s="248">
        <v>0</v>
      </c>
      <c r="AN9" s="248">
        <v>0</v>
      </c>
      <c r="AO9" s="248">
        <v>0</v>
      </c>
      <c r="AP9" s="248">
        <v>0</v>
      </c>
      <c r="AQ9" s="248">
        <v>0</v>
      </c>
      <c r="AR9" s="248">
        <v>0.10892531876138437</v>
      </c>
      <c r="AS9" s="248">
        <v>0.10892531876138437</v>
      </c>
      <c r="AT9" s="248">
        <v>0.10892531876138434</v>
      </c>
      <c r="AU9" s="248">
        <v>9.5564101048890918E-2</v>
      </c>
      <c r="AV9" s="248">
        <v>0.10363976152771309</v>
      </c>
      <c r="AW9" s="248">
        <v>1</v>
      </c>
      <c r="AX9" s="248">
        <v>1</v>
      </c>
      <c r="AY9" s="248">
        <v>1</v>
      </c>
      <c r="AZ9" s="248">
        <v>1</v>
      </c>
      <c r="BA9" s="248">
        <v>1</v>
      </c>
    </row>
    <row r="10" spans="1:53" x14ac:dyDescent="0.2">
      <c r="A10" s="121"/>
      <c r="B10" s="126" t="s">
        <v>45</v>
      </c>
      <c r="C10" s="105" t="s">
        <v>46</v>
      </c>
      <c r="D10" s="248">
        <v>0</v>
      </c>
      <c r="E10" s="248">
        <v>0.7862523540489641</v>
      </c>
      <c r="F10" s="248">
        <v>0.78625235404896432</v>
      </c>
      <c r="G10" s="248">
        <v>0.50089986175111378</v>
      </c>
      <c r="H10" s="248">
        <v>0.69781167408402445</v>
      </c>
      <c r="I10" s="248">
        <v>0</v>
      </c>
      <c r="J10" s="248">
        <v>5.885122410546139E-2</v>
      </c>
      <c r="K10" s="248">
        <v>5.8851224105461383E-2</v>
      </c>
      <c r="L10" s="248">
        <v>3.7492504622089355E-2</v>
      </c>
      <c r="M10" s="248">
        <v>5.2231412730840157E-2</v>
      </c>
      <c r="N10" s="248">
        <v>0</v>
      </c>
      <c r="O10" s="248">
        <v>5.5555555555555539E-2</v>
      </c>
      <c r="P10" s="248">
        <v>5.5555555555555539E-2</v>
      </c>
      <c r="Q10" s="248">
        <v>3.5392924363252337E-2</v>
      </c>
      <c r="R10" s="248">
        <v>4.9306453617913096E-2</v>
      </c>
      <c r="S10" s="248">
        <v>0</v>
      </c>
      <c r="T10" s="248">
        <v>0</v>
      </c>
      <c r="U10" s="248">
        <v>0</v>
      </c>
      <c r="V10" s="248">
        <v>0.36292736146145771</v>
      </c>
      <c r="W10" s="248">
        <v>0.11248383487756396</v>
      </c>
      <c r="X10" s="248">
        <v>0</v>
      </c>
      <c r="Y10" s="248">
        <v>0</v>
      </c>
      <c r="Z10" s="248">
        <v>0</v>
      </c>
      <c r="AA10" s="248">
        <v>0</v>
      </c>
      <c r="AB10" s="248">
        <v>0</v>
      </c>
      <c r="AC10" s="248">
        <v>0</v>
      </c>
      <c r="AD10" s="248">
        <v>0</v>
      </c>
      <c r="AE10" s="248">
        <v>0</v>
      </c>
      <c r="AF10" s="248">
        <v>0</v>
      </c>
      <c r="AG10" s="248">
        <v>0</v>
      </c>
      <c r="AH10" s="248">
        <v>0</v>
      </c>
      <c r="AI10" s="248">
        <v>0</v>
      </c>
      <c r="AJ10" s="248">
        <v>0</v>
      </c>
      <c r="AK10" s="248">
        <v>0</v>
      </c>
      <c r="AL10" s="248">
        <v>0</v>
      </c>
      <c r="AM10" s="248">
        <v>0</v>
      </c>
      <c r="AN10" s="248">
        <v>1.5536723163841809E-2</v>
      </c>
      <c r="AO10" s="248">
        <v>1.553672316384181E-2</v>
      </c>
      <c r="AP10" s="248">
        <v>9.8980212202315898E-3</v>
      </c>
      <c r="AQ10" s="248">
        <v>1.3789092960941803E-2</v>
      </c>
      <c r="AR10" s="248">
        <v>0</v>
      </c>
      <c r="AS10" s="248">
        <v>8.3804143126177039E-2</v>
      </c>
      <c r="AT10" s="248">
        <v>8.3804143126177053E-2</v>
      </c>
      <c r="AU10" s="248">
        <v>5.3389326581855245E-2</v>
      </c>
      <c r="AV10" s="248">
        <v>7.437753172871639E-2</v>
      </c>
      <c r="AW10" s="248">
        <v>0</v>
      </c>
      <c r="AX10" s="248">
        <v>1</v>
      </c>
      <c r="AY10" s="248">
        <v>1</v>
      </c>
      <c r="AZ10" s="248">
        <v>1</v>
      </c>
      <c r="BA10" s="248">
        <v>1</v>
      </c>
    </row>
    <row r="11" spans="1:53" x14ac:dyDescent="0.2">
      <c r="B11" s="126">
        <v>23</v>
      </c>
      <c r="C11" s="105" t="s">
        <v>59</v>
      </c>
      <c r="D11" s="249">
        <v>0.7862523540489641</v>
      </c>
      <c r="E11" s="249">
        <v>0.78625235404896421</v>
      </c>
      <c r="F11" s="249">
        <v>0.78625235404896421</v>
      </c>
      <c r="G11" s="249">
        <v>0.50089986175111367</v>
      </c>
      <c r="H11" s="249">
        <v>0.71953778256208067</v>
      </c>
      <c r="I11" s="249">
        <v>5.8851224105461404E-2</v>
      </c>
      <c r="J11" s="249">
        <v>5.8851224105461383E-2</v>
      </c>
      <c r="K11" s="249">
        <v>5.8851224105461369E-2</v>
      </c>
      <c r="L11" s="249">
        <v>3.7492504622089355E-2</v>
      </c>
      <c r="M11" s="249">
        <v>5.3857618455245559E-2</v>
      </c>
      <c r="N11" s="249">
        <v>5.5555555555555552E-2</v>
      </c>
      <c r="O11" s="249">
        <v>5.5555555555555539E-2</v>
      </c>
      <c r="P11" s="249">
        <v>5.5555555555555532E-2</v>
      </c>
      <c r="Q11" s="249">
        <v>3.5392924363252337E-2</v>
      </c>
      <c r="R11" s="249">
        <v>5.0841591821751797E-2</v>
      </c>
      <c r="S11" s="249">
        <v>0</v>
      </c>
      <c r="T11" s="249">
        <v>0</v>
      </c>
      <c r="U11" s="249">
        <v>0</v>
      </c>
      <c r="V11" s="249">
        <v>0.36292736146145765</v>
      </c>
      <c r="W11" s="249">
        <v>8.4851347208467418E-2</v>
      </c>
      <c r="X11" s="249">
        <v>0</v>
      </c>
      <c r="Y11" s="249">
        <v>0</v>
      </c>
      <c r="Z11" s="249">
        <v>0</v>
      </c>
      <c r="AA11" s="249">
        <v>0</v>
      </c>
      <c r="AB11" s="249">
        <v>0</v>
      </c>
      <c r="AC11" s="249">
        <v>0</v>
      </c>
      <c r="AD11" s="249">
        <v>0</v>
      </c>
      <c r="AE11" s="249">
        <v>0</v>
      </c>
      <c r="AF11" s="249">
        <v>0</v>
      </c>
      <c r="AG11" s="249">
        <v>0</v>
      </c>
      <c r="AH11" s="249">
        <v>0</v>
      </c>
      <c r="AI11" s="249">
        <v>0</v>
      </c>
      <c r="AJ11" s="249">
        <v>0</v>
      </c>
      <c r="AK11" s="249">
        <v>0</v>
      </c>
      <c r="AL11" s="249">
        <v>0</v>
      </c>
      <c r="AM11" s="249">
        <v>1.5536723163841809E-2</v>
      </c>
      <c r="AN11" s="249">
        <v>1.5536723163841805E-2</v>
      </c>
      <c r="AO11" s="249">
        <v>1.5536723163841807E-2</v>
      </c>
      <c r="AP11" s="249">
        <v>9.8980212202315863E-3</v>
      </c>
      <c r="AQ11" s="249">
        <v>1.4218411272184827E-2</v>
      </c>
      <c r="AR11" s="249">
        <v>8.3804143126177053E-2</v>
      </c>
      <c r="AS11" s="249">
        <v>8.3804143126177039E-2</v>
      </c>
      <c r="AT11" s="249">
        <v>8.3804143126177039E-2</v>
      </c>
      <c r="AU11" s="249">
        <v>5.3389326581855245E-2</v>
      </c>
      <c r="AV11" s="249">
        <v>7.6693248680269707E-2</v>
      </c>
      <c r="AW11" s="249">
        <v>1</v>
      </c>
      <c r="AX11" s="249">
        <v>1</v>
      </c>
      <c r="AY11" s="249">
        <v>1</v>
      </c>
      <c r="AZ11" s="249">
        <v>1</v>
      </c>
      <c r="BA11" s="249">
        <v>1</v>
      </c>
    </row>
    <row r="12" spans="1:53" x14ac:dyDescent="0.2">
      <c r="A12" s="121" t="s">
        <v>160</v>
      </c>
      <c r="B12" s="133"/>
      <c r="C12" s="113"/>
    </row>
    <row r="13" spans="1:53" x14ac:dyDescent="0.2">
      <c r="A13" s="121"/>
      <c r="B13" s="126">
        <v>20</v>
      </c>
      <c r="C13" s="105" t="s">
        <v>56</v>
      </c>
      <c r="D13" s="248">
        <v>0.15194109772423031</v>
      </c>
      <c r="E13" s="248">
        <v>0.15194109772423028</v>
      </c>
      <c r="F13" s="248">
        <v>0.15194109772423028</v>
      </c>
      <c r="G13" s="248">
        <v>2.7532263460568883E-2</v>
      </c>
      <c r="H13" s="248">
        <v>0.11169254526730617</v>
      </c>
      <c r="I13" s="248">
        <v>0.41945560017849171</v>
      </c>
      <c r="J13" s="248">
        <v>0.41945560017849176</v>
      </c>
      <c r="K13" s="248">
        <v>0.41945560017849171</v>
      </c>
      <c r="L13" s="248">
        <v>7.6006835985124074E-2</v>
      </c>
      <c r="M13" s="248">
        <v>0.30834359045893622</v>
      </c>
      <c r="N13" s="248">
        <v>0.23047746541722447</v>
      </c>
      <c r="O13" s="248">
        <v>0.2304774654172245</v>
      </c>
      <c r="P13" s="248">
        <v>0.23047746541722441</v>
      </c>
      <c r="Q13" s="248">
        <v>4.1763330623741039E-2</v>
      </c>
      <c r="R13" s="248">
        <v>0.1694249622042984</v>
      </c>
      <c r="S13" s="248">
        <v>0</v>
      </c>
      <c r="T13" s="248">
        <v>0</v>
      </c>
      <c r="U13" s="248">
        <v>0</v>
      </c>
      <c r="V13" s="248">
        <v>0.53137966428232264</v>
      </c>
      <c r="W13" s="248">
        <v>0.17191112205973633</v>
      </c>
      <c r="X13" s="248">
        <v>0</v>
      </c>
      <c r="Y13" s="248">
        <v>0</v>
      </c>
      <c r="Z13" s="248">
        <v>0</v>
      </c>
      <c r="AA13" s="248">
        <v>0.1371903105214875</v>
      </c>
      <c r="AB13" s="248">
        <v>4.4383595765422577E-2</v>
      </c>
      <c r="AC13" s="248">
        <v>0</v>
      </c>
      <c r="AD13" s="248">
        <v>0</v>
      </c>
      <c r="AE13" s="248">
        <v>0</v>
      </c>
      <c r="AF13" s="248">
        <v>0</v>
      </c>
      <c r="AG13" s="248">
        <v>0</v>
      </c>
      <c r="AH13" s="248">
        <v>0</v>
      </c>
      <c r="AI13" s="248">
        <v>0</v>
      </c>
      <c r="AJ13" s="248">
        <v>0</v>
      </c>
      <c r="AK13" s="248">
        <v>0.150226493874208</v>
      </c>
      <c r="AL13" s="248">
        <v>4.8601041516888065E-2</v>
      </c>
      <c r="AM13" s="248">
        <v>3.346720214190093E-2</v>
      </c>
      <c r="AN13" s="248">
        <v>3.3467202141900923E-2</v>
      </c>
      <c r="AO13" s="248">
        <v>3.346720214190093E-2</v>
      </c>
      <c r="AP13" s="248">
        <v>6.0643752115790471E-3</v>
      </c>
      <c r="AQ13" s="248">
        <v>2.4601882217468302E-2</v>
      </c>
      <c r="AR13" s="248">
        <v>0.1646586345381526</v>
      </c>
      <c r="AS13" s="248">
        <v>0.16465863453815263</v>
      </c>
      <c r="AT13" s="248">
        <v>0.16465863453815258</v>
      </c>
      <c r="AU13" s="248">
        <v>2.9836726040968913E-2</v>
      </c>
      <c r="AV13" s="248">
        <v>0.12104126050994408</v>
      </c>
      <c r="AW13" s="248">
        <v>1</v>
      </c>
      <c r="AX13" s="248">
        <v>1</v>
      </c>
      <c r="AY13" s="248">
        <v>1</v>
      </c>
      <c r="AZ13" s="248">
        <v>1</v>
      </c>
      <c r="BA13" s="248">
        <v>1</v>
      </c>
    </row>
    <row r="14" spans="1:53" x14ac:dyDescent="0.2">
      <c r="A14" s="128"/>
      <c r="B14" s="126">
        <v>21</v>
      </c>
      <c r="C14" s="105" t="s">
        <v>57</v>
      </c>
      <c r="D14" s="248">
        <v>0</v>
      </c>
      <c r="E14" s="248">
        <v>0</v>
      </c>
      <c r="F14" s="248">
        <v>0</v>
      </c>
      <c r="G14" s="248">
        <v>0</v>
      </c>
      <c r="H14" s="248">
        <v>0</v>
      </c>
      <c r="I14" s="248">
        <v>0.47456760312930241</v>
      </c>
      <c r="J14" s="248">
        <v>0.47557015523330998</v>
      </c>
      <c r="K14" s="248">
        <v>0.47304856646826776</v>
      </c>
      <c r="L14" s="248">
        <v>0.10841462222966475</v>
      </c>
      <c r="M14" s="248">
        <v>0.3448796567080481</v>
      </c>
      <c r="N14" s="248">
        <v>0.21743454371176735</v>
      </c>
      <c r="O14" s="248">
        <v>0.22121253043509537</v>
      </c>
      <c r="P14" s="248">
        <v>0.26337031634594005</v>
      </c>
      <c r="Q14" s="248">
        <v>5.9516550458080464E-2</v>
      </c>
      <c r="R14" s="248">
        <v>0.17152436238334534</v>
      </c>
      <c r="S14" s="248">
        <v>0</v>
      </c>
      <c r="T14" s="248">
        <v>0</v>
      </c>
      <c r="U14" s="248">
        <v>0</v>
      </c>
      <c r="V14" s="248">
        <v>0.62644618599879043</v>
      </c>
      <c r="W14" s="248">
        <v>0.22209917864647527</v>
      </c>
      <c r="X14" s="248">
        <v>0</v>
      </c>
      <c r="Y14" s="248">
        <v>0</v>
      </c>
      <c r="Z14" s="248">
        <v>0</v>
      </c>
      <c r="AA14" s="248">
        <v>0.14479403105929672</v>
      </c>
      <c r="AB14" s="248">
        <v>5.1335032585295565E-2</v>
      </c>
      <c r="AC14" s="248">
        <v>0</v>
      </c>
      <c r="AD14" s="248">
        <v>0</v>
      </c>
      <c r="AE14" s="248">
        <v>0</v>
      </c>
      <c r="AF14" s="248">
        <v>0</v>
      </c>
      <c r="AG14" s="248">
        <v>0</v>
      </c>
      <c r="AH14" s="248">
        <v>0</v>
      </c>
      <c r="AI14" s="248">
        <v>0</v>
      </c>
      <c r="AJ14" s="248">
        <v>0</v>
      </c>
      <c r="AK14" s="248">
        <v>0</v>
      </c>
      <c r="AL14" s="248">
        <v>0</v>
      </c>
      <c r="AM14" s="248">
        <v>0.17781437373339362</v>
      </c>
      <c r="AN14" s="248">
        <v>0.17201345318848441</v>
      </c>
      <c r="AO14" s="248">
        <v>0.12448848887242563</v>
      </c>
      <c r="AP14" s="248">
        <v>2.9101145713517882E-2</v>
      </c>
      <c r="AQ14" s="248">
        <v>0.11281264779014666</v>
      </c>
      <c r="AR14" s="248">
        <v>0.13018347942553668</v>
      </c>
      <c r="AS14" s="248">
        <v>0.1312038611431102</v>
      </c>
      <c r="AT14" s="248">
        <v>0.13909262831336647</v>
      </c>
      <c r="AU14" s="248">
        <v>3.1727464540649633E-2</v>
      </c>
      <c r="AV14" s="248">
        <v>9.73491218866889E-2</v>
      </c>
      <c r="AW14" s="248">
        <v>1</v>
      </c>
      <c r="AX14" s="248">
        <v>1</v>
      </c>
      <c r="AY14" s="248">
        <v>1</v>
      </c>
      <c r="AZ14" s="248">
        <v>1</v>
      </c>
      <c r="BA14" s="248">
        <v>1</v>
      </c>
    </row>
    <row r="15" spans="1:53" x14ac:dyDescent="0.2">
      <c r="A15" s="121" t="s">
        <v>161</v>
      </c>
      <c r="B15" s="133"/>
      <c r="C15" s="113"/>
    </row>
    <row r="16" spans="1:53" x14ac:dyDescent="0.2">
      <c r="A16" s="121"/>
      <c r="B16" s="126">
        <v>25</v>
      </c>
      <c r="C16" s="105" t="s">
        <v>61</v>
      </c>
      <c r="D16" s="248">
        <v>0</v>
      </c>
      <c r="E16" s="248">
        <v>6.3498171101032577E-2</v>
      </c>
      <c r="F16" s="248">
        <v>6.3498171101032536E-2</v>
      </c>
      <c r="G16" s="248">
        <v>5.0318335214738073E-2</v>
      </c>
      <c r="H16" s="248">
        <v>5.6768477211332713E-2</v>
      </c>
      <c r="I16" s="248">
        <v>0.63809217040847255</v>
      </c>
      <c r="J16" s="248">
        <v>0.57812307040769884</v>
      </c>
      <c r="K16" s="248">
        <v>0.57812307040769884</v>
      </c>
      <c r="L16" s="248">
        <v>0.4581264302221007</v>
      </c>
      <c r="M16" s="248">
        <v>0.52198201548896583</v>
      </c>
      <c r="N16" s="248">
        <v>0</v>
      </c>
      <c r="O16" s="248">
        <v>0</v>
      </c>
      <c r="P16" s="248">
        <v>0</v>
      </c>
      <c r="Q16" s="248">
        <v>0</v>
      </c>
      <c r="R16" s="248">
        <v>0</v>
      </c>
      <c r="S16" s="248">
        <v>0</v>
      </c>
      <c r="T16" s="248">
        <v>0</v>
      </c>
      <c r="U16" s="248">
        <v>0</v>
      </c>
      <c r="V16" s="248">
        <v>2.6251957019447408E-2</v>
      </c>
      <c r="W16" s="248">
        <v>1.2387588527796685E-2</v>
      </c>
      <c r="X16" s="248">
        <v>0</v>
      </c>
      <c r="Y16" s="248">
        <v>0</v>
      </c>
      <c r="Z16" s="248">
        <v>0</v>
      </c>
      <c r="AA16" s="248">
        <v>8.1536465872544553E-2</v>
      </c>
      <c r="AB16" s="248">
        <v>3.8474853074442504E-2</v>
      </c>
      <c r="AC16" s="248">
        <v>0</v>
      </c>
      <c r="AD16" s="248">
        <v>0</v>
      </c>
      <c r="AE16" s="248">
        <v>0</v>
      </c>
      <c r="AF16" s="248">
        <v>9.9774025880334377E-2</v>
      </c>
      <c r="AG16" s="248">
        <v>4.7080664403485142E-2</v>
      </c>
      <c r="AH16" s="248">
        <v>0</v>
      </c>
      <c r="AI16" s="248">
        <v>0</v>
      </c>
      <c r="AJ16" s="248">
        <v>0</v>
      </c>
      <c r="AK16" s="248">
        <v>0</v>
      </c>
      <c r="AL16" s="248">
        <v>0</v>
      </c>
      <c r="AM16" s="248">
        <v>0.36190782959152745</v>
      </c>
      <c r="AN16" s="248">
        <v>0.3278950523936125</v>
      </c>
      <c r="AO16" s="248">
        <v>0.3278950523936125</v>
      </c>
      <c r="AP16" s="248">
        <v>0.25983635237846403</v>
      </c>
      <c r="AQ16" s="248">
        <v>0.29605343408381418</v>
      </c>
      <c r="AR16" s="248">
        <v>0</v>
      </c>
      <c r="AS16" s="248">
        <v>3.0483706097656105E-2</v>
      </c>
      <c r="AT16" s="248">
        <v>3.048370609765608E-2</v>
      </c>
      <c r="AU16" s="248">
        <v>2.4156433412370695E-2</v>
      </c>
      <c r="AV16" s="248">
        <v>2.72529672101629E-2</v>
      </c>
      <c r="AW16" s="248">
        <v>1</v>
      </c>
      <c r="AX16" s="248">
        <v>1</v>
      </c>
      <c r="AY16" s="248">
        <v>1</v>
      </c>
      <c r="AZ16" s="248">
        <v>1</v>
      </c>
      <c r="BA16" s="248">
        <v>1</v>
      </c>
    </row>
    <row r="17" spans="1:53" x14ac:dyDescent="0.2">
      <c r="A17" s="128"/>
      <c r="B17" s="126">
        <v>28</v>
      </c>
      <c r="C17" s="105" t="s">
        <v>64</v>
      </c>
      <c r="D17" s="248">
        <v>0</v>
      </c>
      <c r="E17" s="248">
        <v>6.3498171101032563E-2</v>
      </c>
      <c r="F17" s="248">
        <v>6.3498171101032536E-2</v>
      </c>
      <c r="G17" s="248">
        <v>5.031833521473808E-2</v>
      </c>
      <c r="H17" s="248">
        <v>5.747060379586439E-2</v>
      </c>
      <c r="I17" s="248">
        <v>0</v>
      </c>
      <c r="J17" s="248">
        <v>0.57812307040769884</v>
      </c>
      <c r="K17" s="248">
        <v>0.57812307040769884</v>
      </c>
      <c r="L17" s="248">
        <v>0.4581264302221007</v>
      </c>
      <c r="M17" s="248">
        <v>0.5232447068717101</v>
      </c>
      <c r="N17" s="248">
        <v>0</v>
      </c>
      <c r="O17" s="248">
        <v>0</v>
      </c>
      <c r="P17" s="248">
        <v>0</v>
      </c>
      <c r="Q17" s="248">
        <v>0</v>
      </c>
      <c r="R17" s="248">
        <v>0</v>
      </c>
      <c r="S17" s="248">
        <v>0</v>
      </c>
      <c r="T17" s="248">
        <v>0</v>
      </c>
      <c r="U17" s="248">
        <v>0</v>
      </c>
      <c r="V17" s="248">
        <v>2.6251957019447412E-2</v>
      </c>
      <c r="W17" s="248">
        <v>1.200587315291592E-2</v>
      </c>
      <c r="X17" s="248">
        <v>0</v>
      </c>
      <c r="Y17" s="248">
        <v>0</v>
      </c>
      <c r="Z17" s="248">
        <v>0</v>
      </c>
      <c r="AA17" s="248">
        <v>8.1536465872544553E-2</v>
      </c>
      <c r="AB17" s="248">
        <v>3.7289275838660249E-2</v>
      </c>
      <c r="AC17" s="248">
        <v>0</v>
      </c>
      <c r="AD17" s="248">
        <v>0</v>
      </c>
      <c r="AE17" s="248">
        <v>0</v>
      </c>
      <c r="AF17" s="248">
        <v>9.9774025880334405E-2</v>
      </c>
      <c r="AG17" s="248">
        <v>4.5629904764344288E-2</v>
      </c>
      <c r="AH17" s="248">
        <v>0</v>
      </c>
      <c r="AI17" s="248">
        <v>0</v>
      </c>
      <c r="AJ17" s="248">
        <v>0</v>
      </c>
      <c r="AK17" s="248">
        <v>0</v>
      </c>
      <c r="AL17" s="248">
        <v>0</v>
      </c>
      <c r="AM17" s="248">
        <v>0</v>
      </c>
      <c r="AN17" s="248">
        <v>0.3278950523936125</v>
      </c>
      <c r="AO17" s="248">
        <v>0.32789505239361255</v>
      </c>
      <c r="AP17" s="248">
        <v>0.25983635237846409</v>
      </c>
      <c r="AQ17" s="248">
        <v>0.29676959691884852</v>
      </c>
      <c r="AR17" s="248">
        <v>0</v>
      </c>
      <c r="AS17" s="248">
        <v>3.0483706097656101E-2</v>
      </c>
      <c r="AT17" s="248">
        <v>3.0483706097656087E-2</v>
      </c>
      <c r="AU17" s="248">
        <v>2.4156433412370698E-2</v>
      </c>
      <c r="AV17" s="248">
        <v>2.7590038657656409E-2</v>
      </c>
      <c r="AW17" s="248">
        <v>0</v>
      </c>
      <c r="AX17" s="248">
        <v>1</v>
      </c>
      <c r="AY17" s="248">
        <v>1</v>
      </c>
      <c r="AZ17" s="248">
        <v>1</v>
      </c>
      <c r="BA17" s="248">
        <v>1</v>
      </c>
    </row>
    <row r="18" spans="1:53" x14ac:dyDescent="0.2">
      <c r="A18" s="121" t="s">
        <v>162</v>
      </c>
      <c r="B18" s="133"/>
      <c r="C18" s="113"/>
    </row>
    <row r="19" spans="1:53" x14ac:dyDescent="0.2">
      <c r="A19" s="121"/>
      <c r="B19" s="126">
        <v>26</v>
      </c>
      <c r="C19" s="105" t="s">
        <v>62</v>
      </c>
      <c r="D19" s="248">
        <v>0</v>
      </c>
      <c r="E19" s="248">
        <v>0</v>
      </c>
      <c r="F19" s="248">
        <v>3.0257875489837736E-2</v>
      </c>
      <c r="G19" s="248">
        <v>2.9613797874179209E-2</v>
      </c>
      <c r="H19" s="248">
        <v>2.7880869184466743E-2</v>
      </c>
      <c r="I19" s="248">
        <v>0.42629342773859324</v>
      </c>
      <c r="J19" s="248">
        <v>0.40002901007772945</v>
      </c>
      <c r="K19" s="248">
        <v>0.3795784952058589</v>
      </c>
      <c r="L19" s="248">
        <v>0.25075290684308565</v>
      </c>
      <c r="M19" s="248">
        <v>0.29605313776638054</v>
      </c>
      <c r="N19" s="248">
        <v>0</v>
      </c>
      <c r="O19" s="248">
        <v>0</v>
      </c>
      <c r="P19" s="248">
        <v>0</v>
      </c>
      <c r="Q19" s="248">
        <v>0</v>
      </c>
      <c r="R19" s="248">
        <v>0</v>
      </c>
      <c r="S19" s="248">
        <v>0</v>
      </c>
      <c r="T19" s="248">
        <v>0</v>
      </c>
      <c r="U19" s="248">
        <v>0</v>
      </c>
      <c r="V19" s="248">
        <v>2.2206429351515289E-2</v>
      </c>
      <c r="W19" s="248">
        <v>1.4841884224428913E-2</v>
      </c>
      <c r="X19" s="248">
        <v>0</v>
      </c>
      <c r="Y19" s="248">
        <v>0</v>
      </c>
      <c r="Z19" s="248">
        <v>0</v>
      </c>
      <c r="AA19" s="248">
        <v>7.0369539349762228E-2</v>
      </c>
      <c r="AB19" s="248">
        <v>4.7032169801954155E-2</v>
      </c>
      <c r="AC19" s="248">
        <v>0</v>
      </c>
      <c r="AD19" s="248">
        <v>0</v>
      </c>
      <c r="AE19" s="248">
        <v>0</v>
      </c>
      <c r="AF19" s="248">
        <v>0.23719002000271777</v>
      </c>
      <c r="AG19" s="248">
        <v>0.15852826946400095</v>
      </c>
      <c r="AH19" s="248">
        <v>0</v>
      </c>
      <c r="AI19" s="248">
        <v>0</v>
      </c>
      <c r="AJ19" s="248">
        <v>0</v>
      </c>
      <c r="AK19" s="248">
        <v>0</v>
      </c>
      <c r="AL19" s="248">
        <v>0</v>
      </c>
      <c r="AM19" s="248">
        <v>0.57370657226140653</v>
      </c>
      <c r="AN19" s="248">
        <v>0.53835986492747123</v>
      </c>
      <c r="AO19" s="248">
        <v>0.51083751993059678</v>
      </c>
      <c r="AP19" s="248">
        <v>0.33746377801945793</v>
      </c>
      <c r="AQ19" s="248">
        <v>0.39842892201316349</v>
      </c>
      <c r="AR19" s="248">
        <v>0</v>
      </c>
      <c r="AS19" s="248">
        <v>6.1611124994799371E-2</v>
      </c>
      <c r="AT19" s="248">
        <v>7.9326109373706502E-2</v>
      </c>
      <c r="AU19" s="248">
        <v>5.240352855928182E-2</v>
      </c>
      <c r="AV19" s="248">
        <v>5.7234747545605126E-2</v>
      </c>
      <c r="AW19" s="248">
        <v>0.33333333333333331</v>
      </c>
      <c r="AX19" s="248">
        <v>1</v>
      </c>
      <c r="AY19" s="248">
        <v>1</v>
      </c>
      <c r="AZ19" s="248">
        <v>1</v>
      </c>
      <c r="BA19" s="248">
        <v>1</v>
      </c>
    </row>
    <row r="20" spans="1:53" x14ac:dyDescent="0.2">
      <c r="B20" s="126">
        <v>27</v>
      </c>
      <c r="C20" s="105" t="s">
        <v>63</v>
      </c>
      <c r="D20" s="248">
        <v>0</v>
      </c>
      <c r="E20" s="248">
        <v>9.2935466720140886E-2</v>
      </c>
      <c r="F20" s="248">
        <v>4.5386813234756608E-2</v>
      </c>
      <c r="G20" s="248">
        <v>2.9613797874179216E-2</v>
      </c>
      <c r="H20" s="248">
        <v>4.0342687296422645E-2</v>
      </c>
      <c r="I20" s="248">
        <v>0</v>
      </c>
      <c r="J20" s="248">
        <v>0.35094036645085042</v>
      </c>
      <c r="K20" s="248">
        <v>0.37365669467957963</v>
      </c>
      <c r="L20" s="248">
        <v>0.25075290684308571</v>
      </c>
      <c r="M20" s="248">
        <v>0.30693993264885816</v>
      </c>
      <c r="N20" s="248">
        <v>0</v>
      </c>
      <c r="O20" s="248">
        <v>0</v>
      </c>
      <c r="P20" s="248">
        <v>0</v>
      </c>
      <c r="Q20" s="248">
        <v>0</v>
      </c>
      <c r="R20" s="248">
        <v>0</v>
      </c>
      <c r="S20" s="248">
        <v>0</v>
      </c>
      <c r="T20" s="248">
        <v>0</v>
      </c>
      <c r="U20" s="248">
        <v>0</v>
      </c>
      <c r="V20" s="248">
        <v>2.2206429351515289E-2</v>
      </c>
      <c r="W20" s="248">
        <v>1.1768342295056876E-2</v>
      </c>
      <c r="X20" s="248">
        <v>0</v>
      </c>
      <c r="Y20" s="248">
        <v>0</v>
      </c>
      <c r="Z20" s="248">
        <v>0</v>
      </c>
      <c r="AA20" s="248">
        <v>7.0369539349762256E-2</v>
      </c>
      <c r="AB20" s="248">
        <v>3.7292480168900605E-2</v>
      </c>
      <c r="AC20" s="248">
        <v>0</v>
      </c>
      <c r="AD20" s="248">
        <v>0</v>
      </c>
      <c r="AE20" s="248">
        <v>0</v>
      </c>
      <c r="AF20" s="248">
        <v>0.2371900200027178</v>
      </c>
      <c r="AG20" s="248">
        <v>0.12569933239505249</v>
      </c>
      <c r="AH20" s="248">
        <v>0</v>
      </c>
      <c r="AI20" s="248">
        <v>0</v>
      </c>
      <c r="AJ20" s="248">
        <v>0</v>
      </c>
      <c r="AK20" s="248">
        <v>0</v>
      </c>
      <c r="AL20" s="248">
        <v>0</v>
      </c>
      <c r="AM20" s="248">
        <v>0</v>
      </c>
      <c r="AN20" s="248">
        <v>0.47229626732162661</v>
      </c>
      <c r="AO20" s="248">
        <v>0.50286794859666872</v>
      </c>
      <c r="AP20" s="248">
        <v>0.33746377801945793</v>
      </c>
      <c r="AQ20" s="248">
        <v>0.41308039296844479</v>
      </c>
      <c r="AR20" s="248">
        <v>0</v>
      </c>
      <c r="AS20" s="248">
        <v>8.3827899507382148E-2</v>
      </c>
      <c r="AT20" s="248">
        <v>7.8088543488994994E-2</v>
      </c>
      <c r="AU20" s="248">
        <v>5.240352855928182E-2</v>
      </c>
      <c r="AV20" s="248">
        <v>6.4876832227264411E-2</v>
      </c>
      <c r="AW20" s="248">
        <v>0</v>
      </c>
      <c r="AX20" s="248">
        <v>1</v>
      </c>
      <c r="AY20" s="248">
        <v>1</v>
      </c>
      <c r="AZ20" s="248">
        <v>1</v>
      </c>
      <c r="BA20" s="248">
        <v>1</v>
      </c>
    </row>
    <row r="21" spans="1:53" x14ac:dyDescent="0.2">
      <c r="A21" s="121" t="s">
        <v>163</v>
      </c>
      <c r="B21" s="133"/>
      <c r="C21" s="113"/>
    </row>
    <row r="22" spans="1:53" x14ac:dyDescent="0.2">
      <c r="A22" s="121"/>
      <c r="B22" s="126">
        <v>29</v>
      </c>
      <c r="C22" s="105" t="s">
        <v>65</v>
      </c>
      <c r="D22" s="248">
        <v>4.8038239818934916E-2</v>
      </c>
      <c r="E22" s="248">
        <v>4.8038239818934916E-2</v>
      </c>
      <c r="F22" s="248">
        <v>4.8038239818934909E-2</v>
      </c>
      <c r="G22" s="248">
        <v>3.2168324249657418E-2</v>
      </c>
      <c r="H22" s="248">
        <v>4.2689608553997831E-2</v>
      </c>
      <c r="I22" s="248">
        <v>0.38983789702935595</v>
      </c>
      <c r="J22" s="248">
        <v>0.3898378970293559</v>
      </c>
      <c r="K22" s="248">
        <v>0.38983789702935584</v>
      </c>
      <c r="L22" s="248">
        <v>0.26105102775855465</v>
      </c>
      <c r="M22" s="248">
        <v>0.34643291024866485</v>
      </c>
      <c r="N22" s="248">
        <v>0</v>
      </c>
      <c r="O22" s="248">
        <v>0</v>
      </c>
      <c r="P22" s="248">
        <v>0</v>
      </c>
      <c r="Q22" s="248">
        <v>0</v>
      </c>
      <c r="R22" s="248">
        <v>0</v>
      </c>
      <c r="S22" s="248">
        <v>0</v>
      </c>
      <c r="T22" s="248">
        <v>0</v>
      </c>
      <c r="U22" s="248">
        <v>0</v>
      </c>
      <c r="V22" s="248">
        <v>3.235297198579988E-2</v>
      </c>
      <c r="W22" s="248">
        <v>1.090390914315123E-2</v>
      </c>
      <c r="X22" s="248">
        <v>0</v>
      </c>
      <c r="Y22" s="248">
        <v>0</v>
      </c>
      <c r="Z22" s="248">
        <v>0</v>
      </c>
      <c r="AA22" s="248">
        <v>9.933569448094566E-2</v>
      </c>
      <c r="AB22" s="248">
        <v>3.3479069180026723E-2</v>
      </c>
      <c r="AC22" s="248">
        <v>0</v>
      </c>
      <c r="AD22" s="248">
        <v>0</v>
      </c>
      <c r="AE22" s="248">
        <v>0</v>
      </c>
      <c r="AF22" s="248">
        <v>0.19867138896189132</v>
      </c>
      <c r="AG22" s="248">
        <v>6.6958138360053446E-2</v>
      </c>
      <c r="AH22" s="248">
        <v>0</v>
      </c>
      <c r="AI22" s="248">
        <v>0</v>
      </c>
      <c r="AJ22" s="248">
        <v>0</v>
      </c>
      <c r="AK22" s="248">
        <v>0</v>
      </c>
      <c r="AL22" s="248">
        <v>0</v>
      </c>
      <c r="AM22" s="248">
        <v>0.49567937404156631</v>
      </c>
      <c r="AN22" s="248">
        <v>0.49567937404156637</v>
      </c>
      <c r="AO22" s="248">
        <v>0.49567937404156631</v>
      </c>
      <c r="AP22" s="248">
        <v>0.33192670855836248</v>
      </c>
      <c r="AQ22" s="248">
        <v>0.44048987901893327</v>
      </c>
      <c r="AR22" s="248">
        <v>6.6444489110142876E-2</v>
      </c>
      <c r="AS22" s="248">
        <v>6.6444489110142863E-2</v>
      </c>
      <c r="AT22" s="248">
        <v>6.6444489110142863E-2</v>
      </c>
      <c r="AU22" s="248">
        <v>4.4493884004788604E-2</v>
      </c>
      <c r="AV22" s="248">
        <v>5.9046485495172753E-2</v>
      </c>
      <c r="AW22" s="248">
        <v>1</v>
      </c>
      <c r="AX22" s="248">
        <v>1</v>
      </c>
      <c r="AY22" s="248">
        <v>1</v>
      </c>
      <c r="AZ22" s="248">
        <v>1</v>
      </c>
      <c r="BA22" s="248">
        <v>1</v>
      </c>
    </row>
    <row r="23" spans="1:53" x14ac:dyDescent="0.2">
      <c r="A23" s="128"/>
      <c r="B23" s="126">
        <v>30</v>
      </c>
      <c r="C23" s="105" t="s">
        <v>66</v>
      </c>
      <c r="D23" s="248">
        <v>0</v>
      </c>
      <c r="E23" s="248">
        <v>0</v>
      </c>
      <c r="F23" s="248">
        <v>0</v>
      </c>
      <c r="G23" s="248">
        <v>0</v>
      </c>
      <c r="H23" s="248">
        <v>0</v>
      </c>
      <c r="I23" s="248">
        <v>0</v>
      </c>
      <c r="J23" s="248">
        <v>0.41686770229689918</v>
      </c>
      <c r="K23" s="248">
        <v>0.48175788260721386</v>
      </c>
      <c r="L23" s="248">
        <v>0.37465261733705979</v>
      </c>
      <c r="M23" s="248">
        <v>0.43878769832258863</v>
      </c>
      <c r="N23" s="248">
        <v>0</v>
      </c>
      <c r="O23" s="248">
        <v>0</v>
      </c>
      <c r="P23" s="248">
        <v>0</v>
      </c>
      <c r="Q23" s="248">
        <v>0</v>
      </c>
      <c r="R23" s="248">
        <v>0</v>
      </c>
      <c r="S23" s="248">
        <v>0</v>
      </c>
      <c r="T23" s="248">
        <v>0</v>
      </c>
      <c r="U23" s="248">
        <v>0</v>
      </c>
      <c r="V23" s="248">
        <v>5.5353095989778674E-2</v>
      </c>
      <c r="W23" s="248">
        <v>1.5587408402184451E-2</v>
      </c>
      <c r="X23" s="248">
        <v>0</v>
      </c>
      <c r="Y23" s="248">
        <v>0</v>
      </c>
      <c r="Z23" s="248">
        <v>0</v>
      </c>
      <c r="AA23" s="248">
        <v>0.16060063658552201</v>
      </c>
      <c r="AB23" s="248">
        <v>4.5225071287278991E-2</v>
      </c>
      <c r="AC23" s="248">
        <v>0</v>
      </c>
      <c r="AD23" s="248">
        <v>0</v>
      </c>
      <c r="AE23" s="248">
        <v>0</v>
      </c>
      <c r="AF23" s="248">
        <v>0</v>
      </c>
      <c r="AG23" s="248">
        <v>0</v>
      </c>
      <c r="AH23" s="248">
        <v>0</v>
      </c>
      <c r="AI23" s="248">
        <v>0</v>
      </c>
      <c r="AJ23" s="248">
        <v>0</v>
      </c>
      <c r="AK23" s="248">
        <v>0</v>
      </c>
      <c r="AL23" s="248">
        <v>0</v>
      </c>
      <c r="AM23" s="248">
        <v>0</v>
      </c>
      <c r="AN23" s="248">
        <v>0.51167486720793054</v>
      </c>
      <c r="AO23" s="248">
        <v>0.43022962176048535</v>
      </c>
      <c r="AP23" s="248">
        <v>0.34127070722270214</v>
      </c>
      <c r="AQ23" s="248">
        <v>0.4212562025204391</v>
      </c>
      <c r="AR23" s="248">
        <v>0</v>
      </c>
      <c r="AS23" s="248">
        <v>7.1457430495170296E-2</v>
      </c>
      <c r="AT23" s="248">
        <v>8.8012495632300652E-2</v>
      </c>
      <c r="AU23" s="248">
        <v>6.8122942864937364E-2</v>
      </c>
      <c r="AV23" s="248">
        <v>7.9143619467508877E-2</v>
      </c>
      <c r="AW23" s="248">
        <v>0</v>
      </c>
      <c r="AX23" s="248">
        <v>1</v>
      </c>
      <c r="AY23" s="248">
        <v>1</v>
      </c>
      <c r="AZ23" s="248">
        <v>1</v>
      </c>
      <c r="BA23" s="248">
        <v>1</v>
      </c>
    </row>
    <row r="24" spans="1:53" x14ac:dyDescent="0.2">
      <c r="A24" s="121" t="s">
        <v>164</v>
      </c>
      <c r="B24" s="133"/>
      <c r="C24" s="113"/>
    </row>
    <row r="25" spans="1:53" x14ac:dyDescent="0.2">
      <c r="A25" s="121"/>
      <c r="B25" s="126">
        <v>10</v>
      </c>
      <c r="C25" s="105" t="s">
        <v>47</v>
      </c>
      <c r="D25" s="248">
        <v>0</v>
      </c>
      <c r="E25" s="248">
        <v>0</v>
      </c>
      <c r="F25" s="248">
        <v>0</v>
      </c>
      <c r="G25" s="248">
        <v>0</v>
      </c>
      <c r="H25" s="248">
        <v>0</v>
      </c>
      <c r="I25" s="248">
        <v>0.74584982655791854</v>
      </c>
      <c r="J25" s="248">
        <v>0.74584982655791854</v>
      </c>
      <c r="K25" s="248">
        <v>0.74584982655791843</v>
      </c>
      <c r="L25" s="248">
        <v>0.34881387259452312</v>
      </c>
      <c r="M25" s="248">
        <v>0.63600421417293096</v>
      </c>
      <c r="N25" s="248">
        <v>8.5126521894786547E-2</v>
      </c>
      <c r="O25" s="248">
        <v>8.5126521894786533E-2</v>
      </c>
      <c r="P25" s="248">
        <v>8.5126521894786492E-2</v>
      </c>
      <c r="Q25" s="248">
        <v>4.0287181509729493E-2</v>
      </c>
      <c r="R25" s="248">
        <v>7.272108416460657E-2</v>
      </c>
      <c r="S25" s="248">
        <v>0</v>
      </c>
      <c r="T25" s="248">
        <v>0</v>
      </c>
      <c r="U25" s="248">
        <v>0</v>
      </c>
      <c r="V25" s="248">
        <v>0.25994263576441734</v>
      </c>
      <c r="W25" s="248">
        <v>7.1916806841988645E-2</v>
      </c>
      <c r="X25" s="248">
        <v>0</v>
      </c>
      <c r="Y25" s="248">
        <v>0</v>
      </c>
      <c r="Z25" s="248">
        <v>0</v>
      </c>
      <c r="AA25" s="248">
        <v>0</v>
      </c>
      <c r="AB25" s="248">
        <v>0</v>
      </c>
      <c r="AC25" s="248">
        <v>0</v>
      </c>
      <c r="AD25" s="248">
        <v>0</v>
      </c>
      <c r="AE25" s="248">
        <v>0</v>
      </c>
      <c r="AF25" s="248">
        <v>0</v>
      </c>
      <c r="AG25" s="248">
        <v>0</v>
      </c>
      <c r="AH25" s="248">
        <v>0</v>
      </c>
      <c r="AI25" s="248">
        <v>0</v>
      </c>
      <c r="AJ25" s="248">
        <v>0</v>
      </c>
      <c r="AK25" s="248">
        <v>0.27190850136750916</v>
      </c>
      <c r="AL25" s="248">
        <v>7.5227332807627653E-2</v>
      </c>
      <c r="AM25" s="248">
        <v>0</v>
      </c>
      <c r="AN25" s="248">
        <v>0</v>
      </c>
      <c r="AO25" s="248">
        <v>0</v>
      </c>
      <c r="AP25" s="248">
        <v>0</v>
      </c>
      <c r="AQ25" s="248">
        <v>0</v>
      </c>
      <c r="AR25" s="248">
        <v>0.16902365154729504</v>
      </c>
      <c r="AS25" s="248">
        <v>0.16902365154729501</v>
      </c>
      <c r="AT25" s="248">
        <v>0.16902365154729498</v>
      </c>
      <c r="AU25" s="248">
        <v>7.9047808763820782E-2</v>
      </c>
      <c r="AV25" s="248">
        <v>0.14413056201284621</v>
      </c>
      <c r="AW25" s="248">
        <v>1</v>
      </c>
      <c r="AX25" s="248">
        <v>1</v>
      </c>
      <c r="AY25" s="248">
        <v>1</v>
      </c>
      <c r="AZ25" s="248">
        <v>1</v>
      </c>
      <c r="BA25" s="248">
        <v>1</v>
      </c>
    </row>
    <row r="26" spans="1:53" x14ac:dyDescent="0.2">
      <c r="B26" s="126">
        <v>11</v>
      </c>
      <c r="C26" s="105" t="s">
        <v>48</v>
      </c>
      <c r="D26" s="248">
        <v>0</v>
      </c>
      <c r="E26" s="248">
        <v>0</v>
      </c>
      <c r="F26" s="248">
        <v>0</v>
      </c>
      <c r="G26" s="248">
        <v>0</v>
      </c>
      <c r="H26" s="248">
        <v>0</v>
      </c>
      <c r="I26" s="248">
        <v>0.74584982655791854</v>
      </c>
      <c r="J26" s="248">
        <v>0.74584982655791854</v>
      </c>
      <c r="K26" s="248">
        <v>0.74584982655791843</v>
      </c>
      <c r="L26" s="248">
        <v>0.34881387259452312</v>
      </c>
      <c r="M26" s="248">
        <v>0.63600421417293096</v>
      </c>
      <c r="N26" s="248">
        <v>8.5126521894786547E-2</v>
      </c>
      <c r="O26" s="248">
        <v>8.5126521894786533E-2</v>
      </c>
      <c r="P26" s="248">
        <v>8.5126521894786492E-2</v>
      </c>
      <c r="Q26" s="248">
        <v>4.0287181509729493E-2</v>
      </c>
      <c r="R26" s="248">
        <v>7.272108416460657E-2</v>
      </c>
      <c r="S26" s="248">
        <v>0</v>
      </c>
      <c r="T26" s="248">
        <v>0</v>
      </c>
      <c r="U26" s="248">
        <v>0</v>
      </c>
      <c r="V26" s="248">
        <v>0.25994263576441734</v>
      </c>
      <c r="W26" s="248">
        <v>7.1916806841988645E-2</v>
      </c>
      <c r="X26" s="248">
        <v>0</v>
      </c>
      <c r="Y26" s="248">
        <v>0</v>
      </c>
      <c r="Z26" s="248">
        <v>0</v>
      </c>
      <c r="AA26" s="248">
        <v>0</v>
      </c>
      <c r="AB26" s="248">
        <v>0</v>
      </c>
      <c r="AC26" s="248">
        <v>0</v>
      </c>
      <c r="AD26" s="248">
        <v>0</v>
      </c>
      <c r="AE26" s="248">
        <v>0</v>
      </c>
      <c r="AF26" s="248">
        <v>0</v>
      </c>
      <c r="AG26" s="248">
        <v>0</v>
      </c>
      <c r="AH26" s="248">
        <v>0</v>
      </c>
      <c r="AI26" s="248">
        <v>0</v>
      </c>
      <c r="AJ26" s="248">
        <v>0</v>
      </c>
      <c r="AK26" s="248">
        <v>0.27190850136750916</v>
      </c>
      <c r="AL26" s="248">
        <v>7.5227332807627653E-2</v>
      </c>
      <c r="AM26" s="248">
        <v>0</v>
      </c>
      <c r="AN26" s="248">
        <v>0</v>
      </c>
      <c r="AO26" s="248">
        <v>0</v>
      </c>
      <c r="AP26" s="248">
        <v>0</v>
      </c>
      <c r="AQ26" s="248">
        <v>0</v>
      </c>
      <c r="AR26" s="248">
        <v>0.16902365154729504</v>
      </c>
      <c r="AS26" s="248">
        <v>0.16902365154729501</v>
      </c>
      <c r="AT26" s="248">
        <v>0.16902365154729498</v>
      </c>
      <c r="AU26" s="248">
        <v>7.9047808763820782E-2</v>
      </c>
      <c r="AV26" s="248">
        <v>0.14413056201284621</v>
      </c>
      <c r="AW26" s="248">
        <v>1</v>
      </c>
      <c r="AX26" s="248">
        <v>1</v>
      </c>
      <c r="AY26" s="248">
        <v>1</v>
      </c>
      <c r="AZ26" s="248">
        <v>1</v>
      </c>
      <c r="BA26" s="248">
        <v>1</v>
      </c>
    </row>
    <row r="27" spans="1:53" x14ac:dyDescent="0.2">
      <c r="A27" s="127"/>
      <c r="B27" s="126">
        <v>12</v>
      </c>
      <c r="C27" s="105" t="s">
        <v>49</v>
      </c>
      <c r="D27" s="248">
        <v>0</v>
      </c>
      <c r="E27" s="248">
        <v>0</v>
      </c>
      <c r="F27" s="248">
        <v>0</v>
      </c>
      <c r="G27" s="248">
        <v>0</v>
      </c>
      <c r="H27" s="248">
        <v>0</v>
      </c>
      <c r="I27" s="248">
        <v>0</v>
      </c>
      <c r="J27" s="248">
        <v>0</v>
      </c>
      <c r="K27" s="248">
        <v>0.74584982655791854</v>
      </c>
      <c r="L27" s="248">
        <v>0.3634565110250837</v>
      </c>
      <c r="M27" s="248">
        <v>0.5278216318454434</v>
      </c>
      <c r="N27" s="248">
        <v>0</v>
      </c>
      <c r="O27" s="248">
        <v>0</v>
      </c>
      <c r="P27" s="248">
        <v>8.5126521894786519E-2</v>
      </c>
      <c r="Q27" s="248">
        <v>0</v>
      </c>
      <c r="R27" s="248">
        <v>3.6590155967441716E-2</v>
      </c>
      <c r="S27" s="248">
        <v>0</v>
      </c>
      <c r="T27" s="248">
        <v>0</v>
      </c>
      <c r="U27" s="248">
        <v>0</v>
      </c>
      <c r="V27" s="248">
        <v>0.27085460437356096</v>
      </c>
      <c r="W27" s="248">
        <v>0.15443246004141625</v>
      </c>
      <c r="X27" s="248">
        <v>0</v>
      </c>
      <c r="Y27" s="248">
        <v>0</v>
      </c>
      <c r="Z27" s="248">
        <v>0</v>
      </c>
      <c r="AA27" s="248">
        <v>0</v>
      </c>
      <c r="AB27" s="248">
        <v>0</v>
      </c>
      <c r="AC27" s="248">
        <v>0</v>
      </c>
      <c r="AD27" s="248">
        <v>0</v>
      </c>
      <c r="AE27" s="248">
        <v>0</v>
      </c>
      <c r="AF27" s="248">
        <v>0</v>
      </c>
      <c r="AG27" s="248">
        <v>0</v>
      </c>
      <c r="AH27" s="248">
        <v>0</v>
      </c>
      <c r="AI27" s="248">
        <v>0</v>
      </c>
      <c r="AJ27" s="248">
        <v>0</v>
      </c>
      <c r="AK27" s="248">
        <v>0.28332277753177243</v>
      </c>
      <c r="AL27" s="248">
        <v>0.16154140566003797</v>
      </c>
      <c r="AM27" s="248">
        <v>0</v>
      </c>
      <c r="AN27" s="248">
        <v>0</v>
      </c>
      <c r="AO27" s="248">
        <v>0</v>
      </c>
      <c r="AP27" s="248">
        <v>0</v>
      </c>
      <c r="AQ27" s="248">
        <v>0</v>
      </c>
      <c r="AR27" s="248">
        <v>0</v>
      </c>
      <c r="AS27" s="248">
        <v>0</v>
      </c>
      <c r="AT27" s="248">
        <v>0.16902365154729501</v>
      </c>
      <c r="AU27" s="248">
        <v>8.2366107069582875E-2</v>
      </c>
      <c r="AV27" s="248">
        <v>0.11961434648566077</v>
      </c>
      <c r="AW27" s="248">
        <v>0</v>
      </c>
      <c r="AX27" s="248">
        <v>0</v>
      </c>
      <c r="AY27" s="248">
        <v>1</v>
      </c>
      <c r="AZ27" s="248">
        <v>1</v>
      </c>
      <c r="BA27" s="248">
        <v>1</v>
      </c>
    </row>
    <row r="28" spans="1:53" x14ac:dyDescent="0.2">
      <c r="A28" s="121" t="s">
        <v>165</v>
      </c>
      <c r="B28" s="133"/>
      <c r="C28" s="113"/>
    </row>
    <row r="29" spans="1:53" x14ac:dyDescent="0.2">
      <c r="A29" s="121"/>
      <c r="B29" s="126">
        <v>13</v>
      </c>
      <c r="C29" s="105" t="s">
        <v>50</v>
      </c>
      <c r="D29" s="248">
        <v>0</v>
      </c>
      <c r="E29" s="248">
        <v>0</v>
      </c>
      <c r="F29" s="248">
        <v>0</v>
      </c>
      <c r="G29" s="248">
        <v>0</v>
      </c>
      <c r="H29" s="248">
        <v>0</v>
      </c>
      <c r="I29" s="248">
        <v>0.41925337701971194</v>
      </c>
      <c r="J29" s="248">
        <v>0.41925337701971188</v>
      </c>
      <c r="K29" s="248">
        <v>0.41925337701971188</v>
      </c>
      <c r="L29" s="248">
        <v>0.21103087895708825</v>
      </c>
      <c r="M29" s="248">
        <v>0.36469678569959862</v>
      </c>
      <c r="N29" s="248">
        <v>0.11780709136781303</v>
      </c>
      <c r="O29" s="248">
        <v>0.11780709136781305</v>
      </c>
      <c r="P29" s="248">
        <v>0.11780709136781302</v>
      </c>
      <c r="Q29" s="248">
        <v>5.9298112791489097E-2</v>
      </c>
      <c r="R29" s="248">
        <v>0.10247709358925527</v>
      </c>
      <c r="S29" s="248">
        <v>0</v>
      </c>
      <c r="T29" s="248">
        <v>0</v>
      </c>
      <c r="U29" s="248">
        <v>0</v>
      </c>
      <c r="V29" s="248">
        <v>0.49665073551174688</v>
      </c>
      <c r="W29" s="248">
        <v>0.13012797108023816</v>
      </c>
      <c r="X29" s="248">
        <v>0</v>
      </c>
      <c r="Y29" s="248">
        <v>0</v>
      </c>
      <c r="Z29" s="248">
        <v>0</v>
      </c>
      <c r="AA29" s="248">
        <v>0</v>
      </c>
      <c r="AB29" s="248">
        <v>0</v>
      </c>
      <c r="AC29" s="248">
        <v>0</v>
      </c>
      <c r="AD29" s="248">
        <v>0</v>
      </c>
      <c r="AE29" s="248">
        <v>0</v>
      </c>
      <c r="AF29" s="248">
        <v>0</v>
      </c>
      <c r="AG29" s="248">
        <v>0</v>
      </c>
      <c r="AH29" s="248">
        <v>0</v>
      </c>
      <c r="AI29" s="248">
        <v>0</v>
      </c>
      <c r="AJ29" s="248">
        <v>0</v>
      </c>
      <c r="AK29" s="248">
        <v>0</v>
      </c>
      <c r="AL29" s="248">
        <v>0</v>
      </c>
      <c r="AM29" s="248">
        <v>0.46293953161247503</v>
      </c>
      <c r="AN29" s="248">
        <v>0.46293953161247503</v>
      </c>
      <c r="AO29" s="248">
        <v>0.46293953161247509</v>
      </c>
      <c r="AP29" s="248">
        <v>0.23302027273967568</v>
      </c>
      <c r="AQ29" s="248">
        <v>0.40269814963090789</v>
      </c>
      <c r="AR29" s="248">
        <v>0</v>
      </c>
      <c r="AS29" s="248">
        <v>0</v>
      </c>
      <c r="AT29" s="248">
        <v>0</v>
      </c>
      <c r="AU29" s="248">
        <v>0</v>
      </c>
      <c r="AV29" s="248">
        <v>0</v>
      </c>
      <c r="AW29" s="248">
        <v>1</v>
      </c>
      <c r="AX29" s="248">
        <v>1</v>
      </c>
      <c r="AY29" s="248">
        <v>1</v>
      </c>
      <c r="AZ29" s="248">
        <v>1</v>
      </c>
      <c r="BA29" s="248">
        <v>1</v>
      </c>
    </row>
    <row r="30" spans="1:53" x14ac:dyDescent="0.2">
      <c r="A30" s="128"/>
      <c r="B30" s="126">
        <v>14</v>
      </c>
      <c r="C30" s="105" t="s">
        <v>51</v>
      </c>
      <c r="D30" s="248">
        <v>0</v>
      </c>
      <c r="E30" s="248">
        <v>0</v>
      </c>
      <c r="F30" s="248">
        <v>0</v>
      </c>
      <c r="G30" s="248">
        <v>0</v>
      </c>
      <c r="H30" s="248">
        <v>0</v>
      </c>
      <c r="I30" s="248">
        <v>0.41925337701971188</v>
      </c>
      <c r="J30" s="248">
        <v>0.41925337701971183</v>
      </c>
      <c r="K30" s="248">
        <v>0.41925337701971188</v>
      </c>
      <c r="L30" s="248">
        <v>0.21103087895708825</v>
      </c>
      <c r="M30" s="248">
        <v>0.37718265951700358</v>
      </c>
      <c r="N30" s="248">
        <v>2.1493114753985371E-2</v>
      </c>
      <c r="O30" s="248">
        <v>0.11780709136781303</v>
      </c>
      <c r="P30" s="248">
        <v>0.11780709136781299</v>
      </c>
      <c r="Q30" s="248">
        <v>5.929811279148909E-2</v>
      </c>
      <c r="R30" s="248">
        <v>0.10598553158460347</v>
      </c>
      <c r="S30" s="248">
        <v>0</v>
      </c>
      <c r="T30" s="248">
        <v>0</v>
      </c>
      <c r="U30" s="248">
        <v>0</v>
      </c>
      <c r="V30" s="248">
        <v>0.49665073551174682</v>
      </c>
      <c r="W30" s="248">
        <v>0.10034675880674032</v>
      </c>
      <c r="X30" s="248">
        <v>0</v>
      </c>
      <c r="Y30" s="248">
        <v>0</v>
      </c>
      <c r="Z30" s="248">
        <v>0</v>
      </c>
      <c r="AA30" s="248">
        <v>0</v>
      </c>
      <c r="AB30" s="248">
        <v>0</v>
      </c>
      <c r="AC30" s="248">
        <v>0</v>
      </c>
      <c r="AD30" s="248">
        <v>0</v>
      </c>
      <c r="AE30" s="248">
        <v>0</v>
      </c>
      <c r="AF30" s="248">
        <v>0</v>
      </c>
      <c r="AG30" s="248">
        <v>0</v>
      </c>
      <c r="AH30" s="248">
        <v>0</v>
      </c>
      <c r="AI30" s="248">
        <v>0</v>
      </c>
      <c r="AJ30" s="248">
        <v>0</v>
      </c>
      <c r="AK30" s="248">
        <v>0</v>
      </c>
      <c r="AL30" s="248">
        <v>0</v>
      </c>
      <c r="AM30" s="248">
        <v>0.46293953161247497</v>
      </c>
      <c r="AN30" s="248">
        <v>0.46293953161247497</v>
      </c>
      <c r="AO30" s="248">
        <v>0.46293953161247503</v>
      </c>
      <c r="AP30" s="248">
        <v>0.23302027273967563</v>
      </c>
      <c r="AQ30" s="248">
        <v>0.41648505009165271</v>
      </c>
      <c r="AR30" s="248">
        <v>0</v>
      </c>
      <c r="AS30" s="248">
        <v>0</v>
      </c>
      <c r="AT30" s="248">
        <v>0</v>
      </c>
      <c r="AU30" s="248">
        <v>0</v>
      </c>
      <c r="AV30" s="248">
        <v>0</v>
      </c>
      <c r="AW30" s="248">
        <v>0.18244330204945258</v>
      </c>
      <c r="AX30" s="248">
        <v>0.99999999999999989</v>
      </c>
      <c r="AY30" s="248">
        <v>0.99999999999999989</v>
      </c>
      <c r="AZ30" s="248">
        <v>0.99999999999999989</v>
      </c>
      <c r="BA30" s="248">
        <v>0.99999999999999989</v>
      </c>
    </row>
    <row r="31" spans="1:53" x14ac:dyDescent="0.2">
      <c r="A31" s="127"/>
      <c r="B31" s="126">
        <v>15</v>
      </c>
      <c r="C31" s="105" t="s">
        <v>52</v>
      </c>
      <c r="D31" s="248">
        <v>0</v>
      </c>
      <c r="E31" s="248">
        <v>0</v>
      </c>
      <c r="F31" s="248">
        <v>0</v>
      </c>
      <c r="G31" s="248">
        <v>0</v>
      </c>
      <c r="H31" s="248">
        <v>0</v>
      </c>
      <c r="I31" s="248">
        <v>0</v>
      </c>
      <c r="J31" s="248">
        <v>0</v>
      </c>
      <c r="K31" s="248">
        <v>0.41925337701971188</v>
      </c>
      <c r="L31" s="248">
        <v>0.21103087895708822</v>
      </c>
      <c r="M31" s="248">
        <v>0.31555458453710755</v>
      </c>
      <c r="N31" s="248">
        <v>0</v>
      </c>
      <c r="O31" s="248">
        <v>0</v>
      </c>
      <c r="P31" s="248">
        <v>0.117807091367813</v>
      </c>
      <c r="Q31" s="248">
        <v>5.929811279148909E-2</v>
      </c>
      <c r="R31" s="248">
        <v>8.866849931264234E-2</v>
      </c>
      <c r="S31" s="248">
        <v>0</v>
      </c>
      <c r="T31" s="248">
        <v>0</v>
      </c>
      <c r="U31" s="248">
        <v>0</v>
      </c>
      <c r="V31" s="248">
        <v>0.49665073551174688</v>
      </c>
      <c r="W31" s="248">
        <v>0.24734157949961788</v>
      </c>
      <c r="X31" s="248">
        <v>0</v>
      </c>
      <c r="Y31" s="248">
        <v>0</v>
      </c>
      <c r="Z31" s="248">
        <v>0</v>
      </c>
      <c r="AA31" s="248">
        <v>0</v>
      </c>
      <c r="AB31" s="248">
        <v>0</v>
      </c>
      <c r="AC31" s="248">
        <v>0</v>
      </c>
      <c r="AD31" s="248">
        <v>0</v>
      </c>
      <c r="AE31" s="248">
        <v>0</v>
      </c>
      <c r="AF31" s="248">
        <v>0</v>
      </c>
      <c r="AG31" s="248">
        <v>0</v>
      </c>
      <c r="AH31" s="248">
        <v>0</v>
      </c>
      <c r="AI31" s="248">
        <v>0</v>
      </c>
      <c r="AJ31" s="248">
        <v>0</v>
      </c>
      <c r="AK31" s="248">
        <v>0</v>
      </c>
      <c r="AL31" s="248">
        <v>0</v>
      </c>
      <c r="AM31" s="248">
        <v>0</v>
      </c>
      <c r="AN31" s="248">
        <v>0</v>
      </c>
      <c r="AO31" s="248">
        <v>0.46293953161247514</v>
      </c>
      <c r="AP31" s="248">
        <v>0.23302027273967571</v>
      </c>
      <c r="AQ31" s="248">
        <v>0.34843533665063225</v>
      </c>
      <c r="AR31" s="248">
        <v>0</v>
      </c>
      <c r="AS31" s="248">
        <v>0</v>
      </c>
      <c r="AT31" s="248">
        <v>0</v>
      </c>
      <c r="AU31" s="248">
        <v>0</v>
      </c>
      <c r="AV31" s="248">
        <v>0</v>
      </c>
      <c r="AW31" s="248">
        <v>0</v>
      </c>
      <c r="AX31" s="248">
        <v>0</v>
      </c>
      <c r="AY31" s="248">
        <v>1</v>
      </c>
      <c r="AZ31" s="248">
        <v>1</v>
      </c>
      <c r="BA31" s="248">
        <v>1</v>
      </c>
    </row>
    <row r="32" spans="1:53" x14ac:dyDescent="0.2">
      <c r="A32" s="121" t="s">
        <v>166</v>
      </c>
      <c r="B32" s="133"/>
      <c r="C32" s="113"/>
    </row>
    <row r="33" spans="1:53" x14ac:dyDescent="0.2">
      <c r="A33" s="121"/>
      <c r="B33" s="126">
        <v>17</v>
      </c>
      <c r="C33" s="105" t="s">
        <v>54</v>
      </c>
      <c r="D33" s="248">
        <v>0</v>
      </c>
      <c r="E33" s="248">
        <v>0</v>
      </c>
      <c r="F33" s="248">
        <v>0</v>
      </c>
      <c r="G33" s="248">
        <v>0</v>
      </c>
      <c r="H33" s="248">
        <v>0</v>
      </c>
      <c r="I33" s="248">
        <v>0.30885705118233631</v>
      </c>
      <c r="J33" s="248">
        <v>0.30885705118233636</v>
      </c>
      <c r="K33" s="248">
        <v>0.30885705118233642</v>
      </c>
      <c r="L33" s="248">
        <v>0.19166057178613807</v>
      </c>
      <c r="M33" s="248">
        <v>0.25821021206582195</v>
      </c>
      <c r="N33" s="248">
        <v>0.49045969501057712</v>
      </c>
      <c r="O33" s="248">
        <v>0.49045969501057707</v>
      </c>
      <c r="P33" s="248">
        <v>0.49045969501057707</v>
      </c>
      <c r="Q33" s="248">
        <v>0.30435369768614212</v>
      </c>
      <c r="R33" s="248">
        <v>0.41003338396718503</v>
      </c>
      <c r="S33" s="248">
        <v>0</v>
      </c>
      <c r="T33" s="248">
        <v>0</v>
      </c>
      <c r="U33" s="248">
        <v>0</v>
      </c>
      <c r="V33" s="248">
        <v>0.17371475480525633</v>
      </c>
      <c r="W33" s="248">
        <v>7.5071395353468046E-2</v>
      </c>
      <c r="X33" s="248">
        <v>0</v>
      </c>
      <c r="Y33" s="248">
        <v>0</v>
      </c>
      <c r="Z33" s="248">
        <v>0</v>
      </c>
      <c r="AA33" s="248">
        <v>0.20573741877329119</v>
      </c>
      <c r="AB33" s="248">
        <v>8.8910093567160939E-2</v>
      </c>
      <c r="AC33" s="248">
        <v>0</v>
      </c>
      <c r="AD33" s="248">
        <v>0</v>
      </c>
      <c r="AE33" s="248">
        <v>0</v>
      </c>
      <c r="AF33" s="248">
        <v>0</v>
      </c>
      <c r="AG33" s="248">
        <v>0</v>
      </c>
      <c r="AH33" s="248">
        <v>0</v>
      </c>
      <c r="AI33" s="248">
        <v>0</v>
      </c>
      <c r="AJ33" s="248">
        <v>0</v>
      </c>
      <c r="AK33" s="248">
        <v>0</v>
      </c>
      <c r="AL33" s="248">
        <v>0</v>
      </c>
      <c r="AM33" s="248">
        <v>8.1522354711217576E-2</v>
      </c>
      <c r="AN33" s="248">
        <v>8.1522354711217562E-2</v>
      </c>
      <c r="AO33" s="248">
        <v>8.1522354711217562E-2</v>
      </c>
      <c r="AP33" s="248">
        <v>5.058852002080471E-2</v>
      </c>
      <c r="AQ33" s="248">
        <v>6.8154197605356459E-2</v>
      </c>
      <c r="AR33" s="248">
        <v>0.11916089909586898</v>
      </c>
      <c r="AS33" s="248">
        <v>0.11916089909586897</v>
      </c>
      <c r="AT33" s="248">
        <v>0.11916089909586895</v>
      </c>
      <c r="AU33" s="248">
        <v>7.3945036928367514E-2</v>
      </c>
      <c r="AV33" s="248">
        <v>9.9620717441007534E-2</v>
      </c>
      <c r="AW33" s="248">
        <v>1</v>
      </c>
      <c r="AX33" s="248">
        <v>1</v>
      </c>
      <c r="AY33" s="248">
        <v>1</v>
      </c>
      <c r="AZ33" s="248">
        <v>1</v>
      </c>
      <c r="BA33" s="248">
        <v>1</v>
      </c>
    </row>
    <row r="34" spans="1:53" x14ac:dyDescent="0.2">
      <c r="B34" s="126">
        <v>18</v>
      </c>
      <c r="C34" s="105" t="s">
        <v>55</v>
      </c>
      <c r="D34" s="248">
        <v>0</v>
      </c>
      <c r="E34" s="248">
        <v>0</v>
      </c>
      <c r="F34" s="248">
        <v>0</v>
      </c>
      <c r="G34" s="248">
        <v>0</v>
      </c>
      <c r="H34" s="248">
        <v>0</v>
      </c>
      <c r="I34" s="248">
        <v>0</v>
      </c>
      <c r="J34" s="248">
        <v>0.30885705118233642</v>
      </c>
      <c r="K34" s="248">
        <v>0.30885705118233636</v>
      </c>
      <c r="L34" s="248">
        <v>0.19166057178613813</v>
      </c>
      <c r="M34" s="248">
        <v>0.22405714358084813</v>
      </c>
      <c r="N34" s="248">
        <v>0</v>
      </c>
      <c r="O34" s="248">
        <v>0.49045969501057712</v>
      </c>
      <c r="P34" s="248">
        <v>0.49045969501057707</v>
      </c>
      <c r="Q34" s="248">
        <v>0.30435369768614212</v>
      </c>
      <c r="R34" s="248">
        <v>0.35579889753181904</v>
      </c>
      <c r="S34" s="248">
        <v>0</v>
      </c>
      <c r="T34" s="248">
        <v>0</v>
      </c>
      <c r="U34" s="248">
        <v>0</v>
      </c>
      <c r="V34" s="248">
        <v>0.17371475480525633</v>
      </c>
      <c r="W34" s="248">
        <v>0.12569486073639491</v>
      </c>
      <c r="X34" s="248">
        <v>0</v>
      </c>
      <c r="Y34" s="248">
        <v>0</v>
      </c>
      <c r="Z34" s="248">
        <v>0</v>
      </c>
      <c r="AA34" s="248">
        <v>0.20573741877329119</v>
      </c>
      <c r="AB34" s="248">
        <v>0.14886551364024783</v>
      </c>
      <c r="AC34" s="248">
        <v>0</v>
      </c>
      <c r="AD34" s="248">
        <v>0</v>
      </c>
      <c r="AE34" s="248">
        <v>0</v>
      </c>
      <c r="AF34" s="248">
        <v>0</v>
      </c>
      <c r="AG34" s="248">
        <v>0</v>
      </c>
      <c r="AH34" s="248">
        <v>0</v>
      </c>
      <c r="AI34" s="248">
        <v>0</v>
      </c>
      <c r="AJ34" s="248">
        <v>0</v>
      </c>
      <c r="AK34" s="248">
        <v>0</v>
      </c>
      <c r="AL34" s="248">
        <v>0</v>
      </c>
      <c r="AM34" s="248">
        <v>0</v>
      </c>
      <c r="AN34" s="248">
        <v>8.1522354711217562E-2</v>
      </c>
      <c r="AO34" s="248">
        <v>8.1522354711217562E-2</v>
      </c>
      <c r="AP34" s="248">
        <v>5.058852002080471E-2</v>
      </c>
      <c r="AQ34" s="248">
        <v>5.9139546481640194E-2</v>
      </c>
      <c r="AR34" s="248">
        <v>0</v>
      </c>
      <c r="AS34" s="248">
        <v>0.11916089909586898</v>
      </c>
      <c r="AT34" s="248">
        <v>0.11916089909586897</v>
      </c>
      <c r="AU34" s="248">
        <v>7.3945036928367527E-2</v>
      </c>
      <c r="AV34" s="248">
        <v>8.6444038029049833E-2</v>
      </c>
      <c r="AW34" s="248">
        <v>0</v>
      </c>
      <c r="AX34" s="248">
        <v>1</v>
      </c>
      <c r="AY34" s="248">
        <v>1</v>
      </c>
      <c r="AZ34" s="248">
        <v>1</v>
      </c>
      <c r="BA34" s="248">
        <v>1</v>
      </c>
    </row>
    <row r="35" spans="1:53" x14ac:dyDescent="0.2">
      <c r="A35" s="130" t="s">
        <v>167</v>
      </c>
      <c r="B35" s="133"/>
      <c r="C35" s="113"/>
    </row>
    <row r="36" spans="1:53" x14ac:dyDescent="0.2">
      <c r="A36" s="130"/>
      <c r="B36" s="126">
        <v>16</v>
      </c>
      <c r="C36" s="105" t="s">
        <v>53</v>
      </c>
      <c r="D36" s="250">
        <v>0</v>
      </c>
      <c r="E36" s="248">
        <v>0</v>
      </c>
      <c r="F36" s="248">
        <v>0</v>
      </c>
      <c r="G36" s="248">
        <v>0</v>
      </c>
      <c r="H36" s="248">
        <v>0</v>
      </c>
      <c r="I36" s="248">
        <v>0</v>
      </c>
      <c r="J36" s="248">
        <v>0.47557015523330998</v>
      </c>
      <c r="K36" s="248">
        <v>0.47304856646826776</v>
      </c>
      <c r="L36" s="248">
        <v>0.10841462222966476</v>
      </c>
      <c r="M36" s="248">
        <v>0.42116212087716853</v>
      </c>
      <c r="N36" s="248">
        <v>0</v>
      </c>
      <c r="O36" s="248">
        <v>0.22121253043509537</v>
      </c>
      <c r="P36" s="248">
        <v>0.26337031634594005</v>
      </c>
      <c r="Q36" s="248">
        <v>5.9516550458080471E-2</v>
      </c>
      <c r="R36" s="248">
        <v>0.20319871121183311</v>
      </c>
      <c r="S36" s="248">
        <v>0</v>
      </c>
      <c r="T36" s="248">
        <v>0</v>
      </c>
      <c r="U36" s="248">
        <v>0</v>
      </c>
      <c r="V36" s="248">
        <v>0.62644618599879043</v>
      </c>
      <c r="W36" s="248">
        <v>9.2240394643585299E-2</v>
      </c>
      <c r="X36" s="248">
        <v>0</v>
      </c>
      <c r="Y36" s="248">
        <v>0</v>
      </c>
      <c r="Z36" s="248">
        <v>0</v>
      </c>
      <c r="AA36" s="248">
        <v>0.14479403105929672</v>
      </c>
      <c r="AB36" s="248">
        <v>2.1320041314723346E-2</v>
      </c>
      <c r="AC36" s="248">
        <v>0</v>
      </c>
      <c r="AD36" s="248">
        <v>0</v>
      </c>
      <c r="AE36" s="248">
        <v>0</v>
      </c>
      <c r="AF36" s="248">
        <v>0</v>
      </c>
      <c r="AG36" s="248">
        <v>0</v>
      </c>
      <c r="AH36" s="248">
        <v>0</v>
      </c>
      <c r="AI36" s="248">
        <v>0</v>
      </c>
      <c r="AJ36" s="248">
        <v>0</v>
      </c>
      <c r="AK36" s="248">
        <v>0</v>
      </c>
      <c r="AL36" s="248">
        <v>0</v>
      </c>
      <c r="AM36" s="248">
        <v>0</v>
      </c>
      <c r="AN36" s="248">
        <v>0.17201345318848441</v>
      </c>
      <c r="AO36" s="248">
        <v>0.12448848887242565</v>
      </c>
      <c r="AP36" s="248">
        <v>2.9101145713517886E-2</v>
      </c>
      <c r="AQ36" s="248">
        <v>0.14443779043488028</v>
      </c>
      <c r="AR36" s="248">
        <v>0</v>
      </c>
      <c r="AS36" s="248">
        <v>0.1312038611431102</v>
      </c>
      <c r="AT36" s="248">
        <v>0.1390926283133665</v>
      </c>
      <c r="AU36" s="248">
        <v>3.172746454064964E-2</v>
      </c>
      <c r="AV36" s="248">
        <v>0.11764094151780932</v>
      </c>
      <c r="AW36" s="248">
        <v>0</v>
      </c>
      <c r="AX36" s="248">
        <v>1</v>
      </c>
      <c r="AY36" s="248">
        <v>1</v>
      </c>
      <c r="AZ36" s="248">
        <v>1</v>
      </c>
      <c r="BA36" s="248">
        <v>1</v>
      </c>
    </row>
    <row r="37" spans="1:53" x14ac:dyDescent="0.2">
      <c r="A37" s="251"/>
      <c r="B37" s="126">
        <v>22</v>
      </c>
      <c r="C37" s="105" t="s">
        <v>58</v>
      </c>
      <c r="D37" s="248">
        <v>0</v>
      </c>
      <c r="E37" s="248">
        <v>0</v>
      </c>
      <c r="F37" s="248">
        <v>0</v>
      </c>
      <c r="G37" s="248">
        <v>0</v>
      </c>
      <c r="H37" s="248">
        <v>0</v>
      </c>
      <c r="I37" s="248">
        <v>0.47456760312930241</v>
      </c>
      <c r="J37" s="248">
        <v>0.47557015523330998</v>
      </c>
      <c r="K37" s="248">
        <v>0.47304856646826776</v>
      </c>
      <c r="L37" s="248">
        <v>0.10841462222966475</v>
      </c>
      <c r="M37" s="248">
        <v>0.3448796567080481</v>
      </c>
      <c r="N37" s="248">
        <v>0.21743454371176735</v>
      </c>
      <c r="O37" s="248">
        <v>0.22121253043509537</v>
      </c>
      <c r="P37" s="248">
        <v>0.26337031634594005</v>
      </c>
      <c r="Q37" s="248">
        <v>5.9516550458080464E-2</v>
      </c>
      <c r="R37" s="248">
        <v>0.17152436238334534</v>
      </c>
      <c r="S37" s="248">
        <v>0</v>
      </c>
      <c r="T37" s="248">
        <v>0</v>
      </c>
      <c r="U37" s="248">
        <v>0</v>
      </c>
      <c r="V37" s="248">
        <v>0.62644618599879043</v>
      </c>
      <c r="W37" s="248">
        <v>0.22209917864647527</v>
      </c>
      <c r="X37" s="248">
        <v>0</v>
      </c>
      <c r="Y37" s="248">
        <v>0</v>
      </c>
      <c r="Z37" s="248">
        <v>0</v>
      </c>
      <c r="AA37" s="248">
        <v>0.14479403105929672</v>
      </c>
      <c r="AB37" s="248">
        <v>5.1335032585295565E-2</v>
      </c>
      <c r="AC37" s="248">
        <v>0</v>
      </c>
      <c r="AD37" s="248">
        <v>0</v>
      </c>
      <c r="AE37" s="248">
        <v>0</v>
      </c>
      <c r="AF37" s="248">
        <v>0</v>
      </c>
      <c r="AG37" s="248">
        <v>0</v>
      </c>
      <c r="AH37" s="248">
        <v>0</v>
      </c>
      <c r="AI37" s="248">
        <v>0</v>
      </c>
      <c r="AJ37" s="248">
        <v>0</v>
      </c>
      <c r="AK37" s="248">
        <v>0</v>
      </c>
      <c r="AL37" s="248">
        <v>0</v>
      </c>
      <c r="AM37" s="248">
        <v>0.17781437373339362</v>
      </c>
      <c r="AN37" s="248">
        <v>0.17201345318848441</v>
      </c>
      <c r="AO37" s="248">
        <v>0.12448848887242563</v>
      </c>
      <c r="AP37" s="248">
        <v>2.9101145713517882E-2</v>
      </c>
      <c r="AQ37" s="248">
        <v>0.11281264779014666</v>
      </c>
      <c r="AR37" s="248">
        <v>0.13018347942553668</v>
      </c>
      <c r="AS37" s="248">
        <v>0.1312038611431102</v>
      </c>
      <c r="AT37" s="248">
        <v>0.13909262831336647</v>
      </c>
      <c r="AU37" s="248">
        <v>3.1727464540649633E-2</v>
      </c>
      <c r="AV37" s="248">
        <v>9.73491218866889E-2</v>
      </c>
      <c r="AW37" s="248">
        <v>1</v>
      </c>
      <c r="AX37" s="248">
        <v>1</v>
      </c>
      <c r="AY37" s="248">
        <v>1</v>
      </c>
      <c r="AZ37" s="248">
        <v>1</v>
      </c>
      <c r="BA37" s="248">
        <v>1</v>
      </c>
    </row>
    <row r="38" spans="1:53" x14ac:dyDescent="0.2">
      <c r="A38" s="251"/>
      <c r="B38" s="126">
        <v>31</v>
      </c>
      <c r="C38" s="105" t="s">
        <v>67</v>
      </c>
      <c r="D38" s="248">
        <v>0</v>
      </c>
      <c r="E38" s="248">
        <v>0</v>
      </c>
      <c r="F38" s="248">
        <v>0</v>
      </c>
      <c r="G38" s="248">
        <v>0</v>
      </c>
      <c r="H38" s="248">
        <v>0</v>
      </c>
      <c r="I38" s="248">
        <v>0</v>
      </c>
      <c r="J38" s="248">
        <v>0.47557015523330998</v>
      </c>
      <c r="K38" s="248">
        <v>0.47304856646826776</v>
      </c>
      <c r="L38" s="248">
        <v>0.10841462222966475</v>
      </c>
      <c r="M38" s="248">
        <v>0.38635366844272589</v>
      </c>
      <c r="N38" s="248">
        <v>0</v>
      </c>
      <c r="O38" s="248">
        <v>0.22121253043509539</v>
      </c>
      <c r="P38" s="248">
        <v>0.2633703163459401</v>
      </c>
      <c r="Q38" s="248">
        <v>5.9516550458080471E-2</v>
      </c>
      <c r="R38" s="248">
        <v>0.19171122180593844</v>
      </c>
      <c r="S38" s="248">
        <v>0</v>
      </c>
      <c r="T38" s="248">
        <v>0</v>
      </c>
      <c r="U38" s="248">
        <v>0</v>
      </c>
      <c r="V38" s="248">
        <v>0.62644618599879054</v>
      </c>
      <c r="W38" s="248">
        <v>0.15124903969009468</v>
      </c>
      <c r="X38" s="248">
        <v>0</v>
      </c>
      <c r="Y38" s="248">
        <v>0</v>
      </c>
      <c r="Z38" s="248">
        <v>0</v>
      </c>
      <c r="AA38" s="248">
        <v>0.14479403105929672</v>
      </c>
      <c r="AB38" s="248">
        <v>3.49590413989984E-2</v>
      </c>
      <c r="AC38" s="248">
        <v>0</v>
      </c>
      <c r="AD38" s="248">
        <v>0</v>
      </c>
      <c r="AE38" s="248">
        <v>0</v>
      </c>
      <c r="AF38" s="248">
        <v>0</v>
      </c>
      <c r="AG38" s="248">
        <v>0</v>
      </c>
      <c r="AH38" s="248">
        <v>0</v>
      </c>
      <c r="AI38" s="248">
        <v>0</v>
      </c>
      <c r="AJ38" s="248">
        <v>0</v>
      </c>
      <c r="AK38" s="248">
        <v>0</v>
      </c>
      <c r="AL38" s="248">
        <v>0</v>
      </c>
      <c r="AM38" s="248">
        <v>0</v>
      </c>
      <c r="AN38" s="248">
        <v>0.17201345318848441</v>
      </c>
      <c r="AO38" s="248">
        <v>0.12448848887242565</v>
      </c>
      <c r="AP38" s="248">
        <v>2.9101145713517886E-2</v>
      </c>
      <c r="AQ38" s="248">
        <v>0.12675583187648107</v>
      </c>
      <c r="AR38" s="248">
        <v>0</v>
      </c>
      <c r="AS38" s="248">
        <v>0.1312038611431102</v>
      </c>
      <c r="AT38" s="248">
        <v>0.1390926283133665</v>
      </c>
      <c r="AU38" s="248">
        <v>3.1727464540649626E-2</v>
      </c>
      <c r="AV38" s="248">
        <v>0.1089711967857615</v>
      </c>
      <c r="AW38" s="248">
        <v>0</v>
      </c>
      <c r="AX38" s="248">
        <v>1</v>
      </c>
      <c r="AY38" s="248">
        <v>1</v>
      </c>
      <c r="AZ38" s="248">
        <v>1</v>
      </c>
      <c r="BA38" s="248">
        <v>1</v>
      </c>
    </row>
    <row r="39" spans="1:53" x14ac:dyDescent="0.2">
      <c r="A39" s="251"/>
      <c r="B39" s="126">
        <v>32</v>
      </c>
      <c r="C39" s="105" t="s">
        <v>68</v>
      </c>
      <c r="D39" s="248">
        <v>0</v>
      </c>
      <c r="E39" s="248">
        <v>0</v>
      </c>
      <c r="F39" s="248">
        <v>0</v>
      </c>
      <c r="G39" s="248">
        <v>0</v>
      </c>
      <c r="H39" s="248">
        <v>0</v>
      </c>
      <c r="I39" s="248">
        <v>0</v>
      </c>
      <c r="J39" s="248">
        <v>0.47557015523330998</v>
      </c>
      <c r="K39" s="248">
        <v>0.47304856646826776</v>
      </c>
      <c r="L39" s="248">
        <v>0.10841462222966475</v>
      </c>
      <c r="M39" s="248">
        <v>0.38635366844272589</v>
      </c>
      <c r="N39" s="248">
        <v>0</v>
      </c>
      <c r="O39" s="248">
        <v>0.22121253043509539</v>
      </c>
      <c r="P39" s="248">
        <v>0.2633703163459401</v>
      </c>
      <c r="Q39" s="248">
        <v>5.9516550458080471E-2</v>
      </c>
      <c r="R39" s="248">
        <v>0.19171122180593844</v>
      </c>
      <c r="S39" s="248">
        <v>0</v>
      </c>
      <c r="T39" s="248">
        <v>0</v>
      </c>
      <c r="U39" s="248">
        <v>0</v>
      </c>
      <c r="V39" s="248">
        <v>0.62644618599879054</v>
      </c>
      <c r="W39" s="248">
        <v>0.15124903969009468</v>
      </c>
      <c r="X39" s="248">
        <v>0</v>
      </c>
      <c r="Y39" s="248">
        <v>0</v>
      </c>
      <c r="Z39" s="248">
        <v>0</v>
      </c>
      <c r="AA39" s="248">
        <v>0.14479403105929672</v>
      </c>
      <c r="AB39" s="248">
        <v>3.49590413989984E-2</v>
      </c>
      <c r="AC39" s="248">
        <v>0</v>
      </c>
      <c r="AD39" s="248">
        <v>0</v>
      </c>
      <c r="AE39" s="248">
        <v>0</v>
      </c>
      <c r="AF39" s="248">
        <v>0</v>
      </c>
      <c r="AG39" s="248">
        <v>0</v>
      </c>
      <c r="AH39" s="248">
        <v>0</v>
      </c>
      <c r="AI39" s="248">
        <v>0</v>
      </c>
      <c r="AJ39" s="248">
        <v>0</v>
      </c>
      <c r="AK39" s="248">
        <v>0</v>
      </c>
      <c r="AL39" s="248">
        <v>0</v>
      </c>
      <c r="AM39" s="248">
        <v>0</v>
      </c>
      <c r="AN39" s="248">
        <v>0.17201345318848441</v>
      </c>
      <c r="AO39" s="248">
        <v>0.12448848887242565</v>
      </c>
      <c r="AP39" s="248">
        <v>2.9101145713517886E-2</v>
      </c>
      <c r="AQ39" s="248">
        <v>0.12675583187648107</v>
      </c>
      <c r="AR39" s="248">
        <v>0</v>
      </c>
      <c r="AS39" s="248">
        <v>0.1312038611431102</v>
      </c>
      <c r="AT39" s="248">
        <v>0.1390926283133665</v>
      </c>
      <c r="AU39" s="248">
        <v>3.1727464540649626E-2</v>
      </c>
      <c r="AV39" s="248">
        <v>0.1089711967857615</v>
      </c>
      <c r="AW39" s="248">
        <v>0</v>
      </c>
      <c r="AX39" s="248">
        <v>1</v>
      </c>
      <c r="AY39" s="248">
        <v>1</v>
      </c>
      <c r="AZ39" s="248">
        <v>1</v>
      </c>
      <c r="BA39" s="248">
        <v>1</v>
      </c>
    </row>
    <row r="40" spans="1:53" x14ac:dyDescent="0.2">
      <c r="A40" s="251"/>
      <c r="B40" s="126">
        <v>36</v>
      </c>
      <c r="C40" s="105" t="s">
        <v>69</v>
      </c>
      <c r="D40" s="248">
        <v>0</v>
      </c>
      <c r="E40" s="248">
        <v>0</v>
      </c>
      <c r="F40" s="248">
        <v>0</v>
      </c>
      <c r="G40" s="248">
        <v>0</v>
      </c>
      <c r="H40" s="248">
        <v>0</v>
      </c>
      <c r="I40" s="248">
        <v>0</v>
      </c>
      <c r="J40" s="248">
        <v>0.47557015523330998</v>
      </c>
      <c r="K40" s="248">
        <v>0.47304856646826776</v>
      </c>
      <c r="L40" s="248">
        <v>0.10841462222966473</v>
      </c>
      <c r="M40" s="248">
        <v>0.24788048383302061</v>
      </c>
      <c r="N40" s="248">
        <v>0</v>
      </c>
      <c r="O40" s="248">
        <v>0.22121253043509537</v>
      </c>
      <c r="P40" s="248">
        <v>0.26337031634594005</v>
      </c>
      <c r="Q40" s="248">
        <v>5.9516550458080471E-2</v>
      </c>
      <c r="R40" s="248">
        <v>0.12275840256381867</v>
      </c>
      <c r="S40" s="248">
        <v>0</v>
      </c>
      <c r="T40" s="248">
        <v>0</v>
      </c>
      <c r="U40" s="248">
        <v>0</v>
      </c>
      <c r="V40" s="248">
        <v>0.62644618599879054</v>
      </c>
      <c r="W40" s="248">
        <v>0.38830642232346058</v>
      </c>
      <c r="X40" s="248">
        <v>0</v>
      </c>
      <c r="Y40" s="248">
        <v>0</v>
      </c>
      <c r="Z40" s="248">
        <v>0</v>
      </c>
      <c r="AA40" s="248">
        <v>0.14479403105929672</v>
      </c>
      <c r="AB40" s="248">
        <v>8.975144781955155E-2</v>
      </c>
      <c r="AC40" s="248">
        <v>0</v>
      </c>
      <c r="AD40" s="248">
        <v>0</v>
      </c>
      <c r="AE40" s="248">
        <v>0</v>
      </c>
      <c r="AF40" s="248">
        <v>0</v>
      </c>
      <c r="AG40" s="248">
        <v>0</v>
      </c>
      <c r="AH40" s="248">
        <v>0</v>
      </c>
      <c r="AI40" s="248">
        <v>0</v>
      </c>
      <c r="AJ40" s="248">
        <v>0</v>
      </c>
      <c r="AK40" s="248">
        <v>0</v>
      </c>
      <c r="AL40" s="248">
        <v>0</v>
      </c>
      <c r="AM40" s="248">
        <v>0</v>
      </c>
      <c r="AN40" s="248">
        <v>0.17201345318848441</v>
      </c>
      <c r="AO40" s="248">
        <v>0.12448848887242565</v>
      </c>
      <c r="AP40" s="248">
        <v>2.9101145713517886E-2</v>
      </c>
      <c r="AQ40" s="248">
        <v>8.1428445824430304E-2</v>
      </c>
      <c r="AR40" s="248">
        <v>0</v>
      </c>
      <c r="AS40" s="248">
        <v>0.13120386114311017</v>
      </c>
      <c r="AT40" s="248">
        <v>0.13909262831336647</v>
      </c>
      <c r="AU40" s="248">
        <v>3.1727464540649626E-2</v>
      </c>
      <c r="AV40" s="248">
        <v>6.9874797635718369E-2</v>
      </c>
      <c r="AW40" s="248">
        <v>0</v>
      </c>
      <c r="AX40" s="248">
        <v>1</v>
      </c>
      <c r="AY40" s="248">
        <v>1</v>
      </c>
      <c r="AZ40" s="248">
        <v>1</v>
      </c>
      <c r="BA40" s="248">
        <v>1</v>
      </c>
    </row>
    <row r="41" spans="1:53" x14ac:dyDescent="0.2">
      <c r="A41" s="251"/>
      <c r="B41" s="126">
        <v>38</v>
      </c>
      <c r="C41" s="105" t="s">
        <v>70</v>
      </c>
      <c r="D41" s="248">
        <v>0</v>
      </c>
      <c r="E41" s="248">
        <v>0</v>
      </c>
      <c r="F41" s="248">
        <v>0</v>
      </c>
      <c r="G41" s="248">
        <v>0</v>
      </c>
      <c r="H41" s="248">
        <v>0</v>
      </c>
      <c r="I41" s="248">
        <v>0</v>
      </c>
      <c r="J41" s="248">
        <v>0.47557015523331003</v>
      </c>
      <c r="K41" s="248">
        <v>0.47304856646826787</v>
      </c>
      <c r="L41" s="248">
        <v>0.10841462222966475</v>
      </c>
      <c r="M41" s="248">
        <v>0.46285442514357911</v>
      </c>
      <c r="N41" s="248">
        <v>0</v>
      </c>
      <c r="O41" s="248">
        <v>0.22121253043509542</v>
      </c>
      <c r="P41" s="248">
        <v>0.26337031634594005</v>
      </c>
      <c r="Q41" s="248">
        <v>5.9516550458080478E-2</v>
      </c>
      <c r="R41" s="248">
        <v>0.21623261999631146</v>
      </c>
      <c r="S41" s="248">
        <v>0</v>
      </c>
      <c r="T41" s="248">
        <v>0</v>
      </c>
      <c r="U41" s="248">
        <v>0</v>
      </c>
      <c r="V41" s="248">
        <v>0.62644618599879043</v>
      </c>
      <c r="W41" s="248">
        <v>2.1634104692210734E-2</v>
      </c>
      <c r="X41" s="248">
        <v>0</v>
      </c>
      <c r="Y41" s="248">
        <v>0</v>
      </c>
      <c r="Z41" s="248">
        <v>0</v>
      </c>
      <c r="AA41" s="248">
        <v>0.14479403105929672</v>
      </c>
      <c r="AB41" s="248">
        <v>5.0004123207321857E-3</v>
      </c>
      <c r="AC41" s="248">
        <v>0</v>
      </c>
      <c r="AD41" s="248">
        <v>0</v>
      </c>
      <c r="AE41" s="248">
        <v>0</v>
      </c>
      <c r="AF41" s="248">
        <v>0</v>
      </c>
      <c r="AG41" s="248">
        <v>0</v>
      </c>
      <c r="AH41" s="248">
        <v>0</v>
      </c>
      <c r="AI41" s="248">
        <v>0</v>
      </c>
      <c r="AJ41" s="248">
        <v>0</v>
      </c>
      <c r="AK41" s="248">
        <v>0</v>
      </c>
      <c r="AL41" s="248">
        <v>0</v>
      </c>
      <c r="AM41" s="248">
        <v>0</v>
      </c>
      <c r="AN41" s="248">
        <v>0.17201345318848446</v>
      </c>
      <c r="AO41" s="248">
        <v>0.12448848887242565</v>
      </c>
      <c r="AP41" s="248">
        <v>2.9101145713517886E-2</v>
      </c>
      <c r="AQ41" s="248">
        <v>0.16639689830372892</v>
      </c>
      <c r="AR41" s="248">
        <v>0</v>
      </c>
      <c r="AS41" s="248">
        <v>0.1312038611431102</v>
      </c>
      <c r="AT41" s="248">
        <v>0.1390926283133665</v>
      </c>
      <c r="AU41" s="248">
        <v>3.1727464540649633E-2</v>
      </c>
      <c r="AV41" s="248">
        <v>0.12788153954343773</v>
      </c>
      <c r="AW41" s="248">
        <v>0</v>
      </c>
      <c r="AX41" s="248">
        <v>1</v>
      </c>
      <c r="AY41" s="248">
        <v>1</v>
      </c>
      <c r="AZ41" s="248">
        <v>1</v>
      </c>
      <c r="BA41" s="248">
        <v>1</v>
      </c>
    </row>
    <row r="42" spans="1:53" x14ac:dyDescent="0.2">
      <c r="A42" s="252"/>
      <c r="B42" s="133"/>
      <c r="C42" s="113"/>
    </row>
    <row r="43" spans="1:53" x14ac:dyDescent="0.2">
      <c r="A43" s="256" t="s">
        <v>71</v>
      </c>
      <c r="B43" s="253">
        <v>19</v>
      </c>
      <c r="C43" s="113"/>
      <c r="D43" s="248">
        <v>0</v>
      </c>
      <c r="E43" s="248">
        <v>0</v>
      </c>
      <c r="F43" s="248">
        <v>0</v>
      </c>
      <c r="G43" s="248">
        <v>0</v>
      </c>
      <c r="H43" s="248">
        <v>0</v>
      </c>
      <c r="I43" s="248">
        <v>0.47456760312930235</v>
      </c>
      <c r="J43" s="248">
        <v>0.47456760312930246</v>
      </c>
      <c r="K43" s="248">
        <v>0.47456760312930241</v>
      </c>
      <c r="L43" s="248">
        <v>0.12285424779616887</v>
      </c>
      <c r="M43" s="248">
        <v>0.44763093412565097</v>
      </c>
      <c r="N43" s="248">
        <v>0.21743454371176735</v>
      </c>
      <c r="O43" s="248">
        <v>0.21743454371176732</v>
      </c>
      <c r="P43" s="248">
        <v>0.21743454371176735</v>
      </c>
      <c r="Q43" s="248">
        <v>5.6288623868271354E-2</v>
      </c>
      <c r="R43" s="248">
        <v>0.20509286194650775</v>
      </c>
      <c r="S43" s="248">
        <v>0</v>
      </c>
      <c r="T43" s="248">
        <v>0</v>
      </c>
      <c r="U43" s="248">
        <v>0</v>
      </c>
      <c r="V43" s="248">
        <v>0.5954725063028421</v>
      </c>
      <c r="W43" s="248">
        <v>4.5605449892176464E-2</v>
      </c>
      <c r="X43" s="248">
        <v>0</v>
      </c>
      <c r="Y43" s="248">
        <v>0</v>
      </c>
      <c r="Z43" s="248">
        <v>0</v>
      </c>
      <c r="AA43" s="248">
        <v>0.1456513146531882</v>
      </c>
      <c r="AB43" s="248">
        <v>1.115499651425955E-2</v>
      </c>
      <c r="AC43" s="248">
        <v>0</v>
      </c>
      <c r="AD43" s="248">
        <v>0</v>
      </c>
      <c r="AE43" s="248">
        <v>0</v>
      </c>
      <c r="AF43" s="248">
        <v>0</v>
      </c>
      <c r="AG43" s="248">
        <v>0</v>
      </c>
      <c r="AH43" s="248">
        <v>0</v>
      </c>
      <c r="AI43" s="248">
        <v>0</v>
      </c>
      <c r="AJ43" s="248">
        <v>0</v>
      </c>
      <c r="AK43" s="248">
        <v>0</v>
      </c>
      <c r="AL43" s="248">
        <v>0</v>
      </c>
      <c r="AM43" s="248">
        <v>0.17781437373339359</v>
      </c>
      <c r="AN43" s="248">
        <v>0.17781437373339359</v>
      </c>
      <c r="AO43" s="248">
        <v>0.17781437373339359</v>
      </c>
      <c r="AP43" s="248">
        <v>4.6031905651197351E-2</v>
      </c>
      <c r="AQ43" s="248">
        <v>0.16772155050280535</v>
      </c>
      <c r="AR43" s="248">
        <v>0.13018347942553665</v>
      </c>
      <c r="AS43" s="248">
        <v>0.13018347942553665</v>
      </c>
      <c r="AT43" s="248">
        <v>0.13018347942553668</v>
      </c>
      <c r="AU43" s="248">
        <v>3.3701401728332192E-2</v>
      </c>
      <c r="AV43" s="248">
        <v>0.12279420701860012</v>
      </c>
      <c r="AW43" s="248">
        <v>1</v>
      </c>
      <c r="AX43" s="248">
        <v>1</v>
      </c>
      <c r="AY43" s="248">
        <v>1</v>
      </c>
      <c r="AZ43" s="248">
        <v>1</v>
      </c>
      <c r="BA43" s="248">
        <v>1</v>
      </c>
    </row>
    <row r="48" spans="1:53" x14ac:dyDescent="0.2">
      <c r="B48" s="170"/>
      <c r="C48" s="170"/>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c r="AY48" s="67"/>
      <c r="AZ48" s="67"/>
      <c r="BA48" s="67"/>
    </row>
    <row r="49" spans="1:60" ht="18" thickBot="1" x14ac:dyDescent="0.35">
      <c r="A49" s="258" t="s">
        <v>145</v>
      </c>
      <c r="C49" s="170"/>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row>
    <row r="50" spans="1:60" ht="13.5" thickTop="1" x14ac:dyDescent="0.2">
      <c r="A50" s="170"/>
      <c r="B50" s="170"/>
      <c r="C50" s="170"/>
      <c r="D50" s="170"/>
      <c r="E50" s="170"/>
      <c r="F50" s="170"/>
      <c r="G50" s="170"/>
      <c r="H50" s="170"/>
      <c r="I50" s="17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row>
    <row r="51" spans="1:60" x14ac:dyDescent="0.2">
      <c r="A51" s="259" t="s">
        <v>444</v>
      </c>
      <c r="B51" s="104" t="s">
        <v>445</v>
      </c>
      <c r="C51" s="14" t="s">
        <v>396</v>
      </c>
      <c r="D51" s="14" t="s">
        <v>397</v>
      </c>
      <c r="E51" s="14" t="s">
        <v>398</v>
      </c>
      <c r="F51" s="14" t="s">
        <v>399</v>
      </c>
      <c r="G51" s="14" t="s">
        <v>400</v>
      </c>
      <c r="H51" s="14" t="s">
        <v>357</v>
      </c>
      <c r="I51" s="14" t="s">
        <v>358</v>
      </c>
      <c r="J51" s="14" t="s">
        <v>359</v>
      </c>
      <c r="K51" s="14" t="s">
        <v>360</v>
      </c>
      <c r="L51" s="14" t="s">
        <v>361</v>
      </c>
      <c r="M51" s="14" t="s">
        <v>362</v>
      </c>
      <c r="N51" s="14" t="s">
        <v>363</v>
      </c>
      <c r="O51" s="14" t="s">
        <v>364</v>
      </c>
      <c r="P51" s="14" t="s">
        <v>365</v>
      </c>
      <c r="Q51" s="14" t="s">
        <v>366</v>
      </c>
      <c r="R51" s="14" t="s">
        <v>367</v>
      </c>
      <c r="S51" s="14" t="s">
        <v>368</v>
      </c>
      <c r="T51" s="14" t="s">
        <v>282</v>
      </c>
      <c r="U51" s="14" t="s">
        <v>369</v>
      </c>
      <c r="V51" s="14" t="s">
        <v>370</v>
      </c>
      <c r="W51" s="14" t="s">
        <v>371</v>
      </c>
      <c r="X51" s="14" t="s">
        <v>372</v>
      </c>
      <c r="Y51" s="14" t="s">
        <v>373</v>
      </c>
      <c r="Z51" s="14" t="s">
        <v>374</v>
      </c>
      <c r="AA51" s="14" t="s">
        <v>375</v>
      </c>
      <c r="AB51" s="14" t="s">
        <v>376</v>
      </c>
      <c r="AC51" s="14" t="s">
        <v>333</v>
      </c>
      <c r="AD51" s="14" t="s">
        <v>332</v>
      </c>
      <c r="AE51" s="14" t="s">
        <v>331</v>
      </c>
      <c r="AF51" s="14" t="s">
        <v>377</v>
      </c>
      <c r="AG51" s="14" t="s">
        <v>378</v>
      </c>
      <c r="AH51" s="14" t="s">
        <v>379</v>
      </c>
      <c r="AI51" s="14" t="s">
        <v>380</v>
      </c>
      <c r="AJ51" s="14" t="s">
        <v>381</v>
      </c>
      <c r="AK51" s="14" t="s">
        <v>382</v>
      </c>
      <c r="AL51" s="14" t="s">
        <v>383</v>
      </c>
      <c r="AM51" s="14" t="s">
        <v>384</v>
      </c>
      <c r="AN51" s="14" t="s">
        <v>385</v>
      </c>
      <c r="AO51" s="14" t="s">
        <v>386</v>
      </c>
      <c r="AP51" s="14" t="s">
        <v>387</v>
      </c>
      <c r="AQ51" s="14" t="s">
        <v>388</v>
      </c>
      <c r="AR51" s="14" t="s">
        <v>340</v>
      </c>
      <c r="AS51" s="14" t="s">
        <v>339</v>
      </c>
      <c r="AT51" s="14" t="s">
        <v>338</v>
      </c>
      <c r="AU51" s="14" t="s">
        <v>389</v>
      </c>
      <c r="AV51" s="14" t="s">
        <v>390</v>
      </c>
      <c r="AW51" s="14" t="s">
        <v>347</v>
      </c>
      <c r="AX51" s="14" t="s">
        <v>346</v>
      </c>
      <c r="AY51" s="14" t="s">
        <v>345</v>
      </c>
      <c r="AZ51" s="14" t="s">
        <v>391</v>
      </c>
    </row>
    <row r="52" spans="1:60" x14ac:dyDescent="0.2">
      <c r="A52" s="253">
        <v>14</v>
      </c>
      <c r="B52" s="170" t="s">
        <v>46</v>
      </c>
      <c r="C52" s="254">
        <v>0</v>
      </c>
      <c r="D52" s="254">
        <v>0.7862523540489641</v>
      </c>
      <c r="E52" s="254">
        <v>0.78625235404896432</v>
      </c>
      <c r="F52" s="254">
        <v>0.50089986175111378</v>
      </c>
      <c r="G52" s="254">
        <v>0.69781167408402445</v>
      </c>
      <c r="H52" s="254">
        <v>0</v>
      </c>
      <c r="I52" s="254">
        <v>5.885122410546139E-2</v>
      </c>
      <c r="J52" s="254">
        <v>5.8851224105461383E-2</v>
      </c>
      <c r="K52" s="254">
        <v>3.7492504622089355E-2</v>
      </c>
      <c r="L52" s="254">
        <v>5.2231412730840157E-2</v>
      </c>
      <c r="M52" s="254">
        <v>0</v>
      </c>
      <c r="N52" s="254">
        <v>5.5555555555555539E-2</v>
      </c>
      <c r="O52" s="254">
        <v>5.5555555555555539E-2</v>
      </c>
      <c r="P52" s="254">
        <v>3.5392924363252337E-2</v>
      </c>
      <c r="Q52" s="254">
        <v>4.9306453617913096E-2</v>
      </c>
      <c r="R52" s="254">
        <v>0</v>
      </c>
      <c r="S52" s="254">
        <v>0</v>
      </c>
      <c r="T52" s="254">
        <v>0</v>
      </c>
      <c r="U52" s="254">
        <v>0.36292736146145771</v>
      </c>
      <c r="V52" s="254">
        <v>0.11248383487756396</v>
      </c>
      <c r="W52" s="254">
        <v>0</v>
      </c>
      <c r="X52" s="254">
        <v>0</v>
      </c>
      <c r="Y52" s="254">
        <v>0</v>
      </c>
      <c r="Z52" s="254">
        <v>0</v>
      </c>
      <c r="AA52" s="254">
        <v>0</v>
      </c>
      <c r="AB52" s="254">
        <v>0</v>
      </c>
      <c r="AC52" s="254">
        <v>0</v>
      </c>
      <c r="AD52" s="254">
        <v>0</v>
      </c>
      <c r="AE52" s="254">
        <v>0</v>
      </c>
      <c r="AF52" s="254">
        <v>0</v>
      </c>
      <c r="AG52" s="254">
        <v>0</v>
      </c>
      <c r="AH52" s="254">
        <v>0</v>
      </c>
      <c r="AI52" s="254">
        <v>0</v>
      </c>
      <c r="AJ52" s="254">
        <v>0</v>
      </c>
      <c r="AK52" s="254">
        <v>0</v>
      </c>
      <c r="AL52" s="254">
        <v>0</v>
      </c>
      <c r="AM52" s="254">
        <v>1.5536723163841809E-2</v>
      </c>
      <c r="AN52" s="254">
        <v>1.553672316384181E-2</v>
      </c>
      <c r="AO52" s="254">
        <v>9.8980212202315898E-3</v>
      </c>
      <c r="AP52" s="254">
        <v>1.3789092960941803E-2</v>
      </c>
      <c r="AQ52" s="254">
        <v>0</v>
      </c>
      <c r="AR52" s="254">
        <v>8.3804143126177039E-2</v>
      </c>
      <c r="AS52" s="254">
        <v>8.3804143126177053E-2</v>
      </c>
      <c r="AT52" s="254">
        <v>5.3389326581855245E-2</v>
      </c>
      <c r="AU52" s="254">
        <v>7.437753172871639E-2</v>
      </c>
      <c r="AV52" s="254">
        <v>0</v>
      </c>
      <c r="AW52" s="254">
        <v>1</v>
      </c>
      <c r="AX52" s="254">
        <v>1</v>
      </c>
      <c r="AY52" s="254">
        <v>1</v>
      </c>
      <c r="AZ52" s="254">
        <v>1</v>
      </c>
    </row>
    <row r="53" spans="1:60" x14ac:dyDescent="0.2">
      <c r="A53" s="240">
        <v>15</v>
      </c>
      <c r="B53" s="240" t="s">
        <v>72</v>
      </c>
      <c r="C53" s="254">
        <v>0</v>
      </c>
      <c r="D53" s="254">
        <v>0</v>
      </c>
      <c r="E53" s="254">
        <v>0</v>
      </c>
      <c r="F53" s="254">
        <v>0</v>
      </c>
      <c r="G53" s="254">
        <v>0</v>
      </c>
      <c r="H53" s="254">
        <v>0.74584982655791854</v>
      </c>
      <c r="I53" s="254">
        <v>0.74584982655791854</v>
      </c>
      <c r="J53" s="254">
        <v>0.74584982655791843</v>
      </c>
      <c r="K53" s="254">
        <v>0.34881387259452312</v>
      </c>
      <c r="L53" s="254">
        <v>0.63600421417293096</v>
      </c>
      <c r="M53" s="254">
        <v>8.5126521894786547E-2</v>
      </c>
      <c r="N53" s="254">
        <v>8.5126521894786533E-2</v>
      </c>
      <c r="O53" s="254">
        <v>8.5126521894786492E-2</v>
      </c>
      <c r="P53" s="254">
        <v>4.0287181509729493E-2</v>
      </c>
      <c r="Q53" s="254">
        <v>7.272108416460657E-2</v>
      </c>
      <c r="R53" s="254">
        <v>0</v>
      </c>
      <c r="S53" s="254">
        <v>0</v>
      </c>
      <c r="T53" s="254">
        <v>0</v>
      </c>
      <c r="U53" s="254">
        <v>0.25994263576441734</v>
      </c>
      <c r="V53" s="254">
        <v>7.1916806841988645E-2</v>
      </c>
      <c r="W53" s="254">
        <v>0</v>
      </c>
      <c r="X53" s="254">
        <v>0</v>
      </c>
      <c r="Y53" s="254">
        <v>0</v>
      </c>
      <c r="Z53" s="254">
        <v>0</v>
      </c>
      <c r="AA53" s="254">
        <v>0</v>
      </c>
      <c r="AB53" s="254">
        <v>0</v>
      </c>
      <c r="AC53" s="254">
        <v>0</v>
      </c>
      <c r="AD53" s="254">
        <v>0</v>
      </c>
      <c r="AE53" s="254">
        <v>0</v>
      </c>
      <c r="AF53" s="254">
        <v>0</v>
      </c>
      <c r="AG53" s="254">
        <v>0</v>
      </c>
      <c r="AH53" s="254">
        <v>0</v>
      </c>
      <c r="AI53" s="254">
        <v>0</v>
      </c>
      <c r="AJ53" s="254">
        <v>0.27190850136750916</v>
      </c>
      <c r="AK53" s="254">
        <v>7.5227332807627653E-2</v>
      </c>
      <c r="AL53" s="254">
        <v>0</v>
      </c>
      <c r="AM53" s="254">
        <v>0</v>
      </c>
      <c r="AN53" s="254">
        <v>0</v>
      </c>
      <c r="AO53" s="254">
        <v>0</v>
      </c>
      <c r="AP53" s="254">
        <v>0</v>
      </c>
      <c r="AQ53" s="254">
        <v>0.16902365154729504</v>
      </c>
      <c r="AR53" s="254">
        <v>0.16902365154729501</v>
      </c>
      <c r="AS53" s="254">
        <v>0.16902365154729498</v>
      </c>
      <c r="AT53" s="254">
        <v>7.9047808763820782E-2</v>
      </c>
      <c r="AU53" s="254">
        <v>0.14413056201284621</v>
      </c>
      <c r="AV53" s="254">
        <v>1</v>
      </c>
      <c r="AW53" s="254">
        <v>1</v>
      </c>
      <c r="AX53" s="254">
        <v>1</v>
      </c>
      <c r="AY53" s="254">
        <v>1</v>
      </c>
      <c r="AZ53" s="254">
        <v>1</v>
      </c>
    </row>
    <row r="54" spans="1:60" x14ac:dyDescent="0.2">
      <c r="A54" s="240">
        <v>16</v>
      </c>
      <c r="B54" s="240" t="s">
        <v>73</v>
      </c>
      <c r="C54" s="254">
        <v>0</v>
      </c>
      <c r="D54" s="254">
        <v>0</v>
      </c>
      <c r="E54" s="254">
        <v>0</v>
      </c>
      <c r="F54" s="254">
        <v>0</v>
      </c>
      <c r="G54" s="254">
        <v>0</v>
      </c>
      <c r="H54" s="254">
        <v>0</v>
      </c>
      <c r="I54" s="254">
        <v>0</v>
      </c>
      <c r="J54" s="254">
        <v>0.74584982655791854</v>
      </c>
      <c r="K54" s="254">
        <v>0.3634565110250837</v>
      </c>
      <c r="L54" s="254">
        <v>0.5278216318454434</v>
      </c>
      <c r="M54" s="254">
        <v>0</v>
      </c>
      <c r="N54" s="254">
        <v>0</v>
      </c>
      <c r="O54" s="254">
        <v>8.5126521894786519E-2</v>
      </c>
      <c r="P54" s="254">
        <v>0</v>
      </c>
      <c r="Q54" s="254">
        <v>3.6590155967441716E-2</v>
      </c>
      <c r="R54" s="254">
        <v>0</v>
      </c>
      <c r="S54" s="254">
        <v>0</v>
      </c>
      <c r="T54" s="254">
        <v>0</v>
      </c>
      <c r="U54" s="254">
        <v>0.27085460437356096</v>
      </c>
      <c r="V54" s="254">
        <v>0.15443246004141625</v>
      </c>
      <c r="W54" s="254">
        <v>0</v>
      </c>
      <c r="X54" s="254">
        <v>0</v>
      </c>
      <c r="Y54" s="254">
        <v>0</v>
      </c>
      <c r="Z54" s="254">
        <v>0</v>
      </c>
      <c r="AA54" s="254">
        <v>0</v>
      </c>
      <c r="AB54" s="254">
        <v>0</v>
      </c>
      <c r="AC54" s="254">
        <v>0</v>
      </c>
      <c r="AD54" s="254">
        <v>0</v>
      </c>
      <c r="AE54" s="254">
        <v>0</v>
      </c>
      <c r="AF54" s="254">
        <v>0</v>
      </c>
      <c r="AG54" s="254">
        <v>0</v>
      </c>
      <c r="AH54" s="254">
        <v>0</v>
      </c>
      <c r="AI54" s="254">
        <v>0</v>
      </c>
      <c r="AJ54" s="254">
        <v>0.28332277753177243</v>
      </c>
      <c r="AK54" s="254">
        <v>0.16154140566003797</v>
      </c>
      <c r="AL54" s="254">
        <v>0</v>
      </c>
      <c r="AM54" s="254">
        <v>0</v>
      </c>
      <c r="AN54" s="254">
        <v>0</v>
      </c>
      <c r="AO54" s="254">
        <v>0</v>
      </c>
      <c r="AP54" s="254">
        <v>0</v>
      </c>
      <c r="AQ54" s="254">
        <v>0</v>
      </c>
      <c r="AR54" s="254">
        <v>0</v>
      </c>
      <c r="AS54" s="254">
        <v>0.16902365154729501</v>
      </c>
      <c r="AT54" s="254">
        <v>8.2366107069582875E-2</v>
      </c>
      <c r="AU54" s="254">
        <v>0.11961434648566077</v>
      </c>
      <c r="AV54" s="254">
        <v>0</v>
      </c>
      <c r="AW54" s="254">
        <v>0</v>
      </c>
      <c r="AX54" s="254">
        <v>1</v>
      </c>
      <c r="AY54" s="254">
        <v>1</v>
      </c>
      <c r="AZ54" s="254">
        <v>1</v>
      </c>
    </row>
    <row r="55" spans="1:60" x14ac:dyDescent="0.2">
      <c r="A55" s="240">
        <v>17</v>
      </c>
      <c r="B55" s="240" t="s">
        <v>74</v>
      </c>
      <c r="C55" s="254">
        <v>0</v>
      </c>
      <c r="D55" s="254">
        <v>0</v>
      </c>
      <c r="E55" s="254">
        <v>0</v>
      </c>
      <c r="F55" s="254">
        <v>0</v>
      </c>
      <c r="G55" s="254">
        <v>0</v>
      </c>
      <c r="H55" s="254">
        <v>0.41925337701971194</v>
      </c>
      <c r="I55" s="254">
        <v>0.41925337701971188</v>
      </c>
      <c r="J55" s="254">
        <v>0.41925337701971188</v>
      </c>
      <c r="K55" s="254">
        <v>0.21103087895708825</v>
      </c>
      <c r="L55" s="254">
        <v>0.36469678569959862</v>
      </c>
      <c r="M55" s="254">
        <v>0.11780709136781303</v>
      </c>
      <c r="N55" s="254">
        <v>0.11780709136781305</v>
      </c>
      <c r="O55" s="254">
        <v>0.11780709136781302</v>
      </c>
      <c r="P55" s="254">
        <v>5.9298112791489097E-2</v>
      </c>
      <c r="Q55" s="254">
        <v>0.10247709358925527</v>
      </c>
      <c r="R55" s="254">
        <v>0</v>
      </c>
      <c r="S55" s="254">
        <v>0</v>
      </c>
      <c r="T55" s="254">
        <v>0</v>
      </c>
      <c r="U55" s="254">
        <v>0.49665073551174688</v>
      </c>
      <c r="V55" s="254">
        <v>0.13012797108023816</v>
      </c>
      <c r="W55" s="254">
        <v>0</v>
      </c>
      <c r="X55" s="254">
        <v>0</v>
      </c>
      <c r="Y55" s="254">
        <v>0</v>
      </c>
      <c r="Z55" s="254">
        <v>0</v>
      </c>
      <c r="AA55" s="254">
        <v>0</v>
      </c>
      <c r="AB55" s="254">
        <v>0</v>
      </c>
      <c r="AC55" s="254">
        <v>0</v>
      </c>
      <c r="AD55" s="254">
        <v>0</v>
      </c>
      <c r="AE55" s="254">
        <v>0</v>
      </c>
      <c r="AF55" s="254">
        <v>0</v>
      </c>
      <c r="AG55" s="254">
        <v>0</v>
      </c>
      <c r="AH55" s="254">
        <v>0</v>
      </c>
      <c r="AI55" s="254">
        <v>0</v>
      </c>
      <c r="AJ55" s="254">
        <v>0</v>
      </c>
      <c r="AK55" s="254">
        <v>0</v>
      </c>
      <c r="AL55" s="254">
        <v>0.46293953161247503</v>
      </c>
      <c r="AM55" s="254">
        <v>0.46293953161247503</v>
      </c>
      <c r="AN55" s="254">
        <v>0.46293953161247509</v>
      </c>
      <c r="AO55" s="254">
        <v>0.23302027273967568</v>
      </c>
      <c r="AP55" s="254">
        <v>0.40269814963090789</v>
      </c>
      <c r="AQ55" s="254">
        <v>0</v>
      </c>
      <c r="AR55" s="254">
        <v>0</v>
      </c>
      <c r="AS55" s="254">
        <v>0</v>
      </c>
      <c r="AT55" s="254">
        <v>0</v>
      </c>
      <c r="AU55" s="254">
        <v>0</v>
      </c>
      <c r="AV55" s="254">
        <v>1</v>
      </c>
      <c r="AW55" s="254">
        <v>1</v>
      </c>
      <c r="AX55" s="254">
        <v>1</v>
      </c>
      <c r="AY55" s="254">
        <v>1</v>
      </c>
      <c r="AZ55" s="254">
        <v>1</v>
      </c>
    </row>
    <row r="56" spans="1:60" x14ac:dyDescent="0.2">
      <c r="A56" s="240">
        <v>18</v>
      </c>
      <c r="B56" s="240" t="s">
        <v>75</v>
      </c>
      <c r="C56" s="254">
        <v>0</v>
      </c>
      <c r="D56" s="254">
        <v>0</v>
      </c>
      <c r="E56" s="254">
        <v>0</v>
      </c>
      <c r="F56" s="254">
        <v>0</v>
      </c>
      <c r="G56" s="254">
        <v>0</v>
      </c>
      <c r="H56" s="254">
        <v>0.41925337701971194</v>
      </c>
      <c r="I56" s="254">
        <v>0.41925337701971188</v>
      </c>
      <c r="J56" s="254">
        <v>0.41925337701971194</v>
      </c>
      <c r="K56" s="254">
        <v>0.21103087895708827</v>
      </c>
      <c r="L56" s="254">
        <v>0.37996896663665725</v>
      </c>
      <c r="M56" s="254">
        <v>0</v>
      </c>
      <c r="N56" s="254">
        <v>0.11780709136781306</v>
      </c>
      <c r="O56" s="254">
        <v>0.117807091367813</v>
      </c>
      <c r="P56" s="254">
        <v>5.9298112791489097E-2</v>
      </c>
      <c r="Q56" s="254">
        <v>0.10676846323266125</v>
      </c>
      <c r="R56" s="254">
        <v>0</v>
      </c>
      <c r="S56" s="254">
        <v>0</v>
      </c>
      <c r="T56" s="254">
        <v>0</v>
      </c>
      <c r="U56" s="254">
        <v>0.49665073551174688</v>
      </c>
      <c r="V56" s="254">
        <v>9.3700880031808834E-2</v>
      </c>
      <c r="W56" s="254">
        <v>0</v>
      </c>
      <c r="X56" s="254">
        <v>0</v>
      </c>
      <c r="Y56" s="254">
        <v>0</v>
      </c>
      <c r="Z56" s="254">
        <v>0</v>
      </c>
      <c r="AA56" s="254">
        <v>0</v>
      </c>
      <c r="AB56" s="254">
        <v>0</v>
      </c>
      <c r="AC56" s="254">
        <v>0</v>
      </c>
      <c r="AD56" s="254">
        <v>0</v>
      </c>
      <c r="AE56" s="254">
        <v>0</v>
      </c>
      <c r="AF56" s="254">
        <v>0</v>
      </c>
      <c r="AG56" s="254">
        <v>0</v>
      </c>
      <c r="AH56" s="254">
        <v>0</v>
      </c>
      <c r="AI56" s="254">
        <v>0</v>
      </c>
      <c r="AJ56" s="254">
        <v>0</v>
      </c>
      <c r="AK56" s="254">
        <v>0</v>
      </c>
      <c r="AL56" s="255">
        <v>0.46293953161247503</v>
      </c>
      <c r="AM56" s="254">
        <v>0.46293953161247503</v>
      </c>
      <c r="AN56" s="254">
        <v>0.46293953161247514</v>
      </c>
      <c r="AO56" s="254">
        <v>0.23302027273967565</v>
      </c>
      <c r="AP56" s="254">
        <v>0.41956169009887284</v>
      </c>
      <c r="AQ56" s="254">
        <v>0</v>
      </c>
      <c r="AR56" s="254">
        <v>0</v>
      </c>
      <c r="AS56" s="254">
        <v>0</v>
      </c>
      <c r="AT56" s="254">
        <v>0</v>
      </c>
      <c r="AU56" s="254">
        <v>0</v>
      </c>
      <c r="AV56" s="254">
        <v>0</v>
      </c>
      <c r="AW56" s="254">
        <v>1</v>
      </c>
      <c r="AX56" s="254">
        <v>1</v>
      </c>
      <c r="AY56" s="254">
        <v>1</v>
      </c>
      <c r="AZ56" s="254">
        <v>1</v>
      </c>
    </row>
    <row r="57" spans="1:60" x14ac:dyDescent="0.2">
      <c r="A57" s="240">
        <v>19</v>
      </c>
      <c r="B57" s="240" t="s">
        <v>76</v>
      </c>
      <c r="C57" s="254">
        <v>0</v>
      </c>
      <c r="D57" s="254">
        <v>0</v>
      </c>
      <c r="E57" s="254">
        <v>0</v>
      </c>
      <c r="F57" s="254">
        <v>0</v>
      </c>
      <c r="G57" s="254">
        <v>0</v>
      </c>
      <c r="H57" s="254">
        <v>0</v>
      </c>
      <c r="I57" s="254">
        <v>0</v>
      </c>
      <c r="J57" s="254">
        <v>0.41925337701971188</v>
      </c>
      <c r="K57" s="254">
        <v>0.21103087895708822</v>
      </c>
      <c r="L57" s="254">
        <v>0.31555458453710755</v>
      </c>
      <c r="M57" s="254">
        <v>0</v>
      </c>
      <c r="N57" s="254">
        <v>0</v>
      </c>
      <c r="O57" s="254">
        <v>0.117807091367813</v>
      </c>
      <c r="P57" s="254">
        <v>5.929811279148909E-2</v>
      </c>
      <c r="Q57" s="254">
        <v>8.866849931264234E-2</v>
      </c>
      <c r="R57" s="254">
        <v>0</v>
      </c>
      <c r="S57" s="254">
        <v>0</v>
      </c>
      <c r="T57" s="254">
        <v>0</v>
      </c>
      <c r="U57" s="254">
        <v>0.49665073551174688</v>
      </c>
      <c r="V57" s="254">
        <v>0.24734157949961788</v>
      </c>
      <c r="W57" s="254">
        <v>0</v>
      </c>
      <c r="X57" s="254">
        <v>0</v>
      </c>
      <c r="Y57" s="254">
        <v>0</v>
      </c>
      <c r="Z57" s="254">
        <v>0</v>
      </c>
      <c r="AA57" s="254">
        <v>0</v>
      </c>
      <c r="AB57" s="254">
        <v>0</v>
      </c>
      <c r="AC57" s="254">
        <v>0</v>
      </c>
      <c r="AD57" s="254">
        <v>0</v>
      </c>
      <c r="AE57" s="254">
        <v>0</v>
      </c>
      <c r="AF57" s="254">
        <v>0</v>
      </c>
      <c r="AG57" s="254">
        <v>0</v>
      </c>
      <c r="AH57" s="254">
        <v>0</v>
      </c>
      <c r="AI57" s="254">
        <v>0</v>
      </c>
      <c r="AJ57" s="254">
        <v>0</v>
      </c>
      <c r="AK57" s="254">
        <v>0</v>
      </c>
      <c r="AL57" s="254">
        <v>0</v>
      </c>
      <c r="AM57" s="254">
        <v>0</v>
      </c>
      <c r="AN57" s="254">
        <v>0.46293953161247514</v>
      </c>
      <c r="AO57" s="254">
        <v>0.23302027273967571</v>
      </c>
      <c r="AP57" s="254">
        <v>0.34843533665063225</v>
      </c>
      <c r="AQ57" s="254">
        <v>0</v>
      </c>
      <c r="AR57" s="254">
        <v>0</v>
      </c>
      <c r="AS57" s="254">
        <v>0</v>
      </c>
      <c r="AT57" s="254">
        <v>0</v>
      </c>
      <c r="AU57" s="254">
        <v>0</v>
      </c>
      <c r="AV57" s="254">
        <v>0</v>
      </c>
      <c r="AW57" s="254">
        <v>0</v>
      </c>
      <c r="AX57" s="254">
        <v>1</v>
      </c>
      <c r="AY57" s="254">
        <v>1</v>
      </c>
      <c r="AZ57" s="254">
        <v>1</v>
      </c>
      <c r="BC57" s="248"/>
      <c r="BD57" s="248"/>
      <c r="BE57" s="248"/>
      <c r="BF57" s="248"/>
      <c r="BG57" s="248"/>
      <c r="BH57" s="248"/>
    </row>
    <row r="58" spans="1:60" x14ac:dyDescent="0.2">
      <c r="A58" s="240">
        <v>20</v>
      </c>
      <c r="B58" s="240" t="s">
        <v>77</v>
      </c>
      <c r="C58" s="254">
        <v>0</v>
      </c>
      <c r="D58" s="254">
        <v>0</v>
      </c>
      <c r="E58" s="254">
        <v>0</v>
      </c>
      <c r="F58" s="254">
        <v>0</v>
      </c>
      <c r="G58" s="254">
        <v>0</v>
      </c>
      <c r="H58" s="254">
        <v>0</v>
      </c>
      <c r="I58" s="254">
        <v>0.47557015523330998</v>
      </c>
      <c r="J58" s="254">
        <v>0.47304856646826776</v>
      </c>
      <c r="K58" s="254">
        <v>0.10841462222966476</v>
      </c>
      <c r="L58" s="254">
        <v>0.42116212087716853</v>
      </c>
      <c r="M58" s="254">
        <v>0</v>
      </c>
      <c r="N58" s="254">
        <v>0.22121253043509537</v>
      </c>
      <c r="O58" s="254">
        <v>0.26337031634594005</v>
      </c>
      <c r="P58" s="254">
        <v>5.9516550458080471E-2</v>
      </c>
      <c r="Q58" s="254">
        <v>0.20319871121183311</v>
      </c>
      <c r="R58" s="254">
        <v>0</v>
      </c>
      <c r="S58" s="254">
        <v>0</v>
      </c>
      <c r="T58" s="254">
        <v>0</v>
      </c>
      <c r="U58" s="254">
        <v>0.62644618599879043</v>
      </c>
      <c r="V58" s="254">
        <v>9.2240394643585299E-2</v>
      </c>
      <c r="W58" s="254">
        <v>0</v>
      </c>
      <c r="X58" s="254">
        <v>0</v>
      </c>
      <c r="Y58" s="254">
        <v>0</v>
      </c>
      <c r="Z58" s="254">
        <v>0.14479403105929672</v>
      </c>
      <c r="AA58" s="254">
        <v>2.1320041314723346E-2</v>
      </c>
      <c r="AB58" s="254">
        <v>0</v>
      </c>
      <c r="AC58" s="254">
        <v>0</v>
      </c>
      <c r="AD58" s="254">
        <v>0</v>
      </c>
      <c r="AE58" s="254">
        <v>0</v>
      </c>
      <c r="AF58" s="254">
        <v>0</v>
      </c>
      <c r="AG58" s="254">
        <v>0</v>
      </c>
      <c r="AH58" s="254">
        <v>0</v>
      </c>
      <c r="AI58" s="254">
        <v>0</v>
      </c>
      <c r="AJ58" s="254">
        <v>0</v>
      </c>
      <c r="AK58" s="254">
        <v>0</v>
      </c>
      <c r="AL58" s="254">
        <v>0</v>
      </c>
      <c r="AM58" s="254">
        <v>0.17201345318848441</v>
      </c>
      <c r="AN58" s="254">
        <v>0.12448848887242565</v>
      </c>
      <c r="AO58" s="254">
        <v>2.9101145713517886E-2</v>
      </c>
      <c r="AP58" s="254">
        <v>0.14443779043488028</v>
      </c>
      <c r="AQ58" s="254">
        <v>0</v>
      </c>
      <c r="AR58" s="254">
        <v>0.1312038611431102</v>
      </c>
      <c r="AS58" s="254">
        <v>0.1390926283133665</v>
      </c>
      <c r="AT58" s="254">
        <v>3.172746454064964E-2</v>
      </c>
      <c r="AU58" s="254">
        <v>0.11764094151780932</v>
      </c>
      <c r="AV58" s="254">
        <v>0</v>
      </c>
      <c r="AW58" s="254">
        <v>1</v>
      </c>
      <c r="AX58" s="254">
        <v>1</v>
      </c>
      <c r="AY58" s="254">
        <v>1</v>
      </c>
      <c r="AZ58" s="254">
        <v>1</v>
      </c>
    </row>
    <row r="59" spans="1:60" x14ac:dyDescent="0.2">
      <c r="A59" s="240">
        <v>21</v>
      </c>
      <c r="B59" s="240" t="s">
        <v>78</v>
      </c>
      <c r="C59" s="254">
        <v>0</v>
      </c>
      <c r="D59" s="254">
        <v>0</v>
      </c>
      <c r="E59" s="254">
        <v>0</v>
      </c>
      <c r="F59" s="254">
        <v>0</v>
      </c>
      <c r="G59" s="254">
        <v>0</v>
      </c>
      <c r="H59" s="254">
        <v>0.30885705118233631</v>
      </c>
      <c r="I59" s="254">
        <v>0.30885705118233636</v>
      </c>
      <c r="J59" s="254">
        <v>0.30885705118233642</v>
      </c>
      <c r="K59" s="254">
        <v>0.19166057178613807</v>
      </c>
      <c r="L59" s="254">
        <v>0.25821021206582195</v>
      </c>
      <c r="M59" s="254">
        <v>0.49045969501057712</v>
      </c>
      <c r="N59" s="254">
        <v>0.49045969501057707</v>
      </c>
      <c r="O59" s="254">
        <v>0.49045969501057707</v>
      </c>
      <c r="P59" s="254">
        <v>0.30435369768614212</v>
      </c>
      <c r="Q59" s="254">
        <v>0.41003338396718503</v>
      </c>
      <c r="R59" s="254">
        <v>0</v>
      </c>
      <c r="S59" s="254">
        <v>0</v>
      </c>
      <c r="T59" s="254">
        <v>0</v>
      </c>
      <c r="U59" s="254">
        <v>0.17371475480525633</v>
      </c>
      <c r="V59" s="254">
        <v>7.5071395353468046E-2</v>
      </c>
      <c r="W59" s="254">
        <v>0</v>
      </c>
      <c r="X59" s="254">
        <v>0</v>
      </c>
      <c r="Y59" s="254">
        <v>0</v>
      </c>
      <c r="Z59" s="254">
        <v>0.20573741877329119</v>
      </c>
      <c r="AA59" s="254">
        <v>8.8910093567160939E-2</v>
      </c>
      <c r="AB59" s="254">
        <v>0</v>
      </c>
      <c r="AC59" s="254">
        <v>0</v>
      </c>
      <c r="AD59" s="254">
        <v>0</v>
      </c>
      <c r="AE59" s="254">
        <v>0</v>
      </c>
      <c r="AF59" s="254">
        <v>0</v>
      </c>
      <c r="AG59" s="254">
        <v>0</v>
      </c>
      <c r="AH59" s="254">
        <v>0</v>
      </c>
      <c r="AI59" s="254">
        <v>0</v>
      </c>
      <c r="AJ59" s="254">
        <v>0</v>
      </c>
      <c r="AK59" s="254">
        <v>0</v>
      </c>
      <c r="AL59" s="254">
        <v>8.1522354711217576E-2</v>
      </c>
      <c r="AM59" s="254">
        <v>8.1522354711217562E-2</v>
      </c>
      <c r="AN59" s="254">
        <v>8.1522354711217562E-2</v>
      </c>
      <c r="AO59" s="254">
        <v>5.058852002080471E-2</v>
      </c>
      <c r="AP59" s="254">
        <v>6.8154197605356459E-2</v>
      </c>
      <c r="AQ59" s="254">
        <v>0.11916089909586898</v>
      </c>
      <c r="AR59" s="254">
        <v>0.11916089909586897</v>
      </c>
      <c r="AS59" s="254">
        <v>0.11916089909586895</v>
      </c>
      <c r="AT59" s="254">
        <v>7.3945036928367514E-2</v>
      </c>
      <c r="AU59" s="254">
        <v>9.9620717441007534E-2</v>
      </c>
      <c r="AV59" s="254">
        <v>1</v>
      </c>
      <c r="AW59" s="254">
        <v>1</v>
      </c>
      <c r="AX59" s="254">
        <v>1</v>
      </c>
      <c r="AY59" s="254">
        <v>1</v>
      </c>
      <c r="AZ59" s="254">
        <v>1</v>
      </c>
    </row>
    <row r="60" spans="1:60" x14ac:dyDescent="0.2">
      <c r="A60" s="240">
        <v>22</v>
      </c>
      <c r="B60" s="240" t="s">
        <v>79</v>
      </c>
      <c r="C60" s="254">
        <v>0</v>
      </c>
      <c r="D60" s="254">
        <v>0</v>
      </c>
      <c r="E60" s="254">
        <v>0</v>
      </c>
      <c r="F60" s="254">
        <v>0</v>
      </c>
      <c r="G60" s="254">
        <v>0</v>
      </c>
      <c r="H60" s="254">
        <v>0</v>
      </c>
      <c r="I60" s="254">
        <v>0.30885705118233642</v>
      </c>
      <c r="J60" s="254">
        <v>0.30885705118233636</v>
      </c>
      <c r="K60" s="254">
        <v>0.19166057178613813</v>
      </c>
      <c r="L60" s="254">
        <v>0.22405714358084813</v>
      </c>
      <c r="M60" s="254">
        <v>0</v>
      </c>
      <c r="N60" s="254">
        <v>0.49045969501057712</v>
      </c>
      <c r="O60" s="254">
        <v>0.49045969501057707</v>
      </c>
      <c r="P60" s="254">
        <v>0.30435369768614212</v>
      </c>
      <c r="Q60" s="254">
        <v>0.35579889753181904</v>
      </c>
      <c r="R60" s="254">
        <v>0</v>
      </c>
      <c r="S60" s="254">
        <v>0</v>
      </c>
      <c r="T60" s="254">
        <v>0</v>
      </c>
      <c r="U60" s="254">
        <v>0.17371475480525633</v>
      </c>
      <c r="V60" s="254">
        <v>0.12569486073639491</v>
      </c>
      <c r="W60" s="254">
        <v>0</v>
      </c>
      <c r="X60" s="254">
        <v>0</v>
      </c>
      <c r="Y60" s="254">
        <v>0</v>
      </c>
      <c r="Z60" s="254">
        <v>0.20573741877329119</v>
      </c>
      <c r="AA60" s="254">
        <v>0.14886551364024783</v>
      </c>
      <c r="AB60" s="254">
        <v>0</v>
      </c>
      <c r="AC60" s="254">
        <v>0</v>
      </c>
      <c r="AD60" s="254">
        <v>0</v>
      </c>
      <c r="AE60" s="254">
        <v>0</v>
      </c>
      <c r="AF60" s="254">
        <v>0</v>
      </c>
      <c r="AG60" s="254">
        <v>0</v>
      </c>
      <c r="AH60" s="254">
        <v>0</v>
      </c>
      <c r="AI60" s="254">
        <v>0</v>
      </c>
      <c r="AJ60" s="254">
        <v>0</v>
      </c>
      <c r="AK60" s="254">
        <v>0</v>
      </c>
      <c r="AL60" s="254">
        <v>0</v>
      </c>
      <c r="AM60" s="254">
        <v>8.1522354711217562E-2</v>
      </c>
      <c r="AN60" s="254">
        <v>8.1522354711217562E-2</v>
      </c>
      <c r="AO60" s="254">
        <v>5.058852002080471E-2</v>
      </c>
      <c r="AP60" s="254">
        <v>5.9139546481640194E-2</v>
      </c>
      <c r="AQ60" s="254">
        <v>0</v>
      </c>
      <c r="AR60" s="254">
        <v>0.11916089909586898</v>
      </c>
      <c r="AS60" s="254">
        <v>0.11916089909586897</v>
      </c>
      <c r="AT60" s="254">
        <v>7.3945036928367527E-2</v>
      </c>
      <c r="AU60" s="254">
        <v>8.6444038029049833E-2</v>
      </c>
      <c r="AV60" s="254">
        <v>0</v>
      </c>
      <c r="AW60" s="254">
        <v>1</v>
      </c>
      <c r="AX60" s="254">
        <v>1</v>
      </c>
      <c r="AY60" s="254">
        <v>1</v>
      </c>
      <c r="AZ60" s="254">
        <v>1</v>
      </c>
    </row>
    <row r="61" spans="1:60" x14ac:dyDescent="0.2">
      <c r="A61" s="240">
        <v>24</v>
      </c>
      <c r="B61" s="240" t="s">
        <v>80</v>
      </c>
      <c r="C61" s="254">
        <v>0.15194109772423031</v>
      </c>
      <c r="D61" s="254">
        <v>0.15194109772423028</v>
      </c>
      <c r="E61" s="254">
        <v>0.15194109772423028</v>
      </c>
      <c r="F61" s="254">
        <v>2.7532263460568883E-2</v>
      </c>
      <c r="G61" s="254">
        <v>0.11169254526730617</v>
      </c>
      <c r="H61" s="254">
        <v>0.41945560017849171</v>
      </c>
      <c r="I61" s="254">
        <v>0.41945560017849176</v>
      </c>
      <c r="J61" s="254">
        <v>0.41945560017849171</v>
      </c>
      <c r="K61" s="254">
        <v>7.6006835985124074E-2</v>
      </c>
      <c r="L61" s="254">
        <v>0.30834359045893622</v>
      </c>
      <c r="M61" s="254">
        <v>0.23047746541722447</v>
      </c>
      <c r="N61" s="254">
        <v>0.2304774654172245</v>
      </c>
      <c r="O61" s="254">
        <v>0.23047746541722441</v>
      </c>
      <c r="P61" s="254">
        <v>4.1763330623741039E-2</v>
      </c>
      <c r="Q61" s="254">
        <v>0.1694249622042984</v>
      </c>
      <c r="R61" s="254">
        <v>0</v>
      </c>
      <c r="S61" s="254">
        <v>0</v>
      </c>
      <c r="T61" s="254">
        <v>0</v>
      </c>
      <c r="U61" s="254">
        <v>0.53137966428232264</v>
      </c>
      <c r="V61" s="254">
        <v>0.17191112205973633</v>
      </c>
      <c r="W61" s="254">
        <v>0</v>
      </c>
      <c r="X61" s="254">
        <v>0</v>
      </c>
      <c r="Y61" s="254">
        <v>0</v>
      </c>
      <c r="Z61" s="254">
        <v>0.1371903105214875</v>
      </c>
      <c r="AA61" s="254">
        <v>4.4383595765422577E-2</v>
      </c>
      <c r="AB61" s="254">
        <v>0</v>
      </c>
      <c r="AC61" s="254">
        <v>0</v>
      </c>
      <c r="AD61" s="254">
        <v>0</v>
      </c>
      <c r="AE61" s="254">
        <v>0</v>
      </c>
      <c r="AF61" s="254">
        <v>0</v>
      </c>
      <c r="AG61" s="254">
        <v>0</v>
      </c>
      <c r="AH61" s="254">
        <v>0</v>
      </c>
      <c r="AI61" s="254">
        <v>0</v>
      </c>
      <c r="AJ61" s="254">
        <v>0.150226493874208</v>
      </c>
      <c r="AK61" s="254">
        <v>4.8601041516888065E-2</v>
      </c>
      <c r="AL61" s="254">
        <v>3.346720214190093E-2</v>
      </c>
      <c r="AM61" s="254">
        <v>3.3467202141900923E-2</v>
      </c>
      <c r="AN61" s="254">
        <v>3.346720214190093E-2</v>
      </c>
      <c r="AO61" s="254">
        <v>6.0643752115790471E-3</v>
      </c>
      <c r="AP61" s="254">
        <v>2.4601882217468302E-2</v>
      </c>
      <c r="AQ61" s="254">
        <v>0.1646586345381526</v>
      </c>
      <c r="AR61" s="254">
        <v>0.16465863453815263</v>
      </c>
      <c r="AS61" s="254">
        <v>0.16465863453815258</v>
      </c>
      <c r="AT61" s="254">
        <v>2.9836726040968913E-2</v>
      </c>
      <c r="AU61" s="254">
        <v>0.12104126050994408</v>
      </c>
      <c r="AV61" s="254">
        <v>1</v>
      </c>
      <c r="AW61" s="254">
        <v>1</v>
      </c>
      <c r="AX61" s="254">
        <v>1</v>
      </c>
      <c r="AY61" s="254">
        <v>1</v>
      </c>
      <c r="AZ61" s="254">
        <v>1</v>
      </c>
    </row>
    <row r="62" spans="1:60" x14ac:dyDescent="0.2">
      <c r="A62" s="240">
        <v>25</v>
      </c>
      <c r="B62" s="240" t="s">
        <v>81</v>
      </c>
      <c r="C62" s="254">
        <v>0</v>
      </c>
      <c r="D62" s="254">
        <v>0</v>
      </c>
      <c r="E62" s="254">
        <v>0</v>
      </c>
      <c r="F62" s="254">
        <v>0</v>
      </c>
      <c r="G62" s="254">
        <v>0</v>
      </c>
      <c r="H62" s="254">
        <v>0.47456760312930241</v>
      </c>
      <c r="I62" s="254">
        <v>0.47557015523330998</v>
      </c>
      <c r="J62" s="254">
        <v>0.47304856646826776</v>
      </c>
      <c r="K62" s="254">
        <v>0.10841462222966475</v>
      </c>
      <c r="L62" s="254">
        <v>0.3448796567080481</v>
      </c>
      <c r="M62" s="254">
        <v>0.21743454371176735</v>
      </c>
      <c r="N62" s="254">
        <v>0.22121253043509537</v>
      </c>
      <c r="O62" s="254">
        <v>0.26337031634594005</v>
      </c>
      <c r="P62" s="254">
        <v>5.9516550458080464E-2</v>
      </c>
      <c r="Q62" s="254">
        <v>0.17152436238334534</v>
      </c>
      <c r="R62" s="254">
        <v>0</v>
      </c>
      <c r="S62" s="254">
        <v>0</v>
      </c>
      <c r="T62" s="254">
        <v>0</v>
      </c>
      <c r="U62" s="254">
        <v>0.62644618599879043</v>
      </c>
      <c r="V62" s="254">
        <v>0.22209917864647527</v>
      </c>
      <c r="W62" s="254">
        <v>0</v>
      </c>
      <c r="X62" s="254">
        <v>0</v>
      </c>
      <c r="Y62" s="254">
        <v>0</v>
      </c>
      <c r="Z62" s="254">
        <v>0.14479403105929672</v>
      </c>
      <c r="AA62" s="254">
        <v>5.1335032585295565E-2</v>
      </c>
      <c r="AB62" s="254">
        <v>0</v>
      </c>
      <c r="AC62" s="254">
        <v>0</v>
      </c>
      <c r="AD62" s="254">
        <v>0</v>
      </c>
      <c r="AE62" s="254">
        <v>0</v>
      </c>
      <c r="AF62" s="254">
        <v>0</v>
      </c>
      <c r="AG62" s="254">
        <v>0</v>
      </c>
      <c r="AH62" s="254">
        <v>0</v>
      </c>
      <c r="AI62" s="254">
        <v>0</v>
      </c>
      <c r="AJ62" s="254">
        <v>0</v>
      </c>
      <c r="AK62" s="254">
        <v>0</v>
      </c>
      <c r="AL62" s="254">
        <v>0.17781437373339362</v>
      </c>
      <c r="AM62" s="254">
        <v>0.17201345318848441</v>
      </c>
      <c r="AN62" s="254">
        <v>0.12448848887242563</v>
      </c>
      <c r="AO62" s="254">
        <v>2.9101145713517882E-2</v>
      </c>
      <c r="AP62" s="254">
        <v>0.11281264779014666</v>
      </c>
      <c r="AQ62" s="254">
        <v>0.13018347942553668</v>
      </c>
      <c r="AR62" s="254">
        <v>0.1312038611431102</v>
      </c>
      <c r="AS62" s="254">
        <v>0.13909262831336647</v>
      </c>
      <c r="AT62" s="254">
        <v>3.1727464540649633E-2</v>
      </c>
      <c r="AU62" s="254">
        <v>9.73491218866889E-2</v>
      </c>
      <c r="AV62" s="254">
        <v>1</v>
      </c>
      <c r="AW62" s="254">
        <v>1</v>
      </c>
      <c r="AX62" s="254">
        <v>1</v>
      </c>
      <c r="AY62" s="254">
        <v>1</v>
      </c>
      <c r="AZ62" s="254">
        <v>1</v>
      </c>
    </row>
    <row r="63" spans="1:60" x14ac:dyDescent="0.2">
      <c r="A63" s="240">
        <v>26</v>
      </c>
      <c r="B63" s="240" t="s">
        <v>82</v>
      </c>
      <c r="C63" s="254">
        <v>0.7862523540489641</v>
      </c>
      <c r="D63" s="254">
        <v>0.78625235404896421</v>
      </c>
      <c r="E63" s="254">
        <v>0.78625235404896421</v>
      </c>
      <c r="F63" s="254">
        <v>0.50089986175111367</v>
      </c>
      <c r="G63" s="254">
        <v>0.71953778256208067</v>
      </c>
      <c r="H63" s="254">
        <v>5.8851224105461404E-2</v>
      </c>
      <c r="I63" s="254">
        <v>5.8851224105461383E-2</v>
      </c>
      <c r="J63" s="254">
        <v>5.8851224105461369E-2</v>
      </c>
      <c r="K63" s="254">
        <v>3.7492504622089355E-2</v>
      </c>
      <c r="L63" s="254">
        <v>5.3857618455245559E-2</v>
      </c>
      <c r="M63" s="254">
        <v>5.5555555555555552E-2</v>
      </c>
      <c r="N63" s="254">
        <v>5.5555555555555539E-2</v>
      </c>
      <c r="O63" s="254">
        <v>5.5555555555555532E-2</v>
      </c>
      <c r="P63" s="254">
        <v>3.5392924363252337E-2</v>
      </c>
      <c r="Q63" s="254">
        <v>5.0841591821751797E-2</v>
      </c>
      <c r="R63" s="254">
        <v>0</v>
      </c>
      <c r="S63" s="254">
        <v>0</v>
      </c>
      <c r="T63" s="254">
        <v>0</v>
      </c>
      <c r="U63" s="254">
        <v>0.36292736146145765</v>
      </c>
      <c r="V63" s="254">
        <v>8.4851347208467418E-2</v>
      </c>
      <c r="W63" s="254">
        <v>0</v>
      </c>
      <c r="X63" s="254">
        <v>0</v>
      </c>
      <c r="Y63" s="254">
        <v>0</v>
      </c>
      <c r="Z63" s="254">
        <v>0</v>
      </c>
      <c r="AA63" s="254">
        <v>0</v>
      </c>
      <c r="AB63" s="254">
        <v>0</v>
      </c>
      <c r="AC63" s="254">
        <v>0</v>
      </c>
      <c r="AD63" s="254">
        <v>0</v>
      </c>
      <c r="AE63" s="254">
        <v>0</v>
      </c>
      <c r="AF63" s="254">
        <v>0</v>
      </c>
      <c r="AG63" s="254">
        <v>0</v>
      </c>
      <c r="AH63" s="254">
        <v>0</v>
      </c>
      <c r="AI63" s="254">
        <v>0</v>
      </c>
      <c r="AJ63" s="254">
        <v>0</v>
      </c>
      <c r="AK63" s="254">
        <v>0</v>
      </c>
      <c r="AL63" s="254">
        <v>1.5536723163841809E-2</v>
      </c>
      <c r="AM63" s="254">
        <v>1.5536723163841805E-2</v>
      </c>
      <c r="AN63" s="254">
        <v>1.5536723163841807E-2</v>
      </c>
      <c r="AO63" s="254">
        <v>9.8980212202315863E-3</v>
      </c>
      <c r="AP63" s="254">
        <v>1.4218411272184827E-2</v>
      </c>
      <c r="AQ63" s="254">
        <v>8.3804143126177053E-2</v>
      </c>
      <c r="AR63" s="254">
        <v>8.3804143126177039E-2</v>
      </c>
      <c r="AS63" s="254">
        <v>8.3804143126177039E-2</v>
      </c>
      <c r="AT63" s="254">
        <v>5.3389326581855245E-2</v>
      </c>
      <c r="AU63" s="254">
        <v>7.6693248680269707E-2</v>
      </c>
      <c r="AV63" s="254">
        <v>1</v>
      </c>
      <c r="AW63" s="254">
        <v>1</v>
      </c>
      <c r="AX63" s="254">
        <v>1</v>
      </c>
      <c r="AY63" s="254">
        <v>1</v>
      </c>
      <c r="AZ63" s="254">
        <v>1</v>
      </c>
    </row>
    <row r="64" spans="1:60" x14ac:dyDescent="0.2">
      <c r="A64" s="240">
        <v>27</v>
      </c>
      <c r="B64" s="240" t="s">
        <v>83</v>
      </c>
      <c r="C64" s="254">
        <v>0.89107468123861566</v>
      </c>
      <c r="D64" s="254">
        <v>0.89107468123861566</v>
      </c>
      <c r="E64" s="254">
        <v>0.89107468123861566</v>
      </c>
      <c r="F64" s="254">
        <v>0.78177187680798388</v>
      </c>
      <c r="G64" s="254">
        <v>0.84783564112637522</v>
      </c>
      <c r="H64" s="254">
        <v>0</v>
      </c>
      <c r="I64" s="254">
        <v>0</v>
      </c>
      <c r="J64" s="254">
        <v>0</v>
      </c>
      <c r="K64" s="254">
        <v>0</v>
      </c>
      <c r="L64" s="254">
        <v>0</v>
      </c>
      <c r="M64" s="254">
        <v>0</v>
      </c>
      <c r="N64" s="254">
        <v>0</v>
      </c>
      <c r="O64" s="254">
        <v>0</v>
      </c>
      <c r="P64" s="254">
        <v>0</v>
      </c>
      <c r="Q64" s="254">
        <v>0</v>
      </c>
      <c r="R64" s="254">
        <v>0</v>
      </c>
      <c r="S64" s="254">
        <v>0</v>
      </c>
      <c r="T64" s="254">
        <v>0</v>
      </c>
      <c r="U64" s="254">
        <v>0.12266402214312529</v>
      </c>
      <c r="V64" s="254">
        <v>4.8524597345911726E-2</v>
      </c>
      <c r="W64" s="254">
        <v>0</v>
      </c>
      <c r="X64" s="254">
        <v>0</v>
      </c>
      <c r="Y64" s="254">
        <v>0</v>
      </c>
      <c r="Z64" s="254">
        <v>0</v>
      </c>
      <c r="AA64" s="254">
        <v>0</v>
      </c>
      <c r="AB64" s="254">
        <v>0</v>
      </c>
      <c r="AC64" s="254">
        <v>0</v>
      </c>
      <c r="AD64" s="254">
        <v>0</v>
      </c>
      <c r="AE64" s="254">
        <v>0</v>
      </c>
      <c r="AF64" s="254">
        <v>0</v>
      </c>
      <c r="AG64" s="254">
        <v>0</v>
      </c>
      <c r="AH64" s="254">
        <v>0</v>
      </c>
      <c r="AI64" s="254">
        <v>0</v>
      </c>
      <c r="AJ64" s="254">
        <v>0</v>
      </c>
      <c r="AK64" s="254">
        <v>0</v>
      </c>
      <c r="AL64" s="254">
        <v>0</v>
      </c>
      <c r="AM64" s="254">
        <v>0</v>
      </c>
      <c r="AN64" s="254">
        <v>0</v>
      </c>
      <c r="AO64" s="254">
        <v>0</v>
      </c>
      <c r="AP64" s="254">
        <v>0</v>
      </c>
      <c r="AQ64" s="254">
        <v>0.10892531876138437</v>
      </c>
      <c r="AR64" s="254">
        <v>0.10892531876138437</v>
      </c>
      <c r="AS64" s="254">
        <v>0.10892531876138434</v>
      </c>
      <c r="AT64" s="254">
        <v>9.5564101048890918E-2</v>
      </c>
      <c r="AU64" s="254">
        <v>0.10363976152771309</v>
      </c>
      <c r="AV64" s="254">
        <v>1</v>
      </c>
      <c r="AW64" s="254">
        <v>1</v>
      </c>
      <c r="AX64" s="254">
        <v>1</v>
      </c>
      <c r="AY64" s="254">
        <v>1</v>
      </c>
      <c r="AZ64" s="254">
        <v>1</v>
      </c>
    </row>
    <row r="65" spans="1:53" x14ac:dyDescent="0.2">
      <c r="A65" s="240">
        <v>28</v>
      </c>
      <c r="B65" s="240" t="s">
        <v>84</v>
      </c>
      <c r="C65" s="254">
        <v>0</v>
      </c>
      <c r="D65" s="254">
        <v>6.3498171101032577E-2</v>
      </c>
      <c r="E65" s="254">
        <v>6.3498171101032536E-2</v>
      </c>
      <c r="F65" s="254">
        <v>5.0318335214738073E-2</v>
      </c>
      <c r="G65" s="254">
        <v>5.6768477211332713E-2</v>
      </c>
      <c r="H65" s="254">
        <v>0.63809217040847255</v>
      </c>
      <c r="I65" s="254">
        <v>0.57812307040769884</v>
      </c>
      <c r="J65" s="254">
        <v>0.57812307040769884</v>
      </c>
      <c r="K65" s="254">
        <v>0.4581264302221007</v>
      </c>
      <c r="L65" s="254">
        <v>0.52198201548896583</v>
      </c>
      <c r="M65" s="254">
        <v>0</v>
      </c>
      <c r="N65" s="254">
        <v>0</v>
      </c>
      <c r="O65" s="254">
        <v>0</v>
      </c>
      <c r="P65" s="254">
        <v>0</v>
      </c>
      <c r="Q65" s="254">
        <v>0</v>
      </c>
      <c r="R65" s="254">
        <v>0</v>
      </c>
      <c r="S65" s="254">
        <v>0</v>
      </c>
      <c r="T65" s="254">
        <v>0</v>
      </c>
      <c r="U65" s="254">
        <v>2.6251957019447408E-2</v>
      </c>
      <c r="V65" s="254">
        <v>1.2387588527796685E-2</v>
      </c>
      <c r="W65" s="254">
        <v>0</v>
      </c>
      <c r="X65" s="254">
        <v>0</v>
      </c>
      <c r="Y65" s="254">
        <v>0</v>
      </c>
      <c r="Z65" s="254">
        <v>8.1536465872544553E-2</v>
      </c>
      <c r="AA65" s="254">
        <v>3.8474853074442504E-2</v>
      </c>
      <c r="AB65" s="254">
        <v>0</v>
      </c>
      <c r="AC65" s="254">
        <v>0</v>
      </c>
      <c r="AD65" s="254">
        <v>0</v>
      </c>
      <c r="AE65" s="254">
        <v>9.9774025880334377E-2</v>
      </c>
      <c r="AF65" s="254">
        <v>4.7080664403485142E-2</v>
      </c>
      <c r="AG65" s="254">
        <v>0</v>
      </c>
      <c r="AH65" s="254">
        <v>0</v>
      </c>
      <c r="AI65" s="254">
        <v>0</v>
      </c>
      <c r="AJ65" s="254">
        <v>0</v>
      </c>
      <c r="AK65" s="254">
        <v>0</v>
      </c>
      <c r="AL65" s="254">
        <v>0.36190782959152745</v>
      </c>
      <c r="AM65" s="254">
        <v>0.3278950523936125</v>
      </c>
      <c r="AN65" s="254">
        <v>0.3278950523936125</v>
      </c>
      <c r="AO65" s="254">
        <v>0.25983635237846403</v>
      </c>
      <c r="AP65" s="254">
        <v>0.29605343408381418</v>
      </c>
      <c r="AQ65" s="254">
        <v>0</v>
      </c>
      <c r="AR65" s="254">
        <v>3.0483706097656105E-2</v>
      </c>
      <c r="AS65" s="254">
        <v>3.048370609765608E-2</v>
      </c>
      <c r="AT65" s="254">
        <v>2.4156433412370695E-2</v>
      </c>
      <c r="AU65" s="254">
        <v>2.72529672101629E-2</v>
      </c>
      <c r="AV65" s="254">
        <v>1</v>
      </c>
      <c r="AW65" s="254">
        <v>1</v>
      </c>
      <c r="AX65" s="254">
        <v>1</v>
      </c>
      <c r="AY65" s="254">
        <v>1</v>
      </c>
      <c r="AZ65" s="254">
        <v>1</v>
      </c>
    </row>
    <row r="66" spans="1:53" x14ac:dyDescent="0.2">
      <c r="A66" s="240">
        <v>29</v>
      </c>
      <c r="B66" s="240" t="s">
        <v>85</v>
      </c>
      <c r="C66" s="254">
        <v>0</v>
      </c>
      <c r="D66" s="254">
        <v>6.3498171101032563E-2</v>
      </c>
      <c r="E66" s="254">
        <v>6.3498171101032536E-2</v>
      </c>
      <c r="F66" s="254">
        <v>5.031833521473808E-2</v>
      </c>
      <c r="G66" s="254">
        <v>5.747060379586439E-2</v>
      </c>
      <c r="H66" s="254">
        <v>0</v>
      </c>
      <c r="I66" s="254">
        <v>0.57812307040769884</v>
      </c>
      <c r="J66" s="254">
        <v>0.57812307040769884</v>
      </c>
      <c r="K66" s="254">
        <v>0.4581264302221007</v>
      </c>
      <c r="L66" s="254">
        <v>0.5232447068717101</v>
      </c>
      <c r="M66" s="254">
        <v>0</v>
      </c>
      <c r="N66" s="254">
        <v>0</v>
      </c>
      <c r="O66" s="254">
        <v>0</v>
      </c>
      <c r="P66" s="254">
        <v>0</v>
      </c>
      <c r="Q66" s="254">
        <v>0</v>
      </c>
      <c r="R66" s="254">
        <v>0</v>
      </c>
      <c r="S66" s="254">
        <v>0</v>
      </c>
      <c r="T66" s="254">
        <v>0</v>
      </c>
      <c r="U66" s="254">
        <v>2.6251957019447412E-2</v>
      </c>
      <c r="V66" s="254">
        <v>1.200587315291592E-2</v>
      </c>
      <c r="W66" s="254">
        <v>0</v>
      </c>
      <c r="X66" s="254">
        <v>0</v>
      </c>
      <c r="Y66" s="254">
        <v>0</v>
      </c>
      <c r="Z66" s="254">
        <v>8.1536465872544553E-2</v>
      </c>
      <c r="AA66" s="254">
        <v>3.7289275838660249E-2</v>
      </c>
      <c r="AB66" s="254">
        <v>0</v>
      </c>
      <c r="AC66" s="254">
        <v>0</v>
      </c>
      <c r="AD66" s="254">
        <v>0</v>
      </c>
      <c r="AE66" s="254">
        <v>9.9774025880334405E-2</v>
      </c>
      <c r="AF66" s="254">
        <v>4.5629904764344288E-2</v>
      </c>
      <c r="AG66" s="254">
        <v>0</v>
      </c>
      <c r="AH66" s="254">
        <v>0</v>
      </c>
      <c r="AI66" s="254">
        <v>0</v>
      </c>
      <c r="AJ66" s="254">
        <v>0</v>
      </c>
      <c r="AK66" s="254">
        <v>0</v>
      </c>
      <c r="AL66" s="254">
        <v>0</v>
      </c>
      <c r="AM66" s="254">
        <v>0.3278950523936125</v>
      </c>
      <c r="AN66" s="254">
        <v>0.32789505239361255</v>
      </c>
      <c r="AO66" s="254">
        <v>0.25983635237846409</v>
      </c>
      <c r="AP66" s="254">
        <v>0.29676959691884852</v>
      </c>
      <c r="AQ66" s="254">
        <v>0</v>
      </c>
      <c r="AR66" s="254">
        <v>3.0483706097656101E-2</v>
      </c>
      <c r="AS66" s="254">
        <v>3.0483706097656087E-2</v>
      </c>
      <c r="AT66" s="254">
        <v>2.4156433412370698E-2</v>
      </c>
      <c r="AU66" s="254">
        <v>2.7590038657656409E-2</v>
      </c>
      <c r="AV66" s="254">
        <v>0</v>
      </c>
      <c r="AW66" s="254">
        <v>1</v>
      </c>
      <c r="AX66" s="254">
        <v>1</v>
      </c>
      <c r="AY66" s="254">
        <v>1</v>
      </c>
      <c r="AZ66" s="254">
        <v>1</v>
      </c>
    </row>
    <row r="67" spans="1:53" x14ac:dyDescent="0.2">
      <c r="A67" s="240">
        <v>30</v>
      </c>
      <c r="B67" s="240" t="s">
        <v>86</v>
      </c>
      <c r="C67" s="254">
        <v>0</v>
      </c>
      <c r="D67" s="254">
        <v>0</v>
      </c>
      <c r="E67" s="254">
        <v>0</v>
      </c>
      <c r="F67" s="254">
        <v>2.9613797874179209E-2</v>
      </c>
      <c r="G67" s="254">
        <v>1.9608910871278255E-2</v>
      </c>
      <c r="H67" s="254">
        <v>0.4262934277385933</v>
      </c>
      <c r="I67" s="254">
        <v>0.42629342773859347</v>
      </c>
      <c r="J67" s="254">
        <v>0.39142209625841745</v>
      </c>
      <c r="K67" s="254">
        <v>0.25075290684308571</v>
      </c>
      <c r="L67" s="254">
        <v>0.30366239309099946</v>
      </c>
      <c r="M67" s="254">
        <v>0</v>
      </c>
      <c r="N67" s="254">
        <v>0</v>
      </c>
      <c r="O67" s="254">
        <v>0</v>
      </c>
      <c r="P67" s="254">
        <v>0</v>
      </c>
      <c r="Q67" s="254">
        <v>0</v>
      </c>
      <c r="R67" s="254">
        <v>0</v>
      </c>
      <c r="S67" s="254">
        <v>0</v>
      </c>
      <c r="T67" s="254">
        <v>0</v>
      </c>
      <c r="U67" s="254">
        <v>2.2206429351515289E-2</v>
      </c>
      <c r="V67" s="254">
        <v>1.4704088133959741E-2</v>
      </c>
      <c r="W67" s="254">
        <v>0</v>
      </c>
      <c r="X67" s="254">
        <v>0</v>
      </c>
      <c r="Y67" s="254">
        <v>0</v>
      </c>
      <c r="Z67" s="254">
        <v>7.0369539349762242E-2</v>
      </c>
      <c r="AA67" s="254">
        <v>4.659551034369451E-2</v>
      </c>
      <c r="AB67" s="254">
        <v>0</v>
      </c>
      <c r="AC67" s="254">
        <v>0</v>
      </c>
      <c r="AD67" s="254">
        <v>0</v>
      </c>
      <c r="AE67" s="254">
        <v>0.23719002000271783</v>
      </c>
      <c r="AF67" s="254">
        <v>0.15705644988700765</v>
      </c>
      <c r="AG67" s="254">
        <v>0</v>
      </c>
      <c r="AH67" s="254">
        <v>0</v>
      </c>
      <c r="AI67" s="254">
        <v>0</v>
      </c>
      <c r="AJ67" s="254">
        <v>0</v>
      </c>
      <c r="AK67" s="254">
        <v>0</v>
      </c>
      <c r="AL67" s="255">
        <v>0.57370657226140653</v>
      </c>
      <c r="AM67" s="254">
        <v>0.57370657226140664</v>
      </c>
      <c r="AN67" s="254">
        <v>0.52677666259845313</v>
      </c>
      <c r="AO67" s="254">
        <v>0.33746377801945798</v>
      </c>
      <c r="AP67" s="254">
        <v>0.40866947348707905</v>
      </c>
      <c r="AQ67" s="254">
        <v>0</v>
      </c>
      <c r="AR67" s="254">
        <v>0</v>
      </c>
      <c r="AS67" s="254">
        <v>8.1801241143129505E-2</v>
      </c>
      <c r="AT67" s="254">
        <v>5.2403528559281834E-2</v>
      </c>
      <c r="AU67" s="254">
        <v>4.9703174185981483E-2</v>
      </c>
      <c r="AV67" s="254">
        <v>0</v>
      </c>
      <c r="AW67" s="254">
        <v>1</v>
      </c>
      <c r="AX67" s="254">
        <v>1</v>
      </c>
      <c r="AY67" s="254">
        <v>1</v>
      </c>
      <c r="AZ67" s="254">
        <v>1</v>
      </c>
    </row>
    <row r="68" spans="1:53" x14ac:dyDescent="0.2">
      <c r="A68" s="240">
        <v>31</v>
      </c>
      <c r="B68" s="240" t="s">
        <v>87</v>
      </c>
      <c r="C68" s="254">
        <v>0</v>
      </c>
      <c r="D68" s="254">
        <v>9.2935466720140886E-2</v>
      </c>
      <c r="E68" s="254">
        <v>4.5386813234756608E-2</v>
      </c>
      <c r="F68" s="254">
        <v>2.9613797874179216E-2</v>
      </c>
      <c r="G68" s="254">
        <v>4.0342687296422645E-2</v>
      </c>
      <c r="H68" s="254">
        <v>0</v>
      </c>
      <c r="I68" s="254">
        <v>0.35094036645085042</v>
      </c>
      <c r="J68" s="254">
        <v>0.37365669467957963</v>
      </c>
      <c r="K68" s="254">
        <v>0.25075290684308571</v>
      </c>
      <c r="L68" s="254">
        <v>0.30693993264885816</v>
      </c>
      <c r="M68" s="254">
        <v>0</v>
      </c>
      <c r="N68" s="254">
        <v>0</v>
      </c>
      <c r="O68" s="254">
        <v>0</v>
      </c>
      <c r="P68" s="254">
        <v>0</v>
      </c>
      <c r="Q68" s="254">
        <v>0</v>
      </c>
      <c r="R68" s="254">
        <v>0</v>
      </c>
      <c r="S68" s="254">
        <v>0</v>
      </c>
      <c r="T68" s="254">
        <v>0</v>
      </c>
      <c r="U68" s="254">
        <v>2.2206429351515289E-2</v>
      </c>
      <c r="V68" s="254">
        <v>1.1768342295056876E-2</v>
      </c>
      <c r="W68" s="254">
        <v>0</v>
      </c>
      <c r="X68" s="254">
        <v>0</v>
      </c>
      <c r="Y68" s="254">
        <v>0</v>
      </c>
      <c r="Z68" s="254">
        <v>7.0369539349762256E-2</v>
      </c>
      <c r="AA68" s="254">
        <v>3.7292480168900605E-2</v>
      </c>
      <c r="AB68" s="254">
        <v>0</v>
      </c>
      <c r="AC68" s="254">
        <v>0</v>
      </c>
      <c r="AD68" s="254">
        <v>0</v>
      </c>
      <c r="AE68" s="254">
        <v>0.2371900200027178</v>
      </c>
      <c r="AF68" s="254">
        <v>0.12569933239505249</v>
      </c>
      <c r="AG68" s="254">
        <v>0</v>
      </c>
      <c r="AH68" s="254">
        <v>0</v>
      </c>
      <c r="AI68" s="254">
        <v>0</v>
      </c>
      <c r="AJ68" s="254">
        <v>0</v>
      </c>
      <c r="AK68" s="254">
        <v>0</v>
      </c>
      <c r="AL68" s="254">
        <v>0</v>
      </c>
      <c r="AM68" s="254">
        <v>0.47229626732162661</v>
      </c>
      <c r="AN68" s="254">
        <v>0.50286794859666872</v>
      </c>
      <c r="AO68" s="254">
        <v>0.33746377801945793</v>
      </c>
      <c r="AP68" s="254">
        <v>0.41308039296844479</v>
      </c>
      <c r="AQ68" s="254">
        <v>0</v>
      </c>
      <c r="AR68" s="254">
        <v>8.3827899507382148E-2</v>
      </c>
      <c r="AS68" s="254">
        <v>7.8088543488994994E-2</v>
      </c>
      <c r="AT68" s="254">
        <v>5.240352855928182E-2</v>
      </c>
      <c r="AU68" s="254">
        <v>6.4876832227264411E-2</v>
      </c>
      <c r="AV68" s="254">
        <v>0</v>
      </c>
      <c r="AW68" s="254">
        <v>1</v>
      </c>
      <c r="AX68" s="254">
        <v>1</v>
      </c>
      <c r="AY68" s="254">
        <v>1</v>
      </c>
      <c r="AZ68" s="254">
        <v>1</v>
      </c>
    </row>
    <row r="69" spans="1:53" x14ac:dyDescent="0.2">
      <c r="A69" s="240">
        <v>32</v>
      </c>
      <c r="B69" s="240" t="s">
        <v>88</v>
      </c>
      <c r="C69" s="254">
        <v>0</v>
      </c>
      <c r="D69" s="254">
        <v>0</v>
      </c>
      <c r="E69" s="254">
        <v>4.5386813234756615E-2</v>
      </c>
      <c r="F69" s="254">
        <v>2.9613797874179209E-2</v>
      </c>
      <c r="G69" s="254">
        <v>3.0921970264930473E-2</v>
      </c>
      <c r="H69" s="254">
        <v>0.4262934277385933</v>
      </c>
      <c r="I69" s="254">
        <v>0.38689680124729758</v>
      </c>
      <c r="J69" s="254">
        <v>0.37365669467957968</v>
      </c>
      <c r="K69" s="254">
        <v>0.25075290684308571</v>
      </c>
      <c r="L69" s="254">
        <v>0.28493190159218124</v>
      </c>
      <c r="M69" s="254">
        <v>0</v>
      </c>
      <c r="N69" s="254">
        <v>0</v>
      </c>
      <c r="O69" s="254">
        <v>0</v>
      </c>
      <c r="P69" s="254">
        <v>0</v>
      </c>
      <c r="Q69" s="254">
        <v>0</v>
      </c>
      <c r="R69" s="254">
        <v>0</v>
      </c>
      <c r="S69" s="254">
        <v>0</v>
      </c>
      <c r="T69" s="254">
        <v>0</v>
      </c>
      <c r="U69" s="254">
        <v>2.2206429351515289E-2</v>
      </c>
      <c r="V69" s="254">
        <v>1.6294042680867982E-2</v>
      </c>
      <c r="W69" s="254">
        <v>0</v>
      </c>
      <c r="X69" s="254">
        <v>0</v>
      </c>
      <c r="Y69" s="254">
        <v>0</v>
      </c>
      <c r="Z69" s="254">
        <v>7.0369539349762242E-2</v>
      </c>
      <c r="AA69" s="254">
        <v>5.1633887620920221E-2</v>
      </c>
      <c r="AB69" s="254">
        <v>0</v>
      </c>
      <c r="AC69" s="254">
        <v>0</v>
      </c>
      <c r="AD69" s="254">
        <v>0</v>
      </c>
      <c r="AE69" s="254">
        <v>0.2371900200027178</v>
      </c>
      <c r="AF69" s="254">
        <v>0.17403897980277924</v>
      </c>
      <c r="AG69" s="254">
        <v>0</v>
      </c>
      <c r="AH69" s="254">
        <v>0</v>
      </c>
      <c r="AI69" s="254">
        <v>0</v>
      </c>
      <c r="AJ69" s="254">
        <v>0</v>
      </c>
      <c r="AK69" s="254">
        <v>0</v>
      </c>
      <c r="AL69" s="254">
        <v>0.57370657226140653</v>
      </c>
      <c r="AM69" s="254">
        <v>0.52068651126050347</v>
      </c>
      <c r="AN69" s="254">
        <v>0.50286794859666872</v>
      </c>
      <c r="AO69" s="254">
        <v>0.33746377801945787</v>
      </c>
      <c r="AP69" s="254">
        <v>0.38346193948505874</v>
      </c>
      <c r="AQ69" s="254">
        <v>0</v>
      </c>
      <c r="AR69" s="254">
        <v>9.2416687492199057E-2</v>
      </c>
      <c r="AS69" s="254">
        <v>7.8088543488995008E-2</v>
      </c>
      <c r="AT69" s="254">
        <v>5.2403528559281827E-2</v>
      </c>
      <c r="AU69" s="254">
        <v>5.8717278553261976E-2</v>
      </c>
      <c r="AV69" s="254">
        <v>1</v>
      </c>
      <c r="AW69" s="254">
        <v>1</v>
      </c>
      <c r="AX69" s="254">
        <v>1</v>
      </c>
      <c r="AY69" s="254">
        <v>1</v>
      </c>
      <c r="AZ69" s="254">
        <v>1</v>
      </c>
    </row>
    <row r="70" spans="1:53" x14ac:dyDescent="0.2">
      <c r="A70" s="240">
        <v>33</v>
      </c>
      <c r="B70" s="240" t="s">
        <v>89</v>
      </c>
      <c r="C70" s="254">
        <v>0</v>
      </c>
      <c r="D70" s="254">
        <v>0</v>
      </c>
      <c r="E70" s="254">
        <v>4.5386813234756601E-2</v>
      </c>
      <c r="F70" s="254">
        <v>2.9613797874179209E-2</v>
      </c>
      <c r="G70" s="254">
        <v>3.3111726417191498E-2</v>
      </c>
      <c r="H70" s="254">
        <v>0.4262934277385933</v>
      </c>
      <c r="I70" s="254">
        <v>0.38689680124729753</v>
      </c>
      <c r="J70" s="254">
        <v>0.37365669467957974</v>
      </c>
      <c r="K70" s="254">
        <v>0.25075290684308565</v>
      </c>
      <c r="L70" s="254">
        <v>0.29956511861596097</v>
      </c>
      <c r="M70" s="254">
        <v>0</v>
      </c>
      <c r="N70" s="254">
        <v>0</v>
      </c>
      <c r="O70" s="254">
        <v>0</v>
      </c>
      <c r="P70" s="254">
        <v>0</v>
      </c>
      <c r="Q70" s="254">
        <v>0</v>
      </c>
      <c r="R70" s="254">
        <v>0</v>
      </c>
      <c r="S70" s="254">
        <v>0</v>
      </c>
      <c r="T70" s="254">
        <v>0</v>
      </c>
      <c r="U70" s="254">
        <v>2.2206429351515289E-2</v>
      </c>
      <c r="V70" s="254">
        <v>1.3527521858459018E-2</v>
      </c>
      <c r="W70" s="254">
        <v>0</v>
      </c>
      <c r="X70" s="254">
        <v>0</v>
      </c>
      <c r="Y70" s="254">
        <v>0</v>
      </c>
      <c r="Z70" s="254">
        <v>7.0369539349762242E-2</v>
      </c>
      <c r="AA70" s="254">
        <v>4.2867111441247746E-2</v>
      </c>
      <c r="AB70" s="254">
        <v>0</v>
      </c>
      <c r="AC70" s="254">
        <v>0</v>
      </c>
      <c r="AD70" s="254">
        <v>0</v>
      </c>
      <c r="AE70" s="254">
        <v>0.2371900200027178</v>
      </c>
      <c r="AF70" s="254">
        <v>0.14448937870221595</v>
      </c>
      <c r="AG70" s="254">
        <v>0</v>
      </c>
      <c r="AH70" s="254">
        <v>0</v>
      </c>
      <c r="AI70" s="254">
        <v>0</v>
      </c>
      <c r="AJ70" s="254">
        <v>0</v>
      </c>
      <c r="AK70" s="254">
        <v>0</v>
      </c>
      <c r="AL70" s="255">
        <v>0.57370657226140653</v>
      </c>
      <c r="AM70" s="254">
        <v>0.52068651126050347</v>
      </c>
      <c r="AN70" s="254">
        <v>0.50286794859666861</v>
      </c>
      <c r="AO70" s="254">
        <v>0.33746377801945793</v>
      </c>
      <c r="AP70" s="254">
        <v>0.40315535306735284</v>
      </c>
      <c r="AQ70" s="254">
        <v>0</v>
      </c>
      <c r="AR70" s="254">
        <v>9.2416687492199057E-2</v>
      </c>
      <c r="AS70" s="254">
        <v>7.8088543488994994E-2</v>
      </c>
      <c r="AT70" s="254">
        <v>5.2403528559281827E-2</v>
      </c>
      <c r="AU70" s="254">
        <v>6.328378989757194E-2</v>
      </c>
      <c r="AV70" s="254">
        <v>0</v>
      </c>
      <c r="AW70" s="254">
        <v>1</v>
      </c>
      <c r="AX70" s="254">
        <v>1</v>
      </c>
      <c r="AY70" s="254">
        <v>1</v>
      </c>
      <c r="AZ70" s="254">
        <v>1</v>
      </c>
    </row>
    <row r="71" spans="1:53" x14ac:dyDescent="0.2">
      <c r="A71" s="240">
        <v>34</v>
      </c>
      <c r="B71" s="240" t="s">
        <v>90</v>
      </c>
      <c r="C71" s="254">
        <v>4.8038239818934916E-2</v>
      </c>
      <c r="D71" s="254">
        <v>4.8038239818934916E-2</v>
      </c>
      <c r="E71" s="254">
        <v>4.8038239818934909E-2</v>
      </c>
      <c r="F71" s="254">
        <v>3.2168324249657418E-2</v>
      </c>
      <c r="G71" s="254">
        <v>4.2689608553997831E-2</v>
      </c>
      <c r="H71" s="254">
        <v>0.38983789702935595</v>
      </c>
      <c r="I71" s="254">
        <v>0.3898378970293559</v>
      </c>
      <c r="J71" s="254">
        <v>0.38983789702935584</v>
      </c>
      <c r="K71" s="254">
        <v>0.26105102775855465</v>
      </c>
      <c r="L71" s="254">
        <v>0.34643291024866485</v>
      </c>
      <c r="M71" s="254">
        <v>0</v>
      </c>
      <c r="N71" s="254">
        <v>0</v>
      </c>
      <c r="O71" s="254">
        <v>0</v>
      </c>
      <c r="P71" s="254">
        <v>0</v>
      </c>
      <c r="Q71" s="254">
        <v>0</v>
      </c>
      <c r="R71" s="254">
        <v>0</v>
      </c>
      <c r="S71" s="254">
        <v>0</v>
      </c>
      <c r="T71" s="254">
        <v>0</v>
      </c>
      <c r="U71" s="254">
        <v>3.235297198579988E-2</v>
      </c>
      <c r="V71" s="254">
        <v>1.090390914315123E-2</v>
      </c>
      <c r="W71" s="254">
        <v>0</v>
      </c>
      <c r="X71" s="254">
        <v>0</v>
      </c>
      <c r="Y71" s="254">
        <v>0</v>
      </c>
      <c r="Z71" s="254">
        <v>9.933569448094566E-2</v>
      </c>
      <c r="AA71" s="254">
        <v>3.3479069180026723E-2</v>
      </c>
      <c r="AB71" s="254">
        <v>0</v>
      </c>
      <c r="AC71" s="254">
        <v>0</v>
      </c>
      <c r="AD71" s="254">
        <v>0</v>
      </c>
      <c r="AE71" s="254">
        <v>0.19867138896189132</v>
      </c>
      <c r="AF71" s="254">
        <v>6.6958138360053446E-2</v>
      </c>
      <c r="AG71" s="254">
        <v>0</v>
      </c>
      <c r="AH71" s="254">
        <v>0</v>
      </c>
      <c r="AI71" s="254">
        <v>0</v>
      </c>
      <c r="AJ71" s="254">
        <v>0</v>
      </c>
      <c r="AK71" s="254">
        <v>0</v>
      </c>
      <c r="AL71" s="254">
        <v>0.49567937404156631</v>
      </c>
      <c r="AM71" s="254">
        <v>0.49567937404156637</v>
      </c>
      <c r="AN71" s="254">
        <v>0.49567937404156631</v>
      </c>
      <c r="AO71" s="254">
        <v>0.33192670855836248</v>
      </c>
      <c r="AP71" s="254">
        <v>0.44048987901893327</v>
      </c>
      <c r="AQ71" s="254">
        <v>6.6444489110142876E-2</v>
      </c>
      <c r="AR71" s="254">
        <v>6.6444489110142863E-2</v>
      </c>
      <c r="AS71" s="254">
        <v>6.6444489110142863E-2</v>
      </c>
      <c r="AT71" s="254">
        <v>4.4493884004788604E-2</v>
      </c>
      <c r="AU71" s="254">
        <v>5.9046485495172753E-2</v>
      </c>
      <c r="AV71" s="254">
        <v>1</v>
      </c>
      <c r="AW71" s="254">
        <v>1</v>
      </c>
      <c r="AX71" s="254">
        <v>1</v>
      </c>
      <c r="AY71" s="254">
        <v>1</v>
      </c>
      <c r="AZ71" s="254">
        <v>1</v>
      </c>
    </row>
    <row r="72" spans="1:53" x14ac:dyDescent="0.2">
      <c r="A72" s="240">
        <v>35</v>
      </c>
      <c r="B72" s="240" t="s">
        <v>91</v>
      </c>
      <c r="C72" s="254">
        <v>0</v>
      </c>
      <c r="D72" s="254">
        <v>0</v>
      </c>
      <c r="E72" s="254">
        <v>0</v>
      </c>
      <c r="F72" s="254">
        <v>0</v>
      </c>
      <c r="G72" s="254">
        <v>0</v>
      </c>
      <c r="H72" s="254">
        <v>0</v>
      </c>
      <c r="I72" s="254">
        <v>0.41686770229689918</v>
      </c>
      <c r="J72" s="254">
        <v>0.48175788260721386</v>
      </c>
      <c r="K72" s="254">
        <v>0.37465261733705979</v>
      </c>
      <c r="L72" s="254">
        <v>0.43878769832258863</v>
      </c>
      <c r="M72" s="254">
        <v>0</v>
      </c>
      <c r="N72" s="254">
        <v>0</v>
      </c>
      <c r="O72" s="254">
        <v>0</v>
      </c>
      <c r="P72" s="254">
        <v>0</v>
      </c>
      <c r="Q72" s="254">
        <v>0</v>
      </c>
      <c r="R72" s="254">
        <v>0</v>
      </c>
      <c r="S72" s="254">
        <v>0</v>
      </c>
      <c r="T72" s="254">
        <v>0</v>
      </c>
      <c r="U72" s="254">
        <v>5.5353095989778674E-2</v>
      </c>
      <c r="V72" s="254">
        <v>1.5587408402184451E-2</v>
      </c>
      <c r="W72" s="254">
        <v>0</v>
      </c>
      <c r="X72" s="254">
        <v>0</v>
      </c>
      <c r="Y72" s="254">
        <v>0</v>
      </c>
      <c r="Z72" s="254">
        <v>0.16060063658552201</v>
      </c>
      <c r="AA72" s="254">
        <v>4.5225071287278991E-2</v>
      </c>
      <c r="AB72" s="254">
        <v>0</v>
      </c>
      <c r="AC72" s="254">
        <v>0</v>
      </c>
      <c r="AD72" s="254">
        <v>0</v>
      </c>
      <c r="AE72" s="254">
        <v>0</v>
      </c>
      <c r="AF72" s="254">
        <v>0</v>
      </c>
      <c r="AG72" s="254">
        <v>0</v>
      </c>
      <c r="AH72" s="254">
        <v>0</v>
      </c>
      <c r="AI72" s="254">
        <v>0</v>
      </c>
      <c r="AJ72" s="254">
        <v>0</v>
      </c>
      <c r="AK72" s="254">
        <v>0</v>
      </c>
      <c r="AL72" s="254">
        <v>0</v>
      </c>
      <c r="AM72" s="254">
        <v>0.51167486720793054</v>
      </c>
      <c r="AN72" s="254">
        <v>0.43022962176048535</v>
      </c>
      <c r="AO72" s="254">
        <v>0.34127070722270214</v>
      </c>
      <c r="AP72" s="254">
        <v>0.4212562025204391</v>
      </c>
      <c r="AQ72" s="254">
        <v>0</v>
      </c>
      <c r="AR72" s="254">
        <v>7.1457430495170296E-2</v>
      </c>
      <c r="AS72" s="254">
        <v>8.8012495632300652E-2</v>
      </c>
      <c r="AT72" s="254">
        <v>6.8122942864937364E-2</v>
      </c>
      <c r="AU72" s="254">
        <v>7.9143619467508877E-2</v>
      </c>
      <c r="AV72" s="254">
        <v>0</v>
      </c>
      <c r="AW72" s="254">
        <v>1</v>
      </c>
      <c r="AX72" s="254">
        <v>1</v>
      </c>
      <c r="AY72" s="254">
        <v>1</v>
      </c>
      <c r="AZ72" s="254">
        <v>1</v>
      </c>
    </row>
    <row r="73" spans="1:53" x14ac:dyDescent="0.2">
      <c r="A73" s="240">
        <v>36</v>
      </c>
      <c r="B73" s="240" t="s">
        <v>92</v>
      </c>
      <c r="C73" s="254">
        <v>0</v>
      </c>
      <c r="D73" s="254">
        <v>0</v>
      </c>
      <c r="E73" s="254">
        <v>0</v>
      </c>
      <c r="F73" s="254">
        <v>0</v>
      </c>
      <c r="G73" s="254">
        <v>0</v>
      </c>
      <c r="H73" s="254">
        <v>0</v>
      </c>
      <c r="I73" s="254">
        <v>0.47557015523330998</v>
      </c>
      <c r="J73" s="254">
        <v>0.47304856646826776</v>
      </c>
      <c r="K73" s="254">
        <v>0.10841462222966475</v>
      </c>
      <c r="L73" s="254">
        <v>0.38635366844272589</v>
      </c>
      <c r="M73" s="254">
        <v>0</v>
      </c>
      <c r="N73" s="254">
        <v>0.22121253043509539</v>
      </c>
      <c r="O73" s="254">
        <v>0.2633703163459401</v>
      </c>
      <c r="P73" s="254">
        <v>5.9516550458080471E-2</v>
      </c>
      <c r="Q73" s="254">
        <v>0.19171122180593844</v>
      </c>
      <c r="R73" s="254">
        <v>0</v>
      </c>
      <c r="S73" s="254">
        <v>0</v>
      </c>
      <c r="T73" s="254">
        <v>0</v>
      </c>
      <c r="U73" s="254">
        <v>0.62644618599879054</v>
      </c>
      <c r="V73" s="254">
        <v>0.15124903969009468</v>
      </c>
      <c r="W73" s="254">
        <v>0</v>
      </c>
      <c r="X73" s="254">
        <v>0</v>
      </c>
      <c r="Y73" s="254">
        <v>0</v>
      </c>
      <c r="Z73" s="254">
        <v>0.14479403105929672</v>
      </c>
      <c r="AA73" s="254">
        <v>3.49590413989984E-2</v>
      </c>
      <c r="AB73" s="254">
        <v>0</v>
      </c>
      <c r="AC73" s="254">
        <v>0</v>
      </c>
      <c r="AD73" s="254">
        <v>0</v>
      </c>
      <c r="AE73" s="254">
        <v>0</v>
      </c>
      <c r="AF73" s="254">
        <v>0</v>
      </c>
      <c r="AG73" s="254">
        <v>0</v>
      </c>
      <c r="AH73" s="254">
        <v>0</v>
      </c>
      <c r="AI73" s="254">
        <v>0</v>
      </c>
      <c r="AJ73" s="254">
        <v>0</v>
      </c>
      <c r="AK73" s="254">
        <v>0</v>
      </c>
      <c r="AL73" s="254">
        <v>0</v>
      </c>
      <c r="AM73" s="254">
        <v>0.17201345318848441</v>
      </c>
      <c r="AN73" s="254">
        <v>0.12448848887242565</v>
      </c>
      <c r="AO73" s="254">
        <v>2.9101145713517886E-2</v>
      </c>
      <c r="AP73" s="254">
        <v>0.12675583187648107</v>
      </c>
      <c r="AQ73" s="254">
        <v>0</v>
      </c>
      <c r="AR73" s="254">
        <v>0.1312038611431102</v>
      </c>
      <c r="AS73" s="254">
        <v>0.1390926283133665</v>
      </c>
      <c r="AT73" s="254">
        <v>3.1727464540649626E-2</v>
      </c>
      <c r="AU73" s="254">
        <v>0.1089711967857615</v>
      </c>
      <c r="AV73" s="254">
        <v>0</v>
      </c>
      <c r="AW73" s="254">
        <v>1</v>
      </c>
      <c r="AX73" s="254">
        <v>1</v>
      </c>
      <c r="AY73" s="254">
        <v>1</v>
      </c>
      <c r="AZ73" s="254">
        <v>1</v>
      </c>
    </row>
    <row r="74" spans="1:53" x14ac:dyDescent="0.2">
      <c r="A74" s="240">
        <v>37</v>
      </c>
      <c r="B74" s="240" t="s">
        <v>93</v>
      </c>
      <c r="C74" s="254">
        <v>0</v>
      </c>
      <c r="D74" s="254">
        <v>0</v>
      </c>
      <c r="E74" s="254">
        <v>0</v>
      </c>
      <c r="F74" s="254">
        <v>0</v>
      </c>
      <c r="G74" s="254">
        <v>0</v>
      </c>
      <c r="H74" s="254">
        <v>0</v>
      </c>
      <c r="I74" s="254">
        <v>0.47557015523331003</v>
      </c>
      <c r="J74" s="254">
        <v>0.47304856646826787</v>
      </c>
      <c r="K74" s="254">
        <v>0.10841462222966475</v>
      </c>
      <c r="L74" s="254">
        <v>0.46285442514357911</v>
      </c>
      <c r="M74" s="254">
        <v>0</v>
      </c>
      <c r="N74" s="254">
        <v>0.22121253043509542</v>
      </c>
      <c r="O74" s="254">
        <v>0.26337031634594005</v>
      </c>
      <c r="P74" s="254">
        <v>5.9516550458080478E-2</v>
      </c>
      <c r="Q74" s="254">
        <v>0.21623261999631146</v>
      </c>
      <c r="R74" s="254">
        <v>0</v>
      </c>
      <c r="S74" s="254">
        <v>0</v>
      </c>
      <c r="T74" s="254">
        <v>0</v>
      </c>
      <c r="U74" s="254">
        <v>0.62644618599879043</v>
      </c>
      <c r="V74" s="254">
        <v>2.1634104692210734E-2</v>
      </c>
      <c r="W74" s="254">
        <v>0</v>
      </c>
      <c r="X74" s="254">
        <v>0</v>
      </c>
      <c r="Y74" s="254">
        <v>0</v>
      </c>
      <c r="Z74" s="254">
        <v>0.14479403105929672</v>
      </c>
      <c r="AA74" s="254">
        <v>5.0004123207321857E-3</v>
      </c>
      <c r="AB74" s="254">
        <v>0</v>
      </c>
      <c r="AC74" s="254">
        <v>0</v>
      </c>
      <c r="AD74" s="254">
        <v>0</v>
      </c>
      <c r="AE74" s="254">
        <v>0</v>
      </c>
      <c r="AF74" s="254">
        <v>0</v>
      </c>
      <c r="AG74" s="254">
        <v>0</v>
      </c>
      <c r="AH74" s="254">
        <v>0</v>
      </c>
      <c r="AI74" s="254">
        <v>0</v>
      </c>
      <c r="AJ74" s="254">
        <v>0</v>
      </c>
      <c r="AK74" s="254">
        <v>0</v>
      </c>
      <c r="AL74" s="254">
        <v>0</v>
      </c>
      <c r="AM74" s="254">
        <v>0.17201345318848446</v>
      </c>
      <c r="AN74" s="254">
        <v>0.12448848887242565</v>
      </c>
      <c r="AO74" s="254">
        <v>2.9101145713517886E-2</v>
      </c>
      <c r="AP74" s="254">
        <v>0.16639689830372892</v>
      </c>
      <c r="AQ74" s="254">
        <v>0</v>
      </c>
      <c r="AR74" s="254">
        <v>0.1312038611431102</v>
      </c>
      <c r="AS74" s="254">
        <v>0.1390926283133665</v>
      </c>
      <c r="AT74" s="254">
        <v>3.1727464540649633E-2</v>
      </c>
      <c r="AU74" s="254">
        <v>0.12788153954343773</v>
      </c>
      <c r="AV74" s="254">
        <v>0</v>
      </c>
      <c r="AW74" s="254">
        <v>1</v>
      </c>
      <c r="AX74" s="254">
        <v>1</v>
      </c>
      <c r="AY74" s="254">
        <v>1</v>
      </c>
      <c r="AZ74" s="254">
        <v>1</v>
      </c>
    </row>
    <row r="75" spans="1:53" x14ac:dyDescent="0.2">
      <c r="A75" s="240">
        <v>41</v>
      </c>
      <c r="B75" s="240" t="s">
        <v>94</v>
      </c>
      <c r="C75" s="254">
        <v>0</v>
      </c>
      <c r="D75" s="254">
        <v>0</v>
      </c>
      <c r="E75" s="254">
        <v>0</v>
      </c>
      <c r="F75" s="254">
        <v>0</v>
      </c>
      <c r="G75" s="254">
        <v>0</v>
      </c>
      <c r="H75" s="254">
        <v>0</v>
      </c>
      <c r="I75" s="254">
        <v>0.47557015523330998</v>
      </c>
      <c r="J75" s="254">
        <v>0.47304856646826776</v>
      </c>
      <c r="K75" s="254">
        <v>0.10841462222966473</v>
      </c>
      <c r="L75" s="254">
        <v>0.24788048383302061</v>
      </c>
      <c r="M75" s="254">
        <v>0</v>
      </c>
      <c r="N75" s="254">
        <v>0.22121253043509537</v>
      </c>
      <c r="O75" s="254">
        <v>0.26337031634594005</v>
      </c>
      <c r="P75" s="254">
        <v>5.9516550458080471E-2</v>
      </c>
      <c r="Q75" s="254">
        <v>0.12275840256381867</v>
      </c>
      <c r="R75" s="254">
        <v>0</v>
      </c>
      <c r="S75" s="254">
        <v>0</v>
      </c>
      <c r="T75" s="254">
        <v>0</v>
      </c>
      <c r="U75" s="254">
        <v>0.62644618599879054</v>
      </c>
      <c r="V75" s="254">
        <v>0.38830642232346058</v>
      </c>
      <c r="W75" s="254">
        <v>0</v>
      </c>
      <c r="X75" s="254">
        <v>0</v>
      </c>
      <c r="Y75" s="254">
        <v>0</v>
      </c>
      <c r="Z75" s="254">
        <v>0.14479403105929672</v>
      </c>
      <c r="AA75" s="254">
        <v>8.975144781955155E-2</v>
      </c>
      <c r="AB75" s="254">
        <v>0</v>
      </c>
      <c r="AC75" s="254">
        <v>0</v>
      </c>
      <c r="AD75" s="254">
        <v>0</v>
      </c>
      <c r="AE75" s="254">
        <v>0</v>
      </c>
      <c r="AF75" s="254">
        <v>0</v>
      </c>
      <c r="AG75" s="254">
        <v>0</v>
      </c>
      <c r="AH75" s="254">
        <v>0</v>
      </c>
      <c r="AI75" s="254">
        <v>0</v>
      </c>
      <c r="AJ75" s="254">
        <v>0</v>
      </c>
      <c r="AK75" s="254">
        <v>0</v>
      </c>
      <c r="AL75" s="254">
        <v>0</v>
      </c>
      <c r="AM75" s="254">
        <v>0.17201345318848441</v>
      </c>
      <c r="AN75" s="254">
        <v>0.12448848887242565</v>
      </c>
      <c r="AO75" s="254">
        <v>2.9101145713517886E-2</v>
      </c>
      <c r="AP75" s="254">
        <v>8.1428445824430304E-2</v>
      </c>
      <c r="AQ75" s="254">
        <v>0</v>
      </c>
      <c r="AR75" s="254">
        <v>0.13120386114311017</v>
      </c>
      <c r="AS75" s="254">
        <v>0.13909262831336647</v>
      </c>
      <c r="AT75" s="254">
        <v>3.1727464540649626E-2</v>
      </c>
      <c r="AU75" s="254">
        <v>6.9874797635718369E-2</v>
      </c>
      <c r="AV75" s="254">
        <v>0</v>
      </c>
      <c r="AW75" s="254">
        <v>1</v>
      </c>
      <c r="AX75" s="254">
        <v>1</v>
      </c>
      <c r="AY75" s="254">
        <v>1</v>
      </c>
      <c r="AZ75" s="254">
        <v>1</v>
      </c>
    </row>
    <row r="76" spans="1:53" x14ac:dyDescent="0.2">
      <c r="A76" s="240">
        <v>23</v>
      </c>
      <c r="B76" s="240" t="s">
        <v>95</v>
      </c>
      <c r="C76" s="254">
        <v>0</v>
      </c>
      <c r="D76" s="254">
        <v>0</v>
      </c>
      <c r="E76" s="254">
        <v>0</v>
      </c>
      <c r="F76" s="254">
        <v>0</v>
      </c>
      <c r="G76" s="254">
        <v>0</v>
      </c>
      <c r="H76" s="254">
        <v>0.47456760312930235</v>
      </c>
      <c r="I76" s="254">
        <v>0.47456760312930246</v>
      </c>
      <c r="J76" s="254">
        <v>0.47456760312930241</v>
      </c>
      <c r="K76" s="254">
        <v>0.12285424779616887</v>
      </c>
      <c r="L76" s="254">
        <v>0.44763093412565097</v>
      </c>
      <c r="M76" s="254">
        <v>0.21743454371176735</v>
      </c>
      <c r="N76" s="254">
        <v>0.21743454371176732</v>
      </c>
      <c r="O76" s="254">
        <v>0.21743454371176735</v>
      </c>
      <c r="P76" s="254">
        <v>5.6288623868271354E-2</v>
      </c>
      <c r="Q76" s="254">
        <v>0.20509286194650775</v>
      </c>
      <c r="R76" s="254">
        <v>0</v>
      </c>
      <c r="S76" s="254">
        <v>0</v>
      </c>
      <c r="T76" s="254">
        <v>0</v>
      </c>
      <c r="U76" s="254">
        <v>0.5954725063028421</v>
      </c>
      <c r="V76" s="254">
        <v>4.5605449892176464E-2</v>
      </c>
      <c r="W76" s="254">
        <v>0</v>
      </c>
      <c r="X76" s="254">
        <v>0</v>
      </c>
      <c r="Y76" s="254">
        <v>0</v>
      </c>
      <c r="Z76" s="254">
        <v>0.1456513146531882</v>
      </c>
      <c r="AA76" s="254">
        <v>1.115499651425955E-2</v>
      </c>
      <c r="AB76" s="254">
        <v>0</v>
      </c>
      <c r="AC76" s="254">
        <v>0</v>
      </c>
      <c r="AD76" s="254">
        <v>0</v>
      </c>
      <c r="AE76" s="254">
        <v>0</v>
      </c>
      <c r="AF76" s="254">
        <v>0</v>
      </c>
      <c r="AG76" s="254">
        <v>0</v>
      </c>
      <c r="AH76" s="254">
        <v>0</v>
      </c>
      <c r="AI76" s="254">
        <v>0</v>
      </c>
      <c r="AJ76" s="254">
        <v>0</v>
      </c>
      <c r="AK76" s="254">
        <v>0</v>
      </c>
      <c r="AL76" s="254">
        <v>0.17781437373339359</v>
      </c>
      <c r="AM76" s="254">
        <v>0.17781437373339359</v>
      </c>
      <c r="AN76" s="254">
        <v>0.17781437373339359</v>
      </c>
      <c r="AO76" s="254">
        <v>4.6031905651197351E-2</v>
      </c>
      <c r="AP76" s="254">
        <v>0.16772155050280535</v>
      </c>
      <c r="AQ76" s="254">
        <v>0.13018347942553665</v>
      </c>
      <c r="AR76" s="254">
        <v>0.13018347942553665</v>
      </c>
      <c r="AS76" s="254">
        <v>0.13018347942553668</v>
      </c>
      <c r="AT76" s="254">
        <v>3.3701401728332192E-2</v>
      </c>
      <c r="AU76" s="254">
        <v>0.12279420701860012</v>
      </c>
      <c r="AV76" s="254">
        <v>1</v>
      </c>
      <c r="AW76" s="254">
        <v>1</v>
      </c>
      <c r="AX76" s="254">
        <v>1</v>
      </c>
      <c r="AY76" s="254">
        <v>1</v>
      </c>
      <c r="AZ76" s="254">
        <v>1</v>
      </c>
      <c r="BA76" s="254"/>
    </row>
  </sheetData>
  <hyperlinks>
    <hyperlink ref="K1" r:id="rId1" xr:uid="{A1D7F15F-765E-4D8F-AC8F-72A4640459A2}"/>
  </hyperlinks>
  <pageMargins left="0.7" right="0.7" top="0.75" bottom="0.75" header="0.3" footer="0.3"/>
  <pageSetup paperSize="9" orientation="portrait" verticalDpi="90" r:id="rId2"/>
  <tableParts count="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64441-65C3-4583-BFE3-243AA7069072}">
  <sheetPr codeName="Sheet10">
    <tabColor rgb="FFFFFF00"/>
  </sheetPr>
  <dimension ref="A1:BG130"/>
  <sheetViews>
    <sheetView showGridLines="0" zoomScaleNormal="100" workbookViewId="0"/>
  </sheetViews>
  <sheetFormatPr defaultColWidth="9.140625" defaultRowHeight="12.75" x14ac:dyDescent="0.2"/>
  <cols>
    <col min="1" max="1" width="22.7109375" style="13" customWidth="1"/>
    <col min="2" max="2" width="59.7109375" style="13" customWidth="1"/>
    <col min="3" max="3" width="36.7109375" style="13" customWidth="1"/>
    <col min="4" max="4" width="30.42578125" style="13" customWidth="1"/>
    <col min="5" max="5" width="38.140625" style="13" customWidth="1"/>
    <col min="6" max="6" width="36.5703125" style="13" customWidth="1"/>
    <col min="7" max="7" width="32.5703125" style="13" customWidth="1"/>
    <col min="8" max="8" width="36.42578125" style="13" customWidth="1"/>
    <col min="9" max="9" width="30.140625" style="13" customWidth="1"/>
    <col min="10" max="10" width="37.7109375" style="13" customWidth="1"/>
    <col min="11" max="11" width="36.140625" style="13" customWidth="1"/>
    <col min="12" max="12" width="32.140625" style="13" customWidth="1"/>
    <col min="13" max="13" width="30.140625" style="13" customWidth="1"/>
    <col min="14" max="14" width="23.85546875" style="13" customWidth="1"/>
    <col min="15" max="15" width="31.42578125" style="13" customWidth="1"/>
    <col min="16" max="16" width="29.85546875" style="13" customWidth="1"/>
    <col min="17" max="17" width="25.85546875" style="13" customWidth="1"/>
    <col min="18" max="18" width="19.42578125" style="13" customWidth="1"/>
    <col min="19" max="20" width="13.140625" style="13" customWidth="1"/>
    <col min="21" max="21" width="19.28515625" style="13" customWidth="1"/>
    <col min="22" max="22" width="15.28515625" style="13" customWidth="1"/>
    <col min="23" max="23" width="27.28515625" style="13" customWidth="1"/>
    <col min="24" max="24" width="21" style="13" customWidth="1"/>
    <col min="25" max="25" width="28.5703125" style="13" customWidth="1"/>
    <col min="26" max="26" width="27" style="13" customWidth="1"/>
    <col min="27" max="27" width="23" style="13" customWidth="1"/>
    <col min="28" max="28" width="20.5703125" style="13" customWidth="1"/>
    <col min="29" max="29" width="14.28515625" style="13" customWidth="1"/>
    <col min="30" max="30" width="21.85546875" style="13" customWidth="1"/>
    <col min="31" max="31" width="20.42578125" style="13" customWidth="1"/>
    <col min="32" max="32" width="16.42578125" style="13" customWidth="1"/>
    <col min="33" max="33" width="24.7109375" style="13" customWidth="1"/>
    <col min="34" max="34" width="18.42578125" style="13" customWidth="1"/>
    <col min="35" max="35" width="26.140625" style="13" customWidth="1"/>
    <col min="36" max="36" width="24.5703125" style="13" customWidth="1"/>
    <col min="37" max="37" width="20.5703125" style="13" customWidth="1"/>
    <col min="38" max="38" width="26.7109375" style="13" customWidth="1"/>
    <col min="39" max="39" width="20.42578125" style="13" customWidth="1"/>
    <col min="40" max="40" width="28" style="13" customWidth="1"/>
    <col min="41" max="41" width="26.42578125" style="13" customWidth="1"/>
    <col min="42" max="42" width="22.42578125" style="13" customWidth="1"/>
    <col min="43" max="43" width="18.42578125" style="13" customWidth="1"/>
    <col min="44" max="44" width="12.140625" style="13" customWidth="1"/>
    <col min="45" max="45" width="19.85546875" style="13" customWidth="1"/>
    <col min="46" max="46" width="18.28515625" style="13" customWidth="1"/>
    <col min="47" max="47" width="14.28515625" style="13" customWidth="1"/>
    <col min="48" max="48" width="17.85546875" style="13" customWidth="1"/>
    <col min="49" max="49" width="11.5703125" style="13" customWidth="1"/>
    <col min="50" max="50" width="19.28515625" style="13" customWidth="1"/>
    <col min="51" max="51" width="17.7109375" style="13" customWidth="1"/>
    <col min="52" max="52" width="13.7109375" style="13" customWidth="1"/>
    <col min="53" max="16384" width="9.140625" style="13"/>
  </cols>
  <sheetData>
    <row r="1" spans="1:57" ht="15.75" x14ac:dyDescent="0.25">
      <c r="A1" s="12" t="s">
        <v>448</v>
      </c>
      <c r="B1" s="1"/>
      <c r="C1" s="1"/>
      <c r="D1" s="9" t="s">
        <v>497</v>
      </c>
      <c r="E1" s="9"/>
      <c r="F1" s="1"/>
      <c r="H1" s="1"/>
      <c r="I1" s="1"/>
      <c r="J1" s="9"/>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7" ht="15.75" x14ac:dyDescent="0.25">
      <c r="A2" s="12"/>
      <c r="B2" s="1"/>
      <c r="C2" s="1"/>
      <c r="D2" s="1"/>
      <c r="E2" s="1"/>
      <c r="F2" s="1"/>
      <c r="G2" s="1"/>
      <c r="H2" s="1"/>
      <c r="I2" s="1"/>
      <c r="J2" s="9"/>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spans="1:57" x14ac:dyDescent="0.2">
      <c r="A3" s="78" t="s">
        <v>280</v>
      </c>
      <c r="B3" s="79" t="s">
        <v>1</v>
      </c>
      <c r="C3" s="1"/>
      <c r="D3" s="1"/>
      <c r="E3" s="1"/>
      <c r="F3" s="1"/>
      <c r="G3" s="1"/>
      <c r="H3" s="1"/>
      <c r="I3" s="1"/>
      <c r="J3" s="9"/>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spans="1:57" ht="15.75" x14ac:dyDescent="0.25">
      <c r="A4" s="12"/>
      <c r="B4" s="1"/>
      <c r="C4" s="1"/>
      <c r="D4" s="1"/>
      <c r="E4" s="1"/>
      <c r="F4" s="1"/>
      <c r="G4" s="1"/>
      <c r="H4" s="1"/>
      <c r="I4" s="1"/>
      <c r="J4" s="9"/>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spans="1:57" ht="18" thickBot="1" x14ac:dyDescent="0.35">
      <c r="A5" s="258" t="s">
        <v>447</v>
      </c>
      <c r="B5" s="1"/>
      <c r="C5" s="1"/>
      <c r="D5" s="1"/>
      <c r="E5" s="1"/>
      <c r="F5" s="1"/>
      <c r="G5" s="1"/>
      <c r="H5" s="1"/>
      <c r="I5" s="1"/>
      <c r="J5" s="9"/>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spans="1:57" ht="16.5" thickTop="1" x14ac:dyDescent="0.25">
      <c r="A6" s="12"/>
      <c r="B6" s="1"/>
      <c r="C6" s="1"/>
      <c r="D6" s="1"/>
      <c r="E6" s="1"/>
      <c r="F6" s="1"/>
      <c r="G6" s="1"/>
      <c r="H6" s="1"/>
      <c r="I6" s="1"/>
      <c r="J6" s="9"/>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row>
    <row r="7" spans="1:57" x14ac:dyDescent="0.2">
      <c r="A7" s="260" t="s">
        <v>444</v>
      </c>
      <c r="B7" s="260" t="s">
        <v>445</v>
      </c>
      <c r="C7" s="14" t="s">
        <v>396</v>
      </c>
      <c r="D7" s="14" t="s">
        <v>397</v>
      </c>
      <c r="E7" s="14" t="s">
        <v>398</v>
      </c>
      <c r="F7" s="14" t="s">
        <v>399</v>
      </c>
      <c r="G7" s="14" t="s">
        <v>400</v>
      </c>
      <c r="H7" s="14" t="s">
        <v>357</v>
      </c>
      <c r="I7" s="14" t="s">
        <v>358</v>
      </c>
      <c r="J7" s="14" t="s">
        <v>359</v>
      </c>
      <c r="K7" s="14" t="s">
        <v>360</v>
      </c>
      <c r="L7" s="14" t="s">
        <v>361</v>
      </c>
      <c r="M7" s="14" t="s">
        <v>362</v>
      </c>
      <c r="N7" s="14" t="s">
        <v>363</v>
      </c>
      <c r="O7" s="14" t="s">
        <v>364</v>
      </c>
      <c r="P7" s="14" t="s">
        <v>365</v>
      </c>
      <c r="Q7" s="14" t="s">
        <v>366</v>
      </c>
      <c r="R7" s="14" t="s">
        <v>367</v>
      </c>
      <c r="S7" s="14" t="s">
        <v>368</v>
      </c>
      <c r="T7" s="14" t="s">
        <v>282</v>
      </c>
      <c r="U7" s="14" t="s">
        <v>369</v>
      </c>
      <c r="V7" s="14" t="s">
        <v>370</v>
      </c>
      <c r="W7" s="14" t="s">
        <v>371</v>
      </c>
      <c r="X7" s="14" t="s">
        <v>372</v>
      </c>
      <c r="Y7" s="14" t="s">
        <v>373</v>
      </c>
      <c r="Z7" s="14" t="s">
        <v>374</v>
      </c>
      <c r="AA7" s="14" t="s">
        <v>375</v>
      </c>
      <c r="AB7" s="14" t="s">
        <v>376</v>
      </c>
      <c r="AC7" s="14" t="s">
        <v>333</v>
      </c>
      <c r="AD7" s="14" t="s">
        <v>332</v>
      </c>
      <c r="AE7" s="14" t="s">
        <v>331</v>
      </c>
      <c r="AF7" s="14" t="s">
        <v>377</v>
      </c>
      <c r="AG7" s="14" t="s">
        <v>378</v>
      </c>
      <c r="AH7" s="14" t="s">
        <v>379</v>
      </c>
      <c r="AI7" s="14" t="s">
        <v>380</v>
      </c>
      <c r="AJ7" s="14" t="s">
        <v>381</v>
      </c>
      <c r="AK7" s="14" t="s">
        <v>382</v>
      </c>
      <c r="AL7" s="14" t="s">
        <v>383</v>
      </c>
      <c r="AM7" s="14" t="s">
        <v>384</v>
      </c>
      <c r="AN7" s="14" t="s">
        <v>385</v>
      </c>
      <c r="AO7" s="14" t="s">
        <v>386</v>
      </c>
      <c r="AP7" s="14" t="s">
        <v>387</v>
      </c>
      <c r="AQ7" s="14" t="s">
        <v>388</v>
      </c>
      <c r="AR7" s="14" t="s">
        <v>340</v>
      </c>
      <c r="AS7" s="14" t="s">
        <v>339</v>
      </c>
      <c r="AT7" s="14" t="s">
        <v>338</v>
      </c>
      <c r="AU7" s="14" t="s">
        <v>389</v>
      </c>
      <c r="AV7" s="14" t="s">
        <v>390</v>
      </c>
      <c r="AW7" s="14" t="s">
        <v>347</v>
      </c>
      <c r="AX7" s="14" t="s">
        <v>346</v>
      </c>
      <c r="AY7" s="14" t="s">
        <v>345</v>
      </c>
      <c r="AZ7" s="14" t="s">
        <v>391</v>
      </c>
    </row>
    <row r="8" spans="1:57" x14ac:dyDescent="0.2">
      <c r="A8" s="6">
        <v>14</v>
      </c>
      <c r="B8" s="1" t="s">
        <v>46</v>
      </c>
      <c r="C8" s="8">
        <v>0</v>
      </c>
      <c r="D8" s="8">
        <v>214.37822946216644</v>
      </c>
      <c r="E8" s="8">
        <v>52.342951172247751</v>
      </c>
      <c r="F8" s="8">
        <v>76.317961496420949</v>
      </c>
      <c r="G8" s="8">
        <v>343.0391421308351</v>
      </c>
      <c r="H8" s="8">
        <v>0</v>
      </c>
      <c r="I8" s="8">
        <v>16.046274660341801</v>
      </c>
      <c r="J8" s="8">
        <v>3.9178855667850105</v>
      </c>
      <c r="K8" s="8">
        <v>5.7124222676961791</v>
      </c>
      <c r="L8" s="8">
        <v>25.676582494822991</v>
      </c>
      <c r="M8" s="8">
        <v>0</v>
      </c>
      <c r="N8" s="8">
        <v>15.147683279362656</v>
      </c>
      <c r="O8" s="8">
        <v>3.6984839750450491</v>
      </c>
      <c r="P8" s="8">
        <v>5.3925266207051914</v>
      </c>
      <c r="Q8" s="8">
        <v>24.238693875112897</v>
      </c>
      <c r="R8" s="8">
        <v>0</v>
      </c>
      <c r="S8" s="8">
        <v>0</v>
      </c>
      <c r="T8" s="8">
        <v>0</v>
      </c>
      <c r="U8" s="8">
        <v>55.296234862559515</v>
      </c>
      <c r="V8" s="8">
        <v>55.296234862559515</v>
      </c>
      <c r="W8" s="8">
        <v>0</v>
      </c>
      <c r="X8" s="8">
        <v>0</v>
      </c>
      <c r="Y8" s="8">
        <v>0</v>
      </c>
      <c r="Z8" s="8">
        <v>0</v>
      </c>
      <c r="AA8" s="8">
        <v>0</v>
      </c>
      <c r="AB8" s="8">
        <v>0</v>
      </c>
      <c r="AC8" s="8">
        <v>0</v>
      </c>
      <c r="AD8" s="8">
        <v>0</v>
      </c>
      <c r="AE8" s="8">
        <v>0</v>
      </c>
      <c r="AF8" s="8">
        <v>0</v>
      </c>
      <c r="AG8" s="8">
        <v>0</v>
      </c>
      <c r="AH8" s="8">
        <v>0</v>
      </c>
      <c r="AI8" s="8">
        <v>0</v>
      </c>
      <c r="AJ8" s="8">
        <v>0</v>
      </c>
      <c r="AK8" s="8">
        <v>0</v>
      </c>
      <c r="AL8" s="8">
        <v>0</v>
      </c>
      <c r="AM8" s="8">
        <v>4.2362165103302356</v>
      </c>
      <c r="AN8" s="8">
        <v>1.0343217896312431</v>
      </c>
      <c r="AO8" s="8">
        <v>1.5080794786717913</v>
      </c>
      <c r="AP8" s="8">
        <v>6.7786177786332704</v>
      </c>
      <c r="AQ8" s="8">
        <v>0</v>
      </c>
      <c r="AR8" s="8">
        <v>22.849895116326728</v>
      </c>
      <c r="AS8" s="8">
        <v>5.579069047101858</v>
      </c>
      <c r="AT8" s="8">
        <v>8.1344893091993598</v>
      </c>
      <c r="AU8" s="8">
        <v>36.563453472627941</v>
      </c>
      <c r="AV8" s="8">
        <v>0</v>
      </c>
      <c r="AW8" s="8">
        <v>272.65829902852789</v>
      </c>
      <c r="AX8" s="8">
        <v>66.572711550810908</v>
      </c>
      <c r="AY8" s="8">
        <v>152.36171403525299</v>
      </c>
      <c r="AZ8" s="8">
        <v>491.59272461459182</v>
      </c>
    </row>
    <row r="9" spans="1:57" x14ac:dyDescent="0.2">
      <c r="A9" s="7">
        <v>15</v>
      </c>
      <c r="B9" s="7" t="s">
        <v>72</v>
      </c>
      <c r="C9" s="8">
        <v>0</v>
      </c>
      <c r="D9" s="8">
        <v>0</v>
      </c>
      <c r="E9" s="8">
        <v>0</v>
      </c>
      <c r="F9" s="8">
        <v>0</v>
      </c>
      <c r="G9" s="8">
        <v>0</v>
      </c>
      <c r="H9" s="8">
        <v>26.97094915177022</v>
      </c>
      <c r="I9" s="8">
        <v>368.43977051094066</v>
      </c>
      <c r="J9" s="8">
        <v>1604.6528812429813</v>
      </c>
      <c r="K9" s="8">
        <v>357.76598417519011</v>
      </c>
      <c r="L9" s="8">
        <v>2357.8295850808822</v>
      </c>
      <c r="M9" s="8">
        <v>3.0782913821768547</v>
      </c>
      <c r="N9" s="8">
        <v>42.051355480035312</v>
      </c>
      <c r="O9" s="8">
        <v>183.14480176131732</v>
      </c>
      <c r="P9" s="8">
        <v>41.321129332570024</v>
      </c>
      <c r="Q9" s="8">
        <v>269.59557795609953</v>
      </c>
      <c r="R9" s="8">
        <v>0</v>
      </c>
      <c r="S9" s="8">
        <v>0</v>
      </c>
      <c r="T9" s="8">
        <v>0</v>
      </c>
      <c r="U9" s="8">
        <v>266.61391710603073</v>
      </c>
      <c r="V9" s="8">
        <v>266.61391710603073</v>
      </c>
      <c r="W9" s="8">
        <v>0</v>
      </c>
      <c r="X9" s="8">
        <v>0</v>
      </c>
      <c r="Y9" s="8">
        <v>0</v>
      </c>
      <c r="Z9" s="8">
        <v>0</v>
      </c>
      <c r="AA9" s="8">
        <v>0</v>
      </c>
      <c r="AB9" s="8">
        <v>0</v>
      </c>
      <c r="AC9" s="8">
        <v>0</v>
      </c>
      <c r="AD9" s="8">
        <v>0</v>
      </c>
      <c r="AE9" s="8">
        <v>0</v>
      </c>
      <c r="AF9" s="8">
        <v>0</v>
      </c>
      <c r="AG9" s="8">
        <v>0</v>
      </c>
      <c r="AH9" s="8">
        <v>0</v>
      </c>
      <c r="AI9" s="8">
        <v>0</v>
      </c>
      <c r="AJ9" s="8">
        <v>278.88687991039313</v>
      </c>
      <c r="AK9" s="8">
        <v>278.88687991039313</v>
      </c>
      <c r="AL9" s="8">
        <v>0</v>
      </c>
      <c r="AM9" s="8">
        <v>0</v>
      </c>
      <c r="AN9" s="8">
        <v>0</v>
      </c>
      <c r="AO9" s="8">
        <v>0</v>
      </c>
      <c r="AP9" s="8">
        <v>0</v>
      </c>
      <c r="AQ9" s="8">
        <v>6.112126260546388</v>
      </c>
      <c r="AR9" s="8">
        <v>83.495407747702473</v>
      </c>
      <c r="AS9" s="8">
        <v>363.64463702468242</v>
      </c>
      <c r="AT9" s="8">
        <v>81.076526254319063</v>
      </c>
      <c r="AU9" s="8">
        <v>534.32869728725029</v>
      </c>
      <c r="AV9" s="8">
        <v>36.16136679449346</v>
      </c>
      <c r="AW9" s="8">
        <v>493.98653373867842</v>
      </c>
      <c r="AX9" s="8">
        <v>2151.4423200289812</v>
      </c>
      <c r="AY9" s="8">
        <v>1025.6644367785032</v>
      </c>
      <c r="AZ9" s="8">
        <v>3707.2546573406557</v>
      </c>
    </row>
    <row r="10" spans="1:57" x14ac:dyDescent="0.2">
      <c r="A10" s="7">
        <v>16</v>
      </c>
      <c r="B10" s="7" t="s">
        <v>73</v>
      </c>
      <c r="C10" s="8">
        <v>0</v>
      </c>
      <c r="D10" s="8">
        <v>0</v>
      </c>
      <c r="E10" s="8">
        <v>0</v>
      </c>
      <c r="F10" s="8">
        <v>0</v>
      </c>
      <c r="G10" s="8">
        <v>0</v>
      </c>
      <c r="H10" s="8">
        <v>0</v>
      </c>
      <c r="I10" s="8">
        <v>0</v>
      </c>
      <c r="J10" s="8">
        <v>6.6147352461346696</v>
      </c>
      <c r="K10" s="8">
        <v>4.2757915238845374</v>
      </c>
      <c r="L10" s="8">
        <v>10.890526770019207</v>
      </c>
      <c r="M10" s="8">
        <v>0</v>
      </c>
      <c r="N10" s="8">
        <v>0</v>
      </c>
      <c r="O10" s="8">
        <v>0.7549635123694336</v>
      </c>
      <c r="P10" s="8">
        <v>0</v>
      </c>
      <c r="Q10" s="8">
        <v>0.7549635123694336</v>
      </c>
      <c r="R10" s="8">
        <v>0</v>
      </c>
      <c r="S10" s="8">
        <v>0</v>
      </c>
      <c r="T10" s="8">
        <v>0</v>
      </c>
      <c r="U10" s="8">
        <v>3.1863999858449232</v>
      </c>
      <c r="V10" s="8">
        <v>3.1863999858449232</v>
      </c>
      <c r="W10" s="8">
        <v>0</v>
      </c>
      <c r="X10" s="8">
        <v>0</v>
      </c>
      <c r="Y10" s="8">
        <v>0</v>
      </c>
      <c r="Z10" s="8">
        <v>0</v>
      </c>
      <c r="AA10" s="8">
        <v>0</v>
      </c>
      <c r="AB10" s="8">
        <v>0</v>
      </c>
      <c r="AC10" s="8">
        <v>0</v>
      </c>
      <c r="AD10" s="8">
        <v>0</v>
      </c>
      <c r="AE10" s="8">
        <v>0</v>
      </c>
      <c r="AF10" s="8">
        <v>0</v>
      </c>
      <c r="AG10" s="8">
        <v>0</v>
      </c>
      <c r="AH10" s="8">
        <v>0</v>
      </c>
      <c r="AI10" s="8">
        <v>0</v>
      </c>
      <c r="AJ10" s="8">
        <v>3.3330786323708783</v>
      </c>
      <c r="AK10" s="8">
        <v>3.3330786323708783</v>
      </c>
      <c r="AL10" s="8">
        <v>0</v>
      </c>
      <c r="AM10" s="8">
        <v>0</v>
      </c>
      <c r="AN10" s="8">
        <v>0</v>
      </c>
      <c r="AO10" s="8">
        <v>0</v>
      </c>
      <c r="AP10" s="8">
        <v>0</v>
      </c>
      <c r="AQ10" s="8">
        <v>0</v>
      </c>
      <c r="AR10" s="8">
        <v>0</v>
      </c>
      <c r="AS10" s="8">
        <v>1.4990238859208957</v>
      </c>
      <c r="AT10" s="8">
        <v>0.96897508169604174</v>
      </c>
      <c r="AU10" s="8">
        <v>2.4679989676169374</v>
      </c>
      <c r="AV10" s="8">
        <v>0</v>
      </c>
      <c r="AW10" s="8">
        <v>0</v>
      </c>
      <c r="AX10" s="8">
        <v>8.8687226444249987</v>
      </c>
      <c r="AY10" s="8">
        <v>11.764245223796381</v>
      </c>
      <c r="AZ10" s="8">
        <v>20.632967868221378</v>
      </c>
    </row>
    <row r="11" spans="1:57" x14ac:dyDescent="0.2">
      <c r="A11" s="7">
        <v>17</v>
      </c>
      <c r="B11" s="7" t="s">
        <v>74</v>
      </c>
      <c r="C11" s="8">
        <v>0</v>
      </c>
      <c r="D11" s="8">
        <v>0</v>
      </c>
      <c r="E11" s="8">
        <v>0</v>
      </c>
      <c r="F11" s="8">
        <v>0</v>
      </c>
      <c r="G11" s="8">
        <v>0</v>
      </c>
      <c r="H11" s="8">
        <v>26.486165703403131</v>
      </c>
      <c r="I11" s="8">
        <v>69.225126068367032</v>
      </c>
      <c r="J11" s="8">
        <v>182.21881856709805</v>
      </c>
      <c r="K11" s="8">
        <v>49.667779353823555</v>
      </c>
      <c r="L11" s="8">
        <v>327.59788969269175</v>
      </c>
      <c r="M11" s="8">
        <v>7.4424162428562717</v>
      </c>
      <c r="N11" s="8">
        <v>19.451747317234041</v>
      </c>
      <c r="O11" s="8">
        <v>51.202137381614399</v>
      </c>
      <c r="P11" s="8">
        <v>13.956277852705673</v>
      </c>
      <c r="Q11" s="8">
        <v>92.05257879441038</v>
      </c>
      <c r="R11" s="8">
        <v>0</v>
      </c>
      <c r="S11" s="8">
        <v>0</v>
      </c>
      <c r="T11" s="8">
        <v>0</v>
      </c>
      <c r="U11" s="8">
        <v>116.89066201694401</v>
      </c>
      <c r="V11" s="8">
        <v>116.89066201694401</v>
      </c>
      <c r="W11" s="8">
        <v>0</v>
      </c>
      <c r="X11" s="8">
        <v>0</v>
      </c>
      <c r="Y11" s="8">
        <v>0</v>
      </c>
      <c r="Z11" s="8">
        <v>0</v>
      </c>
      <c r="AA11" s="8">
        <v>0</v>
      </c>
      <c r="AB11" s="8">
        <v>0</v>
      </c>
      <c r="AC11" s="8">
        <v>0</v>
      </c>
      <c r="AD11" s="8">
        <v>0</v>
      </c>
      <c r="AE11" s="8">
        <v>0</v>
      </c>
      <c r="AF11" s="8">
        <v>0</v>
      </c>
      <c r="AG11" s="8">
        <v>0</v>
      </c>
      <c r="AH11" s="8">
        <v>0</v>
      </c>
      <c r="AI11" s="8">
        <v>0</v>
      </c>
      <c r="AJ11" s="8">
        <v>0</v>
      </c>
      <c r="AK11" s="8">
        <v>0</v>
      </c>
      <c r="AL11" s="8">
        <v>29.246021182000757</v>
      </c>
      <c r="AM11" s="8">
        <v>76.43837639594642</v>
      </c>
      <c r="AN11" s="8">
        <v>201.20599890711151</v>
      </c>
      <c r="AO11" s="8">
        <v>54.843156359858661</v>
      </c>
      <c r="AP11" s="8">
        <v>361.73355284491731</v>
      </c>
      <c r="AQ11" s="8">
        <v>0</v>
      </c>
      <c r="AR11" s="8">
        <v>0</v>
      </c>
      <c r="AS11" s="8">
        <v>0</v>
      </c>
      <c r="AT11" s="8">
        <v>0</v>
      </c>
      <c r="AU11" s="8">
        <v>0</v>
      </c>
      <c r="AV11" s="8">
        <v>63.174603128260159</v>
      </c>
      <c r="AW11" s="8">
        <v>165.1152497815475</v>
      </c>
      <c r="AX11" s="8">
        <v>434.62695485582395</v>
      </c>
      <c r="AY11" s="8">
        <v>235.35787558333192</v>
      </c>
      <c r="AZ11" s="8">
        <v>898.27468334896355</v>
      </c>
    </row>
    <row r="12" spans="1:57" x14ac:dyDescent="0.2">
      <c r="A12" s="7">
        <v>18</v>
      </c>
      <c r="B12" s="7" t="s">
        <v>75</v>
      </c>
      <c r="C12" s="8">
        <v>0</v>
      </c>
      <c r="D12" s="8">
        <v>0</v>
      </c>
      <c r="E12" s="8">
        <v>0</v>
      </c>
      <c r="F12" s="8">
        <v>0</v>
      </c>
      <c r="G12" s="8">
        <v>0</v>
      </c>
      <c r="H12" s="8">
        <v>0</v>
      </c>
      <c r="I12" s="8">
        <v>22.932392184272995</v>
      </c>
      <c r="J12" s="8">
        <v>26.540953207431883</v>
      </c>
      <c r="K12" s="8">
        <v>5.7907308835650468</v>
      </c>
      <c r="L12" s="8">
        <v>55.264076275269929</v>
      </c>
      <c r="M12" s="8">
        <v>0</v>
      </c>
      <c r="N12" s="8">
        <v>6.443832225132323</v>
      </c>
      <c r="O12" s="8">
        <v>7.4578111253943931</v>
      </c>
      <c r="P12" s="8">
        <v>1.627152456435645</v>
      </c>
      <c r="Q12" s="8">
        <v>15.528795806962361</v>
      </c>
      <c r="R12" s="8">
        <v>0</v>
      </c>
      <c r="S12" s="8">
        <v>0</v>
      </c>
      <c r="T12" s="8">
        <v>0</v>
      </c>
      <c r="U12" s="8">
        <v>13.628198710473921</v>
      </c>
      <c r="V12" s="8">
        <v>13.628198710473921</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25.321944863050632</v>
      </c>
      <c r="AN12" s="8">
        <v>29.306517537769164</v>
      </c>
      <c r="AO12" s="8">
        <v>6.3941243884255119</v>
      </c>
      <c r="AP12" s="8">
        <v>61.02258678924531</v>
      </c>
      <c r="AQ12" s="8">
        <v>0</v>
      </c>
      <c r="AR12" s="8">
        <v>0</v>
      </c>
      <c r="AS12" s="8">
        <v>0</v>
      </c>
      <c r="AT12" s="8">
        <v>0</v>
      </c>
      <c r="AU12" s="8">
        <v>0</v>
      </c>
      <c r="AV12" s="8">
        <v>0</v>
      </c>
      <c r="AW12" s="8">
        <v>54.698169272455949</v>
      </c>
      <c r="AX12" s="8">
        <v>63.305281870595437</v>
      </c>
      <c r="AY12" s="8">
        <v>27.440206438900127</v>
      </c>
      <c r="AZ12" s="8">
        <v>145.4436575819515</v>
      </c>
    </row>
    <row r="13" spans="1:57" x14ac:dyDescent="0.2">
      <c r="A13" s="7">
        <v>19</v>
      </c>
      <c r="B13" s="7" t="s">
        <v>76</v>
      </c>
      <c r="C13" s="8">
        <v>0</v>
      </c>
      <c r="D13" s="8">
        <v>0</v>
      </c>
      <c r="E13" s="8">
        <v>0</v>
      </c>
      <c r="F13" s="8">
        <v>0</v>
      </c>
      <c r="G13" s="8">
        <v>0</v>
      </c>
      <c r="H13" s="8">
        <v>0</v>
      </c>
      <c r="I13" s="8">
        <v>0</v>
      </c>
      <c r="J13" s="8">
        <v>8.2441312896736871</v>
      </c>
      <c r="K13" s="8">
        <v>4.1169276898701721</v>
      </c>
      <c r="L13" s="8">
        <v>12.361058979543859</v>
      </c>
      <c r="M13" s="8">
        <v>0</v>
      </c>
      <c r="N13" s="8">
        <v>0</v>
      </c>
      <c r="O13" s="8">
        <v>2.3165397855463685</v>
      </c>
      <c r="P13" s="8">
        <v>1.1568261655109136</v>
      </c>
      <c r="Q13" s="8">
        <v>3.4733659510572821</v>
      </c>
      <c r="R13" s="8">
        <v>0</v>
      </c>
      <c r="S13" s="8">
        <v>0</v>
      </c>
      <c r="T13" s="8">
        <v>0</v>
      </c>
      <c r="U13" s="8">
        <v>9.6889856845948579</v>
      </c>
      <c r="V13" s="8">
        <v>9.6889856845948579</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9.1031688401017856</v>
      </c>
      <c r="AO13" s="8">
        <v>4.5459110907562668</v>
      </c>
      <c r="AP13" s="8">
        <v>13.649079930858052</v>
      </c>
      <c r="AQ13" s="8">
        <v>0</v>
      </c>
      <c r="AR13" s="8">
        <v>0</v>
      </c>
      <c r="AS13" s="8">
        <v>0</v>
      </c>
      <c r="AT13" s="8">
        <v>0</v>
      </c>
      <c r="AU13" s="8">
        <v>0</v>
      </c>
      <c r="AV13" s="8">
        <v>0</v>
      </c>
      <c r="AW13" s="8">
        <v>0</v>
      </c>
      <c r="AX13" s="8">
        <v>19.663839915321841</v>
      </c>
      <c r="AY13" s="8">
        <v>19.508650630732213</v>
      </c>
      <c r="AZ13" s="8">
        <v>39.17249054605405</v>
      </c>
      <c r="BB13" s="15"/>
      <c r="BC13" s="15"/>
      <c r="BD13" s="15"/>
      <c r="BE13" s="15"/>
    </row>
    <row r="14" spans="1:57" x14ac:dyDescent="0.2">
      <c r="A14" s="7">
        <v>20</v>
      </c>
      <c r="B14" s="7" t="s">
        <v>77</v>
      </c>
      <c r="C14" s="8">
        <v>0</v>
      </c>
      <c r="D14" s="8">
        <v>0</v>
      </c>
      <c r="E14" s="8">
        <v>0</v>
      </c>
      <c r="F14" s="8">
        <v>0</v>
      </c>
      <c r="G14" s="8">
        <v>0</v>
      </c>
      <c r="H14" s="8">
        <v>0</v>
      </c>
      <c r="I14" s="8">
        <v>497.54489973436011</v>
      </c>
      <c r="J14" s="8">
        <v>95.105789740858967</v>
      </c>
      <c r="K14" s="8">
        <v>23.348337695596218</v>
      </c>
      <c r="L14" s="8">
        <v>615.99902717081534</v>
      </c>
      <c r="M14" s="8">
        <v>0</v>
      </c>
      <c r="N14" s="8">
        <v>231.43413240748407</v>
      </c>
      <c r="O14" s="8">
        <v>52.950254383786863</v>
      </c>
      <c r="P14" s="8">
        <v>12.817574696045238</v>
      </c>
      <c r="Q14" s="8">
        <v>297.20196148731617</v>
      </c>
      <c r="R14" s="8">
        <v>0</v>
      </c>
      <c r="S14" s="8">
        <v>0</v>
      </c>
      <c r="T14" s="8">
        <v>0</v>
      </c>
      <c r="U14" s="8">
        <v>134.91240201744571</v>
      </c>
      <c r="V14" s="8">
        <v>134.91240201744571</v>
      </c>
      <c r="W14" s="8">
        <v>0</v>
      </c>
      <c r="X14" s="8">
        <v>0</v>
      </c>
      <c r="Y14" s="8">
        <v>0</v>
      </c>
      <c r="Z14" s="8">
        <v>31.183062431536744</v>
      </c>
      <c r="AA14" s="8">
        <v>31.183062431536744</v>
      </c>
      <c r="AB14" s="8">
        <v>0</v>
      </c>
      <c r="AC14" s="8">
        <v>0</v>
      </c>
      <c r="AD14" s="8">
        <v>0</v>
      </c>
      <c r="AE14" s="8">
        <v>0</v>
      </c>
      <c r="AF14" s="8">
        <v>0</v>
      </c>
      <c r="AG14" s="8">
        <v>0</v>
      </c>
      <c r="AH14" s="8">
        <v>0</v>
      </c>
      <c r="AI14" s="8">
        <v>0</v>
      </c>
      <c r="AJ14" s="8">
        <v>0</v>
      </c>
      <c r="AK14" s="8">
        <v>0</v>
      </c>
      <c r="AL14" s="8">
        <v>0</v>
      </c>
      <c r="AM14" s="8">
        <v>179.96170570804355</v>
      </c>
      <c r="AN14" s="8">
        <v>25.028246330500988</v>
      </c>
      <c r="AO14" s="8">
        <v>6.2672669375593779</v>
      </c>
      <c r="AP14" s="8">
        <v>211.25721897610393</v>
      </c>
      <c r="AQ14" s="8">
        <v>0</v>
      </c>
      <c r="AR14" s="8">
        <v>137.26641846392579</v>
      </c>
      <c r="AS14" s="8">
        <v>27.964389283826002</v>
      </c>
      <c r="AT14" s="8">
        <v>6.832874948831825</v>
      </c>
      <c r="AU14" s="8">
        <v>172.06368269658361</v>
      </c>
      <c r="AV14" s="8">
        <v>0</v>
      </c>
      <c r="AW14" s="8">
        <v>1046.2071563138136</v>
      </c>
      <c r="AX14" s="8">
        <v>201.04867973897282</v>
      </c>
      <c r="AY14" s="8">
        <v>215.36151872701512</v>
      </c>
      <c r="AZ14" s="8">
        <v>1462.6173547798016</v>
      </c>
    </row>
    <row r="15" spans="1:57" x14ac:dyDescent="0.2">
      <c r="A15" s="7">
        <v>21</v>
      </c>
      <c r="B15" s="7" t="s">
        <v>78</v>
      </c>
      <c r="C15" s="8">
        <v>0</v>
      </c>
      <c r="D15" s="8">
        <v>0</v>
      </c>
      <c r="E15" s="8">
        <v>0</v>
      </c>
      <c r="F15" s="8">
        <v>0</v>
      </c>
      <c r="G15" s="8">
        <v>0</v>
      </c>
      <c r="H15" s="8">
        <v>37.563773143875345</v>
      </c>
      <c r="I15" s="8">
        <v>30.464466353821134</v>
      </c>
      <c r="J15" s="8">
        <v>233.79513962770253</v>
      </c>
      <c r="K15" s="8">
        <v>142.53934853733833</v>
      </c>
      <c r="L15" s="8">
        <v>444.36272766273731</v>
      </c>
      <c r="M15" s="8">
        <v>59.650626880832107</v>
      </c>
      <c r="N15" s="8">
        <v>48.37704957473742</v>
      </c>
      <c r="O15" s="8">
        <v>371.26266807832587</v>
      </c>
      <c r="P15" s="8">
        <v>226.35003844985062</v>
      </c>
      <c r="Q15" s="8">
        <v>705.64038298374589</v>
      </c>
      <c r="R15" s="8">
        <v>0</v>
      </c>
      <c r="S15" s="8">
        <v>0</v>
      </c>
      <c r="T15" s="8">
        <v>0</v>
      </c>
      <c r="U15" s="8">
        <v>129.19291511294324</v>
      </c>
      <c r="V15" s="8">
        <v>129.19291511294324</v>
      </c>
      <c r="W15" s="8">
        <v>0</v>
      </c>
      <c r="X15" s="8">
        <v>0</v>
      </c>
      <c r="Y15" s="8">
        <v>0</v>
      </c>
      <c r="Z15" s="8">
        <v>153.00840109368534</v>
      </c>
      <c r="AA15" s="8">
        <v>153.00840109368534</v>
      </c>
      <c r="AB15" s="8">
        <v>0</v>
      </c>
      <c r="AC15" s="8">
        <v>0</v>
      </c>
      <c r="AD15" s="8">
        <v>0</v>
      </c>
      <c r="AE15" s="8">
        <v>0</v>
      </c>
      <c r="AF15" s="8">
        <v>0</v>
      </c>
      <c r="AG15" s="8">
        <v>0</v>
      </c>
      <c r="AH15" s="8">
        <v>0</v>
      </c>
      <c r="AI15" s="8">
        <v>0</v>
      </c>
      <c r="AJ15" s="8">
        <v>0</v>
      </c>
      <c r="AK15" s="8">
        <v>0</v>
      </c>
      <c r="AL15" s="8">
        <v>9.9149014950572312</v>
      </c>
      <c r="AM15" s="8">
        <v>8.041050132017169</v>
      </c>
      <c r="AN15" s="8">
        <v>61.709875910316342</v>
      </c>
      <c r="AO15" s="8">
        <v>37.623046931529231</v>
      </c>
      <c r="AP15" s="8">
        <v>117.28887446891999</v>
      </c>
      <c r="AQ15" s="8">
        <v>14.492571771058323</v>
      </c>
      <c r="AR15" s="8">
        <v>11.75357074510846</v>
      </c>
      <c r="AS15" s="8">
        <v>90.201078251680627</v>
      </c>
      <c r="AT15" s="8">
        <v>54.993456886374815</v>
      </c>
      <c r="AU15" s="8">
        <v>171.44067765422221</v>
      </c>
      <c r="AV15" s="8">
        <v>121.621873290823</v>
      </c>
      <c r="AW15" s="8">
        <v>98.636136805684188</v>
      </c>
      <c r="AX15" s="8">
        <v>756.96876186802535</v>
      </c>
      <c r="AY15" s="8">
        <v>743.70720701172161</v>
      </c>
      <c r="AZ15" s="8">
        <v>1720.9339789762541</v>
      </c>
    </row>
    <row r="16" spans="1:57" x14ac:dyDescent="0.2">
      <c r="A16" s="7">
        <v>22</v>
      </c>
      <c r="B16" s="7" t="s">
        <v>79</v>
      </c>
      <c r="C16" s="8">
        <v>0</v>
      </c>
      <c r="D16" s="8">
        <v>0</v>
      </c>
      <c r="E16" s="8">
        <v>0</v>
      </c>
      <c r="F16" s="8">
        <v>0</v>
      </c>
      <c r="G16" s="8">
        <v>0</v>
      </c>
      <c r="H16" s="8">
        <v>0</v>
      </c>
      <c r="I16" s="8">
        <v>6.473532466610191</v>
      </c>
      <c r="J16" s="8">
        <v>42.055098550621857</v>
      </c>
      <c r="K16" s="8">
        <v>78.826024204161044</v>
      </c>
      <c r="L16" s="8">
        <v>127.35465522139309</v>
      </c>
      <c r="M16" s="8">
        <v>0</v>
      </c>
      <c r="N16" s="8">
        <v>10.279858423372406</v>
      </c>
      <c r="O16" s="8">
        <v>66.782774522446729</v>
      </c>
      <c r="P16" s="8">
        <v>125.17437319974074</v>
      </c>
      <c r="Q16" s="8">
        <v>202.23700614555989</v>
      </c>
      <c r="R16" s="8">
        <v>0</v>
      </c>
      <c r="S16" s="8">
        <v>0</v>
      </c>
      <c r="T16" s="8">
        <v>0</v>
      </c>
      <c r="U16" s="8">
        <v>71.445281307928369</v>
      </c>
      <c r="V16" s="8">
        <v>71.445281307928369</v>
      </c>
      <c r="W16" s="8">
        <v>0</v>
      </c>
      <c r="X16" s="8">
        <v>0</v>
      </c>
      <c r="Y16" s="8">
        <v>0</v>
      </c>
      <c r="Z16" s="8">
        <v>84.615539861902874</v>
      </c>
      <c r="AA16" s="8">
        <v>84.615539861902874</v>
      </c>
      <c r="AB16" s="8">
        <v>0</v>
      </c>
      <c r="AC16" s="8">
        <v>0</v>
      </c>
      <c r="AD16" s="8">
        <v>0</v>
      </c>
      <c r="AE16" s="8">
        <v>0</v>
      </c>
      <c r="AF16" s="8">
        <v>0</v>
      </c>
      <c r="AG16" s="8">
        <v>0</v>
      </c>
      <c r="AH16" s="8">
        <v>0</v>
      </c>
      <c r="AI16" s="8">
        <v>0</v>
      </c>
      <c r="AJ16" s="8">
        <v>0</v>
      </c>
      <c r="AK16" s="8">
        <v>0</v>
      </c>
      <c r="AL16" s="8">
        <v>0</v>
      </c>
      <c r="AM16" s="8">
        <v>1.7086791703713597</v>
      </c>
      <c r="AN16" s="8">
        <v>11.100380089541824</v>
      </c>
      <c r="AO16" s="8">
        <v>20.806010680497447</v>
      </c>
      <c r="AP16" s="8">
        <v>33.615069940410635</v>
      </c>
      <c r="AQ16" s="8">
        <v>0</v>
      </c>
      <c r="AR16" s="8">
        <v>2.4975694940251532</v>
      </c>
      <c r="AS16" s="8">
        <v>16.22538108057957</v>
      </c>
      <c r="AT16" s="8">
        <v>30.412062409983111</v>
      </c>
      <c r="AU16" s="8">
        <v>49.135012984587831</v>
      </c>
      <c r="AV16" s="8">
        <v>0</v>
      </c>
      <c r="AW16" s="8">
        <v>20.959639554379109</v>
      </c>
      <c r="AX16" s="8">
        <v>136.16363424318999</v>
      </c>
      <c r="AY16" s="8">
        <v>411.27929166421359</v>
      </c>
      <c r="AZ16" s="8">
        <v>568.40256546178273</v>
      </c>
    </row>
    <row r="17" spans="1:57" x14ac:dyDescent="0.2">
      <c r="A17" s="7">
        <v>24</v>
      </c>
      <c r="B17" s="7" t="s">
        <v>80</v>
      </c>
      <c r="C17" s="8">
        <v>16.653742183091996</v>
      </c>
      <c r="D17" s="8">
        <v>53.983089840298192</v>
      </c>
      <c r="E17" s="8">
        <v>498.84288630791423</v>
      </c>
      <c r="F17" s="8">
        <v>49.350096143502739</v>
      </c>
      <c r="G17" s="8">
        <v>618.82981447480722</v>
      </c>
      <c r="H17" s="8">
        <v>45.97508855244191</v>
      </c>
      <c r="I17" s="8">
        <v>149.0282069012637</v>
      </c>
      <c r="J17" s="8">
        <v>1377.1286729205265</v>
      </c>
      <c r="K17" s="8">
        <v>136.23815088074176</v>
      </c>
      <c r="L17" s="8">
        <v>1708.370119254974</v>
      </c>
      <c r="M17" s="8">
        <v>25.261843869506649</v>
      </c>
      <c r="N17" s="8">
        <v>81.886243472875222</v>
      </c>
      <c r="O17" s="8">
        <v>756.68825485473599</v>
      </c>
      <c r="P17" s="8">
        <v>74.858515882875651</v>
      </c>
      <c r="Q17" s="8">
        <v>938.69485807999342</v>
      </c>
      <c r="R17" s="8">
        <v>0</v>
      </c>
      <c r="S17" s="8">
        <v>0</v>
      </c>
      <c r="T17" s="8">
        <v>0</v>
      </c>
      <c r="U17" s="8">
        <v>952.4693659346882</v>
      </c>
      <c r="V17" s="8">
        <v>952.4693659346882</v>
      </c>
      <c r="W17" s="8">
        <v>0</v>
      </c>
      <c r="X17" s="8">
        <v>0</v>
      </c>
      <c r="Y17" s="8">
        <v>0</v>
      </c>
      <c r="Z17" s="8">
        <v>245.90622648547441</v>
      </c>
      <c r="AA17" s="8">
        <v>245.90622648547441</v>
      </c>
      <c r="AB17" s="8">
        <v>0</v>
      </c>
      <c r="AC17" s="8">
        <v>0</v>
      </c>
      <c r="AD17" s="8">
        <v>0</v>
      </c>
      <c r="AE17" s="8">
        <v>0</v>
      </c>
      <c r="AF17" s="8">
        <v>0</v>
      </c>
      <c r="AG17" s="8">
        <v>0</v>
      </c>
      <c r="AH17" s="8">
        <v>0</v>
      </c>
      <c r="AI17" s="8">
        <v>0</v>
      </c>
      <c r="AJ17" s="8">
        <v>269.27288149088145</v>
      </c>
      <c r="AK17" s="8">
        <v>269.27288149088145</v>
      </c>
      <c r="AL17" s="8">
        <v>3.6682251504607901</v>
      </c>
      <c r="AM17" s="8">
        <v>11.890548422973163</v>
      </c>
      <c r="AN17" s="8">
        <v>109.87728773302071</v>
      </c>
      <c r="AO17" s="8">
        <v>10.870065229846414</v>
      </c>
      <c r="AP17" s="8">
        <v>136.30612653630106</v>
      </c>
      <c r="AQ17" s="8">
        <v>18.047667740267091</v>
      </c>
      <c r="AR17" s="8">
        <v>58.501498241027988</v>
      </c>
      <c r="AS17" s="8">
        <v>540.59625564646194</v>
      </c>
      <c r="AT17" s="8">
        <v>53.480720930844363</v>
      </c>
      <c r="AU17" s="8">
        <v>670.62614255860137</v>
      </c>
      <c r="AV17" s="8">
        <v>109.60656749576843</v>
      </c>
      <c r="AW17" s="8">
        <v>355.28958687843823</v>
      </c>
      <c r="AX17" s="8">
        <v>3283.1333574626597</v>
      </c>
      <c r="AY17" s="8">
        <v>1792.4460229788549</v>
      </c>
      <c r="AZ17" s="8">
        <v>5540.4755348157205</v>
      </c>
    </row>
    <row r="18" spans="1:57" x14ac:dyDescent="0.2">
      <c r="A18" s="7">
        <v>25</v>
      </c>
      <c r="B18" s="7" t="s">
        <v>81</v>
      </c>
      <c r="C18" s="8">
        <v>0</v>
      </c>
      <c r="D18" s="8">
        <v>0</v>
      </c>
      <c r="E18" s="8">
        <v>0</v>
      </c>
      <c r="F18" s="8">
        <v>0</v>
      </c>
      <c r="G18" s="8">
        <v>0</v>
      </c>
      <c r="H18" s="8">
        <v>60.245863626502882</v>
      </c>
      <c r="I18" s="8">
        <v>481.95897017751093</v>
      </c>
      <c r="J18" s="8">
        <v>218.04061417221723</v>
      </c>
      <c r="K18" s="8">
        <v>95.357717945824177</v>
      </c>
      <c r="L18" s="8">
        <v>855.60316592205527</v>
      </c>
      <c r="M18" s="8">
        <v>27.603089173748067</v>
      </c>
      <c r="N18" s="8">
        <v>224.18430211743507</v>
      </c>
      <c r="O18" s="8">
        <v>121.39435483238491</v>
      </c>
      <c r="P18" s="8">
        <v>52.348680602026199</v>
      </c>
      <c r="Q18" s="8">
        <v>425.53042672559422</v>
      </c>
      <c r="R18" s="8">
        <v>0</v>
      </c>
      <c r="S18" s="8">
        <v>0</v>
      </c>
      <c r="T18" s="8">
        <v>0</v>
      </c>
      <c r="U18" s="8">
        <v>551.0002016717325</v>
      </c>
      <c r="V18" s="8">
        <v>551.0002016717325</v>
      </c>
      <c r="W18" s="8">
        <v>0</v>
      </c>
      <c r="X18" s="8">
        <v>0</v>
      </c>
      <c r="Y18" s="8">
        <v>0</v>
      </c>
      <c r="Z18" s="8">
        <v>127.35577627842663</v>
      </c>
      <c r="AA18" s="8">
        <v>127.35577627842663</v>
      </c>
      <c r="AB18" s="8">
        <v>0</v>
      </c>
      <c r="AC18" s="8">
        <v>0</v>
      </c>
      <c r="AD18" s="8">
        <v>0</v>
      </c>
      <c r="AE18" s="8">
        <v>0</v>
      </c>
      <c r="AF18" s="8">
        <v>0</v>
      </c>
      <c r="AG18" s="8">
        <v>0</v>
      </c>
      <c r="AH18" s="8">
        <v>0</v>
      </c>
      <c r="AI18" s="8">
        <v>0</v>
      </c>
      <c r="AJ18" s="8">
        <v>0</v>
      </c>
      <c r="AK18" s="8">
        <v>0</v>
      </c>
      <c r="AL18" s="8">
        <v>22.573349803347742</v>
      </c>
      <c r="AM18" s="8">
        <v>174.32428390029614</v>
      </c>
      <c r="AN18" s="8">
        <v>57.380041913594326</v>
      </c>
      <c r="AO18" s="8">
        <v>25.59635211356812</v>
      </c>
      <c r="AP18" s="8">
        <v>279.87402773080635</v>
      </c>
      <c r="AQ18" s="8">
        <v>16.526657311155709</v>
      </c>
      <c r="AR18" s="8">
        <v>132.96645532523826</v>
      </c>
      <c r="AS18" s="8">
        <v>64.111476609471467</v>
      </c>
      <c r="AT18" s="8">
        <v>27.906370493034565</v>
      </c>
      <c r="AU18" s="8">
        <v>241.5109597389</v>
      </c>
      <c r="AV18" s="8">
        <v>126.9489599147544</v>
      </c>
      <c r="AW18" s="8">
        <v>1013.4340115204805</v>
      </c>
      <c r="AX18" s="8">
        <v>460.92648752766797</v>
      </c>
      <c r="AY18" s="8">
        <v>879.56509910461227</v>
      </c>
      <c r="AZ18" s="8">
        <v>2480.8745580675154</v>
      </c>
    </row>
    <row r="19" spans="1:57" x14ac:dyDescent="0.2">
      <c r="A19" s="7">
        <v>26</v>
      </c>
      <c r="B19" s="7" t="s">
        <v>82</v>
      </c>
      <c r="C19" s="8">
        <v>654.49061050482476</v>
      </c>
      <c r="D19" s="8">
        <v>71.647615342823187</v>
      </c>
      <c r="E19" s="8">
        <v>662.90901874229132</v>
      </c>
      <c r="F19" s="8">
        <v>270.02326395862718</v>
      </c>
      <c r="G19" s="8">
        <v>1659.0705085485665</v>
      </c>
      <c r="H19" s="8">
        <v>48.988818151558753</v>
      </c>
      <c r="I19" s="8">
        <v>5.3628454597921538</v>
      </c>
      <c r="J19" s="8">
        <v>49.618938528614599</v>
      </c>
      <c r="K19" s="8">
        <v>20.211322152591858</v>
      </c>
      <c r="L19" s="8">
        <v>124.18192429255737</v>
      </c>
      <c r="M19" s="8">
        <v>46.245444335071454</v>
      </c>
      <c r="N19" s="8">
        <v>5.0625261140437923</v>
      </c>
      <c r="O19" s="8">
        <v>46.840277971012178</v>
      </c>
      <c r="P19" s="8">
        <v>19.079488112046707</v>
      </c>
      <c r="Q19" s="8">
        <v>117.22773653217413</v>
      </c>
      <c r="R19" s="8">
        <v>0</v>
      </c>
      <c r="S19" s="8">
        <v>0</v>
      </c>
      <c r="T19" s="8">
        <v>0</v>
      </c>
      <c r="U19" s="8">
        <v>195.64555354261361</v>
      </c>
      <c r="V19" s="8">
        <v>195.64555354261361</v>
      </c>
      <c r="W19" s="8">
        <v>0</v>
      </c>
      <c r="X19" s="8">
        <v>0</v>
      </c>
      <c r="Y19" s="8">
        <v>0</v>
      </c>
      <c r="Z19" s="8">
        <v>0</v>
      </c>
      <c r="AA19" s="8">
        <v>0</v>
      </c>
      <c r="AB19" s="8">
        <v>0</v>
      </c>
      <c r="AC19" s="8">
        <v>0</v>
      </c>
      <c r="AD19" s="8">
        <v>0</v>
      </c>
      <c r="AE19" s="8">
        <v>0</v>
      </c>
      <c r="AF19" s="8">
        <v>0</v>
      </c>
      <c r="AG19" s="8">
        <v>0</v>
      </c>
      <c r="AH19" s="8">
        <v>0</v>
      </c>
      <c r="AI19" s="8">
        <v>0</v>
      </c>
      <c r="AJ19" s="8">
        <v>0</v>
      </c>
      <c r="AK19" s="8">
        <v>0</v>
      </c>
      <c r="AL19" s="8">
        <v>12.93304799201151</v>
      </c>
      <c r="AM19" s="8">
        <v>1.4157912013851286</v>
      </c>
      <c r="AN19" s="8">
        <v>13.099399771554259</v>
      </c>
      <c r="AO19" s="8">
        <v>5.3357890482842487</v>
      </c>
      <c r="AP19" s="8">
        <v>32.784028013235144</v>
      </c>
      <c r="AQ19" s="8">
        <v>69.760077047819678</v>
      </c>
      <c r="AR19" s="8">
        <v>7.6366919347440296</v>
      </c>
      <c r="AS19" s="8">
        <v>70.657368464747222</v>
      </c>
      <c r="AT19" s="8">
        <v>28.780922745290809</v>
      </c>
      <c r="AU19" s="8">
        <v>176.83506019260176</v>
      </c>
      <c r="AV19" s="8">
        <v>832.41799803128617</v>
      </c>
      <c r="AW19" s="8">
        <v>91.125470052788287</v>
      </c>
      <c r="AX19" s="8">
        <v>843.12500347821958</v>
      </c>
      <c r="AY19" s="8">
        <v>539.07633955945448</v>
      </c>
      <c r="AZ19" s="8">
        <v>2305.7448111217486</v>
      </c>
    </row>
    <row r="20" spans="1:57" x14ac:dyDescent="0.2">
      <c r="A20" s="7">
        <v>27</v>
      </c>
      <c r="B20" s="7" t="s">
        <v>83</v>
      </c>
      <c r="C20" s="8">
        <v>575.24075427788136</v>
      </c>
      <c r="D20" s="8">
        <v>112.2783566573825</v>
      </c>
      <c r="E20" s="8">
        <v>775.61720636675284</v>
      </c>
      <c r="F20" s="8">
        <v>840.1628180721226</v>
      </c>
      <c r="G20" s="8">
        <v>2303.2991353741395</v>
      </c>
      <c r="H20" s="8">
        <v>0</v>
      </c>
      <c r="I20" s="8">
        <v>0</v>
      </c>
      <c r="J20" s="8">
        <v>0</v>
      </c>
      <c r="K20" s="8">
        <v>0</v>
      </c>
      <c r="L20" s="8">
        <v>0</v>
      </c>
      <c r="M20" s="8">
        <v>0</v>
      </c>
      <c r="N20" s="8">
        <v>0</v>
      </c>
      <c r="O20" s="8">
        <v>0</v>
      </c>
      <c r="P20" s="8">
        <v>0</v>
      </c>
      <c r="Q20" s="8">
        <v>0</v>
      </c>
      <c r="R20" s="8">
        <v>0</v>
      </c>
      <c r="S20" s="8">
        <v>0</v>
      </c>
      <c r="T20" s="8">
        <v>0</v>
      </c>
      <c r="U20" s="8">
        <v>131.82586068536983</v>
      </c>
      <c r="V20" s="8">
        <v>131.82586068536983</v>
      </c>
      <c r="W20" s="8">
        <v>0</v>
      </c>
      <c r="X20" s="8">
        <v>0</v>
      </c>
      <c r="Y20" s="8">
        <v>0</v>
      </c>
      <c r="Z20" s="8">
        <v>0</v>
      </c>
      <c r="AA20" s="8">
        <v>0</v>
      </c>
      <c r="AB20" s="8">
        <v>0</v>
      </c>
      <c r="AC20" s="8">
        <v>0</v>
      </c>
      <c r="AD20" s="8">
        <v>0</v>
      </c>
      <c r="AE20" s="8">
        <v>0</v>
      </c>
      <c r="AF20" s="8">
        <v>0</v>
      </c>
      <c r="AG20" s="8">
        <v>0</v>
      </c>
      <c r="AH20" s="8">
        <v>0</v>
      </c>
      <c r="AI20" s="8">
        <v>0</v>
      </c>
      <c r="AJ20" s="8">
        <v>0</v>
      </c>
      <c r="AK20" s="8">
        <v>0</v>
      </c>
      <c r="AL20" s="8">
        <v>0</v>
      </c>
      <c r="AM20" s="8">
        <v>0</v>
      </c>
      <c r="AN20" s="8">
        <v>0</v>
      </c>
      <c r="AO20" s="8">
        <v>0</v>
      </c>
      <c r="AP20" s="8">
        <v>0</v>
      </c>
      <c r="AQ20" s="8">
        <v>70.317655571989604</v>
      </c>
      <c r="AR20" s="8">
        <v>13.724950384528773</v>
      </c>
      <c r="AS20" s="8">
        <v>94.811751718585086</v>
      </c>
      <c r="AT20" s="8">
        <v>102.70183262615072</v>
      </c>
      <c r="AU20" s="8">
        <v>281.55619030125422</v>
      </c>
      <c r="AV20" s="8">
        <v>645.55840984987094</v>
      </c>
      <c r="AW20" s="8">
        <v>126.00330704191127</v>
      </c>
      <c r="AX20" s="8">
        <v>870.42895808533797</v>
      </c>
      <c r="AY20" s="8">
        <v>1074.6905113836431</v>
      </c>
      <c r="AZ20" s="8">
        <v>2716.6811863607636</v>
      </c>
    </row>
    <row r="21" spans="1:57" x14ac:dyDescent="0.2">
      <c r="A21" s="7">
        <v>28</v>
      </c>
      <c r="B21" s="7" t="s">
        <v>84</v>
      </c>
      <c r="C21" s="8">
        <v>0</v>
      </c>
      <c r="D21" s="8">
        <v>5.5209874486080883</v>
      </c>
      <c r="E21" s="8">
        <v>25.227235590693578</v>
      </c>
      <c r="F21" s="8">
        <v>22.107192905577385</v>
      </c>
      <c r="G21" s="8">
        <v>52.855415944879049</v>
      </c>
      <c r="H21" s="8">
        <v>4.7762615793791356</v>
      </c>
      <c r="I21" s="8">
        <v>50.266175546901259</v>
      </c>
      <c r="J21" s="8">
        <v>229.68294432267501</v>
      </c>
      <c r="K21" s="8">
        <v>201.27632054681118</v>
      </c>
      <c r="L21" s="8">
        <v>486.00170199576661</v>
      </c>
      <c r="M21" s="8">
        <v>0</v>
      </c>
      <c r="N21" s="8">
        <v>0</v>
      </c>
      <c r="O21" s="8">
        <v>0</v>
      </c>
      <c r="P21" s="8">
        <v>0</v>
      </c>
      <c r="Q21" s="8">
        <v>0</v>
      </c>
      <c r="R21" s="8">
        <v>0</v>
      </c>
      <c r="S21" s="8">
        <v>0</v>
      </c>
      <c r="T21" s="8">
        <v>0</v>
      </c>
      <c r="U21" s="8">
        <v>11.533709839586773</v>
      </c>
      <c r="V21" s="8">
        <v>11.533709839586773</v>
      </c>
      <c r="W21" s="8">
        <v>0</v>
      </c>
      <c r="X21" s="8">
        <v>0</v>
      </c>
      <c r="Y21" s="8">
        <v>0</v>
      </c>
      <c r="Z21" s="8">
        <v>35.822774584867638</v>
      </c>
      <c r="AA21" s="8">
        <v>35.822774584867638</v>
      </c>
      <c r="AB21" s="8">
        <v>0</v>
      </c>
      <c r="AC21" s="8">
        <v>0</v>
      </c>
      <c r="AD21" s="8">
        <v>0</v>
      </c>
      <c r="AE21" s="8">
        <v>43.835385802997976</v>
      </c>
      <c r="AF21" s="8">
        <v>43.835385802997976</v>
      </c>
      <c r="AG21" s="8">
        <v>0</v>
      </c>
      <c r="AH21" s="8">
        <v>0</v>
      </c>
      <c r="AI21" s="8">
        <v>0</v>
      </c>
      <c r="AJ21" s="8">
        <v>0</v>
      </c>
      <c r="AK21" s="8">
        <v>0</v>
      </c>
      <c r="AL21" s="8">
        <v>2.7089604635768652</v>
      </c>
      <c r="AM21" s="8">
        <v>28.509552910515055</v>
      </c>
      <c r="AN21" s="8">
        <v>130.26966906802718</v>
      </c>
      <c r="AO21" s="8">
        <v>114.15823558943606</v>
      </c>
      <c r="AP21" s="8">
        <v>275.64641803155519</v>
      </c>
      <c r="AQ21" s="8">
        <v>0</v>
      </c>
      <c r="AR21" s="8">
        <v>2.650472538562302</v>
      </c>
      <c r="AS21" s="8">
        <v>12.110894252047636</v>
      </c>
      <c r="AT21" s="8">
        <v>10.61304852553226</v>
      </c>
      <c r="AU21" s="8">
        <v>25.374415316142198</v>
      </c>
      <c r="AV21" s="8">
        <v>7.4852220429560008</v>
      </c>
      <c r="AW21" s="8">
        <v>86.9471884445867</v>
      </c>
      <c r="AX21" s="8">
        <v>397.29074323344344</v>
      </c>
      <c r="AY21" s="8">
        <v>439.34666779480932</v>
      </c>
      <c r="AZ21" s="8">
        <v>931.06982151579541</v>
      </c>
    </row>
    <row r="22" spans="1:57" x14ac:dyDescent="0.2">
      <c r="A22" s="7">
        <v>29</v>
      </c>
      <c r="B22" s="7" t="s">
        <v>85</v>
      </c>
      <c r="C22" s="8">
        <v>0</v>
      </c>
      <c r="D22" s="8">
        <v>7.0674703551760096</v>
      </c>
      <c r="E22" s="8">
        <v>15.207114583192757</v>
      </c>
      <c r="F22" s="8">
        <v>14.875546206472279</v>
      </c>
      <c r="G22" s="8">
        <v>37.150131144841041</v>
      </c>
      <c r="H22" s="8">
        <v>0</v>
      </c>
      <c r="I22" s="8">
        <v>64.346225897572396</v>
      </c>
      <c r="J22" s="8">
        <v>138.45412588165286</v>
      </c>
      <c r="K22" s="8">
        <v>135.4353408572031</v>
      </c>
      <c r="L22" s="8">
        <v>338.23569263642833</v>
      </c>
      <c r="M22" s="8">
        <v>0</v>
      </c>
      <c r="N22" s="8">
        <v>0</v>
      </c>
      <c r="O22" s="8">
        <v>0</v>
      </c>
      <c r="P22" s="8">
        <v>0</v>
      </c>
      <c r="Q22" s="8">
        <v>0</v>
      </c>
      <c r="R22" s="8">
        <v>0</v>
      </c>
      <c r="S22" s="8">
        <v>0</v>
      </c>
      <c r="T22" s="8">
        <v>0</v>
      </c>
      <c r="U22" s="8">
        <v>7.7608330638636573</v>
      </c>
      <c r="V22" s="8">
        <v>7.7608330638636573</v>
      </c>
      <c r="W22" s="8">
        <v>0</v>
      </c>
      <c r="X22" s="8">
        <v>0</v>
      </c>
      <c r="Y22" s="8">
        <v>0</v>
      </c>
      <c r="Z22" s="8">
        <v>24.104522942250128</v>
      </c>
      <c r="AA22" s="8">
        <v>24.104522942250128</v>
      </c>
      <c r="AB22" s="8">
        <v>0</v>
      </c>
      <c r="AC22" s="8">
        <v>0</v>
      </c>
      <c r="AD22" s="8">
        <v>0</v>
      </c>
      <c r="AE22" s="8">
        <v>29.496069888933054</v>
      </c>
      <c r="AF22" s="8">
        <v>29.496069888933054</v>
      </c>
      <c r="AG22" s="8">
        <v>0</v>
      </c>
      <c r="AH22" s="8">
        <v>0</v>
      </c>
      <c r="AI22" s="8">
        <v>0</v>
      </c>
      <c r="AJ22" s="8">
        <v>0</v>
      </c>
      <c r="AK22" s="8">
        <v>0</v>
      </c>
      <c r="AL22" s="8">
        <v>0</v>
      </c>
      <c r="AM22" s="8">
        <v>36.49535919252731</v>
      </c>
      <c r="AN22" s="8">
        <v>78.527263802257394</v>
      </c>
      <c r="AO22" s="8">
        <v>76.815094327583182</v>
      </c>
      <c r="AP22" s="8">
        <v>191.83771732236789</v>
      </c>
      <c r="AQ22" s="8">
        <v>0</v>
      </c>
      <c r="AR22" s="8">
        <v>3.3928959751972965</v>
      </c>
      <c r="AS22" s="8">
        <v>7.3005128102010772</v>
      </c>
      <c r="AT22" s="8">
        <v>7.1413360532651646</v>
      </c>
      <c r="AU22" s="8">
        <v>17.834744838663539</v>
      </c>
      <c r="AV22" s="8">
        <v>0</v>
      </c>
      <c r="AW22" s="8">
        <v>111.30195142047302</v>
      </c>
      <c r="AX22" s="8">
        <v>239.48901707730408</v>
      </c>
      <c r="AY22" s="8">
        <v>295.62874333957058</v>
      </c>
      <c r="AZ22" s="8">
        <v>646.41971183734768</v>
      </c>
      <c r="BB22" s="15"/>
      <c r="BC22" s="15"/>
      <c r="BD22" s="15"/>
      <c r="BE22" s="15"/>
    </row>
    <row r="23" spans="1:57" x14ac:dyDescent="0.2">
      <c r="A23" s="7">
        <v>30</v>
      </c>
      <c r="B23" s="7" t="s">
        <v>86</v>
      </c>
      <c r="C23" s="8">
        <v>0</v>
      </c>
      <c r="D23" s="8">
        <v>0</v>
      </c>
      <c r="E23" s="8">
        <v>0</v>
      </c>
      <c r="F23" s="8">
        <v>0.91478715412024447</v>
      </c>
      <c r="G23" s="8">
        <v>0.91478715412024447</v>
      </c>
      <c r="H23" s="8">
        <v>0</v>
      </c>
      <c r="I23" s="8">
        <v>3.0711117977910294</v>
      </c>
      <c r="J23" s="8">
        <v>3.3493253461331824</v>
      </c>
      <c r="K23" s="8">
        <v>7.745900711991097</v>
      </c>
      <c r="L23" s="8">
        <v>14.166337855915309</v>
      </c>
      <c r="M23" s="8">
        <v>0</v>
      </c>
      <c r="N23" s="8">
        <v>0</v>
      </c>
      <c r="O23" s="8">
        <v>0</v>
      </c>
      <c r="P23" s="8">
        <v>0</v>
      </c>
      <c r="Q23" s="8">
        <v>0</v>
      </c>
      <c r="R23" s="8">
        <v>0</v>
      </c>
      <c r="S23" s="8">
        <v>0</v>
      </c>
      <c r="T23" s="8">
        <v>0</v>
      </c>
      <c r="U23" s="8">
        <v>0.68596930376691767</v>
      </c>
      <c r="V23" s="8">
        <v>0.68596930376691767</v>
      </c>
      <c r="W23" s="8">
        <v>0</v>
      </c>
      <c r="X23" s="8">
        <v>0</v>
      </c>
      <c r="Y23" s="8">
        <v>0</v>
      </c>
      <c r="Z23" s="8">
        <v>2.1737553187883965</v>
      </c>
      <c r="AA23" s="8">
        <v>2.1737553187883965</v>
      </c>
      <c r="AB23" s="8">
        <v>0</v>
      </c>
      <c r="AC23" s="8">
        <v>0</v>
      </c>
      <c r="AD23" s="8">
        <v>0</v>
      </c>
      <c r="AE23" s="8">
        <v>7.3269353801187851</v>
      </c>
      <c r="AF23" s="8">
        <v>7.3269353801187851</v>
      </c>
      <c r="AG23" s="8">
        <v>0</v>
      </c>
      <c r="AH23" s="8">
        <v>0</v>
      </c>
      <c r="AI23" s="8">
        <v>0</v>
      </c>
      <c r="AJ23" s="8">
        <v>0</v>
      </c>
      <c r="AK23" s="8">
        <v>0</v>
      </c>
      <c r="AL23" s="8">
        <v>0</v>
      </c>
      <c r="AM23" s="8">
        <v>4.1331085770871399</v>
      </c>
      <c r="AN23" s="8">
        <v>4.5075289429435337</v>
      </c>
      <c r="AO23" s="8">
        <v>10.424449117424867</v>
      </c>
      <c r="AP23" s="8">
        <v>19.06508663745554</v>
      </c>
      <c r="AQ23" s="8">
        <v>0</v>
      </c>
      <c r="AR23" s="8">
        <v>0</v>
      </c>
      <c r="AS23" s="8">
        <v>0.69995785349060835</v>
      </c>
      <c r="AT23" s="8">
        <v>1.6187749697043226</v>
      </c>
      <c r="AU23" s="8">
        <v>2.3187328231949307</v>
      </c>
      <c r="AV23" s="8">
        <v>0</v>
      </c>
      <c r="AW23" s="8">
        <v>7.2042203748781688</v>
      </c>
      <c r="AX23" s="8">
        <v>8.556812142567324</v>
      </c>
      <c r="AY23" s="8">
        <v>30.890571955914627</v>
      </c>
      <c r="AZ23" s="8">
        <v>46.651604473360116</v>
      </c>
    </row>
    <row r="24" spans="1:57" x14ac:dyDescent="0.2">
      <c r="A24" s="7">
        <v>31</v>
      </c>
      <c r="B24" s="7" t="s">
        <v>87</v>
      </c>
      <c r="C24" s="8">
        <v>0</v>
      </c>
      <c r="D24" s="8">
        <v>2.8992962750175875</v>
      </c>
      <c r="E24" s="8">
        <v>8.1309614719369812</v>
      </c>
      <c r="F24" s="8">
        <v>7.0229671139483409</v>
      </c>
      <c r="G24" s="8">
        <v>18.053224860902908</v>
      </c>
      <c r="H24" s="8">
        <v>0</v>
      </c>
      <c r="I24" s="8">
        <v>10.948243260758815</v>
      </c>
      <c r="J24" s="8">
        <v>66.939887858096597</v>
      </c>
      <c r="K24" s="8">
        <v>59.466517127187359</v>
      </c>
      <c r="L24" s="8">
        <v>137.35464824604276</v>
      </c>
      <c r="M24" s="8">
        <v>0</v>
      </c>
      <c r="N24" s="8">
        <v>0</v>
      </c>
      <c r="O24" s="8">
        <v>0</v>
      </c>
      <c r="P24" s="8">
        <v>0</v>
      </c>
      <c r="Q24" s="8">
        <v>0</v>
      </c>
      <c r="R24" s="8">
        <v>0</v>
      </c>
      <c r="S24" s="8">
        <v>0</v>
      </c>
      <c r="T24" s="8">
        <v>0</v>
      </c>
      <c r="U24" s="8">
        <v>5.2662959245051431</v>
      </c>
      <c r="V24" s="8">
        <v>5.2662959245051431</v>
      </c>
      <c r="W24" s="8">
        <v>0</v>
      </c>
      <c r="X24" s="8">
        <v>0</v>
      </c>
      <c r="Y24" s="8">
        <v>0</v>
      </c>
      <c r="Z24" s="8">
        <v>16.688266826727354</v>
      </c>
      <c r="AA24" s="8">
        <v>16.688266826727354</v>
      </c>
      <c r="AB24" s="8">
        <v>0</v>
      </c>
      <c r="AC24" s="8">
        <v>0</v>
      </c>
      <c r="AD24" s="8">
        <v>0</v>
      </c>
      <c r="AE24" s="8">
        <v>56.250053347201941</v>
      </c>
      <c r="AF24" s="8">
        <v>56.250053347201941</v>
      </c>
      <c r="AG24" s="8">
        <v>0</v>
      </c>
      <c r="AH24" s="8">
        <v>0</v>
      </c>
      <c r="AI24" s="8">
        <v>0</v>
      </c>
      <c r="AJ24" s="8">
        <v>0</v>
      </c>
      <c r="AK24" s="8">
        <v>0</v>
      </c>
      <c r="AL24" s="8">
        <v>0</v>
      </c>
      <c r="AM24" s="8">
        <v>14.734168309218202</v>
      </c>
      <c r="AN24" s="8">
        <v>90.087838825845381</v>
      </c>
      <c r="AO24" s="8">
        <v>80.030161117762532</v>
      </c>
      <c r="AP24" s="8">
        <v>184.85216825282612</v>
      </c>
      <c r="AQ24" s="8">
        <v>0</v>
      </c>
      <c r="AR24" s="8">
        <v>2.6151686257323101</v>
      </c>
      <c r="AS24" s="8">
        <v>13.989414397185945</v>
      </c>
      <c r="AT24" s="8">
        <v>12.427594032023132</v>
      </c>
      <c r="AU24" s="8">
        <v>29.032177054941386</v>
      </c>
      <c r="AV24" s="8">
        <v>0</v>
      </c>
      <c r="AW24" s="8">
        <v>31.196876470726913</v>
      </c>
      <c r="AX24" s="8">
        <v>179.14810255306492</v>
      </c>
      <c r="AY24" s="8">
        <v>237.1518554893558</v>
      </c>
      <c r="AZ24" s="8">
        <v>447.49683451314763</v>
      </c>
    </row>
    <row r="25" spans="1:57" x14ac:dyDescent="0.2">
      <c r="A25" s="7">
        <v>32</v>
      </c>
      <c r="B25" s="7" t="s">
        <v>88</v>
      </c>
      <c r="C25" s="8">
        <v>0</v>
      </c>
      <c r="D25" s="8">
        <v>0</v>
      </c>
      <c r="E25" s="8">
        <v>2.454687627292687</v>
      </c>
      <c r="F25" s="8">
        <v>5.8022335295718062</v>
      </c>
      <c r="G25" s="8">
        <v>8.2569211568644931</v>
      </c>
      <c r="H25" s="8">
        <v>1.7706651296751108</v>
      </c>
      <c r="I25" s="8">
        <v>4.9743320779013764</v>
      </c>
      <c r="J25" s="8">
        <v>20.20874346345731</v>
      </c>
      <c r="K25" s="8">
        <v>49.130034921698574</v>
      </c>
      <c r="L25" s="8">
        <v>76.083775592732366</v>
      </c>
      <c r="M25" s="8">
        <v>0</v>
      </c>
      <c r="N25" s="8">
        <v>0</v>
      </c>
      <c r="O25" s="8">
        <v>0</v>
      </c>
      <c r="P25" s="8">
        <v>0</v>
      </c>
      <c r="Q25" s="8">
        <v>0</v>
      </c>
      <c r="R25" s="8">
        <v>0</v>
      </c>
      <c r="S25" s="8">
        <v>0</v>
      </c>
      <c r="T25" s="8">
        <v>0</v>
      </c>
      <c r="U25" s="8">
        <v>4.3509072866257856</v>
      </c>
      <c r="V25" s="8">
        <v>4.3509072866257856</v>
      </c>
      <c r="W25" s="8">
        <v>0</v>
      </c>
      <c r="X25" s="8">
        <v>0</v>
      </c>
      <c r="Y25" s="8">
        <v>0</v>
      </c>
      <c r="Z25" s="8">
        <v>13.787508863620545</v>
      </c>
      <c r="AA25" s="8">
        <v>13.787508863620545</v>
      </c>
      <c r="AB25" s="8">
        <v>0</v>
      </c>
      <c r="AC25" s="8">
        <v>0</v>
      </c>
      <c r="AD25" s="8">
        <v>0</v>
      </c>
      <c r="AE25" s="8">
        <v>46.472657535747466</v>
      </c>
      <c r="AF25" s="8">
        <v>46.472657535747466</v>
      </c>
      <c r="AG25" s="8">
        <v>0</v>
      </c>
      <c r="AH25" s="8">
        <v>0</v>
      </c>
      <c r="AI25" s="8">
        <v>0</v>
      </c>
      <c r="AJ25" s="8">
        <v>0</v>
      </c>
      <c r="AK25" s="8">
        <v>0</v>
      </c>
      <c r="AL25" s="8">
        <v>2.3829647751258078</v>
      </c>
      <c r="AM25" s="8">
        <v>6.6944663464357594</v>
      </c>
      <c r="AN25" s="8">
        <v>27.196968537923762</v>
      </c>
      <c r="AO25" s="8">
        <v>66.119302095585937</v>
      </c>
      <c r="AP25" s="8">
        <v>102.39370175507128</v>
      </c>
      <c r="AQ25" s="8">
        <v>0</v>
      </c>
      <c r="AR25" s="8">
        <v>1.1882013282192876</v>
      </c>
      <c r="AS25" s="8">
        <v>4.2233187984424223</v>
      </c>
      <c r="AT25" s="8">
        <v>10.267427088088956</v>
      </c>
      <c r="AU25" s="8">
        <v>15.678947214750666</v>
      </c>
      <c r="AV25" s="8">
        <v>4.1536299048009191</v>
      </c>
      <c r="AW25" s="8">
        <v>12.856999752556423</v>
      </c>
      <c r="AX25" s="8">
        <v>54.083718427116182</v>
      </c>
      <c r="AY25" s="8">
        <v>195.93007132093908</v>
      </c>
      <c r="AZ25" s="8">
        <v>267.02441940541263</v>
      </c>
    </row>
    <row r="26" spans="1:57" x14ac:dyDescent="0.2">
      <c r="A26" s="7">
        <v>33</v>
      </c>
      <c r="B26" s="7" t="s">
        <v>89</v>
      </c>
      <c r="C26" s="8">
        <v>0</v>
      </c>
      <c r="D26" s="8">
        <v>0</v>
      </c>
      <c r="E26" s="8">
        <v>3.6838000843977152</v>
      </c>
      <c r="F26" s="8">
        <v>4.4092343673943484</v>
      </c>
      <c r="G26" s="8">
        <v>8.0930344517920645</v>
      </c>
      <c r="H26" s="8">
        <v>0</v>
      </c>
      <c r="I26" s="8">
        <v>5.555915445724863</v>
      </c>
      <c r="J26" s="8">
        <v>30.327675932583876</v>
      </c>
      <c r="K26" s="8">
        <v>37.334905143679109</v>
      </c>
      <c r="L26" s="8">
        <v>73.218496521987845</v>
      </c>
      <c r="M26" s="8">
        <v>0</v>
      </c>
      <c r="N26" s="8">
        <v>0</v>
      </c>
      <c r="O26" s="8">
        <v>0</v>
      </c>
      <c r="P26" s="8">
        <v>0</v>
      </c>
      <c r="Q26" s="8">
        <v>0</v>
      </c>
      <c r="R26" s="8">
        <v>0</v>
      </c>
      <c r="S26" s="8">
        <v>0</v>
      </c>
      <c r="T26" s="8">
        <v>0</v>
      </c>
      <c r="U26" s="8">
        <v>3.3063422628135171</v>
      </c>
      <c r="V26" s="8">
        <v>3.3063422628135171</v>
      </c>
      <c r="W26" s="8">
        <v>0</v>
      </c>
      <c r="X26" s="8">
        <v>0</v>
      </c>
      <c r="Y26" s="8">
        <v>0</v>
      </c>
      <c r="Z26" s="8">
        <v>10.477406263018212</v>
      </c>
      <c r="AA26" s="8">
        <v>10.477406263018212</v>
      </c>
      <c r="AB26" s="8">
        <v>0</v>
      </c>
      <c r="AC26" s="8">
        <v>0</v>
      </c>
      <c r="AD26" s="8">
        <v>0</v>
      </c>
      <c r="AE26" s="8">
        <v>35.315510433425722</v>
      </c>
      <c r="AF26" s="8">
        <v>35.315510433425722</v>
      </c>
      <c r="AG26" s="8">
        <v>0</v>
      </c>
      <c r="AH26" s="8">
        <v>0</v>
      </c>
      <c r="AI26" s="8">
        <v>0</v>
      </c>
      <c r="AJ26" s="8">
        <v>0</v>
      </c>
      <c r="AK26" s="8">
        <v>0</v>
      </c>
      <c r="AL26" s="8">
        <v>0</v>
      </c>
      <c r="AM26" s="8">
        <v>7.4771624396132967</v>
      </c>
      <c r="AN26" s="8">
        <v>40.815048677238295</v>
      </c>
      <c r="AO26" s="8">
        <v>50.24539216874669</v>
      </c>
      <c r="AP26" s="8">
        <v>98.53760328559828</v>
      </c>
      <c r="AQ26" s="8">
        <v>0</v>
      </c>
      <c r="AR26" s="8">
        <v>1.327122115833784</v>
      </c>
      <c r="AS26" s="8">
        <v>6.3380211694388437</v>
      </c>
      <c r="AT26" s="8">
        <v>7.8024250748932635</v>
      </c>
      <c r="AU26" s="8">
        <v>15.467568360165892</v>
      </c>
      <c r="AV26" s="8">
        <v>0</v>
      </c>
      <c r="AW26" s="8">
        <v>14.360200001171943</v>
      </c>
      <c r="AX26" s="8">
        <v>81.164545863658731</v>
      </c>
      <c r="AY26" s="8">
        <v>148.89121571397087</v>
      </c>
      <c r="AZ26" s="8">
        <v>244.41596157880153</v>
      </c>
    </row>
    <row r="27" spans="1:57" x14ac:dyDescent="0.2">
      <c r="A27" s="7">
        <v>34</v>
      </c>
      <c r="B27" s="7" t="s">
        <v>90</v>
      </c>
      <c r="C27" s="8">
        <v>2.0080291440549298</v>
      </c>
      <c r="D27" s="8">
        <v>10.887890999424387</v>
      </c>
      <c r="E27" s="8">
        <v>34.386949649530351</v>
      </c>
      <c r="F27" s="8">
        <v>16.096041459779947</v>
      </c>
      <c r="G27" s="8">
        <v>63.378911252789614</v>
      </c>
      <c r="H27" s="8">
        <v>16.295473390419232</v>
      </c>
      <c r="I27" s="8">
        <v>88.356953674797708</v>
      </c>
      <c r="J27" s="8">
        <v>279.05552299906225</v>
      </c>
      <c r="K27" s="8">
        <v>130.62191655708054</v>
      </c>
      <c r="L27" s="8">
        <v>514.32986662135966</v>
      </c>
      <c r="M27" s="8">
        <v>0</v>
      </c>
      <c r="N27" s="8">
        <v>0</v>
      </c>
      <c r="O27" s="8">
        <v>0</v>
      </c>
      <c r="P27" s="8">
        <v>0</v>
      </c>
      <c r="Q27" s="8">
        <v>0</v>
      </c>
      <c r="R27" s="8">
        <v>0</v>
      </c>
      <c r="S27" s="8">
        <v>0</v>
      </c>
      <c r="T27" s="8">
        <v>0</v>
      </c>
      <c r="U27" s="8">
        <v>16.188433515808018</v>
      </c>
      <c r="V27" s="8">
        <v>16.188433515808018</v>
      </c>
      <c r="W27" s="8">
        <v>0</v>
      </c>
      <c r="X27" s="8">
        <v>0</v>
      </c>
      <c r="Y27" s="8">
        <v>0</v>
      </c>
      <c r="Z27" s="8">
        <v>49.704530593270277</v>
      </c>
      <c r="AA27" s="8">
        <v>49.704530593270277</v>
      </c>
      <c r="AB27" s="8">
        <v>0</v>
      </c>
      <c r="AC27" s="8">
        <v>0</v>
      </c>
      <c r="AD27" s="8">
        <v>0</v>
      </c>
      <c r="AE27" s="8">
        <v>99.409061186540555</v>
      </c>
      <c r="AF27" s="8">
        <v>99.409061186540555</v>
      </c>
      <c r="AG27" s="8">
        <v>0</v>
      </c>
      <c r="AH27" s="8">
        <v>0</v>
      </c>
      <c r="AI27" s="8">
        <v>0</v>
      </c>
      <c r="AJ27" s="8">
        <v>0</v>
      </c>
      <c r="AK27" s="8">
        <v>0</v>
      </c>
      <c r="AL27" s="8">
        <v>20.719714813323442</v>
      </c>
      <c r="AM27" s="8">
        <v>112.34597719586351</v>
      </c>
      <c r="AN27" s="8">
        <v>354.81944679329382</v>
      </c>
      <c r="AO27" s="8">
        <v>166.08593040467738</v>
      </c>
      <c r="AP27" s="8">
        <v>653.97106920715817</v>
      </c>
      <c r="AQ27" s="8">
        <v>2.7774221349054731</v>
      </c>
      <c r="AR27" s="8">
        <v>15.05967657579582</v>
      </c>
      <c r="AS27" s="8">
        <v>47.562594094437593</v>
      </c>
      <c r="AT27" s="8">
        <v>22.26337300288013</v>
      </c>
      <c r="AU27" s="8">
        <v>87.663065808019013</v>
      </c>
      <c r="AV27" s="8">
        <v>41.800639482703076</v>
      </c>
      <c r="AW27" s="8">
        <v>226.65049844588142</v>
      </c>
      <c r="AX27" s="8">
        <v>715.82451353632405</v>
      </c>
      <c r="AY27" s="8">
        <v>500.36928672003683</v>
      </c>
      <c r="AZ27" s="8">
        <v>1484.6449381849452</v>
      </c>
    </row>
    <row r="28" spans="1:57" x14ac:dyDescent="0.2">
      <c r="A28" s="7">
        <v>35</v>
      </c>
      <c r="B28" s="7" t="s">
        <v>91</v>
      </c>
      <c r="C28" s="8">
        <v>0</v>
      </c>
      <c r="D28" s="8">
        <v>0</v>
      </c>
      <c r="E28" s="8">
        <v>0</v>
      </c>
      <c r="F28" s="8">
        <v>0</v>
      </c>
      <c r="G28" s="8">
        <v>0</v>
      </c>
      <c r="H28" s="8">
        <v>0</v>
      </c>
      <c r="I28" s="8">
        <v>29.838779138977362</v>
      </c>
      <c r="J28" s="8">
        <v>91.012177380937104</v>
      </c>
      <c r="K28" s="8">
        <v>38.255528567017976</v>
      </c>
      <c r="L28" s="8">
        <v>159.10648508693245</v>
      </c>
      <c r="M28" s="8">
        <v>0</v>
      </c>
      <c r="N28" s="8">
        <v>0</v>
      </c>
      <c r="O28" s="8">
        <v>0</v>
      </c>
      <c r="P28" s="8">
        <v>0</v>
      </c>
      <c r="Q28" s="8">
        <v>0</v>
      </c>
      <c r="R28" s="8">
        <v>0</v>
      </c>
      <c r="S28" s="8">
        <v>0</v>
      </c>
      <c r="T28" s="8">
        <v>0</v>
      </c>
      <c r="U28" s="8">
        <v>5.652067667272644</v>
      </c>
      <c r="V28" s="8">
        <v>5.652067667272644</v>
      </c>
      <c r="W28" s="8">
        <v>0</v>
      </c>
      <c r="X28" s="8">
        <v>0</v>
      </c>
      <c r="Y28" s="8">
        <v>0</v>
      </c>
      <c r="Z28" s="8">
        <v>16.398823754249459</v>
      </c>
      <c r="AA28" s="8">
        <v>16.398823754249459</v>
      </c>
      <c r="AB28" s="8">
        <v>0</v>
      </c>
      <c r="AC28" s="8">
        <v>0</v>
      </c>
      <c r="AD28" s="8">
        <v>0</v>
      </c>
      <c r="AE28" s="8">
        <v>0</v>
      </c>
      <c r="AF28" s="8">
        <v>0</v>
      </c>
      <c r="AG28" s="8">
        <v>0</v>
      </c>
      <c r="AH28" s="8">
        <v>0</v>
      </c>
      <c r="AI28" s="8">
        <v>0</v>
      </c>
      <c r="AJ28" s="8">
        <v>0</v>
      </c>
      <c r="AK28" s="8">
        <v>0</v>
      </c>
      <c r="AL28" s="8">
        <v>0</v>
      </c>
      <c r="AM28" s="8">
        <v>36.624937047075662</v>
      </c>
      <c r="AN28" s="8">
        <v>81.277621111855254</v>
      </c>
      <c r="AO28" s="8">
        <v>34.846924017346481</v>
      </c>
      <c r="AP28" s="8">
        <v>152.74948217627741</v>
      </c>
      <c r="AQ28" s="8">
        <v>0</v>
      </c>
      <c r="AR28" s="8">
        <v>5.1148181416693852</v>
      </c>
      <c r="AS28" s="8">
        <v>16.627042656522075</v>
      </c>
      <c r="AT28" s="8">
        <v>6.9559882041191257</v>
      </c>
      <c r="AU28" s="8">
        <v>28.697849002310587</v>
      </c>
      <c r="AV28" s="8">
        <v>0</v>
      </c>
      <c r="AW28" s="8">
        <v>71.578534327722409</v>
      </c>
      <c r="AX28" s="8">
        <v>188.91684114931445</v>
      </c>
      <c r="AY28" s="8">
        <v>102.10933221000569</v>
      </c>
      <c r="AZ28" s="8">
        <v>362.60470768704255</v>
      </c>
    </row>
    <row r="29" spans="1:57" x14ac:dyDescent="0.2">
      <c r="A29" s="7">
        <v>36</v>
      </c>
      <c r="B29" s="7" t="s">
        <v>92</v>
      </c>
      <c r="C29" s="8">
        <v>0</v>
      </c>
      <c r="D29" s="8">
        <v>0</v>
      </c>
      <c r="E29" s="8">
        <v>0</v>
      </c>
      <c r="F29" s="8">
        <v>0</v>
      </c>
      <c r="G29" s="8">
        <v>0</v>
      </c>
      <c r="H29" s="8">
        <v>0</v>
      </c>
      <c r="I29" s="8">
        <v>202.83025196673609</v>
      </c>
      <c r="J29" s="8">
        <v>85.75698807894652</v>
      </c>
      <c r="K29" s="8">
        <v>20.972808073833999</v>
      </c>
      <c r="L29" s="8">
        <v>309.56004811951664</v>
      </c>
      <c r="M29" s="8">
        <v>0</v>
      </c>
      <c r="N29" s="8">
        <v>94.346949220010643</v>
      </c>
      <c r="O29" s="8">
        <v>47.745298644176792</v>
      </c>
      <c r="P29" s="8">
        <v>11.513476358657037</v>
      </c>
      <c r="Q29" s="8">
        <v>153.60572422284446</v>
      </c>
      <c r="R29" s="8">
        <v>0</v>
      </c>
      <c r="S29" s="8">
        <v>0</v>
      </c>
      <c r="T29" s="8">
        <v>0</v>
      </c>
      <c r="U29" s="8">
        <v>121.18601123477417</v>
      </c>
      <c r="V29" s="8">
        <v>121.18601123477417</v>
      </c>
      <c r="W29" s="8">
        <v>0</v>
      </c>
      <c r="X29" s="8">
        <v>0</v>
      </c>
      <c r="Y29" s="8">
        <v>0</v>
      </c>
      <c r="Z29" s="8">
        <v>28.010404511767671</v>
      </c>
      <c r="AA29" s="8">
        <v>28.010404511767671</v>
      </c>
      <c r="AB29" s="8">
        <v>0</v>
      </c>
      <c r="AC29" s="8">
        <v>0</v>
      </c>
      <c r="AD29" s="8">
        <v>0</v>
      </c>
      <c r="AE29" s="8">
        <v>0</v>
      </c>
      <c r="AF29" s="8">
        <v>0</v>
      </c>
      <c r="AG29" s="8">
        <v>0</v>
      </c>
      <c r="AH29" s="8">
        <v>0</v>
      </c>
      <c r="AI29" s="8">
        <v>0</v>
      </c>
      <c r="AJ29" s="8">
        <v>0</v>
      </c>
      <c r="AK29" s="8">
        <v>0</v>
      </c>
      <c r="AL29" s="8">
        <v>0</v>
      </c>
      <c r="AM29" s="8">
        <v>73.363586145922469</v>
      </c>
      <c r="AN29" s="8">
        <v>22.567995366528198</v>
      </c>
      <c r="AO29" s="8">
        <v>5.6296164781662306</v>
      </c>
      <c r="AP29" s="8">
        <v>101.5611979906169</v>
      </c>
      <c r="AQ29" s="8">
        <v>0</v>
      </c>
      <c r="AR29" s="8">
        <v>55.95833111438639</v>
      </c>
      <c r="AS29" s="8">
        <v>25.215518476661224</v>
      </c>
      <c r="AT29" s="8">
        <v>6.1376778408249235</v>
      </c>
      <c r="AU29" s="8">
        <v>87.311527431872534</v>
      </c>
      <c r="AV29" s="8">
        <v>0</v>
      </c>
      <c r="AW29" s="8">
        <v>426.49911844705559</v>
      </c>
      <c r="AX29" s="8">
        <v>181.28580056631273</v>
      </c>
      <c r="AY29" s="8">
        <v>193.44999449802404</v>
      </c>
      <c r="AZ29" s="8">
        <v>801.23491351139239</v>
      </c>
    </row>
    <row r="30" spans="1:57" x14ac:dyDescent="0.2">
      <c r="A30" s="7">
        <v>37</v>
      </c>
      <c r="B30" s="7" t="s">
        <v>93</v>
      </c>
      <c r="C30" s="8">
        <v>0</v>
      </c>
      <c r="D30" s="8">
        <v>0</v>
      </c>
      <c r="E30" s="8">
        <v>0</v>
      </c>
      <c r="F30" s="8">
        <v>0</v>
      </c>
      <c r="G30" s="8">
        <v>0</v>
      </c>
      <c r="H30" s="8">
        <v>0</v>
      </c>
      <c r="I30" s="8">
        <v>662.25653699131033</v>
      </c>
      <c r="J30" s="8">
        <v>9.9261865547049712</v>
      </c>
      <c r="K30" s="8">
        <v>5.4816748124799561</v>
      </c>
      <c r="L30" s="8">
        <v>677.6643983584953</v>
      </c>
      <c r="M30" s="8">
        <v>0</v>
      </c>
      <c r="N30" s="8">
        <v>308.05012201230318</v>
      </c>
      <c r="O30" s="8">
        <v>5.5264154218652086</v>
      </c>
      <c r="P30" s="8">
        <v>3.0092838849784092</v>
      </c>
      <c r="Q30" s="8">
        <v>316.58582131914682</v>
      </c>
      <c r="R30" s="8">
        <v>0</v>
      </c>
      <c r="S30" s="8">
        <v>0</v>
      </c>
      <c r="T30" s="8">
        <v>0</v>
      </c>
      <c r="U30" s="8">
        <v>31.674456900188215</v>
      </c>
      <c r="V30" s="8">
        <v>31.674456900188215</v>
      </c>
      <c r="W30" s="8">
        <v>0</v>
      </c>
      <c r="X30" s="8">
        <v>0</v>
      </c>
      <c r="Y30" s="8">
        <v>0</v>
      </c>
      <c r="Z30" s="8">
        <v>7.3210954088258475</v>
      </c>
      <c r="AA30" s="8">
        <v>7.3210954088258475</v>
      </c>
      <c r="AB30" s="8">
        <v>0</v>
      </c>
      <c r="AC30" s="8">
        <v>0</v>
      </c>
      <c r="AD30" s="8">
        <v>0</v>
      </c>
      <c r="AE30" s="8">
        <v>0</v>
      </c>
      <c r="AF30" s="8">
        <v>0</v>
      </c>
      <c r="AG30" s="8">
        <v>0</v>
      </c>
      <c r="AH30" s="8">
        <v>0</v>
      </c>
      <c r="AI30" s="8">
        <v>0</v>
      </c>
      <c r="AJ30" s="8">
        <v>0</v>
      </c>
      <c r="AK30" s="8">
        <v>0</v>
      </c>
      <c r="AL30" s="8">
        <v>0</v>
      </c>
      <c r="AM30" s="8">
        <v>239.53781071193586</v>
      </c>
      <c r="AN30" s="8">
        <v>2.6121968272445901</v>
      </c>
      <c r="AO30" s="8">
        <v>1.4714160709260014</v>
      </c>
      <c r="AP30" s="8">
        <v>243.62142361010646</v>
      </c>
      <c r="AQ30" s="8">
        <v>0</v>
      </c>
      <c r="AR30" s="8">
        <v>182.70830026728069</v>
      </c>
      <c r="AS30" s="8">
        <v>2.9186419215485122</v>
      </c>
      <c r="AT30" s="8">
        <v>1.6042083591630281</v>
      </c>
      <c r="AU30" s="8">
        <v>187.23115054799223</v>
      </c>
      <c r="AV30" s="8">
        <v>0</v>
      </c>
      <c r="AW30" s="8">
        <v>1392.5527699828299</v>
      </c>
      <c r="AX30" s="8">
        <v>20.98344072536328</v>
      </c>
      <c r="AY30" s="8">
        <v>50.562135436561462</v>
      </c>
      <c r="AZ30" s="8">
        <v>1464.0983461447547</v>
      </c>
    </row>
    <row r="31" spans="1:57" x14ac:dyDescent="0.2">
      <c r="A31" s="7">
        <v>41</v>
      </c>
      <c r="B31" s="7" t="s">
        <v>94</v>
      </c>
      <c r="C31" s="8">
        <v>0</v>
      </c>
      <c r="D31" s="8">
        <v>0</v>
      </c>
      <c r="E31" s="8">
        <v>0</v>
      </c>
      <c r="F31" s="8">
        <v>0</v>
      </c>
      <c r="G31" s="8">
        <v>0</v>
      </c>
      <c r="H31" s="8">
        <v>0</v>
      </c>
      <c r="I31" s="8">
        <v>114.54950307417513</v>
      </c>
      <c r="J31" s="8">
        <v>14.183623518315992</v>
      </c>
      <c r="K31" s="8">
        <v>47.880781524598113</v>
      </c>
      <c r="L31" s="8">
        <v>176.61390811708924</v>
      </c>
      <c r="M31" s="8">
        <v>0</v>
      </c>
      <c r="N31" s="8">
        <v>53.282959740586691</v>
      </c>
      <c r="O31" s="8">
        <v>7.8967481940380839</v>
      </c>
      <c r="P31" s="8">
        <v>26.285190050695277</v>
      </c>
      <c r="Q31" s="8">
        <v>87.46489798532005</v>
      </c>
      <c r="R31" s="8">
        <v>0</v>
      </c>
      <c r="S31" s="8">
        <v>0</v>
      </c>
      <c r="T31" s="8">
        <v>0</v>
      </c>
      <c r="U31" s="8">
        <v>276.66685869351852</v>
      </c>
      <c r="V31" s="8">
        <v>276.66685869351852</v>
      </c>
      <c r="W31" s="8">
        <v>0</v>
      </c>
      <c r="X31" s="8">
        <v>0</v>
      </c>
      <c r="Y31" s="8">
        <v>0</v>
      </c>
      <c r="Z31" s="8">
        <v>63.947567446479297</v>
      </c>
      <c r="AA31" s="8">
        <v>63.947567446479297</v>
      </c>
      <c r="AB31" s="8">
        <v>0</v>
      </c>
      <c r="AC31" s="8">
        <v>0</v>
      </c>
      <c r="AD31" s="8">
        <v>0</v>
      </c>
      <c r="AE31" s="8">
        <v>0</v>
      </c>
      <c r="AF31" s="8">
        <v>0</v>
      </c>
      <c r="AG31" s="8">
        <v>0</v>
      </c>
      <c r="AH31" s="8">
        <v>0</v>
      </c>
      <c r="AI31" s="8">
        <v>0</v>
      </c>
      <c r="AJ31" s="8">
        <v>0</v>
      </c>
      <c r="AK31" s="8">
        <v>0</v>
      </c>
      <c r="AL31" s="8">
        <v>0</v>
      </c>
      <c r="AM31" s="8">
        <v>41.432489755685282</v>
      </c>
      <c r="AN31" s="8">
        <v>3.7325931916739008</v>
      </c>
      <c r="AO31" s="8">
        <v>12.85237702597632</v>
      </c>
      <c r="AP31" s="8">
        <v>58.017459973335505</v>
      </c>
      <c r="AQ31" s="8">
        <v>0</v>
      </c>
      <c r="AR31" s="8">
        <v>31.602776015208743</v>
      </c>
      <c r="AS31" s="8">
        <v>4.1704755367907618</v>
      </c>
      <c r="AT31" s="8">
        <v>14.012277742223299</v>
      </c>
      <c r="AU31" s="8">
        <v>49.785529294222805</v>
      </c>
      <c r="AV31" s="8">
        <v>0</v>
      </c>
      <c r="AW31" s="8">
        <v>240.86772858565587</v>
      </c>
      <c r="AX31" s="8">
        <v>29.98344044081874</v>
      </c>
      <c r="AY31" s="8">
        <v>441.64505248349082</v>
      </c>
      <c r="AZ31" s="8">
        <v>712.49622150996538</v>
      </c>
      <c r="BB31" s="15"/>
      <c r="BC31" s="15"/>
      <c r="BD31" s="15"/>
      <c r="BE31" s="15"/>
    </row>
    <row r="32" spans="1:57" x14ac:dyDescent="0.2">
      <c r="A32" s="7">
        <v>23</v>
      </c>
      <c r="B32" s="7" t="s">
        <v>95</v>
      </c>
      <c r="C32" s="8">
        <v>0</v>
      </c>
      <c r="D32" s="8">
        <v>0</v>
      </c>
      <c r="E32" s="8">
        <v>0</v>
      </c>
      <c r="F32" s="8">
        <v>0</v>
      </c>
      <c r="G32" s="8">
        <v>0</v>
      </c>
      <c r="H32" s="8">
        <v>203.71422232340396</v>
      </c>
      <c r="I32" s="8">
        <v>2267.0621610150533</v>
      </c>
      <c r="J32" s="8">
        <v>77.016127936269442</v>
      </c>
      <c r="K32" s="8">
        <v>54.703509573447178</v>
      </c>
      <c r="L32" s="8">
        <v>2602.4960208481739</v>
      </c>
      <c r="M32" s="8">
        <v>93.336562981561627</v>
      </c>
      <c r="N32" s="8">
        <v>1038.7089706420893</v>
      </c>
      <c r="O32" s="8">
        <v>35.286788490926924</v>
      </c>
      <c r="P32" s="8">
        <v>25.063726569413515</v>
      </c>
      <c r="Q32" s="8">
        <v>1192.3960486839915</v>
      </c>
      <c r="R32" s="8">
        <v>0</v>
      </c>
      <c r="S32" s="8">
        <v>0</v>
      </c>
      <c r="T32" s="8">
        <v>0</v>
      </c>
      <c r="U32" s="8">
        <v>265.14700576985604</v>
      </c>
      <c r="V32" s="8">
        <v>265.14700576985604</v>
      </c>
      <c r="W32" s="8">
        <v>0</v>
      </c>
      <c r="X32" s="8">
        <v>0</v>
      </c>
      <c r="Y32" s="8">
        <v>0</v>
      </c>
      <c r="Z32" s="8">
        <v>64.854396396087125</v>
      </c>
      <c r="AA32" s="8">
        <v>64.854396396087125</v>
      </c>
      <c r="AB32" s="8">
        <v>0</v>
      </c>
      <c r="AC32" s="8">
        <v>0</v>
      </c>
      <c r="AD32" s="8">
        <v>0</v>
      </c>
      <c r="AE32" s="8">
        <v>0</v>
      </c>
      <c r="AF32" s="8">
        <v>0</v>
      </c>
      <c r="AG32" s="8">
        <v>0</v>
      </c>
      <c r="AH32" s="8">
        <v>0</v>
      </c>
      <c r="AI32" s="8">
        <v>0</v>
      </c>
      <c r="AJ32" s="8">
        <v>0</v>
      </c>
      <c r="AK32" s="8">
        <v>0</v>
      </c>
      <c r="AL32" s="8">
        <v>76.329097528285871</v>
      </c>
      <c r="AM32" s="8">
        <v>849.43901715459299</v>
      </c>
      <c r="AN32" s="8">
        <v>28.856952025499716</v>
      </c>
      <c r="AO32" s="8">
        <v>20.496701063622623</v>
      </c>
      <c r="AP32" s="8">
        <v>975.12176777200114</v>
      </c>
      <c r="AQ32" s="8">
        <v>55.882926048161501</v>
      </c>
      <c r="AR32" s="8">
        <v>621.90094361435479</v>
      </c>
      <c r="AS32" s="8">
        <v>21.127079557291335</v>
      </c>
      <c r="AT32" s="8">
        <v>15.006277643270064</v>
      </c>
      <c r="AU32" s="8">
        <v>713.91722686307764</v>
      </c>
      <c r="AV32" s="8">
        <v>429.26280888141298</v>
      </c>
      <c r="AW32" s="8">
        <v>4777.1110924260902</v>
      </c>
      <c r="AX32" s="8">
        <v>162.28694800998741</v>
      </c>
      <c r="AY32" s="8">
        <v>445.27161701569651</v>
      </c>
      <c r="AZ32" s="8">
        <v>5813.9324663331863</v>
      </c>
    </row>
    <row r="33" spans="1:59" x14ac:dyDescent="0.2">
      <c r="A33" s="7"/>
      <c r="B33" s="7"/>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row>
    <row r="35" spans="1:59" ht="18" thickBot="1" x14ac:dyDescent="0.35">
      <c r="A35" s="262" t="s">
        <v>145</v>
      </c>
    </row>
    <row r="36" spans="1:59" ht="13.5" thickTop="1" x14ac:dyDescent="0.2"/>
    <row r="37" spans="1:59" x14ac:dyDescent="0.2">
      <c r="A37" s="260" t="s">
        <v>444</v>
      </c>
      <c r="B37" s="260" t="s">
        <v>445</v>
      </c>
      <c r="C37" s="261" t="s">
        <v>396</v>
      </c>
      <c r="D37" s="261" t="s">
        <v>397</v>
      </c>
      <c r="E37" s="261" t="s">
        <v>398</v>
      </c>
      <c r="F37" s="261" t="s">
        <v>399</v>
      </c>
      <c r="G37" s="261" t="s">
        <v>400</v>
      </c>
      <c r="H37" s="261" t="s">
        <v>357</v>
      </c>
      <c r="I37" s="261" t="s">
        <v>358</v>
      </c>
      <c r="J37" s="261" t="s">
        <v>359</v>
      </c>
      <c r="K37" s="261" t="s">
        <v>360</v>
      </c>
      <c r="L37" s="261" t="s">
        <v>361</v>
      </c>
      <c r="M37" s="261" t="s">
        <v>362</v>
      </c>
      <c r="N37" s="261" t="s">
        <v>363</v>
      </c>
      <c r="O37" s="261" t="s">
        <v>364</v>
      </c>
      <c r="P37" s="261" t="s">
        <v>365</v>
      </c>
      <c r="Q37" s="261" t="s">
        <v>366</v>
      </c>
      <c r="R37" s="261" t="s">
        <v>367</v>
      </c>
      <c r="S37" s="261" t="s">
        <v>368</v>
      </c>
      <c r="T37" s="261" t="s">
        <v>282</v>
      </c>
      <c r="U37" s="261" t="s">
        <v>369</v>
      </c>
      <c r="V37" s="261" t="s">
        <v>370</v>
      </c>
      <c r="W37" s="261" t="s">
        <v>371</v>
      </c>
      <c r="X37" s="261" t="s">
        <v>372</v>
      </c>
      <c r="Y37" s="261" t="s">
        <v>373</v>
      </c>
      <c r="Z37" s="261" t="s">
        <v>374</v>
      </c>
      <c r="AA37" s="261" t="s">
        <v>375</v>
      </c>
      <c r="AB37" s="261" t="s">
        <v>376</v>
      </c>
      <c r="AC37" s="261" t="s">
        <v>333</v>
      </c>
      <c r="AD37" s="261" t="s">
        <v>332</v>
      </c>
      <c r="AE37" s="261" t="s">
        <v>331</v>
      </c>
      <c r="AF37" s="261" t="s">
        <v>377</v>
      </c>
      <c r="AG37" s="261" t="s">
        <v>378</v>
      </c>
      <c r="AH37" s="261" t="s">
        <v>379</v>
      </c>
      <c r="AI37" s="261" t="s">
        <v>380</v>
      </c>
      <c r="AJ37" s="261" t="s">
        <v>381</v>
      </c>
      <c r="AK37" s="261" t="s">
        <v>382</v>
      </c>
      <c r="AL37" s="261" t="s">
        <v>383</v>
      </c>
      <c r="AM37" s="261" t="s">
        <v>384</v>
      </c>
      <c r="AN37" s="261" t="s">
        <v>385</v>
      </c>
      <c r="AO37" s="261" t="s">
        <v>386</v>
      </c>
      <c r="AP37" s="261" t="s">
        <v>387</v>
      </c>
      <c r="AQ37" s="261" t="s">
        <v>388</v>
      </c>
      <c r="AR37" s="261" t="s">
        <v>340</v>
      </c>
      <c r="AS37" s="261" t="s">
        <v>339</v>
      </c>
      <c r="AT37" s="261" t="s">
        <v>338</v>
      </c>
      <c r="AU37" s="261" t="s">
        <v>389</v>
      </c>
      <c r="AV37" s="261" t="s">
        <v>390</v>
      </c>
      <c r="AW37" s="261" t="s">
        <v>347</v>
      </c>
      <c r="AX37" s="261" t="s">
        <v>346</v>
      </c>
      <c r="AY37" s="261" t="s">
        <v>345</v>
      </c>
      <c r="AZ37" s="261" t="s">
        <v>391</v>
      </c>
    </row>
    <row r="38" spans="1:59" x14ac:dyDescent="0.2">
      <c r="A38" s="6">
        <v>14</v>
      </c>
      <c r="B38" s="1" t="s">
        <v>46</v>
      </c>
      <c r="C38" s="16">
        <f t="shared" ref="C38:C62" si="0">IF($AV8=0,0,C8/$AV8)</f>
        <v>0</v>
      </c>
      <c r="D38" s="16">
        <f t="shared" ref="D38:D62" si="1">IF($AW8=0,0,D8/$AW8)</f>
        <v>0.7862523540489641</v>
      </c>
      <c r="E38" s="16">
        <f t="shared" ref="E38:E62" si="2">IF($AX8=0,0,E8/$AX8)</f>
        <v>0.78625235404896432</v>
      </c>
      <c r="F38" s="16">
        <f t="shared" ref="F38:F62" si="3">IF($AY8=0,0,F8/$AY8)</f>
        <v>0.50089986175111378</v>
      </c>
      <c r="G38" s="16">
        <f t="shared" ref="G38:G62" si="4">IF($AZ8=0,0,G8/$AZ8)</f>
        <v>0.69781167408402445</v>
      </c>
      <c r="H38" s="16">
        <f>IF($AV8=0,0,H8/$AV8)</f>
        <v>0</v>
      </c>
      <c r="I38" s="16">
        <f t="shared" ref="I38:I62" si="5">IF($AW8=0,0,I8/$AW8)</f>
        <v>5.885122410546139E-2</v>
      </c>
      <c r="J38" s="16">
        <f t="shared" ref="J38:J62" si="6">IF($AX8=0,0,J8/$AX8)</f>
        <v>5.8851224105461383E-2</v>
      </c>
      <c r="K38" s="16">
        <f t="shared" ref="K38:K62" si="7">IF($AY8=0,0,K8/$AY8)</f>
        <v>3.7492504622089355E-2</v>
      </c>
      <c r="L38" s="16">
        <f t="shared" ref="L38:L62" si="8">IF($AZ8=0,0,L8/$AZ8)</f>
        <v>5.2231412730840157E-2</v>
      </c>
      <c r="M38" s="16">
        <f t="shared" ref="M38:M62" si="9">IF($AV8=0,0,M8/$AV8)</f>
        <v>0</v>
      </c>
      <c r="N38" s="16">
        <f t="shared" ref="N38:N62" si="10">IF($AW8=0,0,N8/$AW8)</f>
        <v>5.5555555555555539E-2</v>
      </c>
      <c r="O38" s="16">
        <f t="shared" ref="O38:O62" si="11">IF($AX8=0,0,O8/$AX8)</f>
        <v>5.5555555555555539E-2</v>
      </c>
      <c r="P38" s="16">
        <f t="shared" ref="P38:P62" si="12">IF($AY8=0,0,P8/$AY8)</f>
        <v>3.5392924363252337E-2</v>
      </c>
      <c r="Q38" s="16">
        <f t="shared" ref="Q38:Q62" si="13">IF($AZ8=0,0,Q8/$AZ8)</f>
        <v>4.9306453617913096E-2</v>
      </c>
      <c r="R38" s="16">
        <f t="shared" ref="R38:R62" si="14">IF($AV8=0,0,R8/$AV8)</f>
        <v>0</v>
      </c>
      <c r="S38" s="16">
        <f t="shared" ref="S38:S62" si="15">IF($AW8=0,0,S8/$AW8)</f>
        <v>0</v>
      </c>
      <c r="T38" s="16">
        <f t="shared" ref="T38:T62" si="16">IF($AX8=0,0,T8/$AX8)</f>
        <v>0</v>
      </c>
      <c r="U38" s="16">
        <f t="shared" ref="U38:U62" si="17">IF($AY8=0,0,U8/$AY8)</f>
        <v>0.36292736146145771</v>
      </c>
      <c r="V38" s="16">
        <f t="shared" ref="V38:V62" si="18">IF($AZ8=0,0,V8/$AZ8)</f>
        <v>0.11248383487756396</v>
      </c>
      <c r="W38" s="16">
        <f t="shared" ref="W38:W62" si="19">IF($AV8=0,0,W8/$AV8)</f>
        <v>0</v>
      </c>
      <c r="X38" s="16">
        <f t="shared" ref="X38:X62" si="20">IF($AW8=0,0,X8/$AW8)</f>
        <v>0</v>
      </c>
      <c r="Y38" s="16">
        <f t="shared" ref="Y38:Y62" si="21">IF($AX8=0,0,Y8/$AX8)</f>
        <v>0</v>
      </c>
      <c r="Z38" s="16">
        <f t="shared" ref="Z38:Z62" si="22">IF($AY8=0,0,Z8/$AY8)</f>
        <v>0</v>
      </c>
      <c r="AA38" s="16">
        <f t="shared" ref="AA38:AA62" si="23">IF($AZ8=0,0,AA8/$AZ8)</f>
        <v>0</v>
      </c>
      <c r="AB38" s="16">
        <f t="shared" ref="AB38:AB62" si="24">IF($AV8=0,0,AB8/$AV8)</f>
        <v>0</v>
      </c>
      <c r="AC38" s="16">
        <f t="shared" ref="AC38:AC62" si="25">IF($AW8=0,0,AC8/$AW8)</f>
        <v>0</v>
      </c>
      <c r="AD38" s="16">
        <f t="shared" ref="AD38:AD62" si="26">IF($AX8=0,0,AD8/$AX8)</f>
        <v>0</v>
      </c>
      <c r="AE38" s="16">
        <f t="shared" ref="AE38:AE62" si="27">IF($AY8=0,0,AE8/$AY8)</f>
        <v>0</v>
      </c>
      <c r="AF38" s="16">
        <f t="shared" ref="AF38:AF62" si="28">IF($AZ8=0,0,AF8/$AZ8)</f>
        <v>0</v>
      </c>
      <c r="AG38" s="16">
        <f t="shared" ref="AG38:AG62" si="29">IF($AV8=0,0,AG8/$AV8)</f>
        <v>0</v>
      </c>
      <c r="AH38" s="16">
        <f t="shared" ref="AH38:AH62" si="30">IF($AW8=0,0,AH8/$AW8)</f>
        <v>0</v>
      </c>
      <c r="AI38" s="16">
        <f t="shared" ref="AI38:AI62" si="31">IF($AX8=0,0,AI8/$AX8)</f>
        <v>0</v>
      </c>
      <c r="AJ38" s="16">
        <f t="shared" ref="AJ38:AJ62" si="32">IF($AY8=0,0,AJ8/$AY8)</f>
        <v>0</v>
      </c>
      <c r="AK38" s="16">
        <f t="shared" ref="AK38:AK62" si="33">IF($AZ8=0,0,AK8/$AZ8)</f>
        <v>0</v>
      </c>
      <c r="AL38" s="16">
        <f>IF($AV8=0,0,AL8/$AV8)</f>
        <v>0</v>
      </c>
      <c r="AM38" s="16">
        <f t="shared" ref="AM38:AM62" si="34">IF($AW8=0,0,AM8/$AW8)</f>
        <v>1.5536723163841809E-2</v>
      </c>
      <c r="AN38" s="16">
        <f t="shared" ref="AN38:AN62" si="35">IF($AX8=0,0,AN8/$AX8)</f>
        <v>1.553672316384181E-2</v>
      </c>
      <c r="AO38" s="16">
        <f t="shared" ref="AO38:AO62" si="36">IF($AY8=0,0,AO8/$AY8)</f>
        <v>9.8980212202315898E-3</v>
      </c>
      <c r="AP38" s="16">
        <f t="shared" ref="AP38:AP62" si="37">IF($AZ8=0,0,AP8/$AZ8)</f>
        <v>1.3789092960941803E-2</v>
      </c>
      <c r="AQ38" s="16">
        <f t="shared" ref="AQ38:AQ62" si="38">IF($AV8=0,0,AQ8/$AV8)</f>
        <v>0</v>
      </c>
      <c r="AR38" s="16">
        <f t="shared" ref="AR38:AR62" si="39">IF($AW8=0,0,AR8/$AW8)</f>
        <v>8.3804143126177039E-2</v>
      </c>
      <c r="AS38" s="16">
        <f t="shared" ref="AS38:AS62" si="40">IF($AX8=0,0,AS8/$AX8)</f>
        <v>8.3804143126177053E-2</v>
      </c>
      <c r="AT38" s="16">
        <f t="shared" ref="AT38:AT62" si="41">IF($AY8=0,0,AT8/$AY8)</f>
        <v>5.3389326581855245E-2</v>
      </c>
      <c r="AU38" s="16">
        <f t="shared" ref="AU38:AU62" si="42">IF($AZ8=0,0,AU8/$AZ8)</f>
        <v>7.437753172871639E-2</v>
      </c>
      <c r="AV38" s="16">
        <f t="shared" ref="AV38:AV61" si="43">IF($AV8=0,0,AV8/$AV8)</f>
        <v>0</v>
      </c>
      <c r="AW38" s="16">
        <f t="shared" ref="AW38:AW61" si="44">IF($AW8=0,0,AW8/$AW8)</f>
        <v>1</v>
      </c>
      <c r="AX38" s="16">
        <f t="shared" ref="AX38:AX61" si="45">IF($AX8=0,0,AX8/$AX8)</f>
        <v>1</v>
      </c>
      <c r="AY38" s="16">
        <f t="shared" ref="AY38:AY61" si="46">IF($AY8=0,0,AY8/$AY8)</f>
        <v>1</v>
      </c>
      <c r="AZ38" s="16">
        <f t="shared" ref="AZ38:AZ61" si="47">IF($AZ8=0,0,AZ8/$AZ8)</f>
        <v>1</v>
      </c>
    </row>
    <row r="39" spans="1:59" x14ac:dyDescent="0.2">
      <c r="A39" s="7">
        <v>15</v>
      </c>
      <c r="B39" s="7" t="s">
        <v>72</v>
      </c>
      <c r="C39" s="16">
        <f t="shared" si="0"/>
        <v>0</v>
      </c>
      <c r="D39" s="69">
        <f t="shared" si="1"/>
        <v>0</v>
      </c>
      <c r="E39" s="16">
        <f t="shared" si="2"/>
        <v>0</v>
      </c>
      <c r="F39" s="16">
        <f t="shared" si="3"/>
        <v>0</v>
      </c>
      <c r="G39" s="16">
        <f t="shared" si="4"/>
        <v>0</v>
      </c>
      <c r="H39" s="16">
        <f>IF($AV9=0,0,H9/$AV9)</f>
        <v>0.74584982655791854</v>
      </c>
      <c r="I39" s="16">
        <f t="shared" si="5"/>
        <v>0.74584982655791854</v>
      </c>
      <c r="J39" s="16">
        <f t="shared" si="6"/>
        <v>0.74584982655791843</v>
      </c>
      <c r="K39" s="16">
        <f t="shared" si="7"/>
        <v>0.34881387259452312</v>
      </c>
      <c r="L39" s="16">
        <f t="shared" si="8"/>
        <v>0.63600421417293096</v>
      </c>
      <c r="M39" s="16">
        <f t="shared" si="9"/>
        <v>8.5126521894786547E-2</v>
      </c>
      <c r="N39" s="16">
        <f t="shared" si="10"/>
        <v>8.5126521894786533E-2</v>
      </c>
      <c r="O39" s="16">
        <f t="shared" si="11"/>
        <v>8.5126521894786492E-2</v>
      </c>
      <c r="P39" s="16">
        <f t="shared" si="12"/>
        <v>4.0287181509729493E-2</v>
      </c>
      <c r="Q39" s="16">
        <f t="shared" si="13"/>
        <v>7.272108416460657E-2</v>
      </c>
      <c r="R39" s="16">
        <f t="shared" si="14"/>
        <v>0</v>
      </c>
      <c r="S39" s="16">
        <f t="shared" si="15"/>
        <v>0</v>
      </c>
      <c r="T39" s="16">
        <f t="shared" si="16"/>
        <v>0</v>
      </c>
      <c r="U39" s="16">
        <f t="shared" si="17"/>
        <v>0.25994263576441734</v>
      </c>
      <c r="V39" s="16">
        <f t="shared" si="18"/>
        <v>7.1916806841988645E-2</v>
      </c>
      <c r="W39" s="16">
        <f t="shared" si="19"/>
        <v>0</v>
      </c>
      <c r="X39" s="16">
        <f t="shared" si="20"/>
        <v>0</v>
      </c>
      <c r="Y39" s="16">
        <f t="shared" si="21"/>
        <v>0</v>
      </c>
      <c r="Z39" s="16">
        <f t="shared" si="22"/>
        <v>0</v>
      </c>
      <c r="AA39" s="16">
        <f t="shared" si="23"/>
        <v>0</v>
      </c>
      <c r="AB39" s="16">
        <f t="shared" si="24"/>
        <v>0</v>
      </c>
      <c r="AC39" s="16">
        <f t="shared" si="25"/>
        <v>0</v>
      </c>
      <c r="AD39" s="16">
        <f t="shared" si="26"/>
        <v>0</v>
      </c>
      <c r="AE39" s="16">
        <f t="shared" si="27"/>
        <v>0</v>
      </c>
      <c r="AF39" s="16">
        <f t="shared" si="28"/>
        <v>0</v>
      </c>
      <c r="AG39" s="16">
        <f t="shared" si="29"/>
        <v>0</v>
      </c>
      <c r="AH39" s="16">
        <f t="shared" si="30"/>
        <v>0</v>
      </c>
      <c r="AI39" s="16">
        <f t="shared" si="31"/>
        <v>0</v>
      </c>
      <c r="AJ39" s="16">
        <f t="shared" si="32"/>
        <v>0.27190850136750916</v>
      </c>
      <c r="AK39" s="16">
        <f t="shared" si="33"/>
        <v>7.5227332807627653E-2</v>
      </c>
      <c r="AL39" s="16">
        <f>IF($AV9=0,0,AL9/$AV9)</f>
        <v>0</v>
      </c>
      <c r="AM39" s="16">
        <f t="shared" si="34"/>
        <v>0</v>
      </c>
      <c r="AN39" s="16">
        <f t="shared" si="35"/>
        <v>0</v>
      </c>
      <c r="AO39" s="16">
        <f t="shared" si="36"/>
        <v>0</v>
      </c>
      <c r="AP39" s="16">
        <f t="shared" si="37"/>
        <v>0</v>
      </c>
      <c r="AQ39" s="16">
        <f t="shared" si="38"/>
        <v>0.16902365154729504</v>
      </c>
      <c r="AR39" s="16">
        <f t="shared" si="39"/>
        <v>0.16902365154729501</v>
      </c>
      <c r="AS39" s="16">
        <f t="shared" si="40"/>
        <v>0.16902365154729498</v>
      </c>
      <c r="AT39" s="16">
        <f t="shared" si="41"/>
        <v>7.9047808763820782E-2</v>
      </c>
      <c r="AU39" s="16">
        <f t="shared" si="42"/>
        <v>0.14413056201284621</v>
      </c>
      <c r="AV39" s="16">
        <f t="shared" si="43"/>
        <v>1</v>
      </c>
      <c r="AW39" s="16">
        <f t="shared" si="44"/>
        <v>1</v>
      </c>
      <c r="AX39" s="16">
        <f t="shared" si="45"/>
        <v>1</v>
      </c>
      <c r="AY39" s="16">
        <f t="shared" si="46"/>
        <v>1</v>
      </c>
      <c r="AZ39" s="16">
        <f t="shared" si="47"/>
        <v>1</v>
      </c>
    </row>
    <row r="40" spans="1:59" x14ac:dyDescent="0.2">
      <c r="A40" s="7">
        <v>16</v>
      </c>
      <c r="B40" s="7" t="s">
        <v>73</v>
      </c>
      <c r="C40" s="16">
        <f t="shared" si="0"/>
        <v>0</v>
      </c>
      <c r="D40" s="16">
        <f t="shared" si="1"/>
        <v>0</v>
      </c>
      <c r="E40" s="16">
        <f t="shared" si="2"/>
        <v>0</v>
      </c>
      <c r="F40" s="16">
        <f t="shared" si="3"/>
        <v>0</v>
      </c>
      <c r="G40" s="16">
        <f t="shared" si="4"/>
        <v>0</v>
      </c>
      <c r="H40" s="16">
        <f>IF($AV10=0,0,H10/$AV10)</f>
        <v>0</v>
      </c>
      <c r="I40" s="16">
        <f t="shared" si="5"/>
        <v>0</v>
      </c>
      <c r="J40" s="16">
        <f t="shared" si="6"/>
        <v>0.74584982655791854</v>
      </c>
      <c r="K40" s="16">
        <f t="shared" si="7"/>
        <v>0.3634565110250837</v>
      </c>
      <c r="L40" s="16">
        <f t="shared" si="8"/>
        <v>0.5278216318454434</v>
      </c>
      <c r="M40" s="16">
        <f t="shared" si="9"/>
        <v>0</v>
      </c>
      <c r="N40" s="16">
        <f t="shared" si="10"/>
        <v>0</v>
      </c>
      <c r="O40" s="16">
        <f t="shared" si="11"/>
        <v>8.5126521894786519E-2</v>
      </c>
      <c r="P40" s="16">
        <f t="shared" si="12"/>
        <v>0</v>
      </c>
      <c r="Q40" s="16">
        <f t="shared" si="13"/>
        <v>3.6590155967441716E-2</v>
      </c>
      <c r="R40" s="16">
        <f t="shared" si="14"/>
        <v>0</v>
      </c>
      <c r="S40" s="16">
        <f t="shared" si="15"/>
        <v>0</v>
      </c>
      <c r="T40" s="16">
        <f t="shared" si="16"/>
        <v>0</v>
      </c>
      <c r="U40" s="16">
        <f t="shared" si="17"/>
        <v>0.27085460437356096</v>
      </c>
      <c r="V40" s="16">
        <f t="shared" si="18"/>
        <v>0.15443246004141625</v>
      </c>
      <c r="W40" s="16">
        <f t="shared" si="19"/>
        <v>0</v>
      </c>
      <c r="X40" s="16">
        <f t="shared" si="20"/>
        <v>0</v>
      </c>
      <c r="Y40" s="16">
        <f t="shared" si="21"/>
        <v>0</v>
      </c>
      <c r="Z40" s="16">
        <f t="shared" si="22"/>
        <v>0</v>
      </c>
      <c r="AA40" s="16">
        <f t="shared" si="23"/>
        <v>0</v>
      </c>
      <c r="AB40" s="16">
        <f t="shared" si="24"/>
        <v>0</v>
      </c>
      <c r="AC40" s="16">
        <f t="shared" si="25"/>
        <v>0</v>
      </c>
      <c r="AD40" s="16">
        <f t="shared" si="26"/>
        <v>0</v>
      </c>
      <c r="AE40" s="16">
        <f t="shared" si="27"/>
        <v>0</v>
      </c>
      <c r="AF40" s="16">
        <f t="shared" si="28"/>
        <v>0</v>
      </c>
      <c r="AG40" s="16">
        <f t="shared" si="29"/>
        <v>0</v>
      </c>
      <c r="AH40" s="16">
        <f t="shared" si="30"/>
        <v>0</v>
      </c>
      <c r="AI40" s="16">
        <f t="shared" si="31"/>
        <v>0</v>
      </c>
      <c r="AJ40" s="16">
        <f t="shared" si="32"/>
        <v>0.28332277753177243</v>
      </c>
      <c r="AK40" s="16">
        <f t="shared" si="33"/>
        <v>0.16154140566003797</v>
      </c>
      <c r="AL40" s="16">
        <f>IF($AV10=0,0,AL10/$AV10)</f>
        <v>0</v>
      </c>
      <c r="AM40" s="16">
        <f t="shared" si="34"/>
        <v>0</v>
      </c>
      <c r="AN40" s="16">
        <f t="shared" si="35"/>
        <v>0</v>
      </c>
      <c r="AO40" s="16">
        <f t="shared" si="36"/>
        <v>0</v>
      </c>
      <c r="AP40" s="16">
        <f t="shared" si="37"/>
        <v>0</v>
      </c>
      <c r="AQ40" s="16">
        <f t="shared" si="38"/>
        <v>0</v>
      </c>
      <c r="AR40" s="16">
        <f t="shared" si="39"/>
        <v>0</v>
      </c>
      <c r="AS40" s="16">
        <f t="shared" si="40"/>
        <v>0.16902365154729501</v>
      </c>
      <c r="AT40" s="16">
        <f t="shared" si="41"/>
        <v>8.2366107069582875E-2</v>
      </c>
      <c r="AU40" s="16">
        <f t="shared" si="42"/>
        <v>0.11961434648566077</v>
      </c>
      <c r="AV40" s="16">
        <f t="shared" si="43"/>
        <v>0</v>
      </c>
      <c r="AW40" s="16">
        <f t="shared" si="44"/>
        <v>0</v>
      </c>
      <c r="AX40" s="16">
        <f t="shared" si="45"/>
        <v>1</v>
      </c>
      <c r="AY40" s="16">
        <f t="shared" si="46"/>
        <v>1</v>
      </c>
      <c r="AZ40" s="16">
        <f t="shared" si="47"/>
        <v>1</v>
      </c>
    </row>
    <row r="41" spans="1:59" x14ac:dyDescent="0.2">
      <c r="A41" s="7">
        <v>17</v>
      </c>
      <c r="B41" s="7" t="s">
        <v>74</v>
      </c>
      <c r="C41" s="16">
        <f t="shared" si="0"/>
        <v>0</v>
      </c>
      <c r="D41" s="16">
        <f t="shared" si="1"/>
        <v>0</v>
      </c>
      <c r="E41" s="16">
        <f t="shared" si="2"/>
        <v>0</v>
      </c>
      <c r="F41" s="16">
        <f t="shared" si="3"/>
        <v>0</v>
      </c>
      <c r="G41" s="16">
        <f t="shared" si="4"/>
        <v>0</v>
      </c>
      <c r="H41" s="16">
        <f>IF($AV11=0,0,H11/$AV11)</f>
        <v>0.41925337701971194</v>
      </c>
      <c r="I41" s="16">
        <f t="shared" si="5"/>
        <v>0.41925337701971188</v>
      </c>
      <c r="J41" s="16">
        <f t="shared" si="6"/>
        <v>0.41925337701971188</v>
      </c>
      <c r="K41" s="16">
        <f t="shared" si="7"/>
        <v>0.21103087895708825</v>
      </c>
      <c r="L41" s="16">
        <f t="shared" si="8"/>
        <v>0.36469678569959862</v>
      </c>
      <c r="M41" s="16">
        <f t="shared" si="9"/>
        <v>0.11780709136781303</v>
      </c>
      <c r="N41" s="16">
        <f t="shared" si="10"/>
        <v>0.11780709136781305</v>
      </c>
      <c r="O41" s="16">
        <f t="shared" si="11"/>
        <v>0.11780709136781302</v>
      </c>
      <c r="P41" s="16">
        <f t="shared" si="12"/>
        <v>5.9298112791489097E-2</v>
      </c>
      <c r="Q41" s="16">
        <f t="shared" si="13"/>
        <v>0.10247709358925527</v>
      </c>
      <c r="R41" s="16">
        <f t="shared" si="14"/>
        <v>0</v>
      </c>
      <c r="S41" s="16">
        <f t="shared" si="15"/>
        <v>0</v>
      </c>
      <c r="T41" s="16">
        <f t="shared" si="16"/>
        <v>0</v>
      </c>
      <c r="U41" s="16">
        <f t="shared" si="17"/>
        <v>0.49665073551174688</v>
      </c>
      <c r="V41" s="16">
        <f t="shared" si="18"/>
        <v>0.13012797108023816</v>
      </c>
      <c r="W41" s="16">
        <f t="shared" si="19"/>
        <v>0</v>
      </c>
      <c r="X41" s="16">
        <f t="shared" si="20"/>
        <v>0</v>
      </c>
      <c r="Y41" s="16">
        <f t="shared" si="21"/>
        <v>0</v>
      </c>
      <c r="Z41" s="16">
        <f t="shared" si="22"/>
        <v>0</v>
      </c>
      <c r="AA41" s="16">
        <f t="shared" si="23"/>
        <v>0</v>
      </c>
      <c r="AB41" s="16">
        <f t="shared" si="24"/>
        <v>0</v>
      </c>
      <c r="AC41" s="16">
        <f t="shared" si="25"/>
        <v>0</v>
      </c>
      <c r="AD41" s="16">
        <f t="shared" si="26"/>
        <v>0</v>
      </c>
      <c r="AE41" s="16">
        <f t="shared" si="27"/>
        <v>0</v>
      </c>
      <c r="AF41" s="16">
        <f t="shared" si="28"/>
        <v>0</v>
      </c>
      <c r="AG41" s="16">
        <f t="shared" si="29"/>
        <v>0</v>
      </c>
      <c r="AH41" s="16">
        <f t="shared" si="30"/>
        <v>0</v>
      </c>
      <c r="AI41" s="16">
        <f t="shared" si="31"/>
        <v>0</v>
      </c>
      <c r="AJ41" s="16">
        <f t="shared" si="32"/>
        <v>0</v>
      </c>
      <c r="AK41" s="16">
        <f t="shared" si="33"/>
        <v>0</v>
      </c>
      <c r="AL41" s="16">
        <f>IF($AV11=0,0,AL11/$AV11)</f>
        <v>0.46293953161247503</v>
      </c>
      <c r="AM41" s="16">
        <f t="shared" si="34"/>
        <v>0.46293953161247503</v>
      </c>
      <c r="AN41" s="16">
        <f t="shared" si="35"/>
        <v>0.46293953161247509</v>
      </c>
      <c r="AO41" s="16">
        <f t="shared" si="36"/>
        <v>0.23302027273967568</v>
      </c>
      <c r="AP41" s="16">
        <f t="shared" si="37"/>
        <v>0.40269814963090789</v>
      </c>
      <c r="AQ41" s="16">
        <f t="shared" si="38"/>
        <v>0</v>
      </c>
      <c r="AR41" s="16">
        <f t="shared" si="39"/>
        <v>0</v>
      </c>
      <c r="AS41" s="16">
        <f t="shared" si="40"/>
        <v>0</v>
      </c>
      <c r="AT41" s="16">
        <f t="shared" si="41"/>
        <v>0</v>
      </c>
      <c r="AU41" s="16">
        <f t="shared" si="42"/>
        <v>0</v>
      </c>
      <c r="AV41" s="16">
        <f t="shared" si="43"/>
        <v>1</v>
      </c>
      <c r="AW41" s="16">
        <f t="shared" si="44"/>
        <v>1</v>
      </c>
      <c r="AX41" s="16">
        <f t="shared" si="45"/>
        <v>1</v>
      </c>
      <c r="AY41" s="16">
        <f t="shared" si="46"/>
        <v>1</v>
      </c>
      <c r="AZ41" s="16">
        <f t="shared" si="47"/>
        <v>1</v>
      </c>
    </row>
    <row r="42" spans="1:59" x14ac:dyDescent="0.2">
      <c r="A42" s="7">
        <v>18</v>
      </c>
      <c r="B42" s="7" t="s">
        <v>75</v>
      </c>
      <c r="C42" s="16">
        <f t="shared" si="0"/>
        <v>0</v>
      </c>
      <c r="D42" s="16">
        <f t="shared" si="1"/>
        <v>0</v>
      </c>
      <c r="E42" s="16">
        <f t="shared" si="2"/>
        <v>0</v>
      </c>
      <c r="F42" s="16">
        <f t="shared" si="3"/>
        <v>0</v>
      </c>
      <c r="G42" s="16">
        <f t="shared" si="4"/>
        <v>0</v>
      </c>
      <c r="H42" s="17">
        <f>H41</f>
        <v>0.41925337701971194</v>
      </c>
      <c r="I42" s="16">
        <f t="shared" si="5"/>
        <v>0.41925337701971188</v>
      </c>
      <c r="J42" s="16">
        <f t="shared" si="6"/>
        <v>0.41925337701971194</v>
      </c>
      <c r="K42" s="16">
        <f t="shared" si="7"/>
        <v>0.21103087895708827</v>
      </c>
      <c r="L42" s="16">
        <f t="shared" si="8"/>
        <v>0.37996896663665725</v>
      </c>
      <c r="M42" s="16">
        <f t="shared" si="9"/>
        <v>0</v>
      </c>
      <c r="N42" s="16">
        <f t="shared" si="10"/>
        <v>0.11780709136781306</v>
      </c>
      <c r="O42" s="16">
        <f t="shared" si="11"/>
        <v>0.117807091367813</v>
      </c>
      <c r="P42" s="16">
        <f t="shared" si="12"/>
        <v>5.9298112791489097E-2</v>
      </c>
      <c r="Q42" s="16">
        <f t="shared" si="13"/>
        <v>0.10676846323266125</v>
      </c>
      <c r="R42" s="16">
        <f t="shared" si="14"/>
        <v>0</v>
      </c>
      <c r="S42" s="16">
        <f t="shared" si="15"/>
        <v>0</v>
      </c>
      <c r="T42" s="16">
        <f t="shared" si="16"/>
        <v>0</v>
      </c>
      <c r="U42" s="16">
        <f t="shared" si="17"/>
        <v>0.49665073551174688</v>
      </c>
      <c r="V42" s="16">
        <f t="shared" si="18"/>
        <v>9.3700880031808834E-2</v>
      </c>
      <c r="W42" s="16">
        <f t="shared" si="19"/>
        <v>0</v>
      </c>
      <c r="X42" s="16">
        <f t="shared" si="20"/>
        <v>0</v>
      </c>
      <c r="Y42" s="16">
        <f t="shared" si="21"/>
        <v>0</v>
      </c>
      <c r="Z42" s="16">
        <f t="shared" si="22"/>
        <v>0</v>
      </c>
      <c r="AA42" s="16">
        <f t="shared" si="23"/>
        <v>0</v>
      </c>
      <c r="AB42" s="16">
        <f t="shared" si="24"/>
        <v>0</v>
      </c>
      <c r="AC42" s="16">
        <f t="shared" si="25"/>
        <v>0</v>
      </c>
      <c r="AD42" s="16">
        <f t="shared" si="26"/>
        <v>0</v>
      </c>
      <c r="AE42" s="16">
        <f t="shared" si="27"/>
        <v>0</v>
      </c>
      <c r="AF42" s="16">
        <f t="shared" si="28"/>
        <v>0</v>
      </c>
      <c r="AG42" s="16">
        <f t="shared" si="29"/>
        <v>0</v>
      </c>
      <c r="AH42" s="16">
        <f t="shared" si="30"/>
        <v>0</v>
      </c>
      <c r="AI42" s="16">
        <f t="shared" si="31"/>
        <v>0</v>
      </c>
      <c r="AJ42" s="16">
        <f t="shared" si="32"/>
        <v>0</v>
      </c>
      <c r="AK42" s="16">
        <f t="shared" si="33"/>
        <v>0</v>
      </c>
      <c r="AL42" s="17">
        <f>AL41</f>
        <v>0.46293953161247503</v>
      </c>
      <c r="AM42" s="16">
        <f t="shared" si="34"/>
        <v>0.46293953161247503</v>
      </c>
      <c r="AN42" s="16">
        <f t="shared" si="35"/>
        <v>0.46293953161247514</v>
      </c>
      <c r="AO42" s="16">
        <f t="shared" si="36"/>
        <v>0.23302027273967565</v>
      </c>
      <c r="AP42" s="16">
        <f t="shared" si="37"/>
        <v>0.41956169009887284</v>
      </c>
      <c r="AQ42" s="16">
        <f t="shared" si="38"/>
        <v>0</v>
      </c>
      <c r="AR42" s="16">
        <f t="shared" si="39"/>
        <v>0</v>
      </c>
      <c r="AS42" s="16">
        <f t="shared" si="40"/>
        <v>0</v>
      </c>
      <c r="AT42" s="16">
        <f t="shared" si="41"/>
        <v>0</v>
      </c>
      <c r="AU42" s="16">
        <f t="shared" si="42"/>
        <v>0</v>
      </c>
      <c r="AV42" s="16">
        <f t="shared" si="43"/>
        <v>0</v>
      </c>
      <c r="AW42" s="16">
        <f t="shared" si="44"/>
        <v>1</v>
      </c>
      <c r="AX42" s="16">
        <f t="shared" si="45"/>
        <v>1</v>
      </c>
      <c r="AY42" s="16">
        <f t="shared" si="46"/>
        <v>1</v>
      </c>
      <c r="AZ42" s="16">
        <f t="shared" si="47"/>
        <v>1</v>
      </c>
    </row>
    <row r="43" spans="1:59" x14ac:dyDescent="0.2">
      <c r="A43" s="7">
        <v>19</v>
      </c>
      <c r="B43" s="7" t="s">
        <v>76</v>
      </c>
      <c r="C43" s="16">
        <f t="shared" si="0"/>
        <v>0</v>
      </c>
      <c r="D43" s="16">
        <f t="shared" si="1"/>
        <v>0</v>
      </c>
      <c r="E43" s="16">
        <f t="shared" si="2"/>
        <v>0</v>
      </c>
      <c r="F43" s="16">
        <f t="shared" si="3"/>
        <v>0</v>
      </c>
      <c r="G43" s="16">
        <f t="shared" si="4"/>
        <v>0</v>
      </c>
      <c r="H43" s="16">
        <f t="shared" ref="H43:H52" si="48">IF($AV13=0,0,H13/$AV13)</f>
        <v>0</v>
      </c>
      <c r="I43" s="16">
        <f t="shared" si="5"/>
        <v>0</v>
      </c>
      <c r="J43" s="16">
        <f t="shared" si="6"/>
        <v>0.41925337701971188</v>
      </c>
      <c r="K43" s="16">
        <f t="shared" si="7"/>
        <v>0.21103087895708822</v>
      </c>
      <c r="L43" s="16">
        <f t="shared" si="8"/>
        <v>0.31555458453710755</v>
      </c>
      <c r="M43" s="16">
        <f t="shared" si="9"/>
        <v>0</v>
      </c>
      <c r="N43" s="16">
        <f t="shared" si="10"/>
        <v>0</v>
      </c>
      <c r="O43" s="16">
        <f t="shared" si="11"/>
        <v>0.117807091367813</v>
      </c>
      <c r="P43" s="16">
        <f t="shared" si="12"/>
        <v>5.929811279148909E-2</v>
      </c>
      <c r="Q43" s="16">
        <f t="shared" si="13"/>
        <v>8.866849931264234E-2</v>
      </c>
      <c r="R43" s="16">
        <f t="shared" si="14"/>
        <v>0</v>
      </c>
      <c r="S43" s="16">
        <f t="shared" si="15"/>
        <v>0</v>
      </c>
      <c r="T43" s="16">
        <f t="shared" si="16"/>
        <v>0</v>
      </c>
      <c r="U43" s="16">
        <f t="shared" si="17"/>
        <v>0.49665073551174688</v>
      </c>
      <c r="V43" s="16">
        <f t="shared" si="18"/>
        <v>0.24734157949961788</v>
      </c>
      <c r="W43" s="16">
        <f t="shared" si="19"/>
        <v>0</v>
      </c>
      <c r="X43" s="16">
        <f t="shared" si="20"/>
        <v>0</v>
      </c>
      <c r="Y43" s="16">
        <f t="shared" si="21"/>
        <v>0</v>
      </c>
      <c r="Z43" s="16">
        <f t="shared" si="22"/>
        <v>0</v>
      </c>
      <c r="AA43" s="16">
        <f t="shared" si="23"/>
        <v>0</v>
      </c>
      <c r="AB43" s="16">
        <f t="shared" si="24"/>
        <v>0</v>
      </c>
      <c r="AC43" s="16">
        <f t="shared" si="25"/>
        <v>0</v>
      </c>
      <c r="AD43" s="16">
        <f t="shared" si="26"/>
        <v>0</v>
      </c>
      <c r="AE43" s="16">
        <f t="shared" si="27"/>
        <v>0</v>
      </c>
      <c r="AF43" s="16">
        <f t="shared" si="28"/>
        <v>0</v>
      </c>
      <c r="AG43" s="16">
        <f t="shared" si="29"/>
        <v>0</v>
      </c>
      <c r="AH43" s="16">
        <f t="shared" si="30"/>
        <v>0</v>
      </c>
      <c r="AI43" s="16">
        <f t="shared" si="31"/>
        <v>0</v>
      </c>
      <c r="AJ43" s="16">
        <f t="shared" si="32"/>
        <v>0</v>
      </c>
      <c r="AK43" s="16">
        <f t="shared" si="33"/>
        <v>0</v>
      </c>
      <c r="AL43" s="16">
        <f t="shared" ref="AL43:AL52" si="49">IF($AV13=0,0,AL13/$AV13)</f>
        <v>0</v>
      </c>
      <c r="AM43" s="16">
        <f t="shared" si="34"/>
        <v>0</v>
      </c>
      <c r="AN43" s="16">
        <f t="shared" si="35"/>
        <v>0.46293953161247514</v>
      </c>
      <c r="AO43" s="16">
        <f t="shared" si="36"/>
        <v>0.23302027273967571</v>
      </c>
      <c r="AP43" s="16">
        <f t="shared" si="37"/>
        <v>0.34843533665063225</v>
      </c>
      <c r="AQ43" s="16">
        <f t="shared" si="38"/>
        <v>0</v>
      </c>
      <c r="AR43" s="16">
        <f t="shared" si="39"/>
        <v>0</v>
      </c>
      <c r="AS43" s="16">
        <f t="shared" si="40"/>
        <v>0</v>
      </c>
      <c r="AT43" s="16">
        <f t="shared" si="41"/>
        <v>0</v>
      </c>
      <c r="AU43" s="16">
        <f t="shared" si="42"/>
        <v>0</v>
      </c>
      <c r="AV43" s="16">
        <f t="shared" si="43"/>
        <v>0</v>
      </c>
      <c r="AW43" s="16">
        <f t="shared" si="44"/>
        <v>0</v>
      </c>
      <c r="AX43" s="16">
        <f t="shared" si="45"/>
        <v>1</v>
      </c>
      <c r="AY43" s="16">
        <f t="shared" si="46"/>
        <v>1</v>
      </c>
      <c r="AZ43" s="16">
        <f t="shared" si="47"/>
        <v>1</v>
      </c>
      <c r="BB43" s="18"/>
      <c r="BC43" s="18"/>
      <c r="BD43" s="18"/>
      <c r="BE43" s="18"/>
      <c r="BF43" s="18"/>
      <c r="BG43" s="18"/>
    </row>
    <row r="44" spans="1:59" x14ac:dyDescent="0.2">
      <c r="A44" s="7">
        <v>20</v>
      </c>
      <c r="B44" s="7" t="s">
        <v>77</v>
      </c>
      <c r="C44" s="16">
        <f t="shared" si="0"/>
        <v>0</v>
      </c>
      <c r="D44" s="16">
        <f t="shared" si="1"/>
        <v>0</v>
      </c>
      <c r="E44" s="16">
        <f t="shared" si="2"/>
        <v>0</v>
      </c>
      <c r="F44" s="16">
        <f t="shared" si="3"/>
        <v>0</v>
      </c>
      <c r="G44" s="16">
        <f t="shared" si="4"/>
        <v>0</v>
      </c>
      <c r="H44" s="16">
        <f t="shared" si="48"/>
        <v>0</v>
      </c>
      <c r="I44" s="16">
        <f t="shared" si="5"/>
        <v>0.47557015523330998</v>
      </c>
      <c r="J44" s="16">
        <f t="shared" si="6"/>
        <v>0.47304856646826776</v>
      </c>
      <c r="K44" s="16">
        <f t="shared" si="7"/>
        <v>0.10841462222966476</v>
      </c>
      <c r="L44" s="16">
        <f t="shared" si="8"/>
        <v>0.42116212087716853</v>
      </c>
      <c r="M44" s="16">
        <f t="shared" si="9"/>
        <v>0</v>
      </c>
      <c r="N44" s="16">
        <f t="shared" si="10"/>
        <v>0.22121253043509537</v>
      </c>
      <c r="O44" s="16">
        <f t="shared" si="11"/>
        <v>0.26337031634594005</v>
      </c>
      <c r="P44" s="16">
        <f t="shared" si="12"/>
        <v>5.9516550458080471E-2</v>
      </c>
      <c r="Q44" s="16">
        <f t="shared" si="13"/>
        <v>0.20319871121183311</v>
      </c>
      <c r="R44" s="16">
        <f t="shared" si="14"/>
        <v>0</v>
      </c>
      <c r="S44" s="16">
        <f t="shared" si="15"/>
        <v>0</v>
      </c>
      <c r="T44" s="16">
        <f t="shared" si="16"/>
        <v>0</v>
      </c>
      <c r="U44" s="16">
        <f t="shared" si="17"/>
        <v>0.62644618599879043</v>
      </c>
      <c r="V44" s="16">
        <f t="shared" si="18"/>
        <v>9.2240394643585299E-2</v>
      </c>
      <c r="W44" s="16">
        <f t="shared" si="19"/>
        <v>0</v>
      </c>
      <c r="X44" s="16">
        <f t="shared" si="20"/>
        <v>0</v>
      </c>
      <c r="Y44" s="16">
        <f t="shared" si="21"/>
        <v>0</v>
      </c>
      <c r="Z44" s="16">
        <f t="shared" si="22"/>
        <v>0.14479403105929672</v>
      </c>
      <c r="AA44" s="16">
        <f t="shared" si="23"/>
        <v>2.1320041314723346E-2</v>
      </c>
      <c r="AB44" s="16">
        <f t="shared" si="24"/>
        <v>0</v>
      </c>
      <c r="AC44" s="16">
        <f t="shared" si="25"/>
        <v>0</v>
      </c>
      <c r="AD44" s="16">
        <f t="shared" si="26"/>
        <v>0</v>
      </c>
      <c r="AE44" s="16">
        <f t="shared" si="27"/>
        <v>0</v>
      </c>
      <c r="AF44" s="16">
        <f t="shared" si="28"/>
        <v>0</v>
      </c>
      <c r="AG44" s="16">
        <f t="shared" si="29"/>
        <v>0</v>
      </c>
      <c r="AH44" s="16">
        <f t="shared" si="30"/>
        <v>0</v>
      </c>
      <c r="AI44" s="16">
        <f t="shared" si="31"/>
        <v>0</v>
      </c>
      <c r="AJ44" s="16">
        <f t="shared" si="32"/>
        <v>0</v>
      </c>
      <c r="AK44" s="16">
        <f t="shared" si="33"/>
        <v>0</v>
      </c>
      <c r="AL44" s="16">
        <f t="shared" si="49"/>
        <v>0</v>
      </c>
      <c r="AM44" s="16">
        <f t="shared" si="34"/>
        <v>0.17201345318848441</v>
      </c>
      <c r="AN44" s="16">
        <f t="shared" si="35"/>
        <v>0.12448848887242565</v>
      </c>
      <c r="AO44" s="16">
        <f t="shared" si="36"/>
        <v>2.9101145713517886E-2</v>
      </c>
      <c r="AP44" s="16">
        <f t="shared" si="37"/>
        <v>0.14443779043488028</v>
      </c>
      <c r="AQ44" s="16">
        <f t="shared" si="38"/>
        <v>0</v>
      </c>
      <c r="AR44" s="16">
        <f t="shared" si="39"/>
        <v>0.1312038611431102</v>
      </c>
      <c r="AS44" s="16">
        <f t="shared" si="40"/>
        <v>0.1390926283133665</v>
      </c>
      <c r="AT44" s="16">
        <f t="shared" si="41"/>
        <v>3.172746454064964E-2</v>
      </c>
      <c r="AU44" s="16">
        <f t="shared" si="42"/>
        <v>0.11764094151780932</v>
      </c>
      <c r="AV44" s="16">
        <f t="shared" si="43"/>
        <v>0</v>
      </c>
      <c r="AW44" s="16">
        <f t="shared" si="44"/>
        <v>1</v>
      </c>
      <c r="AX44" s="16">
        <f t="shared" si="45"/>
        <v>1</v>
      </c>
      <c r="AY44" s="16">
        <f t="shared" si="46"/>
        <v>1</v>
      </c>
      <c r="AZ44" s="16">
        <f t="shared" si="47"/>
        <v>1</v>
      </c>
    </row>
    <row r="45" spans="1:59" x14ac:dyDescent="0.2">
      <c r="A45" s="7">
        <v>21</v>
      </c>
      <c r="B45" s="7" t="s">
        <v>78</v>
      </c>
      <c r="C45" s="16">
        <f t="shared" si="0"/>
        <v>0</v>
      </c>
      <c r="D45" s="16">
        <f t="shared" si="1"/>
        <v>0</v>
      </c>
      <c r="E45" s="16">
        <f t="shared" si="2"/>
        <v>0</v>
      </c>
      <c r="F45" s="16">
        <f t="shared" si="3"/>
        <v>0</v>
      </c>
      <c r="G45" s="16">
        <f t="shared" si="4"/>
        <v>0</v>
      </c>
      <c r="H45" s="16">
        <f t="shared" si="48"/>
        <v>0.30885705118233631</v>
      </c>
      <c r="I45" s="16">
        <f t="shared" si="5"/>
        <v>0.30885705118233636</v>
      </c>
      <c r="J45" s="16">
        <f t="shared" si="6"/>
        <v>0.30885705118233642</v>
      </c>
      <c r="K45" s="16">
        <f t="shared" si="7"/>
        <v>0.19166057178613807</v>
      </c>
      <c r="L45" s="16">
        <f t="shared" si="8"/>
        <v>0.25821021206582195</v>
      </c>
      <c r="M45" s="16">
        <f t="shared" si="9"/>
        <v>0.49045969501057712</v>
      </c>
      <c r="N45" s="16">
        <f t="shared" si="10"/>
        <v>0.49045969501057707</v>
      </c>
      <c r="O45" s="16">
        <f t="shared" si="11"/>
        <v>0.49045969501057707</v>
      </c>
      <c r="P45" s="16">
        <f t="shared" si="12"/>
        <v>0.30435369768614212</v>
      </c>
      <c r="Q45" s="16">
        <f t="shared" si="13"/>
        <v>0.41003338396718503</v>
      </c>
      <c r="R45" s="16">
        <f t="shared" si="14"/>
        <v>0</v>
      </c>
      <c r="S45" s="16">
        <f t="shared" si="15"/>
        <v>0</v>
      </c>
      <c r="T45" s="16">
        <f t="shared" si="16"/>
        <v>0</v>
      </c>
      <c r="U45" s="16">
        <f t="shared" si="17"/>
        <v>0.17371475480525633</v>
      </c>
      <c r="V45" s="16">
        <f t="shared" si="18"/>
        <v>7.5071395353468046E-2</v>
      </c>
      <c r="W45" s="16">
        <f t="shared" si="19"/>
        <v>0</v>
      </c>
      <c r="X45" s="16">
        <f t="shared" si="20"/>
        <v>0</v>
      </c>
      <c r="Y45" s="16">
        <f t="shared" si="21"/>
        <v>0</v>
      </c>
      <c r="Z45" s="16">
        <f t="shared" si="22"/>
        <v>0.20573741877329119</v>
      </c>
      <c r="AA45" s="16">
        <f t="shared" si="23"/>
        <v>8.8910093567160939E-2</v>
      </c>
      <c r="AB45" s="16">
        <f t="shared" si="24"/>
        <v>0</v>
      </c>
      <c r="AC45" s="16">
        <f t="shared" si="25"/>
        <v>0</v>
      </c>
      <c r="AD45" s="16">
        <f t="shared" si="26"/>
        <v>0</v>
      </c>
      <c r="AE45" s="16">
        <f t="shared" si="27"/>
        <v>0</v>
      </c>
      <c r="AF45" s="16">
        <f t="shared" si="28"/>
        <v>0</v>
      </c>
      <c r="AG45" s="16">
        <f t="shared" si="29"/>
        <v>0</v>
      </c>
      <c r="AH45" s="16">
        <f t="shared" si="30"/>
        <v>0</v>
      </c>
      <c r="AI45" s="16">
        <f t="shared" si="31"/>
        <v>0</v>
      </c>
      <c r="AJ45" s="16">
        <f t="shared" si="32"/>
        <v>0</v>
      </c>
      <c r="AK45" s="16">
        <f t="shared" si="33"/>
        <v>0</v>
      </c>
      <c r="AL45" s="16">
        <f t="shared" si="49"/>
        <v>8.1522354711217576E-2</v>
      </c>
      <c r="AM45" s="16">
        <f t="shared" si="34"/>
        <v>8.1522354711217562E-2</v>
      </c>
      <c r="AN45" s="16">
        <f t="shared" si="35"/>
        <v>8.1522354711217562E-2</v>
      </c>
      <c r="AO45" s="16">
        <f t="shared" si="36"/>
        <v>5.058852002080471E-2</v>
      </c>
      <c r="AP45" s="16">
        <f t="shared" si="37"/>
        <v>6.8154197605356459E-2</v>
      </c>
      <c r="AQ45" s="16">
        <f t="shared" si="38"/>
        <v>0.11916089909586898</v>
      </c>
      <c r="AR45" s="16">
        <f t="shared" si="39"/>
        <v>0.11916089909586897</v>
      </c>
      <c r="AS45" s="16">
        <f t="shared" si="40"/>
        <v>0.11916089909586895</v>
      </c>
      <c r="AT45" s="16">
        <f t="shared" si="41"/>
        <v>7.3945036928367514E-2</v>
      </c>
      <c r="AU45" s="16">
        <f t="shared" si="42"/>
        <v>9.9620717441007534E-2</v>
      </c>
      <c r="AV45" s="16">
        <f t="shared" si="43"/>
        <v>1</v>
      </c>
      <c r="AW45" s="16">
        <f t="shared" si="44"/>
        <v>1</v>
      </c>
      <c r="AX45" s="16">
        <f t="shared" si="45"/>
        <v>1</v>
      </c>
      <c r="AY45" s="16">
        <f t="shared" si="46"/>
        <v>1</v>
      </c>
      <c r="AZ45" s="16">
        <f t="shared" si="47"/>
        <v>1</v>
      </c>
    </row>
    <row r="46" spans="1:59" x14ac:dyDescent="0.2">
      <c r="A46" s="7">
        <v>22</v>
      </c>
      <c r="B46" s="7" t="s">
        <v>79</v>
      </c>
      <c r="C46" s="16">
        <f t="shared" si="0"/>
        <v>0</v>
      </c>
      <c r="D46" s="16">
        <f t="shared" si="1"/>
        <v>0</v>
      </c>
      <c r="E46" s="16">
        <f t="shared" si="2"/>
        <v>0</v>
      </c>
      <c r="F46" s="16">
        <f t="shared" si="3"/>
        <v>0</v>
      </c>
      <c r="G46" s="16">
        <f t="shared" si="4"/>
        <v>0</v>
      </c>
      <c r="H46" s="16">
        <f t="shared" si="48"/>
        <v>0</v>
      </c>
      <c r="I46" s="16">
        <f t="shared" si="5"/>
        <v>0.30885705118233642</v>
      </c>
      <c r="J46" s="16">
        <f t="shared" si="6"/>
        <v>0.30885705118233636</v>
      </c>
      <c r="K46" s="16">
        <f t="shared" si="7"/>
        <v>0.19166057178613813</v>
      </c>
      <c r="L46" s="16">
        <f t="shared" si="8"/>
        <v>0.22405714358084813</v>
      </c>
      <c r="M46" s="16">
        <f t="shared" si="9"/>
        <v>0</v>
      </c>
      <c r="N46" s="16">
        <f t="shared" si="10"/>
        <v>0.49045969501057712</v>
      </c>
      <c r="O46" s="16">
        <f t="shared" si="11"/>
        <v>0.49045969501057707</v>
      </c>
      <c r="P46" s="16">
        <f t="shared" si="12"/>
        <v>0.30435369768614212</v>
      </c>
      <c r="Q46" s="16">
        <f t="shared" si="13"/>
        <v>0.35579889753181904</v>
      </c>
      <c r="R46" s="16">
        <f t="shared" si="14"/>
        <v>0</v>
      </c>
      <c r="S46" s="16">
        <f t="shared" si="15"/>
        <v>0</v>
      </c>
      <c r="T46" s="16">
        <f t="shared" si="16"/>
        <v>0</v>
      </c>
      <c r="U46" s="16">
        <f t="shared" si="17"/>
        <v>0.17371475480525633</v>
      </c>
      <c r="V46" s="16">
        <f t="shared" si="18"/>
        <v>0.12569486073639491</v>
      </c>
      <c r="W46" s="16">
        <f t="shared" si="19"/>
        <v>0</v>
      </c>
      <c r="X46" s="16">
        <f t="shared" si="20"/>
        <v>0</v>
      </c>
      <c r="Y46" s="16">
        <f t="shared" si="21"/>
        <v>0</v>
      </c>
      <c r="Z46" s="16">
        <f t="shared" si="22"/>
        <v>0.20573741877329119</v>
      </c>
      <c r="AA46" s="16">
        <f t="shared" si="23"/>
        <v>0.14886551364024783</v>
      </c>
      <c r="AB46" s="16">
        <f t="shared" si="24"/>
        <v>0</v>
      </c>
      <c r="AC46" s="16">
        <f t="shared" si="25"/>
        <v>0</v>
      </c>
      <c r="AD46" s="16">
        <f t="shared" si="26"/>
        <v>0</v>
      </c>
      <c r="AE46" s="16">
        <f t="shared" si="27"/>
        <v>0</v>
      </c>
      <c r="AF46" s="16">
        <f t="shared" si="28"/>
        <v>0</v>
      </c>
      <c r="AG46" s="16">
        <f t="shared" si="29"/>
        <v>0</v>
      </c>
      <c r="AH46" s="16">
        <f t="shared" si="30"/>
        <v>0</v>
      </c>
      <c r="AI46" s="16">
        <f t="shared" si="31"/>
        <v>0</v>
      </c>
      <c r="AJ46" s="16">
        <f t="shared" si="32"/>
        <v>0</v>
      </c>
      <c r="AK46" s="16">
        <f t="shared" si="33"/>
        <v>0</v>
      </c>
      <c r="AL46" s="16">
        <f t="shared" si="49"/>
        <v>0</v>
      </c>
      <c r="AM46" s="16">
        <f t="shared" si="34"/>
        <v>8.1522354711217562E-2</v>
      </c>
      <c r="AN46" s="16">
        <f t="shared" si="35"/>
        <v>8.1522354711217562E-2</v>
      </c>
      <c r="AO46" s="16">
        <f t="shared" si="36"/>
        <v>5.058852002080471E-2</v>
      </c>
      <c r="AP46" s="16">
        <f t="shared" si="37"/>
        <v>5.9139546481640194E-2</v>
      </c>
      <c r="AQ46" s="16">
        <f t="shared" si="38"/>
        <v>0</v>
      </c>
      <c r="AR46" s="16">
        <f t="shared" si="39"/>
        <v>0.11916089909586898</v>
      </c>
      <c r="AS46" s="16">
        <f t="shared" si="40"/>
        <v>0.11916089909586897</v>
      </c>
      <c r="AT46" s="16">
        <f t="shared" si="41"/>
        <v>7.3945036928367527E-2</v>
      </c>
      <c r="AU46" s="16">
        <f t="shared" si="42"/>
        <v>8.6444038029049833E-2</v>
      </c>
      <c r="AV46" s="16">
        <f t="shared" si="43"/>
        <v>0</v>
      </c>
      <c r="AW46" s="16">
        <f t="shared" si="44"/>
        <v>1</v>
      </c>
      <c r="AX46" s="16">
        <f t="shared" si="45"/>
        <v>1</v>
      </c>
      <c r="AY46" s="16">
        <f t="shared" si="46"/>
        <v>1</v>
      </c>
      <c r="AZ46" s="16">
        <f t="shared" si="47"/>
        <v>1</v>
      </c>
    </row>
    <row r="47" spans="1:59" x14ac:dyDescent="0.2">
      <c r="A47" s="7">
        <v>24</v>
      </c>
      <c r="B47" s="7" t="s">
        <v>80</v>
      </c>
      <c r="C47" s="16">
        <f t="shared" si="0"/>
        <v>0.15194109772423031</v>
      </c>
      <c r="D47" s="16">
        <f t="shared" si="1"/>
        <v>0.15194109772423028</v>
      </c>
      <c r="E47" s="16">
        <f t="shared" si="2"/>
        <v>0.15194109772423028</v>
      </c>
      <c r="F47" s="16">
        <f t="shared" si="3"/>
        <v>2.7532263460568883E-2</v>
      </c>
      <c r="G47" s="16">
        <f t="shared" si="4"/>
        <v>0.11169254526730617</v>
      </c>
      <c r="H47" s="16">
        <f t="shared" si="48"/>
        <v>0.41945560017849171</v>
      </c>
      <c r="I47" s="16">
        <f t="shared" si="5"/>
        <v>0.41945560017849176</v>
      </c>
      <c r="J47" s="16">
        <f t="shared" si="6"/>
        <v>0.41945560017849171</v>
      </c>
      <c r="K47" s="16">
        <f t="shared" si="7"/>
        <v>7.6006835985124074E-2</v>
      </c>
      <c r="L47" s="16">
        <f t="shared" si="8"/>
        <v>0.30834359045893622</v>
      </c>
      <c r="M47" s="16">
        <f t="shared" si="9"/>
        <v>0.23047746541722447</v>
      </c>
      <c r="N47" s="16">
        <f t="shared" si="10"/>
        <v>0.2304774654172245</v>
      </c>
      <c r="O47" s="16">
        <f t="shared" si="11"/>
        <v>0.23047746541722441</v>
      </c>
      <c r="P47" s="16">
        <f t="shared" si="12"/>
        <v>4.1763330623741039E-2</v>
      </c>
      <c r="Q47" s="16">
        <f t="shared" si="13"/>
        <v>0.1694249622042984</v>
      </c>
      <c r="R47" s="16">
        <f t="shared" si="14"/>
        <v>0</v>
      </c>
      <c r="S47" s="16">
        <f t="shared" si="15"/>
        <v>0</v>
      </c>
      <c r="T47" s="16">
        <f t="shared" si="16"/>
        <v>0</v>
      </c>
      <c r="U47" s="16">
        <f t="shared" si="17"/>
        <v>0.53137966428232264</v>
      </c>
      <c r="V47" s="16">
        <f t="shared" si="18"/>
        <v>0.17191112205973633</v>
      </c>
      <c r="W47" s="16">
        <f t="shared" si="19"/>
        <v>0</v>
      </c>
      <c r="X47" s="16">
        <f t="shared" si="20"/>
        <v>0</v>
      </c>
      <c r="Y47" s="16">
        <f t="shared" si="21"/>
        <v>0</v>
      </c>
      <c r="Z47" s="16">
        <f t="shared" si="22"/>
        <v>0.1371903105214875</v>
      </c>
      <c r="AA47" s="16">
        <f t="shared" si="23"/>
        <v>4.4383595765422577E-2</v>
      </c>
      <c r="AB47" s="16">
        <f t="shared" si="24"/>
        <v>0</v>
      </c>
      <c r="AC47" s="16">
        <f t="shared" si="25"/>
        <v>0</v>
      </c>
      <c r="AD47" s="16">
        <f t="shared" si="26"/>
        <v>0</v>
      </c>
      <c r="AE47" s="16">
        <f t="shared" si="27"/>
        <v>0</v>
      </c>
      <c r="AF47" s="16">
        <f t="shared" si="28"/>
        <v>0</v>
      </c>
      <c r="AG47" s="16">
        <f t="shared" si="29"/>
        <v>0</v>
      </c>
      <c r="AH47" s="16">
        <f t="shared" si="30"/>
        <v>0</v>
      </c>
      <c r="AI47" s="16">
        <f t="shared" si="31"/>
        <v>0</v>
      </c>
      <c r="AJ47" s="16">
        <f t="shared" si="32"/>
        <v>0.150226493874208</v>
      </c>
      <c r="AK47" s="16">
        <f t="shared" si="33"/>
        <v>4.8601041516888065E-2</v>
      </c>
      <c r="AL47" s="16">
        <f t="shared" si="49"/>
        <v>3.346720214190093E-2</v>
      </c>
      <c r="AM47" s="16">
        <f t="shared" si="34"/>
        <v>3.3467202141900923E-2</v>
      </c>
      <c r="AN47" s="16">
        <f t="shared" si="35"/>
        <v>3.346720214190093E-2</v>
      </c>
      <c r="AO47" s="16">
        <f t="shared" si="36"/>
        <v>6.0643752115790471E-3</v>
      </c>
      <c r="AP47" s="16">
        <f t="shared" si="37"/>
        <v>2.4601882217468302E-2</v>
      </c>
      <c r="AQ47" s="16">
        <f t="shared" si="38"/>
        <v>0.1646586345381526</v>
      </c>
      <c r="AR47" s="16">
        <f t="shared" si="39"/>
        <v>0.16465863453815263</v>
      </c>
      <c r="AS47" s="16">
        <f t="shared" si="40"/>
        <v>0.16465863453815258</v>
      </c>
      <c r="AT47" s="16">
        <f t="shared" si="41"/>
        <v>2.9836726040968913E-2</v>
      </c>
      <c r="AU47" s="16">
        <f t="shared" si="42"/>
        <v>0.12104126050994408</v>
      </c>
      <c r="AV47" s="16">
        <f t="shared" si="43"/>
        <v>1</v>
      </c>
      <c r="AW47" s="16">
        <f t="shared" si="44"/>
        <v>1</v>
      </c>
      <c r="AX47" s="16">
        <f t="shared" si="45"/>
        <v>1</v>
      </c>
      <c r="AY47" s="16">
        <f t="shared" si="46"/>
        <v>1</v>
      </c>
      <c r="AZ47" s="16">
        <f t="shared" si="47"/>
        <v>1</v>
      </c>
    </row>
    <row r="48" spans="1:59" x14ac:dyDescent="0.2">
      <c r="A48" s="7">
        <v>25</v>
      </c>
      <c r="B48" s="7" t="s">
        <v>81</v>
      </c>
      <c r="C48" s="16">
        <f t="shared" si="0"/>
        <v>0</v>
      </c>
      <c r="D48" s="16">
        <f t="shared" si="1"/>
        <v>0</v>
      </c>
      <c r="E48" s="16">
        <f t="shared" si="2"/>
        <v>0</v>
      </c>
      <c r="F48" s="16">
        <f t="shared" si="3"/>
        <v>0</v>
      </c>
      <c r="G48" s="16">
        <f t="shared" si="4"/>
        <v>0</v>
      </c>
      <c r="H48" s="16">
        <f t="shared" si="48"/>
        <v>0.47456760312930241</v>
      </c>
      <c r="I48" s="16">
        <f t="shared" si="5"/>
        <v>0.47557015523330998</v>
      </c>
      <c r="J48" s="16">
        <f t="shared" si="6"/>
        <v>0.47304856646826776</v>
      </c>
      <c r="K48" s="16">
        <f t="shared" si="7"/>
        <v>0.10841462222966475</v>
      </c>
      <c r="L48" s="16">
        <f t="shared" si="8"/>
        <v>0.3448796567080481</v>
      </c>
      <c r="M48" s="16">
        <f t="shared" si="9"/>
        <v>0.21743454371176735</v>
      </c>
      <c r="N48" s="16">
        <f t="shared" si="10"/>
        <v>0.22121253043509537</v>
      </c>
      <c r="O48" s="16">
        <f t="shared" si="11"/>
        <v>0.26337031634594005</v>
      </c>
      <c r="P48" s="16">
        <f t="shared" si="12"/>
        <v>5.9516550458080464E-2</v>
      </c>
      <c r="Q48" s="16">
        <f t="shared" si="13"/>
        <v>0.17152436238334534</v>
      </c>
      <c r="R48" s="16">
        <f t="shared" si="14"/>
        <v>0</v>
      </c>
      <c r="S48" s="16">
        <f t="shared" si="15"/>
        <v>0</v>
      </c>
      <c r="T48" s="16">
        <f t="shared" si="16"/>
        <v>0</v>
      </c>
      <c r="U48" s="16">
        <f t="shared" si="17"/>
        <v>0.62644618599879043</v>
      </c>
      <c r="V48" s="16">
        <f t="shared" si="18"/>
        <v>0.22209917864647527</v>
      </c>
      <c r="W48" s="16">
        <f t="shared" si="19"/>
        <v>0</v>
      </c>
      <c r="X48" s="16">
        <f t="shared" si="20"/>
        <v>0</v>
      </c>
      <c r="Y48" s="16">
        <f t="shared" si="21"/>
        <v>0</v>
      </c>
      <c r="Z48" s="16">
        <f t="shared" si="22"/>
        <v>0.14479403105929672</v>
      </c>
      <c r="AA48" s="16">
        <f t="shared" si="23"/>
        <v>5.1335032585295565E-2</v>
      </c>
      <c r="AB48" s="16">
        <f t="shared" si="24"/>
        <v>0</v>
      </c>
      <c r="AC48" s="16">
        <f t="shared" si="25"/>
        <v>0</v>
      </c>
      <c r="AD48" s="16">
        <f t="shared" si="26"/>
        <v>0</v>
      </c>
      <c r="AE48" s="16">
        <f t="shared" si="27"/>
        <v>0</v>
      </c>
      <c r="AF48" s="16">
        <f t="shared" si="28"/>
        <v>0</v>
      </c>
      <c r="AG48" s="16">
        <f t="shared" si="29"/>
        <v>0</v>
      </c>
      <c r="AH48" s="16">
        <f t="shared" si="30"/>
        <v>0</v>
      </c>
      <c r="AI48" s="16">
        <f t="shared" si="31"/>
        <v>0</v>
      </c>
      <c r="AJ48" s="16">
        <f t="shared" si="32"/>
        <v>0</v>
      </c>
      <c r="AK48" s="16">
        <f t="shared" si="33"/>
        <v>0</v>
      </c>
      <c r="AL48" s="16">
        <f t="shared" si="49"/>
        <v>0.17781437373339362</v>
      </c>
      <c r="AM48" s="16">
        <f t="shared" si="34"/>
        <v>0.17201345318848441</v>
      </c>
      <c r="AN48" s="16">
        <f t="shared" si="35"/>
        <v>0.12448848887242563</v>
      </c>
      <c r="AO48" s="16">
        <f t="shared" si="36"/>
        <v>2.9101145713517882E-2</v>
      </c>
      <c r="AP48" s="16">
        <f t="shared" si="37"/>
        <v>0.11281264779014666</v>
      </c>
      <c r="AQ48" s="16">
        <f t="shared" si="38"/>
        <v>0.13018347942553668</v>
      </c>
      <c r="AR48" s="16">
        <f t="shared" si="39"/>
        <v>0.1312038611431102</v>
      </c>
      <c r="AS48" s="16">
        <f t="shared" si="40"/>
        <v>0.13909262831336647</v>
      </c>
      <c r="AT48" s="16">
        <f t="shared" si="41"/>
        <v>3.1727464540649633E-2</v>
      </c>
      <c r="AU48" s="16">
        <f t="shared" si="42"/>
        <v>9.73491218866889E-2</v>
      </c>
      <c r="AV48" s="16">
        <f t="shared" si="43"/>
        <v>1</v>
      </c>
      <c r="AW48" s="16">
        <f t="shared" si="44"/>
        <v>1</v>
      </c>
      <c r="AX48" s="16">
        <f t="shared" si="45"/>
        <v>1</v>
      </c>
      <c r="AY48" s="16">
        <f t="shared" si="46"/>
        <v>1</v>
      </c>
      <c r="AZ48" s="16">
        <f t="shared" si="47"/>
        <v>1</v>
      </c>
    </row>
    <row r="49" spans="1:52" x14ac:dyDescent="0.2">
      <c r="A49" s="7">
        <v>26</v>
      </c>
      <c r="B49" s="7" t="s">
        <v>82</v>
      </c>
      <c r="C49" s="16">
        <f t="shared" si="0"/>
        <v>0.7862523540489641</v>
      </c>
      <c r="D49" s="16">
        <f t="shared" si="1"/>
        <v>0.78625235404896421</v>
      </c>
      <c r="E49" s="16">
        <f t="shared" si="2"/>
        <v>0.78625235404896421</v>
      </c>
      <c r="F49" s="16">
        <f t="shared" si="3"/>
        <v>0.50089986175111367</v>
      </c>
      <c r="G49" s="16">
        <f t="shared" si="4"/>
        <v>0.71953778256208067</v>
      </c>
      <c r="H49" s="16">
        <f t="shared" si="48"/>
        <v>5.8851224105461404E-2</v>
      </c>
      <c r="I49" s="16">
        <f t="shared" si="5"/>
        <v>5.8851224105461383E-2</v>
      </c>
      <c r="J49" s="16">
        <f t="shared" si="6"/>
        <v>5.8851224105461369E-2</v>
      </c>
      <c r="K49" s="16">
        <f t="shared" si="7"/>
        <v>3.7492504622089355E-2</v>
      </c>
      <c r="L49" s="16">
        <f t="shared" si="8"/>
        <v>5.3857618455245559E-2</v>
      </c>
      <c r="M49" s="16">
        <f t="shared" si="9"/>
        <v>5.5555555555555552E-2</v>
      </c>
      <c r="N49" s="16">
        <f t="shared" si="10"/>
        <v>5.5555555555555539E-2</v>
      </c>
      <c r="O49" s="16">
        <f t="shared" si="11"/>
        <v>5.5555555555555532E-2</v>
      </c>
      <c r="P49" s="16">
        <f t="shared" si="12"/>
        <v>3.5392924363252337E-2</v>
      </c>
      <c r="Q49" s="16">
        <f t="shared" si="13"/>
        <v>5.0841591821751797E-2</v>
      </c>
      <c r="R49" s="16">
        <f t="shared" si="14"/>
        <v>0</v>
      </c>
      <c r="S49" s="16">
        <f t="shared" si="15"/>
        <v>0</v>
      </c>
      <c r="T49" s="16">
        <f t="shared" si="16"/>
        <v>0</v>
      </c>
      <c r="U49" s="16">
        <f t="shared" si="17"/>
        <v>0.36292736146145765</v>
      </c>
      <c r="V49" s="16">
        <f t="shared" si="18"/>
        <v>8.4851347208467418E-2</v>
      </c>
      <c r="W49" s="16">
        <f t="shared" si="19"/>
        <v>0</v>
      </c>
      <c r="X49" s="16">
        <f t="shared" si="20"/>
        <v>0</v>
      </c>
      <c r="Y49" s="16">
        <f t="shared" si="21"/>
        <v>0</v>
      </c>
      <c r="Z49" s="16">
        <f t="shared" si="22"/>
        <v>0</v>
      </c>
      <c r="AA49" s="16">
        <f t="shared" si="23"/>
        <v>0</v>
      </c>
      <c r="AB49" s="16">
        <f t="shared" si="24"/>
        <v>0</v>
      </c>
      <c r="AC49" s="16">
        <f t="shared" si="25"/>
        <v>0</v>
      </c>
      <c r="AD49" s="16">
        <f t="shared" si="26"/>
        <v>0</v>
      </c>
      <c r="AE49" s="16">
        <f t="shared" si="27"/>
        <v>0</v>
      </c>
      <c r="AF49" s="16">
        <f t="shared" si="28"/>
        <v>0</v>
      </c>
      <c r="AG49" s="16">
        <f t="shared" si="29"/>
        <v>0</v>
      </c>
      <c r="AH49" s="16">
        <f t="shared" si="30"/>
        <v>0</v>
      </c>
      <c r="AI49" s="16">
        <f t="shared" si="31"/>
        <v>0</v>
      </c>
      <c r="AJ49" s="16">
        <f t="shared" si="32"/>
        <v>0</v>
      </c>
      <c r="AK49" s="16">
        <f t="shared" si="33"/>
        <v>0</v>
      </c>
      <c r="AL49" s="16">
        <f t="shared" si="49"/>
        <v>1.5536723163841809E-2</v>
      </c>
      <c r="AM49" s="16">
        <f t="shared" si="34"/>
        <v>1.5536723163841805E-2</v>
      </c>
      <c r="AN49" s="16">
        <f t="shared" si="35"/>
        <v>1.5536723163841807E-2</v>
      </c>
      <c r="AO49" s="16">
        <f t="shared" si="36"/>
        <v>9.8980212202315863E-3</v>
      </c>
      <c r="AP49" s="16">
        <f t="shared" si="37"/>
        <v>1.4218411272184827E-2</v>
      </c>
      <c r="AQ49" s="16">
        <f t="shared" si="38"/>
        <v>8.3804143126177053E-2</v>
      </c>
      <c r="AR49" s="16">
        <f t="shared" si="39"/>
        <v>8.3804143126177039E-2</v>
      </c>
      <c r="AS49" s="16">
        <f t="shared" si="40"/>
        <v>8.3804143126177039E-2</v>
      </c>
      <c r="AT49" s="16">
        <f t="shared" si="41"/>
        <v>5.3389326581855245E-2</v>
      </c>
      <c r="AU49" s="16">
        <f t="shared" si="42"/>
        <v>7.6693248680269707E-2</v>
      </c>
      <c r="AV49" s="16">
        <f t="shared" si="43"/>
        <v>1</v>
      </c>
      <c r="AW49" s="16">
        <f t="shared" si="44"/>
        <v>1</v>
      </c>
      <c r="AX49" s="16">
        <f t="shared" si="45"/>
        <v>1</v>
      </c>
      <c r="AY49" s="16">
        <f t="shared" si="46"/>
        <v>1</v>
      </c>
      <c r="AZ49" s="16">
        <f t="shared" si="47"/>
        <v>1</v>
      </c>
    </row>
    <row r="50" spans="1:52" x14ac:dyDescent="0.2">
      <c r="A50" s="7">
        <v>27</v>
      </c>
      <c r="B50" s="7" t="s">
        <v>83</v>
      </c>
      <c r="C50" s="16">
        <f t="shared" si="0"/>
        <v>0.89107468123861566</v>
      </c>
      <c r="D50" s="16">
        <f t="shared" si="1"/>
        <v>0.89107468123861566</v>
      </c>
      <c r="E50" s="16">
        <f t="shared" si="2"/>
        <v>0.89107468123861566</v>
      </c>
      <c r="F50" s="16">
        <f t="shared" si="3"/>
        <v>0.78177187680798388</v>
      </c>
      <c r="G50" s="16">
        <f t="shared" si="4"/>
        <v>0.84783564112637522</v>
      </c>
      <c r="H50" s="16">
        <f t="shared" si="48"/>
        <v>0</v>
      </c>
      <c r="I50" s="16">
        <f t="shared" si="5"/>
        <v>0</v>
      </c>
      <c r="J50" s="16">
        <f t="shared" si="6"/>
        <v>0</v>
      </c>
      <c r="K50" s="16">
        <f t="shared" si="7"/>
        <v>0</v>
      </c>
      <c r="L50" s="16">
        <f t="shared" si="8"/>
        <v>0</v>
      </c>
      <c r="M50" s="16">
        <f t="shared" si="9"/>
        <v>0</v>
      </c>
      <c r="N50" s="16">
        <f t="shared" si="10"/>
        <v>0</v>
      </c>
      <c r="O50" s="16">
        <f t="shared" si="11"/>
        <v>0</v>
      </c>
      <c r="P50" s="16">
        <f t="shared" si="12"/>
        <v>0</v>
      </c>
      <c r="Q50" s="16">
        <f t="shared" si="13"/>
        <v>0</v>
      </c>
      <c r="R50" s="16">
        <f t="shared" si="14"/>
        <v>0</v>
      </c>
      <c r="S50" s="16">
        <f t="shared" si="15"/>
        <v>0</v>
      </c>
      <c r="T50" s="16">
        <f t="shared" si="16"/>
        <v>0</v>
      </c>
      <c r="U50" s="16">
        <f t="shared" si="17"/>
        <v>0.12266402214312529</v>
      </c>
      <c r="V50" s="16">
        <f t="shared" si="18"/>
        <v>4.8524597345911726E-2</v>
      </c>
      <c r="W50" s="16">
        <f t="shared" si="19"/>
        <v>0</v>
      </c>
      <c r="X50" s="16">
        <f t="shared" si="20"/>
        <v>0</v>
      </c>
      <c r="Y50" s="16">
        <f t="shared" si="21"/>
        <v>0</v>
      </c>
      <c r="Z50" s="16">
        <f t="shared" si="22"/>
        <v>0</v>
      </c>
      <c r="AA50" s="16">
        <f t="shared" si="23"/>
        <v>0</v>
      </c>
      <c r="AB50" s="16">
        <f t="shared" si="24"/>
        <v>0</v>
      </c>
      <c r="AC50" s="16">
        <f t="shared" si="25"/>
        <v>0</v>
      </c>
      <c r="AD50" s="16">
        <f t="shared" si="26"/>
        <v>0</v>
      </c>
      <c r="AE50" s="16">
        <f t="shared" si="27"/>
        <v>0</v>
      </c>
      <c r="AF50" s="16">
        <f t="shared" si="28"/>
        <v>0</v>
      </c>
      <c r="AG50" s="16">
        <f t="shared" si="29"/>
        <v>0</v>
      </c>
      <c r="AH50" s="16">
        <f t="shared" si="30"/>
        <v>0</v>
      </c>
      <c r="AI50" s="16">
        <f t="shared" si="31"/>
        <v>0</v>
      </c>
      <c r="AJ50" s="16">
        <f t="shared" si="32"/>
        <v>0</v>
      </c>
      <c r="AK50" s="16">
        <f t="shared" si="33"/>
        <v>0</v>
      </c>
      <c r="AL50" s="16">
        <f t="shared" si="49"/>
        <v>0</v>
      </c>
      <c r="AM50" s="16">
        <f t="shared" si="34"/>
        <v>0</v>
      </c>
      <c r="AN50" s="16">
        <f t="shared" si="35"/>
        <v>0</v>
      </c>
      <c r="AO50" s="16">
        <f t="shared" si="36"/>
        <v>0</v>
      </c>
      <c r="AP50" s="16">
        <f t="shared" si="37"/>
        <v>0</v>
      </c>
      <c r="AQ50" s="16">
        <f t="shared" si="38"/>
        <v>0.10892531876138437</v>
      </c>
      <c r="AR50" s="16">
        <f t="shared" si="39"/>
        <v>0.10892531876138437</v>
      </c>
      <c r="AS50" s="16">
        <f t="shared" si="40"/>
        <v>0.10892531876138434</v>
      </c>
      <c r="AT50" s="16">
        <f t="shared" si="41"/>
        <v>9.5564101048890918E-2</v>
      </c>
      <c r="AU50" s="16">
        <f t="shared" si="42"/>
        <v>0.10363976152771309</v>
      </c>
      <c r="AV50" s="16">
        <f t="shared" si="43"/>
        <v>1</v>
      </c>
      <c r="AW50" s="16">
        <f t="shared" si="44"/>
        <v>1</v>
      </c>
      <c r="AX50" s="16">
        <f t="shared" si="45"/>
        <v>1</v>
      </c>
      <c r="AY50" s="16">
        <f t="shared" si="46"/>
        <v>1</v>
      </c>
      <c r="AZ50" s="16">
        <f t="shared" si="47"/>
        <v>1</v>
      </c>
    </row>
    <row r="51" spans="1:52" x14ac:dyDescent="0.2">
      <c r="A51" s="7">
        <v>28</v>
      </c>
      <c r="B51" s="7" t="s">
        <v>84</v>
      </c>
      <c r="C51" s="16">
        <f t="shared" si="0"/>
        <v>0</v>
      </c>
      <c r="D51" s="16">
        <f t="shared" si="1"/>
        <v>6.3498171101032577E-2</v>
      </c>
      <c r="E51" s="16">
        <f t="shared" si="2"/>
        <v>6.3498171101032536E-2</v>
      </c>
      <c r="F51" s="16">
        <f t="shared" si="3"/>
        <v>5.0318335214738073E-2</v>
      </c>
      <c r="G51" s="16">
        <f t="shared" si="4"/>
        <v>5.6768477211332713E-2</v>
      </c>
      <c r="H51" s="16">
        <f t="shared" si="48"/>
        <v>0.63809217040847255</v>
      </c>
      <c r="I51" s="16">
        <f t="shared" si="5"/>
        <v>0.57812307040769884</v>
      </c>
      <c r="J51" s="16">
        <f t="shared" si="6"/>
        <v>0.57812307040769884</v>
      </c>
      <c r="K51" s="16">
        <f t="shared" si="7"/>
        <v>0.4581264302221007</v>
      </c>
      <c r="L51" s="16">
        <f t="shared" si="8"/>
        <v>0.52198201548896583</v>
      </c>
      <c r="M51" s="16">
        <f t="shared" si="9"/>
        <v>0</v>
      </c>
      <c r="N51" s="16">
        <f t="shared" si="10"/>
        <v>0</v>
      </c>
      <c r="O51" s="16">
        <f t="shared" si="11"/>
        <v>0</v>
      </c>
      <c r="P51" s="16">
        <f t="shared" si="12"/>
        <v>0</v>
      </c>
      <c r="Q51" s="16">
        <f t="shared" si="13"/>
        <v>0</v>
      </c>
      <c r="R51" s="16">
        <f t="shared" si="14"/>
        <v>0</v>
      </c>
      <c r="S51" s="16">
        <f t="shared" si="15"/>
        <v>0</v>
      </c>
      <c r="T51" s="16">
        <f t="shared" si="16"/>
        <v>0</v>
      </c>
      <c r="U51" s="16">
        <f t="shared" si="17"/>
        <v>2.6251957019447408E-2</v>
      </c>
      <c r="V51" s="16">
        <f t="shared" si="18"/>
        <v>1.2387588527796685E-2</v>
      </c>
      <c r="W51" s="16">
        <f t="shared" si="19"/>
        <v>0</v>
      </c>
      <c r="X51" s="16">
        <f t="shared" si="20"/>
        <v>0</v>
      </c>
      <c r="Y51" s="16">
        <f t="shared" si="21"/>
        <v>0</v>
      </c>
      <c r="Z51" s="16">
        <f t="shared" si="22"/>
        <v>8.1536465872544553E-2</v>
      </c>
      <c r="AA51" s="16">
        <f t="shared" si="23"/>
        <v>3.8474853074442504E-2</v>
      </c>
      <c r="AB51" s="16">
        <f t="shared" si="24"/>
        <v>0</v>
      </c>
      <c r="AC51" s="16">
        <f t="shared" si="25"/>
        <v>0</v>
      </c>
      <c r="AD51" s="16">
        <f t="shared" si="26"/>
        <v>0</v>
      </c>
      <c r="AE51" s="16">
        <f t="shared" si="27"/>
        <v>9.9774025880334377E-2</v>
      </c>
      <c r="AF51" s="16">
        <f t="shared" si="28"/>
        <v>4.7080664403485142E-2</v>
      </c>
      <c r="AG51" s="16">
        <f t="shared" si="29"/>
        <v>0</v>
      </c>
      <c r="AH51" s="16">
        <f t="shared" si="30"/>
        <v>0</v>
      </c>
      <c r="AI51" s="16">
        <f t="shared" si="31"/>
        <v>0</v>
      </c>
      <c r="AJ51" s="16">
        <f t="shared" si="32"/>
        <v>0</v>
      </c>
      <c r="AK51" s="16">
        <f t="shared" si="33"/>
        <v>0</v>
      </c>
      <c r="AL51" s="16">
        <f t="shared" si="49"/>
        <v>0.36190782959152745</v>
      </c>
      <c r="AM51" s="16">
        <f t="shared" si="34"/>
        <v>0.3278950523936125</v>
      </c>
      <c r="AN51" s="16">
        <f t="shared" si="35"/>
        <v>0.3278950523936125</v>
      </c>
      <c r="AO51" s="16">
        <f t="shared" si="36"/>
        <v>0.25983635237846403</v>
      </c>
      <c r="AP51" s="16">
        <f t="shared" si="37"/>
        <v>0.29605343408381418</v>
      </c>
      <c r="AQ51" s="16">
        <f t="shared" si="38"/>
        <v>0</v>
      </c>
      <c r="AR51" s="16">
        <f t="shared" si="39"/>
        <v>3.0483706097656105E-2</v>
      </c>
      <c r="AS51" s="16">
        <f t="shared" si="40"/>
        <v>3.048370609765608E-2</v>
      </c>
      <c r="AT51" s="16">
        <f t="shared" si="41"/>
        <v>2.4156433412370695E-2</v>
      </c>
      <c r="AU51" s="16">
        <f t="shared" si="42"/>
        <v>2.72529672101629E-2</v>
      </c>
      <c r="AV51" s="16">
        <f t="shared" si="43"/>
        <v>1</v>
      </c>
      <c r="AW51" s="16">
        <f t="shared" si="44"/>
        <v>1</v>
      </c>
      <c r="AX51" s="16">
        <f t="shared" si="45"/>
        <v>1</v>
      </c>
      <c r="AY51" s="16">
        <f t="shared" si="46"/>
        <v>1</v>
      </c>
      <c r="AZ51" s="16">
        <f t="shared" si="47"/>
        <v>1</v>
      </c>
    </row>
    <row r="52" spans="1:52" x14ac:dyDescent="0.2">
      <c r="A52" s="7">
        <v>29</v>
      </c>
      <c r="B52" s="7" t="s">
        <v>85</v>
      </c>
      <c r="C52" s="16">
        <f t="shared" si="0"/>
        <v>0</v>
      </c>
      <c r="D52" s="16">
        <f t="shared" si="1"/>
        <v>6.3498171101032563E-2</v>
      </c>
      <c r="E52" s="16">
        <f t="shared" si="2"/>
        <v>6.3498171101032536E-2</v>
      </c>
      <c r="F52" s="16">
        <f t="shared" si="3"/>
        <v>5.031833521473808E-2</v>
      </c>
      <c r="G52" s="16">
        <f t="shared" si="4"/>
        <v>5.747060379586439E-2</v>
      </c>
      <c r="H52" s="16">
        <f t="shared" si="48"/>
        <v>0</v>
      </c>
      <c r="I52" s="16">
        <f t="shared" si="5"/>
        <v>0.57812307040769884</v>
      </c>
      <c r="J52" s="16">
        <f t="shared" si="6"/>
        <v>0.57812307040769884</v>
      </c>
      <c r="K52" s="16">
        <f t="shared" si="7"/>
        <v>0.4581264302221007</v>
      </c>
      <c r="L52" s="16">
        <f t="shared" si="8"/>
        <v>0.5232447068717101</v>
      </c>
      <c r="M52" s="16">
        <f t="shared" si="9"/>
        <v>0</v>
      </c>
      <c r="N52" s="16">
        <f t="shared" si="10"/>
        <v>0</v>
      </c>
      <c r="O52" s="16">
        <f t="shared" si="11"/>
        <v>0</v>
      </c>
      <c r="P52" s="16">
        <f t="shared" si="12"/>
        <v>0</v>
      </c>
      <c r="Q52" s="16">
        <f t="shared" si="13"/>
        <v>0</v>
      </c>
      <c r="R52" s="16">
        <f t="shared" si="14"/>
        <v>0</v>
      </c>
      <c r="S52" s="16">
        <f t="shared" si="15"/>
        <v>0</v>
      </c>
      <c r="T52" s="16">
        <f t="shared" si="16"/>
        <v>0</v>
      </c>
      <c r="U52" s="16">
        <f t="shared" si="17"/>
        <v>2.6251957019447412E-2</v>
      </c>
      <c r="V52" s="16">
        <f t="shared" si="18"/>
        <v>1.200587315291592E-2</v>
      </c>
      <c r="W52" s="16">
        <f t="shared" si="19"/>
        <v>0</v>
      </c>
      <c r="X52" s="16">
        <f t="shared" si="20"/>
        <v>0</v>
      </c>
      <c r="Y52" s="16">
        <f t="shared" si="21"/>
        <v>0</v>
      </c>
      <c r="Z52" s="16">
        <f t="shared" si="22"/>
        <v>8.1536465872544553E-2</v>
      </c>
      <c r="AA52" s="16">
        <f t="shared" si="23"/>
        <v>3.7289275838660249E-2</v>
      </c>
      <c r="AB52" s="16">
        <f t="shared" si="24"/>
        <v>0</v>
      </c>
      <c r="AC52" s="16">
        <f t="shared" si="25"/>
        <v>0</v>
      </c>
      <c r="AD52" s="16">
        <f t="shared" si="26"/>
        <v>0</v>
      </c>
      <c r="AE52" s="16">
        <f t="shared" si="27"/>
        <v>9.9774025880334405E-2</v>
      </c>
      <c r="AF52" s="16">
        <f t="shared" si="28"/>
        <v>4.5629904764344288E-2</v>
      </c>
      <c r="AG52" s="16">
        <f t="shared" si="29"/>
        <v>0</v>
      </c>
      <c r="AH52" s="16">
        <f t="shared" si="30"/>
        <v>0</v>
      </c>
      <c r="AI52" s="16">
        <f t="shared" si="31"/>
        <v>0</v>
      </c>
      <c r="AJ52" s="16">
        <f t="shared" si="32"/>
        <v>0</v>
      </c>
      <c r="AK52" s="16">
        <f t="shared" si="33"/>
        <v>0</v>
      </c>
      <c r="AL52" s="16">
        <f t="shared" si="49"/>
        <v>0</v>
      </c>
      <c r="AM52" s="16">
        <f t="shared" si="34"/>
        <v>0.3278950523936125</v>
      </c>
      <c r="AN52" s="16">
        <f t="shared" si="35"/>
        <v>0.32789505239361255</v>
      </c>
      <c r="AO52" s="16">
        <f t="shared" si="36"/>
        <v>0.25983635237846409</v>
      </c>
      <c r="AP52" s="16">
        <f t="shared" si="37"/>
        <v>0.29676959691884852</v>
      </c>
      <c r="AQ52" s="16">
        <f t="shared" si="38"/>
        <v>0</v>
      </c>
      <c r="AR52" s="16">
        <f t="shared" si="39"/>
        <v>3.0483706097656101E-2</v>
      </c>
      <c r="AS52" s="16">
        <f t="shared" si="40"/>
        <v>3.0483706097656087E-2</v>
      </c>
      <c r="AT52" s="16">
        <f t="shared" si="41"/>
        <v>2.4156433412370698E-2</v>
      </c>
      <c r="AU52" s="16">
        <f t="shared" si="42"/>
        <v>2.7590038657656409E-2</v>
      </c>
      <c r="AV52" s="16">
        <f t="shared" si="43"/>
        <v>0</v>
      </c>
      <c r="AW52" s="16">
        <f t="shared" si="44"/>
        <v>1</v>
      </c>
      <c r="AX52" s="16">
        <f t="shared" si="45"/>
        <v>1</v>
      </c>
      <c r="AY52" s="16">
        <f t="shared" si="46"/>
        <v>1</v>
      </c>
      <c r="AZ52" s="16">
        <f t="shared" si="47"/>
        <v>1</v>
      </c>
    </row>
    <row r="53" spans="1:52" x14ac:dyDescent="0.2">
      <c r="A53" s="7">
        <v>30</v>
      </c>
      <c r="B53" s="7" t="s">
        <v>86</v>
      </c>
      <c r="C53" s="16">
        <f t="shared" si="0"/>
        <v>0</v>
      </c>
      <c r="D53" s="16">
        <f t="shared" si="1"/>
        <v>0</v>
      </c>
      <c r="E53" s="16">
        <f t="shared" si="2"/>
        <v>0</v>
      </c>
      <c r="F53" s="16">
        <f t="shared" si="3"/>
        <v>2.9613797874179209E-2</v>
      </c>
      <c r="G53" s="16">
        <f t="shared" si="4"/>
        <v>1.9608910871278255E-2</v>
      </c>
      <c r="H53" s="17">
        <f>H55</f>
        <v>0.4262934277385933</v>
      </c>
      <c r="I53" s="16">
        <f t="shared" si="5"/>
        <v>0.42629342773859347</v>
      </c>
      <c r="J53" s="16">
        <f t="shared" si="6"/>
        <v>0.39142209625841745</v>
      </c>
      <c r="K53" s="16">
        <f t="shared" si="7"/>
        <v>0.25075290684308571</v>
      </c>
      <c r="L53" s="16">
        <f t="shared" si="8"/>
        <v>0.30366239309099946</v>
      </c>
      <c r="M53" s="16">
        <f t="shared" si="9"/>
        <v>0</v>
      </c>
      <c r="N53" s="16">
        <f t="shared" si="10"/>
        <v>0</v>
      </c>
      <c r="O53" s="16">
        <f t="shared" si="11"/>
        <v>0</v>
      </c>
      <c r="P53" s="16">
        <f t="shared" si="12"/>
        <v>0</v>
      </c>
      <c r="Q53" s="16">
        <f t="shared" si="13"/>
        <v>0</v>
      </c>
      <c r="R53" s="16">
        <f t="shared" si="14"/>
        <v>0</v>
      </c>
      <c r="S53" s="16">
        <f t="shared" si="15"/>
        <v>0</v>
      </c>
      <c r="T53" s="16">
        <f t="shared" si="16"/>
        <v>0</v>
      </c>
      <c r="U53" s="16">
        <f t="shared" si="17"/>
        <v>2.2206429351515289E-2</v>
      </c>
      <c r="V53" s="16">
        <f t="shared" si="18"/>
        <v>1.4704088133959741E-2</v>
      </c>
      <c r="W53" s="16">
        <f t="shared" si="19"/>
        <v>0</v>
      </c>
      <c r="X53" s="16">
        <f t="shared" si="20"/>
        <v>0</v>
      </c>
      <c r="Y53" s="16">
        <f t="shared" si="21"/>
        <v>0</v>
      </c>
      <c r="Z53" s="16">
        <f t="shared" si="22"/>
        <v>7.0369539349762242E-2</v>
      </c>
      <c r="AA53" s="16">
        <f t="shared" si="23"/>
        <v>4.659551034369451E-2</v>
      </c>
      <c r="AB53" s="16">
        <f t="shared" si="24"/>
        <v>0</v>
      </c>
      <c r="AC53" s="16">
        <f t="shared" si="25"/>
        <v>0</v>
      </c>
      <c r="AD53" s="16">
        <f t="shared" si="26"/>
        <v>0</v>
      </c>
      <c r="AE53" s="16">
        <f t="shared" si="27"/>
        <v>0.23719002000271783</v>
      </c>
      <c r="AF53" s="16">
        <f t="shared" si="28"/>
        <v>0.15705644988700765</v>
      </c>
      <c r="AG53" s="16">
        <f t="shared" si="29"/>
        <v>0</v>
      </c>
      <c r="AH53" s="16">
        <f t="shared" si="30"/>
        <v>0</v>
      </c>
      <c r="AI53" s="16">
        <f t="shared" si="31"/>
        <v>0</v>
      </c>
      <c r="AJ53" s="16">
        <f t="shared" si="32"/>
        <v>0</v>
      </c>
      <c r="AK53" s="16">
        <f t="shared" si="33"/>
        <v>0</v>
      </c>
      <c r="AL53" s="17">
        <f>AL55</f>
        <v>0.57370657226140653</v>
      </c>
      <c r="AM53" s="16">
        <f t="shared" si="34"/>
        <v>0.57370657226140664</v>
      </c>
      <c r="AN53" s="16">
        <f t="shared" si="35"/>
        <v>0.52677666259845313</v>
      </c>
      <c r="AO53" s="16">
        <f t="shared" si="36"/>
        <v>0.33746377801945798</v>
      </c>
      <c r="AP53" s="16">
        <f t="shared" si="37"/>
        <v>0.40866947348707905</v>
      </c>
      <c r="AQ53" s="16">
        <f t="shared" si="38"/>
        <v>0</v>
      </c>
      <c r="AR53" s="16">
        <f t="shared" si="39"/>
        <v>0</v>
      </c>
      <c r="AS53" s="16">
        <f t="shared" si="40"/>
        <v>8.1801241143129505E-2</v>
      </c>
      <c r="AT53" s="16">
        <f t="shared" si="41"/>
        <v>5.2403528559281834E-2</v>
      </c>
      <c r="AU53" s="16">
        <f t="shared" si="42"/>
        <v>4.9703174185981483E-2</v>
      </c>
      <c r="AV53" s="16">
        <f t="shared" si="43"/>
        <v>0</v>
      </c>
      <c r="AW53" s="16">
        <f t="shared" si="44"/>
        <v>1</v>
      </c>
      <c r="AX53" s="16">
        <f t="shared" si="45"/>
        <v>1</v>
      </c>
      <c r="AY53" s="16">
        <f t="shared" si="46"/>
        <v>1</v>
      </c>
      <c r="AZ53" s="16">
        <f t="shared" si="47"/>
        <v>1</v>
      </c>
    </row>
    <row r="54" spans="1:52" x14ac:dyDescent="0.2">
      <c r="A54" s="7">
        <v>31</v>
      </c>
      <c r="B54" s="7" t="s">
        <v>87</v>
      </c>
      <c r="C54" s="16">
        <f t="shared" si="0"/>
        <v>0</v>
      </c>
      <c r="D54" s="16">
        <f t="shared" si="1"/>
        <v>9.2935466720140886E-2</v>
      </c>
      <c r="E54" s="16">
        <f t="shared" si="2"/>
        <v>4.5386813234756608E-2</v>
      </c>
      <c r="F54" s="16">
        <f t="shared" si="3"/>
        <v>2.9613797874179216E-2</v>
      </c>
      <c r="G54" s="16">
        <f t="shared" si="4"/>
        <v>4.0342687296422645E-2</v>
      </c>
      <c r="H54" s="16">
        <f>IF($AV24=0,0,H24/$AV24)</f>
        <v>0</v>
      </c>
      <c r="I54" s="16">
        <f t="shared" si="5"/>
        <v>0.35094036645085042</v>
      </c>
      <c r="J54" s="16">
        <f t="shared" si="6"/>
        <v>0.37365669467957963</v>
      </c>
      <c r="K54" s="16">
        <f t="shared" si="7"/>
        <v>0.25075290684308571</v>
      </c>
      <c r="L54" s="16">
        <f t="shared" si="8"/>
        <v>0.30693993264885816</v>
      </c>
      <c r="M54" s="16">
        <f t="shared" si="9"/>
        <v>0</v>
      </c>
      <c r="N54" s="16">
        <f t="shared" si="10"/>
        <v>0</v>
      </c>
      <c r="O54" s="16">
        <f t="shared" si="11"/>
        <v>0</v>
      </c>
      <c r="P54" s="16">
        <f t="shared" si="12"/>
        <v>0</v>
      </c>
      <c r="Q54" s="16">
        <f t="shared" si="13"/>
        <v>0</v>
      </c>
      <c r="R54" s="16">
        <f t="shared" si="14"/>
        <v>0</v>
      </c>
      <c r="S54" s="16">
        <f t="shared" si="15"/>
        <v>0</v>
      </c>
      <c r="T54" s="16">
        <f t="shared" si="16"/>
        <v>0</v>
      </c>
      <c r="U54" s="16">
        <f t="shared" si="17"/>
        <v>2.2206429351515289E-2</v>
      </c>
      <c r="V54" s="16">
        <f t="shared" si="18"/>
        <v>1.1768342295056876E-2</v>
      </c>
      <c r="W54" s="16">
        <f t="shared" si="19"/>
        <v>0</v>
      </c>
      <c r="X54" s="16">
        <f t="shared" si="20"/>
        <v>0</v>
      </c>
      <c r="Y54" s="16">
        <f t="shared" si="21"/>
        <v>0</v>
      </c>
      <c r="Z54" s="16">
        <f t="shared" si="22"/>
        <v>7.0369539349762256E-2</v>
      </c>
      <c r="AA54" s="16">
        <f t="shared" si="23"/>
        <v>3.7292480168900605E-2</v>
      </c>
      <c r="AB54" s="16">
        <f t="shared" si="24"/>
        <v>0</v>
      </c>
      <c r="AC54" s="16">
        <f t="shared" si="25"/>
        <v>0</v>
      </c>
      <c r="AD54" s="16">
        <f t="shared" si="26"/>
        <v>0</v>
      </c>
      <c r="AE54" s="16">
        <f t="shared" si="27"/>
        <v>0.2371900200027178</v>
      </c>
      <c r="AF54" s="16">
        <f t="shared" si="28"/>
        <v>0.12569933239505249</v>
      </c>
      <c r="AG54" s="16">
        <f t="shared" si="29"/>
        <v>0</v>
      </c>
      <c r="AH54" s="16">
        <f t="shared" si="30"/>
        <v>0</v>
      </c>
      <c r="AI54" s="16">
        <f t="shared" si="31"/>
        <v>0</v>
      </c>
      <c r="AJ54" s="16">
        <f t="shared" si="32"/>
        <v>0</v>
      </c>
      <c r="AK54" s="16">
        <f t="shared" si="33"/>
        <v>0</v>
      </c>
      <c r="AL54" s="16">
        <f>IF($AV24=0,0,AL24/$AV24)</f>
        <v>0</v>
      </c>
      <c r="AM54" s="16">
        <f t="shared" si="34"/>
        <v>0.47229626732162661</v>
      </c>
      <c r="AN54" s="16">
        <f t="shared" si="35"/>
        <v>0.50286794859666872</v>
      </c>
      <c r="AO54" s="16">
        <f t="shared" si="36"/>
        <v>0.33746377801945793</v>
      </c>
      <c r="AP54" s="16">
        <f t="shared" si="37"/>
        <v>0.41308039296844479</v>
      </c>
      <c r="AQ54" s="16">
        <f t="shared" si="38"/>
        <v>0</v>
      </c>
      <c r="AR54" s="16">
        <f t="shared" si="39"/>
        <v>8.3827899507382148E-2</v>
      </c>
      <c r="AS54" s="16">
        <f t="shared" si="40"/>
        <v>7.8088543488994994E-2</v>
      </c>
      <c r="AT54" s="16">
        <f t="shared" si="41"/>
        <v>5.240352855928182E-2</v>
      </c>
      <c r="AU54" s="16">
        <f t="shared" si="42"/>
        <v>6.4876832227264411E-2</v>
      </c>
      <c r="AV54" s="16">
        <f t="shared" si="43"/>
        <v>0</v>
      </c>
      <c r="AW54" s="16">
        <f t="shared" si="44"/>
        <v>1</v>
      </c>
      <c r="AX54" s="16">
        <f t="shared" si="45"/>
        <v>1</v>
      </c>
      <c r="AY54" s="16">
        <f t="shared" si="46"/>
        <v>1</v>
      </c>
      <c r="AZ54" s="16">
        <f t="shared" si="47"/>
        <v>1</v>
      </c>
    </row>
    <row r="55" spans="1:52" x14ac:dyDescent="0.2">
      <c r="A55" s="7">
        <v>32</v>
      </c>
      <c r="B55" s="7" t="s">
        <v>88</v>
      </c>
      <c r="C55" s="16">
        <f t="shared" si="0"/>
        <v>0</v>
      </c>
      <c r="D55" s="16">
        <f t="shared" si="1"/>
        <v>0</v>
      </c>
      <c r="E55" s="16">
        <f t="shared" si="2"/>
        <v>4.5386813234756615E-2</v>
      </c>
      <c r="F55" s="16">
        <f t="shared" si="3"/>
        <v>2.9613797874179209E-2</v>
      </c>
      <c r="G55" s="16">
        <f t="shared" si="4"/>
        <v>3.0921970264930473E-2</v>
      </c>
      <c r="H55" s="16">
        <f>IF($AV25=0,0,H25/$AV25)</f>
        <v>0.4262934277385933</v>
      </c>
      <c r="I55" s="16">
        <f t="shared" si="5"/>
        <v>0.38689680124729758</v>
      </c>
      <c r="J55" s="16">
        <f t="shared" si="6"/>
        <v>0.37365669467957968</v>
      </c>
      <c r="K55" s="16">
        <f t="shared" si="7"/>
        <v>0.25075290684308571</v>
      </c>
      <c r="L55" s="16">
        <f t="shared" si="8"/>
        <v>0.28493190159218124</v>
      </c>
      <c r="M55" s="16">
        <f t="shared" si="9"/>
        <v>0</v>
      </c>
      <c r="N55" s="16">
        <f t="shared" si="10"/>
        <v>0</v>
      </c>
      <c r="O55" s="16">
        <f t="shared" si="11"/>
        <v>0</v>
      </c>
      <c r="P55" s="16">
        <f t="shared" si="12"/>
        <v>0</v>
      </c>
      <c r="Q55" s="16">
        <f t="shared" si="13"/>
        <v>0</v>
      </c>
      <c r="R55" s="16">
        <f t="shared" si="14"/>
        <v>0</v>
      </c>
      <c r="S55" s="16">
        <f t="shared" si="15"/>
        <v>0</v>
      </c>
      <c r="T55" s="16">
        <f t="shared" si="16"/>
        <v>0</v>
      </c>
      <c r="U55" s="16">
        <f t="shared" si="17"/>
        <v>2.2206429351515289E-2</v>
      </c>
      <c r="V55" s="16">
        <f t="shared" si="18"/>
        <v>1.6294042680867982E-2</v>
      </c>
      <c r="W55" s="16">
        <f t="shared" si="19"/>
        <v>0</v>
      </c>
      <c r="X55" s="16">
        <f t="shared" si="20"/>
        <v>0</v>
      </c>
      <c r="Y55" s="16">
        <f t="shared" si="21"/>
        <v>0</v>
      </c>
      <c r="Z55" s="16">
        <f t="shared" si="22"/>
        <v>7.0369539349762242E-2</v>
      </c>
      <c r="AA55" s="16">
        <f t="shared" si="23"/>
        <v>5.1633887620920221E-2</v>
      </c>
      <c r="AB55" s="16">
        <f t="shared" si="24"/>
        <v>0</v>
      </c>
      <c r="AC55" s="16">
        <f t="shared" si="25"/>
        <v>0</v>
      </c>
      <c r="AD55" s="16">
        <f t="shared" si="26"/>
        <v>0</v>
      </c>
      <c r="AE55" s="16">
        <f t="shared" si="27"/>
        <v>0.2371900200027178</v>
      </c>
      <c r="AF55" s="16">
        <f t="shared" si="28"/>
        <v>0.17403897980277924</v>
      </c>
      <c r="AG55" s="16">
        <f t="shared" si="29"/>
        <v>0</v>
      </c>
      <c r="AH55" s="16">
        <f t="shared" si="30"/>
        <v>0</v>
      </c>
      <c r="AI55" s="16">
        <f t="shared" si="31"/>
        <v>0</v>
      </c>
      <c r="AJ55" s="16">
        <f t="shared" si="32"/>
        <v>0</v>
      </c>
      <c r="AK55" s="16">
        <f t="shared" si="33"/>
        <v>0</v>
      </c>
      <c r="AL55" s="16">
        <f>IF($AV25=0,0,AL25/$AV25)</f>
        <v>0.57370657226140653</v>
      </c>
      <c r="AM55" s="16">
        <f t="shared" si="34"/>
        <v>0.52068651126050347</v>
      </c>
      <c r="AN55" s="16">
        <f t="shared" si="35"/>
        <v>0.50286794859666872</v>
      </c>
      <c r="AO55" s="16">
        <f t="shared" si="36"/>
        <v>0.33746377801945787</v>
      </c>
      <c r="AP55" s="16">
        <f t="shared" si="37"/>
        <v>0.38346193948505874</v>
      </c>
      <c r="AQ55" s="16">
        <f t="shared" si="38"/>
        <v>0</v>
      </c>
      <c r="AR55" s="16">
        <f t="shared" si="39"/>
        <v>9.2416687492199057E-2</v>
      </c>
      <c r="AS55" s="16">
        <f t="shared" si="40"/>
        <v>7.8088543488995008E-2</v>
      </c>
      <c r="AT55" s="16">
        <f t="shared" si="41"/>
        <v>5.2403528559281827E-2</v>
      </c>
      <c r="AU55" s="16">
        <f t="shared" si="42"/>
        <v>5.8717278553261976E-2</v>
      </c>
      <c r="AV55" s="16">
        <f t="shared" si="43"/>
        <v>1</v>
      </c>
      <c r="AW55" s="16">
        <f t="shared" si="44"/>
        <v>1</v>
      </c>
      <c r="AX55" s="16">
        <f t="shared" si="45"/>
        <v>1</v>
      </c>
      <c r="AY55" s="16">
        <f t="shared" si="46"/>
        <v>1</v>
      </c>
      <c r="AZ55" s="16">
        <f t="shared" si="47"/>
        <v>1</v>
      </c>
    </row>
    <row r="56" spans="1:52" x14ac:dyDescent="0.2">
      <c r="A56" s="7">
        <v>33</v>
      </c>
      <c r="B56" s="7" t="s">
        <v>89</v>
      </c>
      <c r="C56" s="16">
        <f t="shared" si="0"/>
        <v>0</v>
      </c>
      <c r="D56" s="16">
        <f t="shared" si="1"/>
        <v>0</v>
      </c>
      <c r="E56" s="16">
        <f t="shared" si="2"/>
        <v>4.5386813234756601E-2</v>
      </c>
      <c r="F56" s="16">
        <f t="shared" si="3"/>
        <v>2.9613797874179209E-2</v>
      </c>
      <c r="G56" s="16">
        <f t="shared" si="4"/>
        <v>3.3111726417191498E-2</v>
      </c>
      <c r="H56" s="17">
        <f>H55</f>
        <v>0.4262934277385933</v>
      </c>
      <c r="I56" s="16">
        <f t="shared" si="5"/>
        <v>0.38689680124729753</v>
      </c>
      <c r="J56" s="16">
        <f t="shared" si="6"/>
        <v>0.37365669467957974</v>
      </c>
      <c r="K56" s="16">
        <f t="shared" si="7"/>
        <v>0.25075290684308565</v>
      </c>
      <c r="L56" s="16">
        <f t="shared" si="8"/>
        <v>0.29956511861596097</v>
      </c>
      <c r="M56" s="16">
        <f t="shared" si="9"/>
        <v>0</v>
      </c>
      <c r="N56" s="16">
        <f t="shared" si="10"/>
        <v>0</v>
      </c>
      <c r="O56" s="16">
        <f t="shared" si="11"/>
        <v>0</v>
      </c>
      <c r="P56" s="16">
        <f t="shared" si="12"/>
        <v>0</v>
      </c>
      <c r="Q56" s="16">
        <f t="shared" si="13"/>
        <v>0</v>
      </c>
      <c r="R56" s="16">
        <f t="shared" si="14"/>
        <v>0</v>
      </c>
      <c r="S56" s="16">
        <f t="shared" si="15"/>
        <v>0</v>
      </c>
      <c r="T56" s="16">
        <f t="shared" si="16"/>
        <v>0</v>
      </c>
      <c r="U56" s="16">
        <f t="shared" si="17"/>
        <v>2.2206429351515289E-2</v>
      </c>
      <c r="V56" s="16">
        <f t="shared" si="18"/>
        <v>1.3527521858459018E-2</v>
      </c>
      <c r="W56" s="16">
        <f t="shared" si="19"/>
        <v>0</v>
      </c>
      <c r="X56" s="16">
        <f t="shared" si="20"/>
        <v>0</v>
      </c>
      <c r="Y56" s="16">
        <f t="shared" si="21"/>
        <v>0</v>
      </c>
      <c r="Z56" s="16">
        <f t="shared" si="22"/>
        <v>7.0369539349762242E-2</v>
      </c>
      <c r="AA56" s="16">
        <f t="shared" si="23"/>
        <v>4.2867111441247746E-2</v>
      </c>
      <c r="AB56" s="16">
        <f t="shared" si="24"/>
        <v>0</v>
      </c>
      <c r="AC56" s="16">
        <f t="shared" si="25"/>
        <v>0</v>
      </c>
      <c r="AD56" s="16">
        <f t="shared" si="26"/>
        <v>0</v>
      </c>
      <c r="AE56" s="16">
        <f t="shared" si="27"/>
        <v>0.2371900200027178</v>
      </c>
      <c r="AF56" s="16">
        <f t="shared" si="28"/>
        <v>0.14448937870221595</v>
      </c>
      <c r="AG56" s="16">
        <f t="shared" si="29"/>
        <v>0</v>
      </c>
      <c r="AH56" s="16">
        <f t="shared" si="30"/>
        <v>0</v>
      </c>
      <c r="AI56" s="16">
        <f t="shared" si="31"/>
        <v>0</v>
      </c>
      <c r="AJ56" s="16">
        <f t="shared" si="32"/>
        <v>0</v>
      </c>
      <c r="AK56" s="16">
        <f t="shared" si="33"/>
        <v>0</v>
      </c>
      <c r="AL56" s="17">
        <f>AL55</f>
        <v>0.57370657226140653</v>
      </c>
      <c r="AM56" s="16">
        <f t="shared" si="34"/>
        <v>0.52068651126050347</v>
      </c>
      <c r="AN56" s="16">
        <f t="shared" si="35"/>
        <v>0.50286794859666861</v>
      </c>
      <c r="AO56" s="16">
        <f t="shared" si="36"/>
        <v>0.33746377801945793</v>
      </c>
      <c r="AP56" s="16">
        <f t="shared" si="37"/>
        <v>0.40315535306735284</v>
      </c>
      <c r="AQ56" s="16">
        <f t="shared" si="38"/>
        <v>0</v>
      </c>
      <c r="AR56" s="16">
        <f t="shared" si="39"/>
        <v>9.2416687492199057E-2</v>
      </c>
      <c r="AS56" s="16">
        <f t="shared" si="40"/>
        <v>7.8088543488994994E-2</v>
      </c>
      <c r="AT56" s="16">
        <f t="shared" si="41"/>
        <v>5.2403528559281827E-2</v>
      </c>
      <c r="AU56" s="16">
        <f t="shared" si="42"/>
        <v>6.328378989757194E-2</v>
      </c>
      <c r="AV56" s="16">
        <f t="shared" si="43"/>
        <v>0</v>
      </c>
      <c r="AW56" s="16">
        <f t="shared" si="44"/>
        <v>1</v>
      </c>
      <c r="AX56" s="16">
        <f t="shared" si="45"/>
        <v>1</v>
      </c>
      <c r="AY56" s="16">
        <f t="shared" si="46"/>
        <v>1</v>
      </c>
      <c r="AZ56" s="16">
        <f t="shared" si="47"/>
        <v>1</v>
      </c>
    </row>
    <row r="57" spans="1:52" x14ac:dyDescent="0.2">
      <c r="A57" s="7">
        <v>34</v>
      </c>
      <c r="B57" s="7" t="s">
        <v>90</v>
      </c>
      <c r="C57" s="16">
        <f t="shared" si="0"/>
        <v>4.8038239818934916E-2</v>
      </c>
      <c r="D57" s="16">
        <f t="shared" si="1"/>
        <v>4.8038239818934916E-2</v>
      </c>
      <c r="E57" s="16">
        <f t="shared" si="2"/>
        <v>4.8038239818934909E-2</v>
      </c>
      <c r="F57" s="16">
        <f t="shared" si="3"/>
        <v>3.2168324249657418E-2</v>
      </c>
      <c r="G57" s="16">
        <f t="shared" si="4"/>
        <v>4.2689608553997831E-2</v>
      </c>
      <c r="H57" s="16">
        <f t="shared" ref="H57:H62" si="50">IF($AV27=0,0,H27/$AV27)</f>
        <v>0.38983789702935595</v>
      </c>
      <c r="I57" s="16">
        <f t="shared" si="5"/>
        <v>0.3898378970293559</v>
      </c>
      <c r="J57" s="16">
        <f t="shared" si="6"/>
        <v>0.38983789702935584</v>
      </c>
      <c r="K57" s="16">
        <f t="shared" si="7"/>
        <v>0.26105102775855465</v>
      </c>
      <c r="L57" s="16">
        <f t="shared" si="8"/>
        <v>0.34643291024866485</v>
      </c>
      <c r="M57" s="16">
        <f t="shared" si="9"/>
        <v>0</v>
      </c>
      <c r="N57" s="16">
        <f t="shared" si="10"/>
        <v>0</v>
      </c>
      <c r="O57" s="16">
        <f t="shared" si="11"/>
        <v>0</v>
      </c>
      <c r="P57" s="16">
        <f t="shared" si="12"/>
        <v>0</v>
      </c>
      <c r="Q57" s="16">
        <f t="shared" si="13"/>
        <v>0</v>
      </c>
      <c r="R57" s="16">
        <f t="shared" si="14"/>
        <v>0</v>
      </c>
      <c r="S57" s="16">
        <f t="shared" si="15"/>
        <v>0</v>
      </c>
      <c r="T57" s="16">
        <f t="shared" si="16"/>
        <v>0</v>
      </c>
      <c r="U57" s="16">
        <f t="shared" si="17"/>
        <v>3.235297198579988E-2</v>
      </c>
      <c r="V57" s="16">
        <f t="shared" si="18"/>
        <v>1.090390914315123E-2</v>
      </c>
      <c r="W57" s="16">
        <f t="shared" si="19"/>
        <v>0</v>
      </c>
      <c r="X57" s="16">
        <f t="shared" si="20"/>
        <v>0</v>
      </c>
      <c r="Y57" s="16">
        <f t="shared" si="21"/>
        <v>0</v>
      </c>
      <c r="Z57" s="16">
        <f t="shared" si="22"/>
        <v>9.933569448094566E-2</v>
      </c>
      <c r="AA57" s="16">
        <f t="shared" si="23"/>
        <v>3.3479069180026723E-2</v>
      </c>
      <c r="AB57" s="16">
        <f t="shared" si="24"/>
        <v>0</v>
      </c>
      <c r="AC57" s="16">
        <f t="shared" si="25"/>
        <v>0</v>
      </c>
      <c r="AD57" s="16">
        <f t="shared" si="26"/>
        <v>0</v>
      </c>
      <c r="AE57" s="16">
        <f t="shared" si="27"/>
        <v>0.19867138896189132</v>
      </c>
      <c r="AF57" s="16">
        <f t="shared" si="28"/>
        <v>6.6958138360053446E-2</v>
      </c>
      <c r="AG57" s="16">
        <f t="shared" si="29"/>
        <v>0</v>
      </c>
      <c r="AH57" s="16">
        <f t="shared" si="30"/>
        <v>0</v>
      </c>
      <c r="AI57" s="16">
        <f t="shared" si="31"/>
        <v>0</v>
      </c>
      <c r="AJ57" s="16">
        <f t="shared" si="32"/>
        <v>0</v>
      </c>
      <c r="AK57" s="16">
        <f t="shared" si="33"/>
        <v>0</v>
      </c>
      <c r="AL57" s="16">
        <f t="shared" ref="AL57:AL62" si="51">IF($AV27=0,0,AL27/$AV27)</f>
        <v>0.49567937404156631</v>
      </c>
      <c r="AM57" s="16">
        <f t="shared" si="34"/>
        <v>0.49567937404156637</v>
      </c>
      <c r="AN57" s="16">
        <f t="shared" si="35"/>
        <v>0.49567937404156631</v>
      </c>
      <c r="AO57" s="16">
        <f t="shared" si="36"/>
        <v>0.33192670855836248</v>
      </c>
      <c r="AP57" s="16">
        <f t="shared" si="37"/>
        <v>0.44048987901893327</v>
      </c>
      <c r="AQ57" s="16">
        <f t="shared" si="38"/>
        <v>6.6444489110142876E-2</v>
      </c>
      <c r="AR57" s="16">
        <f t="shared" si="39"/>
        <v>6.6444489110142863E-2</v>
      </c>
      <c r="AS57" s="16">
        <f t="shared" si="40"/>
        <v>6.6444489110142863E-2</v>
      </c>
      <c r="AT57" s="16">
        <f t="shared" si="41"/>
        <v>4.4493884004788604E-2</v>
      </c>
      <c r="AU57" s="16">
        <f t="shared" si="42"/>
        <v>5.9046485495172753E-2</v>
      </c>
      <c r="AV57" s="16">
        <f t="shared" si="43"/>
        <v>1</v>
      </c>
      <c r="AW57" s="16">
        <f t="shared" si="44"/>
        <v>1</v>
      </c>
      <c r="AX57" s="16">
        <f t="shared" si="45"/>
        <v>1</v>
      </c>
      <c r="AY57" s="16">
        <f t="shared" si="46"/>
        <v>1</v>
      </c>
      <c r="AZ57" s="16">
        <f t="shared" si="47"/>
        <v>1</v>
      </c>
    </row>
    <row r="58" spans="1:52" x14ac:dyDescent="0.2">
      <c r="A58" s="7">
        <v>35</v>
      </c>
      <c r="B58" s="7" t="s">
        <v>91</v>
      </c>
      <c r="C58" s="16">
        <f t="shared" si="0"/>
        <v>0</v>
      </c>
      <c r="D58" s="16">
        <f t="shared" si="1"/>
        <v>0</v>
      </c>
      <c r="E58" s="16">
        <f t="shared" si="2"/>
        <v>0</v>
      </c>
      <c r="F58" s="16">
        <f t="shared" si="3"/>
        <v>0</v>
      </c>
      <c r="G58" s="16">
        <f t="shared" si="4"/>
        <v>0</v>
      </c>
      <c r="H58" s="16">
        <f t="shared" si="50"/>
        <v>0</v>
      </c>
      <c r="I58" s="16">
        <f t="shared" si="5"/>
        <v>0.41686770229689918</v>
      </c>
      <c r="J58" s="16">
        <f t="shared" si="6"/>
        <v>0.48175788260721386</v>
      </c>
      <c r="K58" s="16">
        <f t="shared" si="7"/>
        <v>0.37465261733705979</v>
      </c>
      <c r="L58" s="16">
        <f t="shared" si="8"/>
        <v>0.43878769832258863</v>
      </c>
      <c r="M58" s="16">
        <f t="shared" si="9"/>
        <v>0</v>
      </c>
      <c r="N58" s="16">
        <f t="shared" si="10"/>
        <v>0</v>
      </c>
      <c r="O58" s="16">
        <f t="shared" si="11"/>
        <v>0</v>
      </c>
      <c r="P58" s="16">
        <f t="shared" si="12"/>
        <v>0</v>
      </c>
      <c r="Q58" s="16">
        <f t="shared" si="13"/>
        <v>0</v>
      </c>
      <c r="R58" s="16">
        <f t="shared" si="14"/>
        <v>0</v>
      </c>
      <c r="S58" s="16">
        <f t="shared" si="15"/>
        <v>0</v>
      </c>
      <c r="T58" s="16">
        <f t="shared" si="16"/>
        <v>0</v>
      </c>
      <c r="U58" s="16">
        <f t="shared" si="17"/>
        <v>5.5353095989778674E-2</v>
      </c>
      <c r="V58" s="16">
        <f t="shared" si="18"/>
        <v>1.5587408402184451E-2</v>
      </c>
      <c r="W58" s="16">
        <f t="shared" si="19"/>
        <v>0</v>
      </c>
      <c r="X58" s="16">
        <f t="shared" si="20"/>
        <v>0</v>
      </c>
      <c r="Y58" s="16">
        <f t="shared" si="21"/>
        <v>0</v>
      </c>
      <c r="Z58" s="16">
        <f t="shared" si="22"/>
        <v>0.16060063658552201</v>
      </c>
      <c r="AA58" s="16">
        <f t="shared" si="23"/>
        <v>4.5225071287278991E-2</v>
      </c>
      <c r="AB58" s="16">
        <f t="shared" si="24"/>
        <v>0</v>
      </c>
      <c r="AC58" s="16">
        <f t="shared" si="25"/>
        <v>0</v>
      </c>
      <c r="AD58" s="16">
        <f t="shared" si="26"/>
        <v>0</v>
      </c>
      <c r="AE58" s="16">
        <f t="shared" si="27"/>
        <v>0</v>
      </c>
      <c r="AF58" s="16">
        <f t="shared" si="28"/>
        <v>0</v>
      </c>
      <c r="AG58" s="16">
        <f t="shared" si="29"/>
        <v>0</v>
      </c>
      <c r="AH58" s="16">
        <f t="shared" si="30"/>
        <v>0</v>
      </c>
      <c r="AI58" s="16">
        <f t="shared" si="31"/>
        <v>0</v>
      </c>
      <c r="AJ58" s="16">
        <f t="shared" si="32"/>
        <v>0</v>
      </c>
      <c r="AK58" s="16">
        <f t="shared" si="33"/>
        <v>0</v>
      </c>
      <c r="AL58" s="16">
        <f t="shared" si="51"/>
        <v>0</v>
      </c>
      <c r="AM58" s="16">
        <f t="shared" si="34"/>
        <v>0.51167486720793054</v>
      </c>
      <c r="AN58" s="16">
        <f t="shared" si="35"/>
        <v>0.43022962176048535</v>
      </c>
      <c r="AO58" s="16">
        <f t="shared" si="36"/>
        <v>0.34127070722270214</v>
      </c>
      <c r="AP58" s="16">
        <f t="shared" si="37"/>
        <v>0.4212562025204391</v>
      </c>
      <c r="AQ58" s="16">
        <f t="shared" si="38"/>
        <v>0</v>
      </c>
      <c r="AR58" s="16">
        <f t="shared" si="39"/>
        <v>7.1457430495170296E-2</v>
      </c>
      <c r="AS58" s="16">
        <f t="shared" si="40"/>
        <v>8.8012495632300652E-2</v>
      </c>
      <c r="AT58" s="16">
        <f t="shared" si="41"/>
        <v>6.8122942864937364E-2</v>
      </c>
      <c r="AU58" s="16">
        <f t="shared" si="42"/>
        <v>7.9143619467508877E-2</v>
      </c>
      <c r="AV58" s="16">
        <f t="shared" si="43"/>
        <v>0</v>
      </c>
      <c r="AW58" s="16">
        <f t="shared" si="44"/>
        <v>1</v>
      </c>
      <c r="AX58" s="16">
        <f t="shared" si="45"/>
        <v>1</v>
      </c>
      <c r="AY58" s="16">
        <f t="shared" si="46"/>
        <v>1</v>
      </c>
      <c r="AZ58" s="16">
        <f t="shared" si="47"/>
        <v>1</v>
      </c>
    </row>
    <row r="59" spans="1:52" x14ac:dyDescent="0.2">
      <c r="A59" s="7">
        <v>36</v>
      </c>
      <c r="B59" s="7" t="s">
        <v>92</v>
      </c>
      <c r="C59" s="16">
        <f t="shared" si="0"/>
        <v>0</v>
      </c>
      <c r="D59" s="16">
        <f t="shared" si="1"/>
        <v>0</v>
      </c>
      <c r="E59" s="16">
        <f t="shared" si="2"/>
        <v>0</v>
      </c>
      <c r="F59" s="16">
        <f t="shared" si="3"/>
        <v>0</v>
      </c>
      <c r="G59" s="16">
        <f t="shared" si="4"/>
        <v>0</v>
      </c>
      <c r="H59" s="16">
        <f t="shared" si="50"/>
        <v>0</v>
      </c>
      <c r="I59" s="16">
        <f t="shared" si="5"/>
        <v>0.47557015523330998</v>
      </c>
      <c r="J59" s="16">
        <f t="shared" si="6"/>
        <v>0.47304856646826776</v>
      </c>
      <c r="K59" s="16">
        <f t="shared" si="7"/>
        <v>0.10841462222966475</v>
      </c>
      <c r="L59" s="16">
        <f t="shared" si="8"/>
        <v>0.38635366844272589</v>
      </c>
      <c r="M59" s="16">
        <f t="shared" si="9"/>
        <v>0</v>
      </c>
      <c r="N59" s="16">
        <f t="shared" si="10"/>
        <v>0.22121253043509539</v>
      </c>
      <c r="O59" s="16">
        <f t="shared" si="11"/>
        <v>0.2633703163459401</v>
      </c>
      <c r="P59" s="16">
        <f t="shared" si="12"/>
        <v>5.9516550458080471E-2</v>
      </c>
      <c r="Q59" s="16">
        <f t="shared" si="13"/>
        <v>0.19171122180593844</v>
      </c>
      <c r="R59" s="16">
        <f t="shared" si="14"/>
        <v>0</v>
      </c>
      <c r="S59" s="16">
        <f t="shared" si="15"/>
        <v>0</v>
      </c>
      <c r="T59" s="16">
        <f t="shared" si="16"/>
        <v>0</v>
      </c>
      <c r="U59" s="16">
        <f t="shared" si="17"/>
        <v>0.62644618599879054</v>
      </c>
      <c r="V59" s="16">
        <f t="shared" si="18"/>
        <v>0.15124903969009468</v>
      </c>
      <c r="W59" s="16">
        <f t="shared" si="19"/>
        <v>0</v>
      </c>
      <c r="X59" s="16">
        <f t="shared" si="20"/>
        <v>0</v>
      </c>
      <c r="Y59" s="16">
        <f t="shared" si="21"/>
        <v>0</v>
      </c>
      <c r="Z59" s="16">
        <f t="shared" si="22"/>
        <v>0.14479403105929672</v>
      </c>
      <c r="AA59" s="16">
        <f t="shared" si="23"/>
        <v>3.49590413989984E-2</v>
      </c>
      <c r="AB59" s="16">
        <f t="shared" si="24"/>
        <v>0</v>
      </c>
      <c r="AC59" s="16">
        <f t="shared" si="25"/>
        <v>0</v>
      </c>
      <c r="AD59" s="16">
        <f t="shared" si="26"/>
        <v>0</v>
      </c>
      <c r="AE59" s="16">
        <f t="shared" si="27"/>
        <v>0</v>
      </c>
      <c r="AF59" s="16">
        <f t="shared" si="28"/>
        <v>0</v>
      </c>
      <c r="AG59" s="16">
        <f t="shared" si="29"/>
        <v>0</v>
      </c>
      <c r="AH59" s="16">
        <f t="shared" si="30"/>
        <v>0</v>
      </c>
      <c r="AI59" s="16">
        <f t="shared" si="31"/>
        <v>0</v>
      </c>
      <c r="AJ59" s="16">
        <f t="shared" si="32"/>
        <v>0</v>
      </c>
      <c r="AK59" s="16">
        <f t="shared" si="33"/>
        <v>0</v>
      </c>
      <c r="AL59" s="16">
        <f t="shared" si="51"/>
        <v>0</v>
      </c>
      <c r="AM59" s="16">
        <f t="shared" si="34"/>
        <v>0.17201345318848441</v>
      </c>
      <c r="AN59" s="16">
        <f t="shared" si="35"/>
        <v>0.12448848887242565</v>
      </c>
      <c r="AO59" s="16">
        <f t="shared" si="36"/>
        <v>2.9101145713517886E-2</v>
      </c>
      <c r="AP59" s="16">
        <f t="shared" si="37"/>
        <v>0.12675583187648107</v>
      </c>
      <c r="AQ59" s="16">
        <f t="shared" si="38"/>
        <v>0</v>
      </c>
      <c r="AR59" s="16">
        <f t="shared" si="39"/>
        <v>0.1312038611431102</v>
      </c>
      <c r="AS59" s="16">
        <f t="shared" si="40"/>
        <v>0.1390926283133665</v>
      </c>
      <c r="AT59" s="16">
        <f t="shared" si="41"/>
        <v>3.1727464540649626E-2</v>
      </c>
      <c r="AU59" s="16">
        <f t="shared" si="42"/>
        <v>0.1089711967857615</v>
      </c>
      <c r="AV59" s="16">
        <f t="shared" si="43"/>
        <v>0</v>
      </c>
      <c r="AW59" s="16">
        <f t="shared" si="44"/>
        <v>1</v>
      </c>
      <c r="AX59" s="16">
        <f t="shared" si="45"/>
        <v>1</v>
      </c>
      <c r="AY59" s="16">
        <f t="shared" si="46"/>
        <v>1</v>
      </c>
      <c r="AZ59" s="16">
        <f t="shared" si="47"/>
        <v>1</v>
      </c>
    </row>
    <row r="60" spans="1:52" x14ac:dyDescent="0.2">
      <c r="A60" s="7">
        <v>37</v>
      </c>
      <c r="B60" s="7" t="s">
        <v>93</v>
      </c>
      <c r="C60" s="16">
        <f t="shared" si="0"/>
        <v>0</v>
      </c>
      <c r="D60" s="16">
        <f t="shared" si="1"/>
        <v>0</v>
      </c>
      <c r="E60" s="16">
        <f t="shared" si="2"/>
        <v>0</v>
      </c>
      <c r="F60" s="16">
        <f t="shared" si="3"/>
        <v>0</v>
      </c>
      <c r="G60" s="16">
        <f t="shared" si="4"/>
        <v>0</v>
      </c>
      <c r="H60" s="16">
        <f t="shared" si="50"/>
        <v>0</v>
      </c>
      <c r="I60" s="16">
        <f t="shared" si="5"/>
        <v>0.47557015523331003</v>
      </c>
      <c r="J60" s="16">
        <f t="shared" si="6"/>
        <v>0.47304856646826787</v>
      </c>
      <c r="K60" s="16">
        <f t="shared" si="7"/>
        <v>0.10841462222966475</v>
      </c>
      <c r="L60" s="16">
        <f t="shared" si="8"/>
        <v>0.46285442514357911</v>
      </c>
      <c r="M60" s="16">
        <f t="shared" si="9"/>
        <v>0</v>
      </c>
      <c r="N60" s="16">
        <f t="shared" si="10"/>
        <v>0.22121253043509542</v>
      </c>
      <c r="O60" s="16">
        <f t="shared" si="11"/>
        <v>0.26337031634594005</v>
      </c>
      <c r="P60" s="16">
        <f t="shared" si="12"/>
        <v>5.9516550458080478E-2</v>
      </c>
      <c r="Q60" s="16">
        <f t="shared" si="13"/>
        <v>0.21623261999631146</v>
      </c>
      <c r="R60" s="16">
        <f t="shared" si="14"/>
        <v>0</v>
      </c>
      <c r="S60" s="16">
        <f t="shared" si="15"/>
        <v>0</v>
      </c>
      <c r="T60" s="16">
        <f t="shared" si="16"/>
        <v>0</v>
      </c>
      <c r="U60" s="16">
        <f t="shared" si="17"/>
        <v>0.62644618599879043</v>
      </c>
      <c r="V60" s="16">
        <f t="shared" si="18"/>
        <v>2.1634104692210734E-2</v>
      </c>
      <c r="W60" s="16">
        <f t="shared" si="19"/>
        <v>0</v>
      </c>
      <c r="X60" s="16">
        <f t="shared" si="20"/>
        <v>0</v>
      </c>
      <c r="Y60" s="16">
        <f t="shared" si="21"/>
        <v>0</v>
      </c>
      <c r="Z60" s="16">
        <f t="shared" si="22"/>
        <v>0.14479403105929672</v>
      </c>
      <c r="AA60" s="16">
        <f t="shared" si="23"/>
        <v>5.0004123207321857E-3</v>
      </c>
      <c r="AB60" s="16">
        <f t="shared" si="24"/>
        <v>0</v>
      </c>
      <c r="AC60" s="16">
        <f t="shared" si="25"/>
        <v>0</v>
      </c>
      <c r="AD60" s="16">
        <f t="shared" si="26"/>
        <v>0</v>
      </c>
      <c r="AE60" s="16">
        <f t="shared" si="27"/>
        <v>0</v>
      </c>
      <c r="AF60" s="16">
        <f t="shared" si="28"/>
        <v>0</v>
      </c>
      <c r="AG60" s="16">
        <f t="shared" si="29"/>
        <v>0</v>
      </c>
      <c r="AH60" s="16">
        <f t="shared" si="30"/>
        <v>0</v>
      </c>
      <c r="AI60" s="16">
        <f t="shared" si="31"/>
        <v>0</v>
      </c>
      <c r="AJ60" s="16">
        <f t="shared" si="32"/>
        <v>0</v>
      </c>
      <c r="AK60" s="16">
        <f t="shared" si="33"/>
        <v>0</v>
      </c>
      <c r="AL60" s="16">
        <f t="shared" si="51"/>
        <v>0</v>
      </c>
      <c r="AM60" s="16">
        <f t="shared" si="34"/>
        <v>0.17201345318848446</v>
      </c>
      <c r="AN60" s="16">
        <f t="shared" si="35"/>
        <v>0.12448848887242565</v>
      </c>
      <c r="AO60" s="16">
        <f t="shared" si="36"/>
        <v>2.9101145713517886E-2</v>
      </c>
      <c r="AP60" s="16">
        <f t="shared" si="37"/>
        <v>0.16639689830372892</v>
      </c>
      <c r="AQ60" s="16">
        <f t="shared" si="38"/>
        <v>0</v>
      </c>
      <c r="AR60" s="16">
        <f t="shared" si="39"/>
        <v>0.1312038611431102</v>
      </c>
      <c r="AS60" s="16">
        <f t="shared" si="40"/>
        <v>0.1390926283133665</v>
      </c>
      <c r="AT60" s="16">
        <f t="shared" si="41"/>
        <v>3.1727464540649633E-2</v>
      </c>
      <c r="AU60" s="16">
        <f t="shared" si="42"/>
        <v>0.12788153954343773</v>
      </c>
      <c r="AV60" s="16">
        <f t="shared" si="43"/>
        <v>0</v>
      </c>
      <c r="AW60" s="16">
        <f t="shared" si="44"/>
        <v>1</v>
      </c>
      <c r="AX60" s="16">
        <f t="shared" si="45"/>
        <v>1</v>
      </c>
      <c r="AY60" s="16">
        <f t="shared" si="46"/>
        <v>1</v>
      </c>
      <c r="AZ60" s="16">
        <f t="shared" si="47"/>
        <v>1</v>
      </c>
    </row>
    <row r="61" spans="1:52" x14ac:dyDescent="0.2">
      <c r="A61" s="7">
        <v>41</v>
      </c>
      <c r="B61" s="7" t="s">
        <v>94</v>
      </c>
      <c r="C61" s="16">
        <f t="shared" si="0"/>
        <v>0</v>
      </c>
      <c r="D61" s="16">
        <f t="shared" si="1"/>
        <v>0</v>
      </c>
      <c r="E61" s="16">
        <f t="shared" si="2"/>
        <v>0</v>
      </c>
      <c r="F61" s="16">
        <f t="shared" si="3"/>
        <v>0</v>
      </c>
      <c r="G61" s="16">
        <f t="shared" si="4"/>
        <v>0</v>
      </c>
      <c r="H61" s="16">
        <f t="shared" si="50"/>
        <v>0</v>
      </c>
      <c r="I61" s="16">
        <f t="shared" si="5"/>
        <v>0.47557015523330998</v>
      </c>
      <c r="J61" s="16">
        <f t="shared" si="6"/>
        <v>0.47304856646826776</v>
      </c>
      <c r="K61" s="16">
        <f t="shared" si="7"/>
        <v>0.10841462222966473</v>
      </c>
      <c r="L61" s="16">
        <f t="shared" si="8"/>
        <v>0.24788048383302061</v>
      </c>
      <c r="M61" s="16">
        <f t="shared" si="9"/>
        <v>0</v>
      </c>
      <c r="N61" s="16">
        <f t="shared" si="10"/>
        <v>0.22121253043509537</v>
      </c>
      <c r="O61" s="16">
        <f t="shared" si="11"/>
        <v>0.26337031634594005</v>
      </c>
      <c r="P61" s="16">
        <f t="shared" si="12"/>
        <v>5.9516550458080471E-2</v>
      </c>
      <c r="Q61" s="16">
        <f t="shared" si="13"/>
        <v>0.12275840256381867</v>
      </c>
      <c r="R61" s="16">
        <f t="shared" si="14"/>
        <v>0</v>
      </c>
      <c r="S61" s="16">
        <f t="shared" si="15"/>
        <v>0</v>
      </c>
      <c r="T61" s="16">
        <f t="shared" si="16"/>
        <v>0</v>
      </c>
      <c r="U61" s="16">
        <f t="shared" si="17"/>
        <v>0.62644618599879054</v>
      </c>
      <c r="V61" s="16">
        <f t="shared" si="18"/>
        <v>0.38830642232346058</v>
      </c>
      <c r="W61" s="16">
        <f t="shared" si="19"/>
        <v>0</v>
      </c>
      <c r="X61" s="16">
        <f t="shared" si="20"/>
        <v>0</v>
      </c>
      <c r="Y61" s="16">
        <f t="shared" si="21"/>
        <v>0</v>
      </c>
      <c r="Z61" s="16">
        <f t="shared" si="22"/>
        <v>0.14479403105929672</v>
      </c>
      <c r="AA61" s="16">
        <f t="shared" si="23"/>
        <v>8.975144781955155E-2</v>
      </c>
      <c r="AB61" s="16">
        <f t="shared" si="24"/>
        <v>0</v>
      </c>
      <c r="AC61" s="16">
        <f t="shared" si="25"/>
        <v>0</v>
      </c>
      <c r="AD61" s="16">
        <f t="shared" si="26"/>
        <v>0</v>
      </c>
      <c r="AE61" s="16">
        <f t="shared" si="27"/>
        <v>0</v>
      </c>
      <c r="AF61" s="16">
        <f t="shared" si="28"/>
        <v>0</v>
      </c>
      <c r="AG61" s="16">
        <f t="shared" si="29"/>
        <v>0</v>
      </c>
      <c r="AH61" s="16">
        <f t="shared" si="30"/>
        <v>0</v>
      </c>
      <c r="AI61" s="16">
        <f t="shared" si="31"/>
        <v>0</v>
      </c>
      <c r="AJ61" s="16">
        <f t="shared" si="32"/>
        <v>0</v>
      </c>
      <c r="AK61" s="16">
        <f t="shared" si="33"/>
        <v>0</v>
      </c>
      <c r="AL61" s="16">
        <f t="shared" si="51"/>
        <v>0</v>
      </c>
      <c r="AM61" s="16">
        <f t="shared" si="34"/>
        <v>0.17201345318848441</v>
      </c>
      <c r="AN61" s="16">
        <f t="shared" si="35"/>
        <v>0.12448848887242565</v>
      </c>
      <c r="AO61" s="16">
        <f t="shared" si="36"/>
        <v>2.9101145713517886E-2</v>
      </c>
      <c r="AP61" s="16">
        <f t="shared" si="37"/>
        <v>8.1428445824430304E-2</v>
      </c>
      <c r="AQ61" s="16">
        <f t="shared" si="38"/>
        <v>0</v>
      </c>
      <c r="AR61" s="16">
        <f t="shared" si="39"/>
        <v>0.13120386114311017</v>
      </c>
      <c r="AS61" s="16">
        <f t="shared" si="40"/>
        <v>0.13909262831336647</v>
      </c>
      <c r="AT61" s="16">
        <f t="shared" si="41"/>
        <v>3.1727464540649626E-2</v>
      </c>
      <c r="AU61" s="16">
        <f t="shared" si="42"/>
        <v>6.9874797635718369E-2</v>
      </c>
      <c r="AV61" s="16">
        <f t="shared" si="43"/>
        <v>0</v>
      </c>
      <c r="AW61" s="16">
        <f t="shared" si="44"/>
        <v>1</v>
      </c>
      <c r="AX61" s="16">
        <f t="shared" si="45"/>
        <v>1</v>
      </c>
      <c r="AY61" s="16">
        <f t="shared" si="46"/>
        <v>1</v>
      </c>
      <c r="AZ61" s="16">
        <f t="shared" si="47"/>
        <v>1</v>
      </c>
    </row>
    <row r="62" spans="1:52" x14ac:dyDescent="0.2">
      <c r="A62" s="7">
        <v>23</v>
      </c>
      <c r="B62" s="7" t="s">
        <v>95</v>
      </c>
      <c r="C62" s="16">
        <f t="shared" si="0"/>
        <v>0</v>
      </c>
      <c r="D62" s="16">
        <f t="shared" si="1"/>
        <v>0</v>
      </c>
      <c r="E62" s="16">
        <f t="shared" si="2"/>
        <v>0</v>
      </c>
      <c r="F62" s="16">
        <f t="shared" si="3"/>
        <v>0</v>
      </c>
      <c r="G62" s="16">
        <f t="shared" si="4"/>
        <v>0</v>
      </c>
      <c r="H62" s="16">
        <f t="shared" si="50"/>
        <v>0.47456760312930235</v>
      </c>
      <c r="I62" s="16">
        <f t="shared" si="5"/>
        <v>0.47456760312930246</v>
      </c>
      <c r="J62" s="16">
        <f t="shared" si="6"/>
        <v>0.47456760312930241</v>
      </c>
      <c r="K62" s="16">
        <f t="shared" si="7"/>
        <v>0.12285424779616887</v>
      </c>
      <c r="L62" s="16">
        <f t="shared" si="8"/>
        <v>0.44763093412565097</v>
      </c>
      <c r="M62" s="16">
        <f t="shared" si="9"/>
        <v>0.21743454371176735</v>
      </c>
      <c r="N62" s="16">
        <f t="shared" si="10"/>
        <v>0.21743454371176732</v>
      </c>
      <c r="O62" s="16">
        <f t="shared" si="11"/>
        <v>0.21743454371176735</v>
      </c>
      <c r="P62" s="16">
        <f t="shared" si="12"/>
        <v>5.6288623868271354E-2</v>
      </c>
      <c r="Q62" s="16">
        <f t="shared" si="13"/>
        <v>0.20509286194650775</v>
      </c>
      <c r="R62" s="16">
        <f t="shared" si="14"/>
        <v>0</v>
      </c>
      <c r="S62" s="16">
        <f t="shared" si="15"/>
        <v>0</v>
      </c>
      <c r="T62" s="16">
        <f t="shared" si="16"/>
        <v>0</v>
      </c>
      <c r="U62" s="16">
        <f t="shared" si="17"/>
        <v>0.5954725063028421</v>
      </c>
      <c r="V62" s="16">
        <f t="shared" si="18"/>
        <v>4.5605449892176464E-2</v>
      </c>
      <c r="W62" s="16">
        <f t="shared" si="19"/>
        <v>0</v>
      </c>
      <c r="X62" s="16">
        <f t="shared" si="20"/>
        <v>0</v>
      </c>
      <c r="Y62" s="16">
        <f t="shared" si="21"/>
        <v>0</v>
      </c>
      <c r="Z62" s="16">
        <f t="shared" si="22"/>
        <v>0.1456513146531882</v>
      </c>
      <c r="AA62" s="16">
        <f t="shared" si="23"/>
        <v>1.115499651425955E-2</v>
      </c>
      <c r="AB62" s="16">
        <f t="shared" si="24"/>
        <v>0</v>
      </c>
      <c r="AC62" s="16">
        <f t="shared" si="25"/>
        <v>0</v>
      </c>
      <c r="AD62" s="16">
        <f t="shared" si="26"/>
        <v>0</v>
      </c>
      <c r="AE62" s="16">
        <f t="shared" si="27"/>
        <v>0</v>
      </c>
      <c r="AF62" s="16">
        <f t="shared" si="28"/>
        <v>0</v>
      </c>
      <c r="AG62" s="16">
        <f t="shared" si="29"/>
        <v>0</v>
      </c>
      <c r="AH62" s="16">
        <f t="shared" si="30"/>
        <v>0</v>
      </c>
      <c r="AI62" s="16">
        <f t="shared" si="31"/>
        <v>0</v>
      </c>
      <c r="AJ62" s="16">
        <f t="shared" si="32"/>
        <v>0</v>
      </c>
      <c r="AK62" s="16">
        <f t="shared" si="33"/>
        <v>0</v>
      </c>
      <c r="AL62" s="16">
        <f t="shared" si="51"/>
        <v>0.17781437373339359</v>
      </c>
      <c r="AM62" s="16">
        <f t="shared" si="34"/>
        <v>0.17781437373339359</v>
      </c>
      <c r="AN62" s="16">
        <f t="shared" si="35"/>
        <v>0.17781437373339359</v>
      </c>
      <c r="AO62" s="16">
        <f t="shared" si="36"/>
        <v>4.6031905651197351E-2</v>
      </c>
      <c r="AP62" s="16">
        <f t="shared" si="37"/>
        <v>0.16772155050280535</v>
      </c>
      <c r="AQ62" s="16">
        <f t="shared" si="38"/>
        <v>0.13018347942553665</v>
      </c>
      <c r="AR62" s="16">
        <f t="shared" si="39"/>
        <v>0.13018347942553665</v>
      </c>
      <c r="AS62" s="16">
        <f t="shared" si="40"/>
        <v>0.13018347942553668</v>
      </c>
      <c r="AT62" s="16">
        <f t="shared" si="41"/>
        <v>3.3701401728332192E-2</v>
      </c>
      <c r="AU62" s="16">
        <f t="shared" si="42"/>
        <v>0.12279420701860012</v>
      </c>
      <c r="AV62" s="16">
        <f>IF($AV32=0,0,AV32/$AV32)</f>
        <v>1</v>
      </c>
      <c r="AW62" s="16">
        <f>IF($AW32=0,0,AW32/$AW32)</f>
        <v>1</v>
      </c>
      <c r="AX62" s="16">
        <f>IF($AX32=0,0,AX32/$AX32)</f>
        <v>1</v>
      </c>
      <c r="AY62" s="16">
        <f>IF($AY32=0,0,AY32/$AY32)</f>
        <v>1</v>
      </c>
      <c r="AZ62" s="16">
        <f>IF($AZ32=0,0,AZ32/$AZ32)</f>
        <v>1</v>
      </c>
    </row>
    <row r="63" spans="1:52" x14ac:dyDescent="0.2">
      <c r="A63" s="7"/>
      <c r="B63" s="7"/>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row>
    <row r="65" spans="1:4" ht="18" thickBot="1" x14ac:dyDescent="0.35">
      <c r="A65" s="262" t="s">
        <v>146</v>
      </c>
    </row>
    <row r="66" spans="1:4" ht="13.5" thickTop="1" x14ac:dyDescent="0.2"/>
    <row r="67" spans="1:4" x14ac:dyDescent="0.2">
      <c r="A67" s="263" t="s">
        <v>147</v>
      </c>
      <c r="B67" s="263" t="s">
        <v>144</v>
      </c>
      <c r="C67" s="264" t="s">
        <v>148</v>
      </c>
      <c r="D67" s="265" t="s">
        <v>149</v>
      </c>
    </row>
    <row r="68" spans="1:4" x14ac:dyDescent="0.2">
      <c r="A68" s="19" t="s">
        <v>150</v>
      </c>
      <c r="B68" s="13">
        <v>13</v>
      </c>
      <c r="C68" s="20">
        <v>1</v>
      </c>
      <c r="D68" s="21">
        <v>1</v>
      </c>
    </row>
    <row r="69" spans="1:4" x14ac:dyDescent="0.2">
      <c r="A69" s="19" t="s">
        <v>45</v>
      </c>
      <c r="B69" s="13">
        <v>14</v>
      </c>
      <c r="C69" s="20">
        <v>1</v>
      </c>
      <c r="D69" s="21">
        <v>1</v>
      </c>
    </row>
    <row r="70" spans="1:4" x14ac:dyDescent="0.2">
      <c r="A70" s="19">
        <v>10</v>
      </c>
      <c r="B70" s="13">
        <v>15</v>
      </c>
      <c r="C70" s="20">
        <v>0.80656689572921392</v>
      </c>
      <c r="D70" s="21">
        <v>1</v>
      </c>
    </row>
    <row r="71" spans="1:4" x14ac:dyDescent="0.2">
      <c r="A71" s="19">
        <v>11</v>
      </c>
      <c r="B71" s="13">
        <v>15</v>
      </c>
      <c r="C71" s="20">
        <v>0.19343310427078608</v>
      </c>
      <c r="D71" s="21">
        <v>1</v>
      </c>
    </row>
    <row r="72" spans="1:4" x14ac:dyDescent="0.2">
      <c r="A72" s="19">
        <v>12</v>
      </c>
      <c r="B72" s="13">
        <v>16</v>
      </c>
      <c r="C72" s="20">
        <v>1</v>
      </c>
      <c r="D72" s="21">
        <v>1</v>
      </c>
    </row>
    <row r="73" spans="1:4" x14ac:dyDescent="0.2">
      <c r="A73" s="19">
        <v>13</v>
      </c>
      <c r="B73" s="13">
        <v>17</v>
      </c>
      <c r="C73" s="20">
        <v>0.77684324217904177</v>
      </c>
      <c r="D73" s="21">
        <v>1</v>
      </c>
    </row>
    <row r="74" spans="1:4" x14ac:dyDescent="0.2">
      <c r="A74" s="22">
        <v>14</v>
      </c>
      <c r="B74" s="13">
        <v>17</v>
      </c>
      <c r="C74" s="20">
        <v>0.22315675782095823</v>
      </c>
      <c r="D74" s="23">
        <f>C74/(C74+C75)</f>
        <v>0.18244330204945258</v>
      </c>
    </row>
    <row r="75" spans="1:4" x14ac:dyDescent="0.2">
      <c r="A75" s="22">
        <v>14</v>
      </c>
      <c r="B75" s="13">
        <v>18</v>
      </c>
      <c r="C75" s="20">
        <v>1</v>
      </c>
      <c r="D75" s="23">
        <f>C75/(C75+C74)</f>
        <v>0.81755669795054731</v>
      </c>
    </row>
    <row r="76" spans="1:4" x14ac:dyDescent="0.2">
      <c r="A76" s="19">
        <v>15</v>
      </c>
      <c r="B76" s="13">
        <v>19</v>
      </c>
      <c r="C76" s="20">
        <v>1</v>
      </c>
      <c r="D76" s="21">
        <v>1</v>
      </c>
    </row>
    <row r="77" spans="1:4" x14ac:dyDescent="0.2">
      <c r="A77" s="19">
        <v>16</v>
      </c>
      <c r="B77" s="13">
        <v>20</v>
      </c>
      <c r="C77" s="20">
        <v>1</v>
      </c>
      <c r="D77" s="21">
        <v>1</v>
      </c>
    </row>
    <row r="78" spans="1:4" x14ac:dyDescent="0.2">
      <c r="A78" s="19">
        <v>17</v>
      </c>
      <c r="B78" s="13">
        <v>21</v>
      </c>
      <c r="C78" s="20">
        <v>1</v>
      </c>
      <c r="D78" s="21">
        <v>1</v>
      </c>
    </row>
    <row r="79" spans="1:4" x14ac:dyDescent="0.2">
      <c r="A79" s="19">
        <v>18</v>
      </c>
      <c r="B79" s="13">
        <v>22</v>
      </c>
      <c r="C79" s="20">
        <v>1</v>
      </c>
      <c r="D79" s="21">
        <v>1</v>
      </c>
    </row>
    <row r="80" spans="1:4" x14ac:dyDescent="0.2">
      <c r="A80" s="19">
        <v>19</v>
      </c>
      <c r="B80" s="13">
        <v>23</v>
      </c>
      <c r="C80" s="20">
        <v>1</v>
      </c>
      <c r="D80" s="21">
        <v>1</v>
      </c>
    </row>
    <row r="81" spans="1:4" x14ac:dyDescent="0.2">
      <c r="A81" s="19">
        <v>20</v>
      </c>
      <c r="B81" s="13">
        <v>24</v>
      </c>
      <c r="C81" s="20">
        <v>0.90566051494474931</v>
      </c>
      <c r="D81" s="21">
        <v>1</v>
      </c>
    </row>
    <row r="82" spans="1:4" x14ac:dyDescent="0.2">
      <c r="A82" s="19">
        <v>21</v>
      </c>
      <c r="B82" s="13">
        <v>24</v>
      </c>
      <c r="C82" s="20">
        <v>9.4339485055250666E-2</v>
      </c>
      <c r="D82" s="21">
        <v>1</v>
      </c>
    </row>
    <row r="83" spans="1:4" x14ac:dyDescent="0.2">
      <c r="A83" s="19">
        <v>22</v>
      </c>
      <c r="B83" s="13">
        <v>25</v>
      </c>
      <c r="C83" s="20">
        <v>1</v>
      </c>
      <c r="D83" s="21">
        <v>1</v>
      </c>
    </row>
    <row r="84" spans="1:4" x14ac:dyDescent="0.2">
      <c r="A84" s="19">
        <v>23</v>
      </c>
      <c r="B84" s="13">
        <v>26</v>
      </c>
      <c r="C84" s="20">
        <v>1</v>
      </c>
      <c r="D84" s="21">
        <v>1</v>
      </c>
    </row>
    <row r="85" spans="1:4" x14ac:dyDescent="0.2">
      <c r="A85" s="19">
        <v>24</v>
      </c>
      <c r="B85" s="13">
        <v>27</v>
      </c>
      <c r="C85" s="20">
        <v>1</v>
      </c>
      <c r="D85" s="21">
        <v>1</v>
      </c>
    </row>
    <row r="86" spans="1:4" x14ac:dyDescent="0.2">
      <c r="A86" s="19">
        <v>25</v>
      </c>
      <c r="B86" s="13">
        <v>28</v>
      </c>
      <c r="C86" s="20">
        <v>1</v>
      </c>
      <c r="D86" s="21">
        <v>1</v>
      </c>
    </row>
    <row r="87" spans="1:4" x14ac:dyDescent="0.2">
      <c r="A87" s="22">
        <v>26</v>
      </c>
      <c r="B87" s="13">
        <v>30</v>
      </c>
      <c r="C87" s="20">
        <v>1</v>
      </c>
      <c r="D87" s="23">
        <f>C87/(C$87+C$88+C$89)</f>
        <v>0.33333333333333331</v>
      </c>
    </row>
    <row r="88" spans="1:4" x14ac:dyDescent="0.2">
      <c r="A88" s="22">
        <v>26</v>
      </c>
      <c r="B88" s="13">
        <v>32</v>
      </c>
      <c r="C88" s="20">
        <v>1</v>
      </c>
      <c r="D88" s="23">
        <f>C88/(C$87+C$88+C$89)</f>
        <v>0.33333333333333331</v>
      </c>
    </row>
    <row r="89" spans="1:4" x14ac:dyDescent="0.2">
      <c r="A89" s="22">
        <v>26</v>
      </c>
      <c r="B89" s="13">
        <v>33</v>
      </c>
      <c r="C89" s="20">
        <v>1</v>
      </c>
      <c r="D89" s="23">
        <f>C89/(C$87+C$88+C$89)</f>
        <v>0.33333333333333331</v>
      </c>
    </row>
    <row r="90" spans="1:4" x14ac:dyDescent="0.2">
      <c r="A90" s="19">
        <v>27</v>
      </c>
      <c r="B90" s="13">
        <v>31</v>
      </c>
      <c r="C90" s="20">
        <v>1</v>
      </c>
      <c r="D90" s="21">
        <v>1</v>
      </c>
    </row>
    <row r="91" spans="1:4" x14ac:dyDescent="0.2">
      <c r="A91" s="19">
        <v>28</v>
      </c>
      <c r="B91" s="13">
        <v>29</v>
      </c>
      <c r="C91" s="20">
        <v>1</v>
      </c>
      <c r="D91" s="21">
        <v>1</v>
      </c>
    </row>
    <row r="92" spans="1:4" x14ac:dyDescent="0.2">
      <c r="A92" s="19">
        <v>29</v>
      </c>
      <c r="B92" s="13">
        <v>34</v>
      </c>
      <c r="C92" s="20">
        <v>1</v>
      </c>
      <c r="D92" s="21">
        <v>1</v>
      </c>
    </row>
    <row r="93" spans="1:4" x14ac:dyDescent="0.2">
      <c r="A93" s="19">
        <v>30</v>
      </c>
      <c r="B93" s="13">
        <v>35</v>
      </c>
      <c r="C93" s="20">
        <v>1</v>
      </c>
      <c r="D93" s="21">
        <v>1</v>
      </c>
    </row>
    <row r="94" spans="1:4" x14ac:dyDescent="0.2">
      <c r="A94" s="19">
        <v>31</v>
      </c>
      <c r="B94" s="13">
        <v>36</v>
      </c>
      <c r="C94" s="20">
        <v>0.42531391696395465</v>
      </c>
      <c r="D94" s="21">
        <v>1</v>
      </c>
    </row>
    <row r="95" spans="1:4" x14ac:dyDescent="0.2">
      <c r="A95" s="19">
        <v>32</v>
      </c>
      <c r="B95" s="13">
        <v>36</v>
      </c>
      <c r="C95" s="20">
        <v>0.57468608303604529</v>
      </c>
      <c r="D95" s="21">
        <v>1</v>
      </c>
    </row>
    <row r="96" spans="1:4" x14ac:dyDescent="0.2">
      <c r="A96" s="19">
        <v>35</v>
      </c>
      <c r="B96" s="13">
        <v>40</v>
      </c>
      <c r="C96" s="20">
        <v>1</v>
      </c>
      <c r="D96" s="21">
        <v>1</v>
      </c>
    </row>
    <row r="97" spans="1:52" x14ac:dyDescent="0.2">
      <c r="A97" s="19">
        <v>36</v>
      </c>
      <c r="B97" s="13">
        <v>41</v>
      </c>
      <c r="C97" s="20">
        <v>1</v>
      </c>
      <c r="D97" s="21">
        <v>1</v>
      </c>
    </row>
    <row r="98" spans="1:52" x14ac:dyDescent="0.2">
      <c r="A98" s="19">
        <v>38</v>
      </c>
      <c r="B98" s="13">
        <v>37</v>
      </c>
      <c r="C98" s="20">
        <v>1</v>
      </c>
      <c r="D98" s="21">
        <v>1</v>
      </c>
    </row>
    <row r="99" spans="1:52" x14ac:dyDescent="0.2">
      <c r="A99" s="19">
        <v>42</v>
      </c>
      <c r="B99" s="13">
        <v>45</v>
      </c>
      <c r="C99" s="20">
        <v>1</v>
      </c>
      <c r="D99" s="21">
        <v>1</v>
      </c>
    </row>
    <row r="102" spans="1:52" ht="18" thickBot="1" x14ac:dyDescent="0.35">
      <c r="A102" s="262" t="s">
        <v>151</v>
      </c>
    </row>
    <row r="103" spans="1:52" ht="13.5" thickTop="1" x14ac:dyDescent="0.2"/>
    <row r="104" spans="1:52" x14ac:dyDescent="0.2">
      <c r="A104" s="106" t="s">
        <v>446</v>
      </c>
      <c r="B104" s="259" t="s">
        <v>356</v>
      </c>
      <c r="C104" s="14" t="s">
        <v>396</v>
      </c>
      <c r="D104" s="14" t="s">
        <v>397</v>
      </c>
      <c r="E104" s="14" t="s">
        <v>398</v>
      </c>
      <c r="F104" s="14" t="s">
        <v>399</v>
      </c>
      <c r="G104" s="14" t="s">
        <v>400</v>
      </c>
      <c r="H104" s="14" t="s">
        <v>357</v>
      </c>
      <c r="I104" s="14" t="s">
        <v>358</v>
      </c>
      <c r="J104" s="14" t="s">
        <v>359</v>
      </c>
      <c r="K104" s="14" t="s">
        <v>360</v>
      </c>
      <c r="L104" s="14" t="s">
        <v>361</v>
      </c>
      <c r="M104" s="14" t="s">
        <v>362</v>
      </c>
      <c r="N104" s="14" t="s">
        <v>363</v>
      </c>
      <c r="O104" s="14" t="s">
        <v>364</v>
      </c>
      <c r="P104" s="14" t="s">
        <v>365</v>
      </c>
      <c r="Q104" s="14" t="s">
        <v>366</v>
      </c>
      <c r="R104" s="14" t="s">
        <v>367</v>
      </c>
      <c r="S104" s="14" t="s">
        <v>368</v>
      </c>
      <c r="T104" s="14" t="s">
        <v>282</v>
      </c>
      <c r="U104" s="14" t="s">
        <v>369</v>
      </c>
      <c r="V104" s="14" t="s">
        <v>370</v>
      </c>
      <c r="W104" s="14" t="s">
        <v>371</v>
      </c>
      <c r="X104" s="14" t="s">
        <v>372</v>
      </c>
      <c r="Y104" s="14" t="s">
        <v>373</v>
      </c>
      <c r="Z104" s="14" t="s">
        <v>374</v>
      </c>
      <c r="AA104" s="14" t="s">
        <v>375</v>
      </c>
      <c r="AB104" s="14" t="s">
        <v>376</v>
      </c>
      <c r="AC104" s="14" t="s">
        <v>333</v>
      </c>
      <c r="AD104" s="14" t="s">
        <v>332</v>
      </c>
      <c r="AE104" s="14" t="s">
        <v>331</v>
      </c>
      <c r="AF104" s="14" t="s">
        <v>377</v>
      </c>
      <c r="AG104" s="14" t="s">
        <v>378</v>
      </c>
      <c r="AH104" s="14" t="s">
        <v>379</v>
      </c>
      <c r="AI104" s="14" t="s">
        <v>380</v>
      </c>
      <c r="AJ104" s="14" t="s">
        <v>381</v>
      </c>
      <c r="AK104" s="14" t="s">
        <v>382</v>
      </c>
      <c r="AL104" s="14" t="s">
        <v>383</v>
      </c>
      <c r="AM104" s="14" t="s">
        <v>384</v>
      </c>
      <c r="AN104" s="14" t="s">
        <v>385</v>
      </c>
      <c r="AO104" s="14" t="s">
        <v>386</v>
      </c>
      <c r="AP104" s="14" t="s">
        <v>387</v>
      </c>
      <c r="AQ104" s="14" t="s">
        <v>388</v>
      </c>
      <c r="AR104" s="14" t="s">
        <v>340</v>
      </c>
      <c r="AS104" s="14" t="s">
        <v>339</v>
      </c>
      <c r="AT104" s="14" t="s">
        <v>338</v>
      </c>
      <c r="AU104" s="14" t="s">
        <v>389</v>
      </c>
      <c r="AV104" s="14" t="s">
        <v>390</v>
      </c>
      <c r="AW104" s="14" t="s">
        <v>347</v>
      </c>
      <c r="AX104" s="14" t="s">
        <v>346</v>
      </c>
      <c r="AY104" s="14" t="s">
        <v>345</v>
      </c>
      <c r="AZ104" s="14" t="s">
        <v>391</v>
      </c>
    </row>
    <row r="105" spans="1:52" x14ac:dyDescent="0.2">
      <c r="A105" s="266" t="s">
        <v>45</v>
      </c>
      <c r="B105" s="267" t="s">
        <v>46</v>
      </c>
      <c r="C105" s="268">
        <f t="shared" ref="C105:AH105" si="52">$D69*C38</f>
        <v>0</v>
      </c>
      <c r="D105" s="268">
        <f t="shared" si="52"/>
        <v>0.7862523540489641</v>
      </c>
      <c r="E105" s="268">
        <f t="shared" si="52"/>
        <v>0.78625235404896432</v>
      </c>
      <c r="F105" s="268">
        <f t="shared" si="52"/>
        <v>0.50089986175111378</v>
      </c>
      <c r="G105" s="268">
        <f t="shared" si="52"/>
        <v>0.69781167408402445</v>
      </c>
      <c r="H105" s="268">
        <f t="shared" si="52"/>
        <v>0</v>
      </c>
      <c r="I105" s="268">
        <f t="shared" si="52"/>
        <v>5.885122410546139E-2</v>
      </c>
      <c r="J105" s="268">
        <f t="shared" si="52"/>
        <v>5.8851224105461383E-2</v>
      </c>
      <c r="K105" s="268">
        <f t="shared" si="52"/>
        <v>3.7492504622089355E-2</v>
      </c>
      <c r="L105" s="268">
        <f t="shared" si="52"/>
        <v>5.2231412730840157E-2</v>
      </c>
      <c r="M105" s="268">
        <f t="shared" si="52"/>
        <v>0</v>
      </c>
      <c r="N105" s="268">
        <f t="shared" si="52"/>
        <v>5.5555555555555539E-2</v>
      </c>
      <c r="O105" s="268">
        <f t="shared" si="52"/>
        <v>5.5555555555555539E-2</v>
      </c>
      <c r="P105" s="268">
        <f t="shared" si="52"/>
        <v>3.5392924363252337E-2</v>
      </c>
      <c r="Q105" s="268">
        <f t="shared" si="52"/>
        <v>4.9306453617913096E-2</v>
      </c>
      <c r="R105" s="268">
        <f t="shared" si="52"/>
        <v>0</v>
      </c>
      <c r="S105" s="268">
        <f t="shared" si="52"/>
        <v>0</v>
      </c>
      <c r="T105" s="268">
        <f t="shared" si="52"/>
        <v>0</v>
      </c>
      <c r="U105" s="268">
        <f t="shared" si="52"/>
        <v>0.36292736146145771</v>
      </c>
      <c r="V105" s="268">
        <f t="shared" si="52"/>
        <v>0.11248383487756396</v>
      </c>
      <c r="W105" s="268">
        <f t="shared" si="52"/>
        <v>0</v>
      </c>
      <c r="X105" s="268">
        <f t="shared" si="52"/>
        <v>0</v>
      </c>
      <c r="Y105" s="268">
        <f t="shared" si="52"/>
        <v>0</v>
      </c>
      <c r="Z105" s="268">
        <f t="shared" si="52"/>
        <v>0</v>
      </c>
      <c r="AA105" s="268">
        <f t="shared" si="52"/>
        <v>0</v>
      </c>
      <c r="AB105" s="268">
        <f t="shared" si="52"/>
        <v>0</v>
      </c>
      <c r="AC105" s="268">
        <f t="shared" si="52"/>
        <v>0</v>
      </c>
      <c r="AD105" s="268">
        <f t="shared" si="52"/>
        <v>0</v>
      </c>
      <c r="AE105" s="268">
        <f t="shared" si="52"/>
        <v>0</v>
      </c>
      <c r="AF105" s="268">
        <f t="shared" si="52"/>
        <v>0</v>
      </c>
      <c r="AG105" s="268">
        <f t="shared" si="52"/>
        <v>0</v>
      </c>
      <c r="AH105" s="268">
        <f t="shared" si="52"/>
        <v>0</v>
      </c>
      <c r="AI105" s="268">
        <f t="shared" ref="AI105:AZ105" si="53">$D69*AI38</f>
        <v>0</v>
      </c>
      <c r="AJ105" s="268">
        <f t="shared" si="53"/>
        <v>0</v>
      </c>
      <c r="AK105" s="268">
        <f t="shared" si="53"/>
        <v>0</v>
      </c>
      <c r="AL105" s="268">
        <f t="shared" si="53"/>
        <v>0</v>
      </c>
      <c r="AM105" s="268">
        <f t="shared" si="53"/>
        <v>1.5536723163841809E-2</v>
      </c>
      <c r="AN105" s="268">
        <f t="shared" si="53"/>
        <v>1.553672316384181E-2</v>
      </c>
      <c r="AO105" s="268">
        <f t="shared" si="53"/>
        <v>9.8980212202315898E-3</v>
      </c>
      <c r="AP105" s="268">
        <f t="shared" si="53"/>
        <v>1.3789092960941803E-2</v>
      </c>
      <c r="AQ105" s="268">
        <f t="shared" si="53"/>
        <v>0</v>
      </c>
      <c r="AR105" s="268">
        <f t="shared" si="53"/>
        <v>8.3804143126177039E-2</v>
      </c>
      <c r="AS105" s="268">
        <f t="shared" si="53"/>
        <v>8.3804143126177053E-2</v>
      </c>
      <c r="AT105" s="268">
        <f t="shared" si="53"/>
        <v>5.3389326581855245E-2</v>
      </c>
      <c r="AU105" s="268">
        <f t="shared" si="53"/>
        <v>7.437753172871639E-2</v>
      </c>
      <c r="AV105" s="268">
        <f t="shared" si="53"/>
        <v>0</v>
      </c>
      <c r="AW105" s="268">
        <f t="shared" si="53"/>
        <v>1</v>
      </c>
      <c r="AX105" s="268">
        <f t="shared" si="53"/>
        <v>1</v>
      </c>
      <c r="AY105" s="268">
        <f t="shared" si="53"/>
        <v>1</v>
      </c>
      <c r="AZ105" s="268">
        <f t="shared" si="53"/>
        <v>1</v>
      </c>
    </row>
    <row r="106" spans="1:52" x14ac:dyDescent="0.2">
      <c r="A106" s="240">
        <v>10</v>
      </c>
      <c r="B106" s="267" t="s">
        <v>47</v>
      </c>
      <c r="C106" s="268">
        <f t="shared" ref="C106:AH106" si="54">$D70*C39</f>
        <v>0</v>
      </c>
      <c r="D106" s="268">
        <f t="shared" si="54"/>
        <v>0</v>
      </c>
      <c r="E106" s="268">
        <f t="shared" si="54"/>
        <v>0</v>
      </c>
      <c r="F106" s="268">
        <f t="shared" si="54"/>
        <v>0</v>
      </c>
      <c r="G106" s="268">
        <f t="shared" si="54"/>
        <v>0</v>
      </c>
      <c r="H106" s="268">
        <f t="shared" si="54"/>
        <v>0.74584982655791854</v>
      </c>
      <c r="I106" s="268">
        <f t="shared" si="54"/>
        <v>0.74584982655791854</v>
      </c>
      <c r="J106" s="268">
        <f t="shared" si="54"/>
        <v>0.74584982655791843</v>
      </c>
      <c r="K106" s="268">
        <f t="shared" si="54"/>
        <v>0.34881387259452312</v>
      </c>
      <c r="L106" s="268">
        <f t="shared" si="54"/>
        <v>0.63600421417293096</v>
      </c>
      <c r="M106" s="268">
        <f t="shared" si="54"/>
        <v>8.5126521894786547E-2</v>
      </c>
      <c r="N106" s="268">
        <f t="shared" si="54"/>
        <v>8.5126521894786533E-2</v>
      </c>
      <c r="O106" s="268">
        <f t="shared" si="54"/>
        <v>8.5126521894786492E-2</v>
      </c>
      <c r="P106" s="268">
        <f t="shared" si="54"/>
        <v>4.0287181509729493E-2</v>
      </c>
      <c r="Q106" s="268">
        <f t="shared" si="54"/>
        <v>7.272108416460657E-2</v>
      </c>
      <c r="R106" s="268">
        <f t="shared" si="54"/>
        <v>0</v>
      </c>
      <c r="S106" s="268">
        <f t="shared" si="54"/>
        <v>0</v>
      </c>
      <c r="T106" s="268">
        <f t="shared" si="54"/>
        <v>0</v>
      </c>
      <c r="U106" s="268">
        <f t="shared" si="54"/>
        <v>0.25994263576441734</v>
      </c>
      <c r="V106" s="268">
        <f t="shared" si="54"/>
        <v>7.1916806841988645E-2</v>
      </c>
      <c r="W106" s="268">
        <f t="shared" si="54"/>
        <v>0</v>
      </c>
      <c r="X106" s="268">
        <f t="shared" si="54"/>
        <v>0</v>
      </c>
      <c r="Y106" s="268">
        <f t="shared" si="54"/>
        <v>0</v>
      </c>
      <c r="Z106" s="268">
        <f t="shared" si="54"/>
        <v>0</v>
      </c>
      <c r="AA106" s="268">
        <f t="shared" si="54"/>
        <v>0</v>
      </c>
      <c r="AB106" s="268">
        <f t="shared" si="54"/>
        <v>0</v>
      </c>
      <c r="AC106" s="268">
        <f t="shared" si="54"/>
        <v>0</v>
      </c>
      <c r="AD106" s="268">
        <f t="shared" si="54"/>
        <v>0</v>
      </c>
      <c r="AE106" s="268">
        <f t="shared" si="54"/>
        <v>0</v>
      </c>
      <c r="AF106" s="268">
        <f t="shared" si="54"/>
        <v>0</v>
      </c>
      <c r="AG106" s="268">
        <f t="shared" si="54"/>
        <v>0</v>
      </c>
      <c r="AH106" s="268">
        <f t="shared" si="54"/>
        <v>0</v>
      </c>
      <c r="AI106" s="268">
        <f t="shared" ref="AI106:AZ106" si="55">$D70*AI39</f>
        <v>0</v>
      </c>
      <c r="AJ106" s="268">
        <f t="shared" si="55"/>
        <v>0.27190850136750916</v>
      </c>
      <c r="AK106" s="268">
        <f t="shared" si="55"/>
        <v>7.5227332807627653E-2</v>
      </c>
      <c r="AL106" s="268">
        <f t="shared" si="55"/>
        <v>0</v>
      </c>
      <c r="AM106" s="268">
        <f t="shared" si="55"/>
        <v>0</v>
      </c>
      <c r="AN106" s="268">
        <f t="shared" si="55"/>
        <v>0</v>
      </c>
      <c r="AO106" s="268">
        <f t="shared" si="55"/>
        <v>0</v>
      </c>
      <c r="AP106" s="268">
        <f t="shared" si="55"/>
        <v>0</v>
      </c>
      <c r="AQ106" s="268">
        <f t="shared" si="55"/>
        <v>0.16902365154729504</v>
      </c>
      <c r="AR106" s="268">
        <f t="shared" si="55"/>
        <v>0.16902365154729501</v>
      </c>
      <c r="AS106" s="268">
        <f t="shared" si="55"/>
        <v>0.16902365154729498</v>
      </c>
      <c r="AT106" s="268">
        <f t="shared" si="55"/>
        <v>7.9047808763820782E-2</v>
      </c>
      <c r="AU106" s="268">
        <f t="shared" si="55"/>
        <v>0.14413056201284621</v>
      </c>
      <c r="AV106" s="268">
        <f t="shared" si="55"/>
        <v>1</v>
      </c>
      <c r="AW106" s="268">
        <f t="shared" si="55"/>
        <v>1</v>
      </c>
      <c r="AX106" s="268">
        <f t="shared" si="55"/>
        <v>1</v>
      </c>
      <c r="AY106" s="268">
        <f t="shared" si="55"/>
        <v>1</v>
      </c>
      <c r="AZ106" s="268">
        <f t="shared" si="55"/>
        <v>1</v>
      </c>
    </row>
    <row r="107" spans="1:52" x14ac:dyDescent="0.2">
      <c r="A107" s="240">
        <v>11</v>
      </c>
      <c r="B107" s="267" t="s">
        <v>48</v>
      </c>
      <c r="C107" s="268">
        <f t="shared" ref="C107:AH107" si="56">$D71*C39</f>
        <v>0</v>
      </c>
      <c r="D107" s="268">
        <f t="shared" si="56"/>
        <v>0</v>
      </c>
      <c r="E107" s="268">
        <f t="shared" si="56"/>
        <v>0</v>
      </c>
      <c r="F107" s="268">
        <f t="shared" si="56"/>
        <v>0</v>
      </c>
      <c r="G107" s="268">
        <f t="shared" si="56"/>
        <v>0</v>
      </c>
      <c r="H107" s="268">
        <f t="shared" si="56"/>
        <v>0.74584982655791854</v>
      </c>
      <c r="I107" s="268">
        <f t="shared" si="56"/>
        <v>0.74584982655791854</v>
      </c>
      <c r="J107" s="268">
        <f t="shared" si="56"/>
        <v>0.74584982655791843</v>
      </c>
      <c r="K107" s="268">
        <f t="shared" si="56"/>
        <v>0.34881387259452312</v>
      </c>
      <c r="L107" s="268">
        <f t="shared" si="56"/>
        <v>0.63600421417293096</v>
      </c>
      <c r="M107" s="268">
        <f t="shared" si="56"/>
        <v>8.5126521894786547E-2</v>
      </c>
      <c r="N107" s="268">
        <f t="shared" si="56"/>
        <v>8.5126521894786533E-2</v>
      </c>
      <c r="O107" s="268">
        <f t="shared" si="56"/>
        <v>8.5126521894786492E-2</v>
      </c>
      <c r="P107" s="268">
        <f t="shared" si="56"/>
        <v>4.0287181509729493E-2</v>
      </c>
      <c r="Q107" s="268">
        <f t="shared" si="56"/>
        <v>7.272108416460657E-2</v>
      </c>
      <c r="R107" s="268">
        <f t="shared" si="56"/>
        <v>0</v>
      </c>
      <c r="S107" s="268">
        <f t="shared" si="56"/>
        <v>0</v>
      </c>
      <c r="T107" s="268">
        <f t="shared" si="56"/>
        <v>0</v>
      </c>
      <c r="U107" s="268">
        <f t="shared" si="56"/>
        <v>0.25994263576441734</v>
      </c>
      <c r="V107" s="268">
        <f t="shared" si="56"/>
        <v>7.1916806841988645E-2</v>
      </c>
      <c r="W107" s="268">
        <f t="shared" si="56"/>
        <v>0</v>
      </c>
      <c r="X107" s="268">
        <f t="shared" si="56"/>
        <v>0</v>
      </c>
      <c r="Y107" s="268">
        <f t="shared" si="56"/>
        <v>0</v>
      </c>
      <c r="Z107" s="268">
        <f t="shared" si="56"/>
        <v>0</v>
      </c>
      <c r="AA107" s="268">
        <f t="shared" si="56"/>
        <v>0</v>
      </c>
      <c r="AB107" s="268">
        <f t="shared" si="56"/>
        <v>0</v>
      </c>
      <c r="AC107" s="268">
        <f t="shared" si="56"/>
        <v>0</v>
      </c>
      <c r="AD107" s="268">
        <f t="shared" si="56"/>
        <v>0</v>
      </c>
      <c r="AE107" s="268">
        <f t="shared" si="56"/>
        <v>0</v>
      </c>
      <c r="AF107" s="268">
        <f t="shared" si="56"/>
        <v>0</v>
      </c>
      <c r="AG107" s="268">
        <f t="shared" si="56"/>
        <v>0</v>
      </c>
      <c r="AH107" s="268">
        <f t="shared" si="56"/>
        <v>0</v>
      </c>
      <c r="AI107" s="268">
        <f t="shared" ref="AI107:AZ107" si="57">$D71*AI39</f>
        <v>0</v>
      </c>
      <c r="AJ107" s="268">
        <f t="shared" si="57"/>
        <v>0.27190850136750916</v>
      </c>
      <c r="AK107" s="268">
        <f t="shared" si="57"/>
        <v>7.5227332807627653E-2</v>
      </c>
      <c r="AL107" s="268">
        <f t="shared" si="57"/>
        <v>0</v>
      </c>
      <c r="AM107" s="268">
        <f t="shared" si="57"/>
        <v>0</v>
      </c>
      <c r="AN107" s="268">
        <f t="shared" si="57"/>
        <v>0</v>
      </c>
      <c r="AO107" s="268">
        <f t="shared" si="57"/>
        <v>0</v>
      </c>
      <c r="AP107" s="268">
        <f t="shared" si="57"/>
        <v>0</v>
      </c>
      <c r="AQ107" s="268">
        <f t="shared" si="57"/>
        <v>0.16902365154729504</v>
      </c>
      <c r="AR107" s="268">
        <f t="shared" si="57"/>
        <v>0.16902365154729501</v>
      </c>
      <c r="AS107" s="268">
        <f t="shared" si="57"/>
        <v>0.16902365154729498</v>
      </c>
      <c r="AT107" s="268">
        <f t="shared" si="57"/>
        <v>7.9047808763820782E-2</v>
      </c>
      <c r="AU107" s="268">
        <f t="shared" si="57"/>
        <v>0.14413056201284621</v>
      </c>
      <c r="AV107" s="268">
        <f t="shared" si="57"/>
        <v>1</v>
      </c>
      <c r="AW107" s="268">
        <f t="shared" si="57"/>
        <v>1</v>
      </c>
      <c r="AX107" s="268">
        <f t="shared" si="57"/>
        <v>1</v>
      </c>
      <c r="AY107" s="268">
        <f t="shared" si="57"/>
        <v>1</v>
      </c>
      <c r="AZ107" s="268">
        <f t="shared" si="57"/>
        <v>1</v>
      </c>
    </row>
    <row r="108" spans="1:52" x14ac:dyDescent="0.2">
      <c r="A108" s="240">
        <v>12</v>
      </c>
      <c r="B108" s="267" t="s">
        <v>49</v>
      </c>
      <c r="C108" s="268">
        <f t="shared" ref="C108:AH108" si="58">$D72*C40</f>
        <v>0</v>
      </c>
      <c r="D108" s="268">
        <f t="shared" si="58"/>
        <v>0</v>
      </c>
      <c r="E108" s="268">
        <f t="shared" si="58"/>
        <v>0</v>
      </c>
      <c r="F108" s="268">
        <f t="shared" si="58"/>
        <v>0</v>
      </c>
      <c r="G108" s="268">
        <f t="shared" si="58"/>
        <v>0</v>
      </c>
      <c r="H108" s="268">
        <f t="shared" si="58"/>
        <v>0</v>
      </c>
      <c r="I108" s="268">
        <f t="shared" si="58"/>
        <v>0</v>
      </c>
      <c r="J108" s="268">
        <f t="shared" si="58"/>
        <v>0.74584982655791854</v>
      </c>
      <c r="K108" s="268">
        <f t="shared" si="58"/>
        <v>0.3634565110250837</v>
      </c>
      <c r="L108" s="268">
        <f t="shared" si="58"/>
        <v>0.5278216318454434</v>
      </c>
      <c r="M108" s="268">
        <f t="shared" si="58"/>
        <v>0</v>
      </c>
      <c r="N108" s="268">
        <f t="shared" si="58"/>
        <v>0</v>
      </c>
      <c r="O108" s="268">
        <f t="shared" si="58"/>
        <v>8.5126521894786519E-2</v>
      </c>
      <c r="P108" s="268">
        <f t="shared" si="58"/>
        <v>0</v>
      </c>
      <c r="Q108" s="268">
        <f t="shared" si="58"/>
        <v>3.6590155967441716E-2</v>
      </c>
      <c r="R108" s="268">
        <f t="shared" si="58"/>
        <v>0</v>
      </c>
      <c r="S108" s="268">
        <f t="shared" si="58"/>
        <v>0</v>
      </c>
      <c r="T108" s="268">
        <f t="shared" si="58"/>
        <v>0</v>
      </c>
      <c r="U108" s="268">
        <f t="shared" si="58"/>
        <v>0.27085460437356096</v>
      </c>
      <c r="V108" s="268">
        <f t="shared" si="58"/>
        <v>0.15443246004141625</v>
      </c>
      <c r="W108" s="268">
        <f t="shared" si="58"/>
        <v>0</v>
      </c>
      <c r="X108" s="268">
        <f t="shared" si="58"/>
        <v>0</v>
      </c>
      <c r="Y108" s="268">
        <f t="shared" si="58"/>
        <v>0</v>
      </c>
      <c r="Z108" s="268">
        <f t="shared" si="58"/>
        <v>0</v>
      </c>
      <c r="AA108" s="268">
        <f t="shared" si="58"/>
        <v>0</v>
      </c>
      <c r="AB108" s="268">
        <f t="shared" si="58"/>
        <v>0</v>
      </c>
      <c r="AC108" s="268">
        <f t="shared" si="58"/>
        <v>0</v>
      </c>
      <c r="AD108" s="268">
        <f t="shared" si="58"/>
        <v>0</v>
      </c>
      <c r="AE108" s="268">
        <f t="shared" si="58"/>
        <v>0</v>
      </c>
      <c r="AF108" s="268">
        <f t="shared" si="58"/>
        <v>0</v>
      </c>
      <c r="AG108" s="268">
        <f t="shared" si="58"/>
        <v>0</v>
      </c>
      <c r="AH108" s="268">
        <f t="shared" si="58"/>
        <v>0</v>
      </c>
      <c r="AI108" s="268">
        <f t="shared" ref="AI108:AZ108" si="59">$D72*AI40</f>
        <v>0</v>
      </c>
      <c r="AJ108" s="268">
        <f t="shared" si="59"/>
        <v>0.28332277753177243</v>
      </c>
      <c r="AK108" s="268">
        <f t="shared" si="59"/>
        <v>0.16154140566003797</v>
      </c>
      <c r="AL108" s="268">
        <f t="shared" si="59"/>
        <v>0</v>
      </c>
      <c r="AM108" s="268">
        <f t="shared" si="59"/>
        <v>0</v>
      </c>
      <c r="AN108" s="268">
        <f t="shared" si="59"/>
        <v>0</v>
      </c>
      <c r="AO108" s="268">
        <f t="shared" si="59"/>
        <v>0</v>
      </c>
      <c r="AP108" s="268">
        <f t="shared" si="59"/>
        <v>0</v>
      </c>
      <c r="AQ108" s="268">
        <f t="shared" si="59"/>
        <v>0</v>
      </c>
      <c r="AR108" s="268">
        <f t="shared" si="59"/>
        <v>0</v>
      </c>
      <c r="AS108" s="268">
        <f t="shared" si="59"/>
        <v>0.16902365154729501</v>
      </c>
      <c r="AT108" s="268">
        <f t="shared" si="59"/>
        <v>8.2366107069582875E-2</v>
      </c>
      <c r="AU108" s="268">
        <f t="shared" si="59"/>
        <v>0.11961434648566077</v>
      </c>
      <c r="AV108" s="268">
        <f t="shared" si="59"/>
        <v>0</v>
      </c>
      <c r="AW108" s="268">
        <f t="shared" si="59"/>
        <v>0</v>
      </c>
      <c r="AX108" s="268">
        <f t="shared" si="59"/>
        <v>1</v>
      </c>
      <c r="AY108" s="268">
        <f t="shared" si="59"/>
        <v>1</v>
      </c>
      <c r="AZ108" s="268">
        <f t="shared" si="59"/>
        <v>1</v>
      </c>
    </row>
    <row r="109" spans="1:52" x14ac:dyDescent="0.2">
      <c r="A109" s="240">
        <v>13</v>
      </c>
      <c r="B109" s="267" t="s">
        <v>50</v>
      </c>
      <c r="C109" s="268">
        <f t="shared" ref="C109:AH109" si="60">$D73*C41</f>
        <v>0</v>
      </c>
      <c r="D109" s="268">
        <f t="shared" si="60"/>
        <v>0</v>
      </c>
      <c r="E109" s="268">
        <f t="shared" si="60"/>
        <v>0</v>
      </c>
      <c r="F109" s="268">
        <f t="shared" si="60"/>
        <v>0</v>
      </c>
      <c r="G109" s="268">
        <f t="shared" si="60"/>
        <v>0</v>
      </c>
      <c r="H109" s="268">
        <f t="shared" si="60"/>
        <v>0.41925337701971194</v>
      </c>
      <c r="I109" s="268">
        <f t="shared" si="60"/>
        <v>0.41925337701971188</v>
      </c>
      <c r="J109" s="268">
        <f t="shared" si="60"/>
        <v>0.41925337701971188</v>
      </c>
      <c r="K109" s="268">
        <f t="shared" si="60"/>
        <v>0.21103087895708825</v>
      </c>
      <c r="L109" s="268">
        <f t="shared" si="60"/>
        <v>0.36469678569959862</v>
      </c>
      <c r="M109" s="268">
        <f t="shared" si="60"/>
        <v>0.11780709136781303</v>
      </c>
      <c r="N109" s="268">
        <f t="shared" si="60"/>
        <v>0.11780709136781305</v>
      </c>
      <c r="O109" s="268">
        <f t="shared" si="60"/>
        <v>0.11780709136781302</v>
      </c>
      <c r="P109" s="268">
        <f t="shared" si="60"/>
        <v>5.9298112791489097E-2</v>
      </c>
      <c r="Q109" s="268">
        <f t="shared" si="60"/>
        <v>0.10247709358925527</v>
      </c>
      <c r="R109" s="268">
        <f t="shared" si="60"/>
        <v>0</v>
      </c>
      <c r="S109" s="268">
        <f t="shared" si="60"/>
        <v>0</v>
      </c>
      <c r="T109" s="268">
        <f t="shared" si="60"/>
        <v>0</v>
      </c>
      <c r="U109" s="268">
        <f t="shared" si="60"/>
        <v>0.49665073551174688</v>
      </c>
      <c r="V109" s="268">
        <f t="shared" si="60"/>
        <v>0.13012797108023816</v>
      </c>
      <c r="W109" s="268">
        <f t="shared" si="60"/>
        <v>0</v>
      </c>
      <c r="X109" s="268">
        <f t="shared" si="60"/>
        <v>0</v>
      </c>
      <c r="Y109" s="268">
        <f t="shared" si="60"/>
        <v>0</v>
      </c>
      <c r="Z109" s="268">
        <f t="shared" si="60"/>
        <v>0</v>
      </c>
      <c r="AA109" s="268">
        <f t="shared" si="60"/>
        <v>0</v>
      </c>
      <c r="AB109" s="268">
        <f t="shared" si="60"/>
        <v>0</v>
      </c>
      <c r="AC109" s="268">
        <f t="shared" si="60"/>
        <v>0</v>
      </c>
      <c r="AD109" s="268">
        <f t="shared" si="60"/>
        <v>0</v>
      </c>
      <c r="AE109" s="268">
        <f t="shared" si="60"/>
        <v>0</v>
      </c>
      <c r="AF109" s="268">
        <f t="shared" si="60"/>
        <v>0</v>
      </c>
      <c r="AG109" s="268">
        <f t="shared" si="60"/>
        <v>0</v>
      </c>
      <c r="AH109" s="268">
        <f t="shared" si="60"/>
        <v>0</v>
      </c>
      <c r="AI109" s="268">
        <f t="shared" ref="AI109:AZ109" si="61">$D73*AI41</f>
        <v>0</v>
      </c>
      <c r="AJ109" s="268">
        <f t="shared" si="61"/>
        <v>0</v>
      </c>
      <c r="AK109" s="268">
        <f t="shared" si="61"/>
        <v>0</v>
      </c>
      <c r="AL109" s="268">
        <f t="shared" si="61"/>
        <v>0.46293953161247503</v>
      </c>
      <c r="AM109" s="268">
        <f t="shared" si="61"/>
        <v>0.46293953161247503</v>
      </c>
      <c r="AN109" s="268">
        <f t="shared" si="61"/>
        <v>0.46293953161247509</v>
      </c>
      <c r="AO109" s="268">
        <f t="shared" si="61"/>
        <v>0.23302027273967568</v>
      </c>
      <c r="AP109" s="268">
        <f t="shared" si="61"/>
        <v>0.40269814963090789</v>
      </c>
      <c r="AQ109" s="268">
        <f t="shared" si="61"/>
        <v>0</v>
      </c>
      <c r="AR109" s="268">
        <f t="shared" si="61"/>
        <v>0</v>
      </c>
      <c r="AS109" s="268">
        <f t="shared" si="61"/>
        <v>0</v>
      </c>
      <c r="AT109" s="268">
        <f t="shared" si="61"/>
        <v>0</v>
      </c>
      <c r="AU109" s="268">
        <f t="shared" si="61"/>
        <v>0</v>
      </c>
      <c r="AV109" s="268">
        <f t="shared" si="61"/>
        <v>1</v>
      </c>
      <c r="AW109" s="268">
        <f t="shared" si="61"/>
        <v>1</v>
      </c>
      <c r="AX109" s="268">
        <f t="shared" si="61"/>
        <v>1</v>
      </c>
      <c r="AY109" s="268">
        <f t="shared" si="61"/>
        <v>1</v>
      </c>
      <c r="AZ109" s="268">
        <f t="shared" si="61"/>
        <v>1</v>
      </c>
    </row>
    <row r="110" spans="1:52" x14ac:dyDescent="0.2">
      <c r="A110" s="240">
        <v>14</v>
      </c>
      <c r="B110" s="267" t="s">
        <v>51</v>
      </c>
      <c r="C110" s="268">
        <f t="shared" ref="C110:AH110" si="62">$D74*C41+$D75*C42</f>
        <v>0</v>
      </c>
      <c r="D110" s="268">
        <f t="shared" si="62"/>
        <v>0</v>
      </c>
      <c r="E110" s="268">
        <f t="shared" si="62"/>
        <v>0</v>
      </c>
      <c r="F110" s="268">
        <f t="shared" si="62"/>
        <v>0</v>
      </c>
      <c r="G110" s="268">
        <f t="shared" si="62"/>
        <v>0</v>
      </c>
      <c r="H110" s="268">
        <f t="shared" si="62"/>
        <v>0.41925337701971188</v>
      </c>
      <c r="I110" s="268">
        <f t="shared" si="62"/>
        <v>0.41925337701971183</v>
      </c>
      <c r="J110" s="268">
        <f t="shared" si="62"/>
        <v>0.41925337701971188</v>
      </c>
      <c r="K110" s="268">
        <f t="shared" si="62"/>
        <v>0.21103087895708825</v>
      </c>
      <c r="L110" s="268">
        <f t="shared" si="62"/>
        <v>0.37718265951700358</v>
      </c>
      <c r="M110" s="268">
        <f t="shared" si="62"/>
        <v>2.1493114753985371E-2</v>
      </c>
      <c r="N110" s="268">
        <f t="shared" si="62"/>
        <v>0.11780709136781303</v>
      </c>
      <c r="O110" s="268">
        <f t="shared" si="62"/>
        <v>0.11780709136781299</v>
      </c>
      <c r="P110" s="268">
        <f t="shared" si="62"/>
        <v>5.929811279148909E-2</v>
      </c>
      <c r="Q110" s="268">
        <f t="shared" si="62"/>
        <v>0.10598553158460347</v>
      </c>
      <c r="R110" s="268">
        <f t="shared" si="62"/>
        <v>0</v>
      </c>
      <c r="S110" s="268">
        <f t="shared" si="62"/>
        <v>0</v>
      </c>
      <c r="T110" s="268">
        <f t="shared" si="62"/>
        <v>0</v>
      </c>
      <c r="U110" s="268">
        <f t="shared" si="62"/>
        <v>0.49665073551174682</v>
      </c>
      <c r="V110" s="268">
        <f t="shared" si="62"/>
        <v>0.10034675880674032</v>
      </c>
      <c r="W110" s="268">
        <f t="shared" si="62"/>
        <v>0</v>
      </c>
      <c r="X110" s="268">
        <f t="shared" si="62"/>
        <v>0</v>
      </c>
      <c r="Y110" s="268">
        <f t="shared" si="62"/>
        <v>0</v>
      </c>
      <c r="Z110" s="268">
        <f t="shared" si="62"/>
        <v>0</v>
      </c>
      <c r="AA110" s="268">
        <f t="shared" si="62"/>
        <v>0</v>
      </c>
      <c r="AB110" s="268">
        <f t="shared" si="62"/>
        <v>0</v>
      </c>
      <c r="AC110" s="268">
        <f t="shared" si="62"/>
        <v>0</v>
      </c>
      <c r="AD110" s="268">
        <f t="shared" si="62"/>
        <v>0</v>
      </c>
      <c r="AE110" s="268">
        <f t="shared" si="62"/>
        <v>0</v>
      </c>
      <c r="AF110" s="268">
        <f t="shared" si="62"/>
        <v>0</v>
      </c>
      <c r="AG110" s="268">
        <f t="shared" si="62"/>
        <v>0</v>
      </c>
      <c r="AH110" s="268">
        <f t="shared" si="62"/>
        <v>0</v>
      </c>
      <c r="AI110" s="268">
        <f t="shared" ref="AI110:AZ110" si="63">$D74*AI41+$D75*AI42</f>
        <v>0</v>
      </c>
      <c r="AJ110" s="268">
        <f t="shared" si="63"/>
        <v>0</v>
      </c>
      <c r="AK110" s="268">
        <f t="shared" si="63"/>
        <v>0</v>
      </c>
      <c r="AL110" s="268">
        <f t="shared" si="63"/>
        <v>0.46293953161247497</v>
      </c>
      <c r="AM110" s="268">
        <f t="shared" si="63"/>
        <v>0.46293953161247497</v>
      </c>
      <c r="AN110" s="268">
        <f t="shared" si="63"/>
        <v>0.46293953161247503</v>
      </c>
      <c r="AO110" s="268">
        <f t="shared" si="63"/>
        <v>0.23302027273967563</v>
      </c>
      <c r="AP110" s="268">
        <f t="shared" si="63"/>
        <v>0.41648505009165271</v>
      </c>
      <c r="AQ110" s="268">
        <f t="shared" si="63"/>
        <v>0</v>
      </c>
      <c r="AR110" s="268">
        <f t="shared" si="63"/>
        <v>0</v>
      </c>
      <c r="AS110" s="268">
        <f t="shared" si="63"/>
        <v>0</v>
      </c>
      <c r="AT110" s="268">
        <f t="shared" si="63"/>
        <v>0</v>
      </c>
      <c r="AU110" s="268">
        <f t="shared" si="63"/>
        <v>0</v>
      </c>
      <c r="AV110" s="268">
        <f t="shared" si="63"/>
        <v>0.18244330204945258</v>
      </c>
      <c r="AW110" s="268">
        <f t="shared" si="63"/>
        <v>0.99999999999999989</v>
      </c>
      <c r="AX110" s="268">
        <f t="shared" si="63"/>
        <v>0.99999999999999989</v>
      </c>
      <c r="AY110" s="268">
        <f t="shared" si="63"/>
        <v>0.99999999999999989</v>
      </c>
      <c r="AZ110" s="268">
        <f t="shared" si="63"/>
        <v>0.99999999999999989</v>
      </c>
    </row>
    <row r="111" spans="1:52" x14ac:dyDescent="0.2">
      <c r="A111" s="240">
        <v>15</v>
      </c>
      <c r="B111" s="267" t="s">
        <v>52</v>
      </c>
      <c r="C111" s="268">
        <f t="shared" ref="C111:AH111" si="64">$D76*C43</f>
        <v>0</v>
      </c>
      <c r="D111" s="268">
        <f t="shared" si="64"/>
        <v>0</v>
      </c>
      <c r="E111" s="268">
        <f t="shared" si="64"/>
        <v>0</v>
      </c>
      <c r="F111" s="268">
        <f t="shared" si="64"/>
        <v>0</v>
      </c>
      <c r="G111" s="268">
        <f t="shared" si="64"/>
        <v>0</v>
      </c>
      <c r="H111" s="268">
        <f t="shared" si="64"/>
        <v>0</v>
      </c>
      <c r="I111" s="268">
        <f t="shared" si="64"/>
        <v>0</v>
      </c>
      <c r="J111" s="268">
        <f t="shared" si="64"/>
        <v>0.41925337701971188</v>
      </c>
      <c r="K111" s="268">
        <f t="shared" si="64"/>
        <v>0.21103087895708822</v>
      </c>
      <c r="L111" s="268">
        <f t="shared" si="64"/>
        <v>0.31555458453710755</v>
      </c>
      <c r="M111" s="268">
        <f t="shared" si="64"/>
        <v>0</v>
      </c>
      <c r="N111" s="268">
        <f t="shared" si="64"/>
        <v>0</v>
      </c>
      <c r="O111" s="268">
        <f t="shared" si="64"/>
        <v>0.117807091367813</v>
      </c>
      <c r="P111" s="268">
        <f t="shared" si="64"/>
        <v>5.929811279148909E-2</v>
      </c>
      <c r="Q111" s="268">
        <f t="shared" si="64"/>
        <v>8.866849931264234E-2</v>
      </c>
      <c r="R111" s="268">
        <f t="shared" si="64"/>
        <v>0</v>
      </c>
      <c r="S111" s="268">
        <f t="shared" si="64"/>
        <v>0</v>
      </c>
      <c r="T111" s="268">
        <f t="shared" si="64"/>
        <v>0</v>
      </c>
      <c r="U111" s="268">
        <f t="shared" si="64"/>
        <v>0.49665073551174688</v>
      </c>
      <c r="V111" s="268">
        <f t="shared" si="64"/>
        <v>0.24734157949961788</v>
      </c>
      <c r="W111" s="268">
        <f t="shared" si="64"/>
        <v>0</v>
      </c>
      <c r="X111" s="268">
        <f t="shared" si="64"/>
        <v>0</v>
      </c>
      <c r="Y111" s="268">
        <f t="shared" si="64"/>
        <v>0</v>
      </c>
      <c r="Z111" s="268">
        <f t="shared" si="64"/>
        <v>0</v>
      </c>
      <c r="AA111" s="268">
        <f t="shared" si="64"/>
        <v>0</v>
      </c>
      <c r="AB111" s="268">
        <f t="shared" si="64"/>
        <v>0</v>
      </c>
      <c r="AC111" s="268">
        <f t="shared" si="64"/>
        <v>0</v>
      </c>
      <c r="AD111" s="268">
        <f t="shared" si="64"/>
        <v>0</v>
      </c>
      <c r="AE111" s="268">
        <f t="shared" si="64"/>
        <v>0</v>
      </c>
      <c r="AF111" s="268">
        <f t="shared" si="64"/>
        <v>0</v>
      </c>
      <c r="AG111" s="268">
        <f t="shared" si="64"/>
        <v>0</v>
      </c>
      <c r="AH111" s="268">
        <f t="shared" si="64"/>
        <v>0</v>
      </c>
      <c r="AI111" s="268">
        <f t="shared" ref="AI111:AZ111" si="65">$D76*AI43</f>
        <v>0</v>
      </c>
      <c r="AJ111" s="268">
        <f t="shared" si="65"/>
        <v>0</v>
      </c>
      <c r="AK111" s="268">
        <f t="shared" si="65"/>
        <v>0</v>
      </c>
      <c r="AL111" s="268">
        <f t="shared" si="65"/>
        <v>0</v>
      </c>
      <c r="AM111" s="268">
        <f t="shared" si="65"/>
        <v>0</v>
      </c>
      <c r="AN111" s="268">
        <f t="shared" si="65"/>
        <v>0.46293953161247514</v>
      </c>
      <c r="AO111" s="268">
        <f t="shared" si="65"/>
        <v>0.23302027273967571</v>
      </c>
      <c r="AP111" s="268">
        <f t="shared" si="65"/>
        <v>0.34843533665063225</v>
      </c>
      <c r="AQ111" s="268">
        <f t="shared" si="65"/>
        <v>0</v>
      </c>
      <c r="AR111" s="268">
        <f t="shared" si="65"/>
        <v>0</v>
      </c>
      <c r="AS111" s="268">
        <f t="shared" si="65"/>
        <v>0</v>
      </c>
      <c r="AT111" s="268">
        <f t="shared" si="65"/>
        <v>0</v>
      </c>
      <c r="AU111" s="268">
        <f t="shared" si="65"/>
        <v>0</v>
      </c>
      <c r="AV111" s="268">
        <f t="shared" si="65"/>
        <v>0</v>
      </c>
      <c r="AW111" s="268">
        <f t="shared" si="65"/>
        <v>0</v>
      </c>
      <c r="AX111" s="268">
        <f t="shared" si="65"/>
        <v>1</v>
      </c>
      <c r="AY111" s="268">
        <f t="shared" si="65"/>
        <v>1</v>
      </c>
      <c r="AZ111" s="268">
        <f t="shared" si="65"/>
        <v>1</v>
      </c>
    </row>
    <row r="112" spans="1:52" x14ac:dyDescent="0.2">
      <c r="A112" s="240">
        <v>16</v>
      </c>
      <c r="B112" s="267" t="s">
        <v>53</v>
      </c>
      <c r="C112" s="268">
        <f t="shared" ref="C112:AH112" si="66">$D77*C44</f>
        <v>0</v>
      </c>
      <c r="D112" s="268">
        <f t="shared" si="66"/>
        <v>0</v>
      </c>
      <c r="E112" s="268">
        <f t="shared" si="66"/>
        <v>0</v>
      </c>
      <c r="F112" s="268">
        <f t="shared" si="66"/>
        <v>0</v>
      </c>
      <c r="G112" s="268">
        <f t="shared" si="66"/>
        <v>0</v>
      </c>
      <c r="H112" s="268">
        <f t="shared" si="66"/>
        <v>0</v>
      </c>
      <c r="I112" s="268">
        <f t="shared" si="66"/>
        <v>0.47557015523330998</v>
      </c>
      <c r="J112" s="268">
        <f t="shared" si="66"/>
        <v>0.47304856646826776</v>
      </c>
      <c r="K112" s="268">
        <f t="shared" si="66"/>
        <v>0.10841462222966476</v>
      </c>
      <c r="L112" s="268">
        <f t="shared" si="66"/>
        <v>0.42116212087716853</v>
      </c>
      <c r="M112" s="268">
        <f t="shared" si="66"/>
        <v>0</v>
      </c>
      <c r="N112" s="268">
        <f t="shared" si="66"/>
        <v>0.22121253043509537</v>
      </c>
      <c r="O112" s="268">
        <f t="shared" si="66"/>
        <v>0.26337031634594005</v>
      </c>
      <c r="P112" s="268">
        <f t="shared" si="66"/>
        <v>5.9516550458080471E-2</v>
      </c>
      <c r="Q112" s="268">
        <f t="shared" si="66"/>
        <v>0.20319871121183311</v>
      </c>
      <c r="R112" s="268">
        <f t="shared" si="66"/>
        <v>0</v>
      </c>
      <c r="S112" s="268">
        <f t="shared" si="66"/>
        <v>0</v>
      </c>
      <c r="T112" s="268">
        <f t="shared" si="66"/>
        <v>0</v>
      </c>
      <c r="U112" s="268">
        <f t="shared" si="66"/>
        <v>0.62644618599879043</v>
      </c>
      <c r="V112" s="268">
        <f t="shared" si="66"/>
        <v>9.2240394643585299E-2</v>
      </c>
      <c r="W112" s="268">
        <f t="shared" si="66"/>
        <v>0</v>
      </c>
      <c r="X112" s="268">
        <f t="shared" si="66"/>
        <v>0</v>
      </c>
      <c r="Y112" s="268">
        <f t="shared" si="66"/>
        <v>0</v>
      </c>
      <c r="Z112" s="268">
        <f t="shared" si="66"/>
        <v>0.14479403105929672</v>
      </c>
      <c r="AA112" s="268">
        <f t="shared" si="66"/>
        <v>2.1320041314723346E-2</v>
      </c>
      <c r="AB112" s="268">
        <f t="shared" si="66"/>
        <v>0</v>
      </c>
      <c r="AC112" s="268">
        <f t="shared" si="66"/>
        <v>0</v>
      </c>
      <c r="AD112" s="268">
        <f t="shared" si="66"/>
        <v>0</v>
      </c>
      <c r="AE112" s="268">
        <f t="shared" si="66"/>
        <v>0</v>
      </c>
      <c r="AF112" s="268">
        <f t="shared" si="66"/>
        <v>0</v>
      </c>
      <c r="AG112" s="268">
        <f t="shared" si="66"/>
        <v>0</v>
      </c>
      <c r="AH112" s="268">
        <f t="shared" si="66"/>
        <v>0</v>
      </c>
      <c r="AI112" s="268">
        <f t="shared" ref="AI112:AZ112" si="67">$D77*AI44</f>
        <v>0</v>
      </c>
      <c r="AJ112" s="268">
        <f t="shared" si="67"/>
        <v>0</v>
      </c>
      <c r="AK112" s="268">
        <f t="shared" si="67"/>
        <v>0</v>
      </c>
      <c r="AL112" s="268">
        <f t="shared" si="67"/>
        <v>0</v>
      </c>
      <c r="AM112" s="268">
        <f t="shared" si="67"/>
        <v>0.17201345318848441</v>
      </c>
      <c r="AN112" s="268">
        <f t="shared" si="67"/>
        <v>0.12448848887242565</v>
      </c>
      <c r="AO112" s="268">
        <f t="shared" si="67"/>
        <v>2.9101145713517886E-2</v>
      </c>
      <c r="AP112" s="268">
        <f t="shared" si="67"/>
        <v>0.14443779043488028</v>
      </c>
      <c r="AQ112" s="268">
        <f t="shared" si="67"/>
        <v>0</v>
      </c>
      <c r="AR112" s="268">
        <f t="shared" si="67"/>
        <v>0.1312038611431102</v>
      </c>
      <c r="AS112" s="268">
        <f t="shared" si="67"/>
        <v>0.1390926283133665</v>
      </c>
      <c r="AT112" s="268">
        <f t="shared" si="67"/>
        <v>3.172746454064964E-2</v>
      </c>
      <c r="AU112" s="268">
        <f t="shared" si="67"/>
        <v>0.11764094151780932</v>
      </c>
      <c r="AV112" s="268">
        <f t="shared" si="67"/>
        <v>0</v>
      </c>
      <c r="AW112" s="268">
        <f t="shared" si="67"/>
        <v>1</v>
      </c>
      <c r="AX112" s="268">
        <f t="shared" si="67"/>
        <v>1</v>
      </c>
      <c r="AY112" s="268">
        <f t="shared" si="67"/>
        <v>1</v>
      </c>
      <c r="AZ112" s="268">
        <f t="shared" si="67"/>
        <v>1</v>
      </c>
    </row>
    <row r="113" spans="1:52" x14ac:dyDescent="0.2">
      <c r="A113" s="240">
        <v>17</v>
      </c>
      <c r="B113" s="267" t="s">
        <v>54</v>
      </c>
      <c r="C113" s="268">
        <f t="shared" ref="C113:AH113" si="68">$D78*C45</f>
        <v>0</v>
      </c>
      <c r="D113" s="268">
        <f t="shared" si="68"/>
        <v>0</v>
      </c>
      <c r="E113" s="268">
        <f t="shared" si="68"/>
        <v>0</v>
      </c>
      <c r="F113" s="268">
        <f t="shared" si="68"/>
        <v>0</v>
      </c>
      <c r="G113" s="268">
        <f t="shared" si="68"/>
        <v>0</v>
      </c>
      <c r="H113" s="268">
        <f t="shared" si="68"/>
        <v>0.30885705118233631</v>
      </c>
      <c r="I113" s="268">
        <f t="shared" si="68"/>
        <v>0.30885705118233636</v>
      </c>
      <c r="J113" s="268">
        <f t="shared" si="68"/>
        <v>0.30885705118233642</v>
      </c>
      <c r="K113" s="268">
        <f t="shared" si="68"/>
        <v>0.19166057178613807</v>
      </c>
      <c r="L113" s="268">
        <f t="shared" si="68"/>
        <v>0.25821021206582195</v>
      </c>
      <c r="M113" s="268">
        <f t="shared" si="68"/>
        <v>0.49045969501057712</v>
      </c>
      <c r="N113" s="268">
        <f t="shared" si="68"/>
        <v>0.49045969501057707</v>
      </c>
      <c r="O113" s="268">
        <f t="shared" si="68"/>
        <v>0.49045969501057707</v>
      </c>
      <c r="P113" s="268">
        <f t="shared" si="68"/>
        <v>0.30435369768614212</v>
      </c>
      <c r="Q113" s="268">
        <f t="shared" si="68"/>
        <v>0.41003338396718503</v>
      </c>
      <c r="R113" s="268">
        <f t="shared" si="68"/>
        <v>0</v>
      </c>
      <c r="S113" s="268">
        <f t="shared" si="68"/>
        <v>0</v>
      </c>
      <c r="T113" s="268">
        <f t="shared" si="68"/>
        <v>0</v>
      </c>
      <c r="U113" s="268">
        <f t="shared" si="68"/>
        <v>0.17371475480525633</v>
      </c>
      <c r="V113" s="268">
        <f t="shared" si="68"/>
        <v>7.5071395353468046E-2</v>
      </c>
      <c r="W113" s="268">
        <f t="shared" si="68"/>
        <v>0</v>
      </c>
      <c r="X113" s="268">
        <f t="shared" si="68"/>
        <v>0</v>
      </c>
      <c r="Y113" s="268">
        <f t="shared" si="68"/>
        <v>0</v>
      </c>
      <c r="Z113" s="268">
        <f t="shared" si="68"/>
        <v>0.20573741877329119</v>
      </c>
      <c r="AA113" s="268">
        <f t="shared" si="68"/>
        <v>8.8910093567160939E-2</v>
      </c>
      <c r="AB113" s="268">
        <f t="shared" si="68"/>
        <v>0</v>
      </c>
      <c r="AC113" s="268">
        <f t="shared" si="68"/>
        <v>0</v>
      </c>
      <c r="AD113" s="268">
        <f t="shared" si="68"/>
        <v>0</v>
      </c>
      <c r="AE113" s="268">
        <f t="shared" si="68"/>
        <v>0</v>
      </c>
      <c r="AF113" s="268">
        <f t="shared" si="68"/>
        <v>0</v>
      </c>
      <c r="AG113" s="268">
        <f t="shared" si="68"/>
        <v>0</v>
      </c>
      <c r="AH113" s="268">
        <f t="shared" si="68"/>
        <v>0</v>
      </c>
      <c r="AI113" s="268">
        <f t="shared" ref="AI113:AZ113" si="69">$D78*AI45</f>
        <v>0</v>
      </c>
      <c r="AJ113" s="268">
        <f t="shared" si="69"/>
        <v>0</v>
      </c>
      <c r="AK113" s="268">
        <f t="shared" si="69"/>
        <v>0</v>
      </c>
      <c r="AL113" s="268">
        <f t="shared" si="69"/>
        <v>8.1522354711217576E-2</v>
      </c>
      <c r="AM113" s="268">
        <f t="shared" si="69"/>
        <v>8.1522354711217562E-2</v>
      </c>
      <c r="AN113" s="268">
        <f t="shared" si="69"/>
        <v>8.1522354711217562E-2</v>
      </c>
      <c r="AO113" s="268">
        <f t="shared" si="69"/>
        <v>5.058852002080471E-2</v>
      </c>
      <c r="AP113" s="268">
        <f t="shared" si="69"/>
        <v>6.8154197605356459E-2</v>
      </c>
      <c r="AQ113" s="268">
        <f t="shared" si="69"/>
        <v>0.11916089909586898</v>
      </c>
      <c r="AR113" s="268">
        <f t="shared" si="69"/>
        <v>0.11916089909586897</v>
      </c>
      <c r="AS113" s="268">
        <f t="shared" si="69"/>
        <v>0.11916089909586895</v>
      </c>
      <c r="AT113" s="268">
        <f t="shared" si="69"/>
        <v>7.3945036928367514E-2</v>
      </c>
      <c r="AU113" s="268">
        <f t="shared" si="69"/>
        <v>9.9620717441007534E-2</v>
      </c>
      <c r="AV113" s="268">
        <f t="shared" si="69"/>
        <v>1</v>
      </c>
      <c r="AW113" s="268">
        <f t="shared" si="69"/>
        <v>1</v>
      </c>
      <c r="AX113" s="268">
        <f t="shared" si="69"/>
        <v>1</v>
      </c>
      <c r="AY113" s="268">
        <f t="shared" si="69"/>
        <v>1</v>
      </c>
      <c r="AZ113" s="268">
        <f t="shared" si="69"/>
        <v>1</v>
      </c>
    </row>
    <row r="114" spans="1:52" x14ac:dyDescent="0.2">
      <c r="A114" s="240">
        <v>18</v>
      </c>
      <c r="B114" s="267" t="s">
        <v>55</v>
      </c>
      <c r="C114" s="268">
        <f t="shared" ref="C114:AH114" si="70">$D79*C46</f>
        <v>0</v>
      </c>
      <c r="D114" s="268">
        <f t="shared" si="70"/>
        <v>0</v>
      </c>
      <c r="E114" s="268">
        <f t="shared" si="70"/>
        <v>0</v>
      </c>
      <c r="F114" s="268">
        <f t="shared" si="70"/>
        <v>0</v>
      </c>
      <c r="G114" s="268">
        <f t="shared" si="70"/>
        <v>0</v>
      </c>
      <c r="H114" s="268">
        <f t="shared" si="70"/>
        <v>0</v>
      </c>
      <c r="I114" s="268">
        <f t="shared" si="70"/>
        <v>0.30885705118233642</v>
      </c>
      <c r="J114" s="268">
        <f t="shared" si="70"/>
        <v>0.30885705118233636</v>
      </c>
      <c r="K114" s="268">
        <f t="shared" si="70"/>
        <v>0.19166057178613813</v>
      </c>
      <c r="L114" s="268">
        <f t="shared" si="70"/>
        <v>0.22405714358084813</v>
      </c>
      <c r="M114" s="268">
        <f t="shared" si="70"/>
        <v>0</v>
      </c>
      <c r="N114" s="268">
        <f t="shared" si="70"/>
        <v>0.49045969501057712</v>
      </c>
      <c r="O114" s="268">
        <f t="shared" si="70"/>
        <v>0.49045969501057707</v>
      </c>
      <c r="P114" s="268">
        <f t="shared" si="70"/>
        <v>0.30435369768614212</v>
      </c>
      <c r="Q114" s="268">
        <f t="shared" si="70"/>
        <v>0.35579889753181904</v>
      </c>
      <c r="R114" s="268">
        <f t="shared" si="70"/>
        <v>0</v>
      </c>
      <c r="S114" s="268">
        <f t="shared" si="70"/>
        <v>0</v>
      </c>
      <c r="T114" s="268">
        <f t="shared" si="70"/>
        <v>0</v>
      </c>
      <c r="U114" s="268">
        <f t="shared" si="70"/>
        <v>0.17371475480525633</v>
      </c>
      <c r="V114" s="268">
        <f t="shared" si="70"/>
        <v>0.12569486073639491</v>
      </c>
      <c r="W114" s="268">
        <f t="shared" si="70"/>
        <v>0</v>
      </c>
      <c r="X114" s="268">
        <f t="shared" si="70"/>
        <v>0</v>
      </c>
      <c r="Y114" s="268">
        <f t="shared" si="70"/>
        <v>0</v>
      </c>
      <c r="Z114" s="268">
        <f t="shared" si="70"/>
        <v>0.20573741877329119</v>
      </c>
      <c r="AA114" s="268">
        <f t="shared" si="70"/>
        <v>0.14886551364024783</v>
      </c>
      <c r="AB114" s="268">
        <f t="shared" si="70"/>
        <v>0</v>
      </c>
      <c r="AC114" s="268">
        <f t="shared" si="70"/>
        <v>0</v>
      </c>
      <c r="AD114" s="268">
        <f t="shared" si="70"/>
        <v>0</v>
      </c>
      <c r="AE114" s="268">
        <f t="shared" si="70"/>
        <v>0</v>
      </c>
      <c r="AF114" s="268">
        <f t="shared" si="70"/>
        <v>0</v>
      </c>
      <c r="AG114" s="268">
        <f t="shared" si="70"/>
        <v>0</v>
      </c>
      <c r="AH114" s="268">
        <f t="shared" si="70"/>
        <v>0</v>
      </c>
      <c r="AI114" s="268">
        <f t="shared" ref="AI114:AZ114" si="71">$D79*AI46</f>
        <v>0</v>
      </c>
      <c r="AJ114" s="268">
        <f t="shared" si="71"/>
        <v>0</v>
      </c>
      <c r="AK114" s="268">
        <f t="shared" si="71"/>
        <v>0</v>
      </c>
      <c r="AL114" s="268">
        <f t="shared" si="71"/>
        <v>0</v>
      </c>
      <c r="AM114" s="268">
        <f t="shared" si="71"/>
        <v>8.1522354711217562E-2</v>
      </c>
      <c r="AN114" s="268">
        <f t="shared" si="71"/>
        <v>8.1522354711217562E-2</v>
      </c>
      <c r="AO114" s="268">
        <f t="shared" si="71"/>
        <v>5.058852002080471E-2</v>
      </c>
      <c r="AP114" s="268">
        <f t="shared" si="71"/>
        <v>5.9139546481640194E-2</v>
      </c>
      <c r="AQ114" s="268">
        <f t="shared" si="71"/>
        <v>0</v>
      </c>
      <c r="AR114" s="268">
        <f t="shared" si="71"/>
        <v>0.11916089909586898</v>
      </c>
      <c r="AS114" s="268">
        <f t="shared" si="71"/>
        <v>0.11916089909586897</v>
      </c>
      <c r="AT114" s="268">
        <f t="shared" si="71"/>
        <v>7.3945036928367527E-2</v>
      </c>
      <c r="AU114" s="268">
        <f t="shared" si="71"/>
        <v>8.6444038029049833E-2</v>
      </c>
      <c r="AV114" s="268">
        <f t="shared" si="71"/>
        <v>0</v>
      </c>
      <c r="AW114" s="268">
        <f t="shared" si="71"/>
        <v>1</v>
      </c>
      <c r="AX114" s="268">
        <f t="shared" si="71"/>
        <v>1</v>
      </c>
      <c r="AY114" s="268">
        <f t="shared" si="71"/>
        <v>1</v>
      </c>
      <c r="AZ114" s="268">
        <f t="shared" si="71"/>
        <v>1</v>
      </c>
    </row>
    <row r="115" spans="1:52" x14ac:dyDescent="0.2">
      <c r="A115" s="240">
        <v>20</v>
      </c>
      <c r="B115" s="267" t="s">
        <v>56</v>
      </c>
      <c r="C115" s="268">
        <f t="shared" ref="C115:AH115" si="72">$D81*C47</f>
        <v>0.15194109772423031</v>
      </c>
      <c r="D115" s="268">
        <f t="shared" si="72"/>
        <v>0.15194109772423028</v>
      </c>
      <c r="E115" s="268">
        <f t="shared" si="72"/>
        <v>0.15194109772423028</v>
      </c>
      <c r="F115" s="268">
        <f t="shared" si="72"/>
        <v>2.7532263460568883E-2</v>
      </c>
      <c r="G115" s="268">
        <f t="shared" si="72"/>
        <v>0.11169254526730617</v>
      </c>
      <c r="H115" s="268">
        <f t="shared" si="72"/>
        <v>0.41945560017849171</v>
      </c>
      <c r="I115" s="268">
        <f t="shared" si="72"/>
        <v>0.41945560017849176</v>
      </c>
      <c r="J115" s="268">
        <f t="shared" si="72"/>
        <v>0.41945560017849171</v>
      </c>
      <c r="K115" s="268">
        <f t="shared" si="72"/>
        <v>7.6006835985124074E-2</v>
      </c>
      <c r="L115" s="268">
        <f t="shared" si="72"/>
        <v>0.30834359045893622</v>
      </c>
      <c r="M115" s="268">
        <f t="shared" si="72"/>
        <v>0.23047746541722447</v>
      </c>
      <c r="N115" s="268">
        <f t="shared" si="72"/>
        <v>0.2304774654172245</v>
      </c>
      <c r="O115" s="268">
        <f t="shared" si="72"/>
        <v>0.23047746541722441</v>
      </c>
      <c r="P115" s="268">
        <f t="shared" si="72"/>
        <v>4.1763330623741039E-2</v>
      </c>
      <c r="Q115" s="268">
        <f t="shared" si="72"/>
        <v>0.1694249622042984</v>
      </c>
      <c r="R115" s="268">
        <f t="shared" si="72"/>
        <v>0</v>
      </c>
      <c r="S115" s="268">
        <f t="shared" si="72"/>
        <v>0</v>
      </c>
      <c r="T115" s="268">
        <f t="shared" si="72"/>
        <v>0</v>
      </c>
      <c r="U115" s="268">
        <f t="shared" si="72"/>
        <v>0.53137966428232264</v>
      </c>
      <c r="V115" s="268">
        <f t="shared" si="72"/>
        <v>0.17191112205973633</v>
      </c>
      <c r="W115" s="268">
        <f t="shared" si="72"/>
        <v>0</v>
      </c>
      <c r="X115" s="268">
        <f t="shared" si="72"/>
        <v>0</v>
      </c>
      <c r="Y115" s="268">
        <f t="shared" si="72"/>
        <v>0</v>
      </c>
      <c r="Z115" s="268">
        <f t="shared" si="72"/>
        <v>0.1371903105214875</v>
      </c>
      <c r="AA115" s="268">
        <f t="shared" si="72"/>
        <v>4.4383595765422577E-2</v>
      </c>
      <c r="AB115" s="268">
        <f t="shared" si="72"/>
        <v>0</v>
      </c>
      <c r="AC115" s="268">
        <f t="shared" si="72"/>
        <v>0</v>
      </c>
      <c r="AD115" s="268">
        <f t="shared" si="72"/>
        <v>0</v>
      </c>
      <c r="AE115" s="268">
        <f t="shared" si="72"/>
        <v>0</v>
      </c>
      <c r="AF115" s="268">
        <f t="shared" si="72"/>
        <v>0</v>
      </c>
      <c r="AG115" s="268">
        <f t="shared" si="72"/>
        <v>0</v>
      </c>
      <c r="AH115" s="268">
        <f t="shared" si="72"/>
        <v>0</v>
      </c>
      <c r="AI115" s="268">
        <f t="shared" ref="AI115:AZ115" si="73">$D81*AI47</f>
        <v>0</v>
      </c>
      <c r="AJ115" s="268">
        <f t="shared" si="73"/>
        <v>0.150226493874208</v>
      </c>
      <c r="AK115" s="268">
        <f t="shared" si="73"/>
        <v>4.8601041516888065E-2</v>
      </c>
      <c r="AL115" s="268">
        <f t="shared" si="73"/>
        <v>3.346720214190093E-2</v>
      </c>
      <c r="AM115" s="268">
        <f t="shared" si="73"/>
        <v>3.3467202141900923E-2</v>
      </c>
      <c r="AN115" s="268">
        <f t="shared" si="73"/>
        <v>3.346720214190093E-2</v>
      </c>
      <c r="AO115" s="268">
        <f t="shared" si="73"/>
        <v>6.0643752115790471E-3</v>
      </c>
      <c r="AP115" s="268">
        <f t="shared" si="73"/>
        <v>2.4601882217468302E-2</v>
      </c>
      <c r="AQ115" s="268">
        <f t="shared" si="73"/>
        <v>0.1646586345381526</v>
      </c>
      <c r="AR115" s="268">
        <f t="shared" si="73"/>
        <v>0.16465863453815263</v>
      </c>
      <c r="AS115" s="268">
        <f t="shared" si="73"/>
        <v>0.16465863453815258</v>
      </c>
      <c r="AT115" s="268">
        <f t="shared" si="73"/>
        <v>2.9836726040968913E-2</v>
      </c>
      <c r="AU115" s="268">
        <f t="shared" si="73"/>
        <v>0.12104126050994408</v>
      </c>
      <c r="AV115" s="268">
        <f t="shared" si="73"/>
        <v>1</v>
      </c>
      <c r="AW115" s="268">
        <f t="shared" si="73"/>
        <v>1</v>
      </c>
      <c r="AX115" s="268">
        <f t="shared" si="73"/>
        <v>1</v>
      </c>
      <c r="AY115" s="268">
        <f t="shared" si="73"/>
        <v>1</v>
      </c>
      <c r="AZ115" s="268">
        <f t="shared" si="73"/>
        <v>1</v>
      </c>
    </row>
    <row r="116" spans="1:52" x14ac:dyDescent="0.2">
      <c r="A116" s="240">
        <v>21</v>
      </c>
      <c r="B116" s="267" t="s">
        <v>57</v>
      </c>
      <c r="C116" s="268">
        <f t="shared" ref="C116:AH116" si="74">$D82*C47</f>
        <v>0.15194109772423031</v>
      </c>
      <c r="D116" s="268">
        <f t="shared" si="74"/>
        <v>0.15194109772423028</v>
      </c>
      <c r="E116" s="268">
        <f t="shared" si="74"/>
        <v>0.15194109772423028</v>
      </c>
      <c r="F116" s="268">
        <f t="shared" si="74"/>
        <v>2.7532263460568883E-2</v>
      </c>
      <c r="G116" s="268">
        <f t="shared" si="74"/>
        <v>0.11169254526730617</v>
      </c>
      <c r="H116" s="268">
        <f t="shared" si="74"/>
        <v>0.41945560017849171</v>
      </c>
      <c r="I116" s="268">
        <f t="shared" si="74"/>
        <v>0.41945560017849176</v>
      </c>
      <c r="J116" s="268">
        <f t="shared" si="74"/>
        <v>0.41945560017849171</v>
      </c>
      <c r="K116" s="268">
        <f t="shared" si="74"/>
        <v>7.6006835985124074E-2</v>
      </c>
      <c r="L116" s="268">
        <f t="shared" si="74"/>
        <v>0.30834359045893622</v>
      </c>
      <c r="M116" s="268">
        <f t="shared" si="74"/>
        <v>0.23047746541722447</v>
      </c>
      <c r="N116" s="268">
        <f t="shared" si="74"/>
        <v>0.2304774654172245</v>
      </c>
      <c r="O116" s="268">
        <f t="shared" si="74"/>
        <v>0.23047746541722441</v>
      </c>
      <c r="P116" s="268">
        <f t="shared" si="74"/>
        <v>4.1763330623741039E-2</v>
      </c>
      <c r="Q116" s="268">
        <f t="shared" si="74"/>
        <v>0.1694249622042984</v>
      </c>
      <c r="R116" s="268">
        <f t="shared" si="74"/>
        <v>0</v>
      </c>
      <c r="S116" s="268">
        <f t="shared" si="74"/>
        <v>0</v>
      </c>
      <c r="T116" s="268">
        <f t="shared" si="74"/>
        <v>0</v>
      </c>
      <c r="U116" s="268">
        <f t="shared" si="74"/>
        <v>0.53137966428232264</v>
      </c>
      <c r="V116" s="268">
        <f t="shared" si="74"/>
        <v>0.17191112205973633</v>
      </c>
      <c r="W116" s="268">
        <f t="shared" si="74"/>
        <v>0</v>
      </c>
      <c r="X116" s="268">
        <f t="shared" si="74"/>
        <v>0</v>
      </c>
      <c r="Y116" s="268">
        <f t="shared" si="74"/>
        <v>0</v>
      </c>
      <c r="Z116" s="268">
        <f t="shared" si="74"/>
        <v>0.1371903105214875</v>
      </c>
      <c r="AA116" s="268">
        <f t="shared" si="74"/>
        <v>4.4383595765422577E-2</v>
      </c>
      <c r="AB116" s="268">
        <f t="shared" si="74"/>
        <v>0</v>
      </c>
      <c r="AC116" s="268">
        <f t="shared" si="74"/>
        <v>0</v>
      </c>
      <c r="AD116" s="268">
        <f t="shared" si="74"/>
        <v>0</v>
      </c>
      <c r="AE116" s="268">
        <f t="shared" si="74"/>
        <v>0</v>
      </c>
      <c r="AF116" s="268">
        <f t="shared" si="74"/>
        <v>0</v>
      </c>
      <c r="AG116" s="268">
        <f t="shared" si="74"/>
        <v>0</v>
      </c>
      <c r="AH116" s="268">
        <f t="shared" si="74"/>
        <v>0</v>
      </c>
      <c r="AI116" s="268">
        <f t="shared" ref="AI116:AZ116" si="75">$D82*AI47</f>
        <v>0</v>
      </c>
      <c r="AJ116" s="268">
        <f t="shared" si="75"/>
        <v>0.150226493874208</v>
      </c>
      <c r="AK116" s="268">
        <f t="shared" si="75"/>
        <v>4.8601041516888065E-2</v>
      </c>
      <c r="AL116" s="268">
        <f t="shared" si="75"/>
        <v>3.346720214190093E-2</v>
      </c>
      <c r="AM116" s="268">
        <f t="shared" si="75"/>
        <v>3.3467202141900923E-2</v>
      </c>
      <c r="AN116" s="268">
        <f t="shared" si="75"/>
        <v>3.346720214190093E-2</v>
      </c>
      <c r="AO116" s="268">
        <f t="shared" si="75"/>
        <v>6.0643752115790471E-3</v>
      </c>
      <c r="AP116" s="268">
        <f t="shared" si="75"/>
        <v>2.4601882217468302E-2</v>
      </c>
      <c r="AQ116" s="268">
        <f t="shared" si="75"/>
        <v>0.1646586345381526</v>
      </c>
      <c r="AR116" s="268">
        <f t="shared" si="75"/>
        <v>0.16465863453815263</v>
      </c>
      <c r="AS116" s="268">
        <f t="shared" si="75"/>
        <v>0.16465863453815258</v>
      </c>
      <c r="AT116" s="268">
        <f t="shared" si="75"/>
        <v>2.9836726040968913E-2</v>
      </c>
      <c r="AU116" s="268">
        <f t="shared" si="75"/>
        <v>0.12104126050994408</v>
      </c>
      <c r="AV116" s="268">
        <f t="shared" si="75"/>
        <v>1</v>
      </c>
      <c r="AW116" s="268">
        <f t="shared" si="75"/>
        <v>1</v>
      </c>
      <c r="AX116" s="268">
        <f t="shared" si="75"/>
        <v>1</v>
      </c>
      <c r="AY116" s="268">
        <f t="shared" si="75"/>
        <v>1</v>
      </c>
      <c r="AZ116" s="268">
        <f t="shared" si="75"/>
        <v>1</v>
      </c>
    </row>
    <row r="117" spans="1:52" x14ac:dyDescent="0.2">
      <c r="A117" s="240">
        <v>22</v>
      </c>
      <c r="B117" s="267" t="s">
        <v>58</v>
      </c>
      <c r="C117" s="268">
        <f t="shared" ref="C117:AH117" si="76">$D83*C48</f>
        <v>0</v>
      </c>
      <c r="D117" s="268">
        <f t="shared" si="76"/>
        <v>0</v>
      </c>
      <c r="E117" s="268">
        <f t="shared" si="76"/>
        <v>0</v>
      </c>
      <c r="F117" s="268">
        <f t="shared" si="76"/>
        <v>0</v>
      </c>
      <c r="G117" s="268">
        <f t="shared" si="76"/>
        <v>0</v>
      </c>
      <c r="H117" s="268">
        <f t="shared" si="76"/>
        <v>0.47456760312930241</v>
      </c>
      <c r="I117" s="268">
        <f t="shared" si="76"/>
        <v>0.47557015523330998</v>
      </c>
      <c r="J117" s="268">
        <f t="shared" si="76"/>
        <v>0.47304856646826776</v>
      </c>
      <c r="K117" s="268">
        <f t="shared" si="76"/>
        <v>0.10841462222966475</v>
      </c>
      <c r="L117" s="268">
        <f t="shared" si="76"/>
        <v>0.3448796567080481</v>
      </c>
      <c r="M117" s="268">
        <f t="shared" si="76"/>
        <v>0.21743454371176735</v>
      </c>
      <c r="N117" s="268">
        <f t="shared" si="76"/>
        <v>0.22121253043509537</v>
      </c>
      <c r="O117" s="268">
        <f t="shared" si="76"/>
        <v>0.26337031634594005</v>
      </c>
      <c r="P117" s="268">
        <f t="shared" si="76"/>
        <v>5.9516550458080464E-2</v>
      </c>
      <c r="Q117" s="268">
        <f t="shared" si="76"/>
        <v>0.17152436238334534</v>
      </c>
      <c r="R117" s="268">
        <f t="shared" si="76"/>
        <v>0</v>
      </c>
      <c r="S117" s="268">
        <f t="shared" si="76"/>
        <v>0</v>
      </c>
      <c r="T117" s="268">
        <f t="shared" si="76"/>
        <v>0</v>
      </c>
      <c r="U117" s="268">
        <f t="shared" si="76"/>
        <v>0.62644618599879043</v>
      </c>
      <c r="V117" s="268">
        <f t="shared" si="76"/>
        <v>0.22209917864647527</v>
      </c>
      <c r="W117" s="268">
        <f t="shared" si="76"/>
        <v>0</v>
      </c>
      <c r="X117" s="268">
        <f t="shared" si="76"/>
        <v>0</v>
      </c>
      <c r="Y117" s="268">
        <f t="shared" si="76"/>
        <v>0</v>
      </c>
      <c r="Z117" s="268">
        <f t="shared" si="76"/>
        <v>0.14479403105929672</v>
      </c>
      <c r="AA117" s="268">
        <f t="shared" si="76"/>
        <v>5.1335032585295565E-2</v>
      </c>
      <c r="AB117" s="268">
        <f t="shared" si="76"/>
        <v>0</v>
      </c>
      <c r="AC117" s="268">
        <f t="shared" si="76"/>
        <v>0</v>
      </c>
      <c r="AD117" s="268">
        <f t="shared" si="76"/>
        <v>0</v>
      </c>
      <c r="AE117" s="268">
        <f t="shared" si="76"/>
        <v>0</v>
      </c>
      <c r="AF117" s="268">
        <f t="shared" si="76"/>
        <v>0</v>
      </c>
      <c r="AG117" s="268">
        <f t="shared" si="76"/>
        <v>0</v>
      </c>
      <c r="AH117" s="268">
        <f t="shared" si="76"/>
        <v>0</v>
      </c>
      <c r="AI117" s="268">
        <f t="shared" ref="AI117:AZ117" si="77">$D83*AI48</f>
        <v>0</v>
      </c>
      <c r="AJ117" s="268">
        <f t="shared" si="77"/>
        <v>0</v>
      </c>
      <c r="AK117" s="268">
        <f t="shared" si="77"/>
        <v>0</v>
      </c>
      <c r="AL117" s="268">
        <f t="shared" si="77"/>
        <v>0.17781437373339362</v>
      </c>
      <c r="AM117" s="268">
        <f t="shared" si="77"/>
        <v>0.17201345318848441</v>
      </c>
      <c r="AN117" s="268">
        <f t="shared" si="77"/>
        <v>0.12448848887242563</v>
      </c>
      <c r="AO117" s="268">
        <f t="shared" si="77"/>
        <v>2.9101145713517882E-2</v>
      </c>
      <c r="AP117" s="268">
        <f t="shared" si="77"/>
        <v>0.11281264779014666</v>
      </c>
      <c r="AQ117" s="268">
        <f t="shared" si="77"/>
        <v>0.13018347942553668</v>
      </c>
      <c r="AR117" s="268">
        <f t="shared" si="77"/>
        <v>0.1312038611431102</v>
      </c>
      <c r="AS117" s="268">
        <f t="shared" si="77"/>
        <v>0.13909262831336647</v>
      </c>
      <c r="AT117" s="268">
        <f t="shared" si="77"/>
        <v>3.1727464540649633E-2</v>
      </c>
      <c r="AU117" s="268">
        <f t="shared" si="77"/>
        <v>9.73491218866889E-2</v>
      </c>
      <c r="AV117" s="268">
        <f t="shared" si="77"/>
        <v>1</v>
      </c>
      <c r="AW117" s="268">
        <f t="shared" si="77"/>
        <v>1</v>
      </c>
      <c r="AX117" s="268">
        <f t="shared" si="77"/>
        <v>1</v>
      </c>
      <c r="AY117" s="268">
        <f t="shared" si="77"/>
        <v>1</v>
      </c>
      <c r="AZ117" s="268">
        <f t="shared" si="77"/>
        <v>1</v>
      </c>
    </row>
    <row r="118" spans="1:52" x14ac:dyDescent="0.2">
      <c r="A118" s="240">
        <v>23</v>
      </c>
      <c r="B118" s="267" t="s">
        <v>59</v>
      </c>
      <c r="C118" s="268">
        <f t="shared" ref="C118:AH118" si="78">$D84*C49</f>
        <v>0.7862523540489641</v>
      </c>
      <c r="D118" s="268">
        <f t="shared" si="78"/>
        <v>0.78625235404896421</v>
      </c>
      <c r="E118" s="268">
        <f t="shared" si="78"/>
        <v>0.78625235404896421</v>
      </c>
      <c r="F118" s="268">
        <f t="shared" si="78"/>
        <v>0.50089986175111367</v>
      </c>
      <c r="G118" s="268">
        <f t="shared" si="78"/>
        <v>0.71953778256208067</v>
      </c>
      <c r="H118" s="268">
        <f t="shared" si="78"/>
        <v>5.8851224105461404E-2</v>
      </c>
      <c r="I118" s="268">
        <f t="shared" si="78"/>
        <v>5.8851224105461383E-2</v>
      </c>
      <c r="J118" s="268">
        <f t="shared" si="78"/>
        <v>5.8851224105461369E-2</v>
      </c>
      <c r="K118" s="268">
        <f t="shared" si="78"/>
        <v>3.7492504622089355E-2</v>
      </c>
      <c r="L118" s="268">
        <f t="shared" si="78"/>
        <v>5.3857618455245559E-2</v>
      </c>
      <c r="M118" s="268">
        <f t="shared" si="78"/>
        <v>5.5555555555555552E-2</v>
      </c>
      <c r="N118" s="268">
        <f t="shared" si="78"/>
        <v>5.5555555555555539E-2</v>
      </c>
      <c r="O118" s="268">
        <f t="shared" si="78"/>
        <v>5.5555555555555532E-2</v>
      </c>
      <c r="P118" s="268">
        <f t="shared" si="78"/>
        <v>3.5392924363252337E-2</v>
      </c>
      <c r="Q118" s="268">
        <f t="shared" si="78"/>
        <v>5.0841591821751797E-2</v>
      </c>
      <c r="R118" s="268">
        <f t="shared" si="78"/>
        <v>0</v>
      </c>
      <c r="S118" s="268">
        <f t="shared" si="78"/>
        <v>0</v>
      </c>
      <c r="T118" s="268">
        <f t="shared" si="78"/>
        <v>0</v>
      </c>
      <c r="U118" s="268">
        <f t="shared" si="78"/>
        <v>0.36292736146145765</v>
      </c>
      <c r="V118" s="268">
        <f t="shared" si="78"/>
        <v>8.4851347208467418E-2</v>
      </c>
      <c r="W118" s="268">
        <f t="shared" si="78"/>
        <v>0</v>
      </c>
      <c r="X118" s="268">
        <f t="shared" si="78"/>
        <v>0</v>
      </c>
      <c r="Y118" s="268">
        <f t="shared" si="78"/>
        <v>0</v>
      </c>
      <c r="Z118" s="268">
        <f t="shared" si="78"/>
        <v>0</v>
      </c>
      <c r="AA118" s="268">
        <f t="shared" si="78"/>
        <v>0</v>
      </c>
      <c r="AB118" s="268">
        <f t="shared" si="78"/>
        <v>0</v>
      </c>
      <c r="AC118" s="268">
        <f t="shared" si="78"/>
        <v>0</v>
      </c>
      <c r="AD118" s="268">
        <f t="shared" si="78"/>
        <v>0</v>
      </c>
      <c r="AE118" s="268">
        <f t="shared" si="78"/>
        <v>0</v>
      </c>
      <c r="AF118" s="268">
        <f t="shared" si="78"/>
        <v>0</v>
      </c>
      <c r="AG118" s="268">
        <f t="shared" si="78"/>
        <v>0</v>
      </c>
      <c r="AH118" s="268">
        <f t="shared" si="78"/>
        <v>0</v>
      </c>
      <c r="AI118" s="268">
        <f t="shared" ref="AI118:AZ118" si="79">$D84*AI49</f>
        <v>0</v>
      </c>
      <c r="AJ118" s="268">
        <f t="shared" si="79"/>
        <v>0</v>
      </c>
      <c r="AK118" s="268">
        <f t="shared" si="79"/>
        <v>0</v>
      </c>
      <c r="AL118" s="268">
        <f t="shared" si="79"/>
        <v>1.5536723163841809E-2</v>
      </c>
      <c r="AM118" s="268">
        <f t="shared" si="79"/>
        <v>1.5536723163841805E-2</v>
      </c>
      <c r="AN118" s="268">
        <f t="shared" si="79"/>
        <v>1.5536723163841807E-2</v>
      </c>
      <c r="AO118" s="268">
        <f t="shared" si="79"/>
        <v>9.8980212202315863E-3</v>
      </c>
      <c r="AP118" s="268">
        <f t="shared" si="79"/>
        <v>1.4218411272184827E-2</v>
      </c>
      <c r="AQ118" s="268">
        <f t="shared" si="79"/>
        <v>8.3804143126177053E-2</v>
      </c>
      <c r="AR118" s="268">
        <f t="shared" si="79"/>
        <v>8.3804143126177039E-2</v>
      </c>
      <c r="AS118" s="268">
        <f t="shared" si="79"/>
        <v>8.3804143126177039E-2</v>
      </c>
      <c r="AT118" s="268">
        <f t="shared" si="79"/>
        <v>5.3389326581855245E-2</v>
      </c>
      <c r="AU118" s="268">
        <f t="shared" si="79"/>
        <v>7.6693248680269707E-2</v>
      </c>
      <c r="AV118" s="268">
        <f t="shared" si="79"/>
        <v>1</v>
      </c>
      <c r="AW118" s="268">
        <f t="shared" si="79"/>
        <v>1</v>
      </c>
      <c r="AX118" s="268">
        <f t="shared" si="79"/>
        <v>1</v>
      </c>
      <c r="AY118" s="268">
        <f t="shared" si="79"/>
        <v>1</v>
      </c>
      <c r="AZ118" s="268">
        <f t="shared" si="79"/>
        <v>1</v>
      </c>
    </row>
    <row r="119" spans="1:52" x14ac:dyDescent="0.2">
      <c r="A119" s="240">
        <v>24</v>
      </c>
      <c r="B119" s="267" t="s">
        <v>60</v>
      </c>
      <c r="C119" s="268">
        <f t="shared" ref="C119:AH119" si="80">$D85*C50</f>
        <v>0.89107468123861566</v>
      </c>
      <c r="D119" s="268">
        <f t="shared" si="80"/>
        <v>0.89107468123861566</v>
      </c>
      <c r="E119" s="268">
        <f t="shared" si="80"/>
        <v>0.89107468123861566</v>
      </c>
      <c r="F119" s="268">
        <f t="shared" si="80"/>
        <v>0.78177187680798388</v>
      </c>
      <c r="G119" s="268">
        <f t="shared" si="80"/>
        <v>0.84783564112637522</v>
      </c>
      <c r="H119" s="268">
        <f t="shared" si="80"/>
        <v>0</v>
      </c>
      <c r="I119" s="268">
        <f t="shared" si="80"/>
        <v>0</v>
      </c>
      <c r="J119" s="268">
        <f t="shared" si="80"/>
        <v>0</v>
      </c>
      <c r="K119" s="268">
        <f t="shared" si="80"/>
        <v>0</v>
      </c>
      <c r="L119" s="268">
        <f t="shared" si="80"/>
        <v>0</v>
      </c>
      <c r="M119" s="268">
        <f t="shared" si="80"/>
        <v>0</v>
      </c>
      <c r="N119" s="268">
        <f t="shared" si="80"/>
        <v>0</v>
      </c>
      <c r="O119" s="268">
        <f t="shared" si="80"/>
        <v>0</v>
      </c>
      <c r="P119" s="268">
        <f t="shared" si="80"/>
        <v>0</v>
      </c>
      <c r="Q119" s="268">
        <f t="shared" si="80"/>
        <v>0</v>
      </c>
      <c r="R119" s="268">
        <f t="shared" si="80"/>
        <v>0</v>
      </c>
      <c r="S119" s="268">
        <f t="shared" si="80"/>
        <v>0</v>
      </c>
      <c r="T119" s="268">
        <f t="shared" si="80"/>
        <v>0</v>
      </c>
      <c r="U119" s="268">
        <f t="shared" si="80"/>
        <v>0.12266402214312529</v>
      </c>
      <c r="V119" s="268">
        <f t="shared" si="80"/>
        <v>4.8524597345911726E-2</v>
      </c>
      <c r="W119" s="268">
        <f t="shared" si="80"/>
        <v>0</v>
      </c>
      <c r="X119" s="268">
        <f t="shared" si="80"/>
        <v>0</v>
      </c>
      <c r="Y119" s="268">
        <f t="shared" si="80"/>
        <v>0</v>
      </c>
      <c r="Z119" s="268">
        <f t="shared" si="80"/>
        <v>0</v>
      </c>
      <c r="AA119" s="268">
        <f t="shared" si="80"/>
        <v>0</v>
      </c>
      <c r="AB119" s="268">
        <f t="shared" si="80"/>
        <v>0</v>
      </c>
      <c r="AC119" s="268">
        <f t="shared" si="80"/>
        <v>0</v>
      </c>
      <c r="AD119" s="268">
        <f t="shared" si="80"/>
        <v>0</v>
      </c>
      <c r="AE119" s="268">
        <f t="shared" si="80"/>
        <v>0</v>
      </c>
      <c r="AF119" s="268">
        <f t="shared" si="80"/>
        <v>0</v>
      </c>
      <c r="AG119" s="268">
        <f t="shared" si="80"/>
        <v>0</v>
      </c>
      <c r="AH119" s="268">
        <f t="shared" si="80"/>
        <v>0</v>
      </c>
      <c r="AI119" s="268">
        <f t="shared" ref="AI119:AZ119" si="81">$D85*AI50</f>
        <v>0</v>
      </c>
      <c r="AJ119" s="268">
        <f t="shared" si="81"/>
        <v>0</v>
      </c>
      <c r="AK119" s="268">
        <f t="shared" si="81"/>
        <v>0</v>
      </c>
      <c r="AL119" s="268">
        <f t="shared" si="81"/>
        <v>0</v>
      </c>
      <c r="AM119" s="268">
        <f t="shared" si="81"/>
        <v>0</v>
      </c>
      <c r="AN119" s="268">
        <f t="shared" si="81"/>
        <v>0</v>
      </c>
      <c r="AO119" s="268">
        <f t="shared" si="81"/>
        <v>0</v>
      </c>
      <c r="AP119" s="268">
        <f t="shared" si="81"/>
        <v>0</v>
      </c>
      <c r="AQ119" s="268">
        <f t="shared" si="81"/>
        <v>0.10892531876138437</v>
      </c>
      <c r="AR119" s="268">
        <f t="shared" si="81"/>
        <v>0.10892531876138437</v>
      </c>
      <c r="AS119" s="268">
        <f t="shared" si="81"/>
        <v>0.10892531876138434</v>
      </c>
      <c r="AT119" s="268">
        <f t="shared" si="81"/>
        <v>9.5564101048890918E-2</v>
      </c>
      <c r="AU119" s="268">
        <f t="shared" si="81"/>
        <v>0.10363976152771309</v>
      </c>
      <c r="AV119" s="268">
        <f t="shared" si="81"/>
        <v>1</v>
      </c>
      <c r="AW119" s="268">
        <f t="shared" si="81"/>
        <v>1</v>
      </c>
      <c r="AX119" s="268">
        <f t="shared" si="81"/>
        <v>1</v>
      </c>
      <c r="AY119" s="268">
        <f t="shared" si="81"/>
        <v>1</v>
      </c>
      <c r="AZ119" s="268">
        <f t="shared" si="81"/>
        <v>1</v>
      </c>
    </row>
    <row r="120" spans="1:52" x14ac:dyDescent="0.2">
      <c r="A120" s="240">
        <v>25</v>
      </c>
      <c r="B120" s="269" t="s">
        <v>61</v>
      </c>
      <c r="C120" s="268">
        <f t="shared" ref="C120:AH120" si="82">$D86*C51</f>
        <v>0</v>
      </c>
      <c r="D120" s="268">
        <f t="shared" si="82"/>
        <v>6.3498171101032577E-2</v>
      </c>
      <c r="E120" s="268">
        <f t="shared" si="82"/>
        <v>6.3498171101032536E-2</v>
      </c>
      <c r="F120" s="268">
        <f t="shared" si="82"/>
        <v>5.0318335214738073E-2</v>
      </c>
      <c r="G120" s="268">
        <f t="shared" si="82"/>
        <v>5.6768477211332713E-2</v>
      </c>
      <c r="H120" s="268">
        <f t="shared" si="82"/>
        <v>0.63809217040847255</v>
      </c>
      <c r="I120" s="268">
        <f t="shared" si="82"/>
        <v>0.57812307040769884</v>
      </c>
      <c r="J120" s="268">
        <f t="shared" si="82"/>
        <v>0.57812307040769884</v>
      </c>
      <c r="K120" s="268">
        <f t="shared" si="82"/>
        <v>0.4581264302221007</v>
      </c>
      <c r="L120" s="268">
        <f t="shared" si="82"/>
        <v>0.52198201548896583</v>
      </c>
      <c r="M120" s="268">
        <f t="shared" si="82"/>
        <v>0</v>
      </c>
      <c r="N120" s="268">
        <f t="shared" si="82"/>
        <v>0</v>
      </c>
      <c r="O120" s="268">
        <f t="shared" si="82"/>
        <v>0</v>
      </c>
      <c r="P120" s="268">
        <f t="shared" si="82"/>
        <v>0</v>
      </c>
      <c r="Q120" s="268">
        <f t="shared" si="82"/>
        <v>0</v>
      </c>
      <c r="R120" s="268">
        <f t="shared" si="82"/>
        <v>0</v>
      </c>
      <c r="S120" s="268">
        <f t="shared" si="82"/>
        <v>0</v>
      </c>
      <c r="T120" s="268">
        <f t="shared" si="82"/>
        <v>0</v>
      </c>
      <c r="U120" s="268">
        <f t="shared" si="82"/>
        <v>2.6251957019447408E-2</v>
      </c>
      <c r="V120" s="268">
        <f t="shared" si="82"/>
        <v>1.2387588527796685E-2</v>
      </c>
      <c r="W120" s="268">
        <f t="shared" si="82"/>
        <v>0</v>
      </c>
      <c r="X120" s="268">
        <f t="shared" si="82"/>
        <v>0</v>
      </c>
      <c r="Y120" s="268">
        <f t="shared" si="82"/>
        <v>0</v>
      </c>
      <c r="Z120" s="268">
        <f t="shared" si="82"/>
        <v>8.1536465872544553E-2</v>
      </c>
      <c r="AA120" s="268">
        <f t="shared" si="82"/>
        <v>3.8474853074442504E-2</v>
      </c>
      <c r="AB120" s="268">
        <f t="shared" si="82"/>
        <v>0</v>
      </c>
      <c r="AC120" s="268">
        <f t="shared" si="82"/>
        <v>0</v>
      </c>
      <c r="AD120" s="268">
        <f t="shared" si="82"/>
        <v>0</v>
      </c>
      <c r="AE120" s="268">
        <f t="shared" si="82"/>
        <v>9.9774025880334377E-2</v>
      </c>
      <c r="AF120" s="268">
        <f t="shared" si="82"/>
        <v>4.7080664403485142E-2</v>
      </c>
      <c r="AG120" s="268">
        <f t="shared" si="82"/>
        <v>0</v>
      </c>
      <c r="AH120" s="268">
        <f t="shared" si="82"/>
        <v>0</v>
      </c>
      <c r="AI120" s="268">
        <f t="shared" ref="AI120:AZ120" si="83">$D86*AI51</f>
        <v>0</v>
      </c>
      <c r="AJ120" s="268">
        <f t="shared" si="83"/>
        <v>0</v>
      </c>
      <c r="AK120" s="268">
        <f t="shared" si="83"/>
        <v>0</v>
      </c>
      <c r="AL120" s="268">
        <f t="shared" si="83"/>
        <v>0.36190782959152745</v>
      </c>
      <c r="AM120" s="268">
        <f t="shared" si="83"/>
        <v>0.3278950523936125</v>
      </c>
      <c r="AN120" s="268">
        <f t="shared" si="83"/>
        <v>0.3278950523936125</v>
      </c>
      <c r="AO120" s="268">
        <f t="shared" si="83"/>
        <v>0.25983635237846403</v>
      </c>
      <c r="AP120" s="268">
        <f t="shared" si="83"/>
        <v>0.29605343408381418</v>
      </c>
      <c r="AQ120" s="268">
        <f t="shared" si="83"/>
        <v>0</v>
      </c>
      <c r="AR120" s="268">
        <f t="shared" si="83"/>
        <v>3.0483706097656105E-2</v>
      </c>
      <c r="AS120" s="268">
        <f t="shared" si="83"/>
        <v>3.048370609765608E-2</v>
      </c>
      <c r="AT120" s="268">
        <f t="shared" si="83"/>
        <v>2.4156433412370695E-2</v>
      </c>
      <c r="AU120" s="268">
        <f t="shared" si="83"/>
        <v>2.72529672101629E-2</v>
      </c>
      <c r="AV120" s="268">
        <f t="shared" si="83"/>
        <v>1</v>
      </c>
      <c r="AW120" s="268">
        <f t="shared" si="83"/>
        <v>1</v>
      </c>
      <c r="AX120" s="268">
        <f t="shared" si="83"/>
        <v>1</v>
      </c>
      <c r="AY120" s="268">
        <f t="shared" si="83"/>
        <v>1</v>
      </c>
      <c r="AZ120" s="268">
        <f t="shared" si="83"/>
        <v>1</v>
      </c>
    </row>
    <row r="121" spans="1:52" x14ac:dyDescent="0.2">
      <c r="A121" s="240">
        <v>26</v>
      </c>
      <c r="B121" s="267" t="s">
        <v>62</v>
      </c>
      <c r="C121" s="268">
        <f t="shared" ref="C121:AH121" si="84">$D87*C53+$D88*C55+$D89*C56</f>
        <v>0</v>
      </c>
      <c r="D121" s="268">
        <f t="shared" si="84"/>
        <v>0</v>
      </c>
      <c r="E121" s="268">
        <f t="shared" si="84"/>
        <v>3.0257875489837736E-2</v>
      </c>
      <c r="F121" s="268">
        <f t="shared" si="84"/>
        <v>2.9613797874179209E-2</v>
      </c>
      <c r="G121" s="268">
        <f t="shared" si="84"/>
        <v>2.7880869184466743E-2</v>
      </c>
      <c r="H121" s="268">
        <f t="shared" si="84"/>
        <v>0.42629342773859324</v>
      </c>
      <c r="I121" s="268">
        <f t="shared" si="84"/>
        <v>0.40002901007772945</v>
      </c>
      <c r="J121" s="268">
        <f t="shared" si="84"/>
        <v>0.3795784952058589</v>
      </c>
      <c r="K121" s="268">
        <f t="shared" si="84"/>
        <v>0.25075290684308565</v>
      </c>
      <c r="L121" s="268">
        <f t="shared" si="84"/>
        <v>0.29605313776638054</v>
      </c>
      <c r="M121" s="268">
        <f t="shared" si="84"/>
        <v>0</v>
      </c>
      <c r="N121" s="268">
        <f t="shared" si="84"/>
        <v>0</v>
      </c>
      <c r="O121" s="268">
        <f t="shared" si="84"/>
        <v>0</v>
      </c>
      <c r="P121" s="268">
        <f t="shared" si="84"/>
        <v>0</v>
      </c>
      <c r="Q121" s="268">
        <f t="shared" si="84"/>
        <v>0</v>
      </c>
      <c r="R121" s="268">
        <f t="shared" si="84"/>
        <v>0</v>
      </c>
      <c r="S121" s="268">
        <f t="shared" si="84"/>
        <v>0</v>
      </c>
      <c r="T121" s="268">
        <f t="shared" si="84"/>
        <v>0</v>
      </c>
      <c r="U121" s="268">
        <f t="shared" si="84"/>
        <v>2.2206429351515289E-2</v>
      </c>
      <c r="V121" s="268">
        <f t="shared" si="84"/>
        <v>1.4841884224428913E-2</v>
      </c>
      <c r="W121" s="268">
        <f t="shared" si="84"/>
        <v>0</v>
      </c>
      <c r="X121" s="268">
        <f t="shared" si="84"/>
        <v>0</v>
      </c>
      <c r="Y121" s="268">
        <f t="shared" si="84"/>
        <v>0</v>
      </c>
      <c r="Z121" s="268">
        <f t="shared" si="84"/>
        <v>7.0369539349762228E-2</v>
      </c>
      <c r="AA121" s="268">
        <f t="shared" si="84"/>
        <v>4.7032169801954155E-2</v>
      </c>
      <c r="AB121" s="268">
        <f t="shared" si="84"/>
        <v>0</v>
      </c>
      <c r="AC121" s="268">
        <f t="shared" si="84"/>
        <v>0</v>
      </c>
      <c r="AD121" s="268">
        <f t="shared" si="84"/>
        <v>0</v>
      </c>
      <c r="AE121" s="268">
        <f t="shared" si="84"/>
        <v>0.23719002000271777</v>
      </c>
      <c r="AF121" s="268">
        <f t="shared" si="84"/>
        <v>0.15852826946400095</v>
      </c>
      <c r="AG121" s="268">
        <f t="shared" si="84"/>
        <v>0</v>
      </c>
      <c r="AH121" s="268">
        <f t="shared" si="84"/>
        <v>0</v>
      </c>
      <c r="AI121" s="268">
        <f t="shared" ref="AI121:AZ121" si="85">$D87*AI53+$D88*AI55+$D89*AI56</f>
        <v>0</v>
      </c>
      <c r="AJ121" s="268">
        <f t="shared" si="85"/>
        <v>0</v>
      </c>
      <c r="AK121" s="268">
        <f t="shared" si="85"/>
        <v>0</v>
      </c>
      <c r="AL121" s="268">
        <f t="shared" si="85"/>
        <v>0.57370657226140653</v>
      </c>
      <c r="AM121" s="268">
        <f t="shared" si="85"/>
        <v>0.53835986492747123</v>
      </c>
      <c r="AN121" s="268">
        <f t="shared" si="85"/>
        <v>0.51083751993059678</v>
      </c>
      <c r="AO121" s="268">
        <f t="shared" si="85"/>
        <v>0.33746377801945793</v>
      </c>
      <c r="AP121" s="268">
        <f t="shared" si="85"/>
        <v>0.39842892201316349</v>
      </c>
      <c r="AQ121" s="268">
        <f t="shared" si="85"/>
        <v>0</v>
      </c>
      <c r="AR121" s="268">
        <f t="shared" si="85"/>
        <v>6.1611124994799371E-2</v>
      </c>
      <c r="AS121" s="268">
        <f t="shared" si="85"/>
        <v>7.9326109373706502E-2</v>
      </c>
      <c r="AT121" s="268">
        <f t="shared" si="85"/>
        <v>5.240352855928182E-2</v>
      </c>
      <c r="AU121" s="268">
        <f t="shared" si="85"/>
        <v>5.7234747545605126E-2</v>
      </c>
      <c r="AV121" s="268">
        <f t="shared" si="85"/>
        <v>0.33333333333333331</v>
      </c>
      <c r="AW121" s="268">
        <f t="shared" si="85"/>
        <v>1</v>
      </c>
      <c r="AX121" s="268">
        <f t="shared" si="85"/>
        <v>1</v>
      </c>
      <c r="AY121" s="268">
        <f t="shared" si="85"/>
        <v>1</v>
      </c>
      <c r="AZ121" s="268">
        <f t="shared" si="85"/>
        <v>1</v>
      </c>
    </row>
    <row r="122" spans="1:52" x14ac:dyDescent="0.2">
      <c r="A122" s="240">
        <v>27</v>
      </c>
      <c r="B122" s="267" t="s">
        <v>63</v>
      </c>
      <c r="C122" s="268">
        <f t="shared" ref="C122:AH122" si="86">$D90*C54</f>
        <v>0</v>
      </c>
      <c r="D122" s="268">
        <f t="shared" si="86"/>
        <v>9.2935466720140886E-2</v>
      </c>
      <c r="E122" s="268">
        <f t="shared" si="86"/>
        <v>4.5386813234756608E-2</v>
      </c>
      <c r="F122" s="268">
        <f t="shared" si="86"/>
        <v>2.9613797874179216E-2</v>
      </c>
      <c r="G122" s="268">
        <f t="shared" si="86"/>
        <v>4.0342687296422645E-2</v>
      </c>
      <c r="H122" s="268">
        <f t="shared" si="86"/>
        <v>0</v>
      </c>
      <c r="I122" s="268">
        <f t="shared" si="86"/>
        <v>0.35094036645085042</v>
      </c>
      <c r="J122" s="268">
        <f t="shared" si="86"/>
        <v>0.37365669467957963</v>
      </c>
      <c r="K122" s="268">
        <f t="shared" si="86"/>
        <v>0.25075290684308571</v>
      </c>
      <c r="L122" s="268">
        <f t="shared" si="86"/>
        <v>0.30693993264885816</v>
      </c>
      <c r="M122" s="268">
        <f t="shared" si="86"/>
        <v>0</v>
      </c>
      <c r="N122" s="268">
        <f t="shared" si="86"/>
        <v>0</v>
      </c>
      <c r="O122" s="268">
        <f t="shared" si="86"/>
        <v>0</v>
      </c>
      <c r="P122" s="268">
        <f t="shared" si="86"/>
        <v>0</v>
      </c>
      <c r="Q122" s="268">
        <f t="shared" si="86"/>
        <v>0</v>
      </c>
      <c r="R122" s="268">
        <f t="shared" si="86"/>
        <v>0</v>
      </c>
      <c r="S122" s="268">
        <f t="shared" si="86"/>
        <v>0</v>
      </c>
      <c r="T122" s="268">
        <f t="shared" si="86"/>
        <v>0</v>
      </c>
      <c r="U122" s="268">
        <f t="shared" si="86"/>
        <v>2.2206429351515289E-2</v>
      </c>
      <c r="V122" s="268">
        <f t="shared" si="86"/>
        <v>1.1768342295056876E-2</v>
      </c>
      <c r="W122" s="268">
        <f t="shared" si="86"/>
        <v>0</v>
      </c>
      <c r="X122" s="268">
        <f t="shared" si="86"/>
        <v>0</v>
      </c>
      <c r="Y122" s="268">
        <f t="shared" si="86"/>
        <v>0</v>
      </c>
      <c r="Z122" s="268">
        <f t="shared" si="86"/>
        <v>7.0369539349762256E-2</v>
      </c>
      <c r="AA122" s="268">
        <f t="shared" si="86"/>
        <v>3.7292480168900605E-2</v>
      </c>
      <c r="AB122" s="268">
        <f t="shared" si="86"/>
        <v>0</v>
      </c>
      <c r="AC122" s="268">
        <f t="shared" si="86"/>
        <v>0</v>
      </c>
      <c r="AD122" s="268">
        <f t="shared" si="86"/>
        <v>0</v>
      </c>
      <c r="AE122" s="268">
        <f t="shared" si="86"/>
        <v>0.2371900200027178</v>
      </c>
      <c r="AF122" s="268">
        <f t="shared" si="86"/>
        <v>0.12569933239505249</v>
      </c>
      <c r="AG122" s="268">
        <f t="shared" si="86"/>
        <v>0</v>
      </c>
      <c r="AH122" s="268">
        <f t="shared" si="86"/>
        <v>0</v>
      </c>
      <c r="AI122" s="268">
        <f t="shared" ref="AI122:AZ122" si="87">$D90*AI54</f>
        <v>0</v>
      </c>
      <c r="AJ122" s="268">
        <f t="shared" si="87"/>
        <v>0</v>
      </c>
      <c r="AK122" s="268">
        <f t="shared" si="87"/>
        <v>0</v>
      </c>
      <c r="AL122" s="268">
        <f t="shared" si="87"/>
        <v>0</v>
      </c>
      <c r="AM122" s="268">
        <f t="shared" si="87"/>
        <v>0.47229626732162661</v>
      </c>
      <c r="AN122" s="268">
        <f t="shared" si="87"/>
        <v>0.50286794859666872</v>
      </c>
      <c r="AO122" s="268">
        <f t="shared" si="87"/>
        <v>0.33746377801945793</v>
      </c>
      <c r="AP122" s="268">
        <f t="shared" si="87"/>
        <v>0.41308039296844479</v>
      </c>
      <c r="AQ122" s="268">
        <f t="shared" si="87"/>
        <v>0</v>
      </c>
      <c r="AR122" s="268">
        <f t="shared" si="87"/>
        <v>8.3827899507382148E-2</v>
      </c>
      <c r="AS122" s="268">
        <f t="shared" si="87"/>
        <v>7.8088543488994994E-2</v>
      </c>
      <c r="AT122" s="268">
        <f t="shared" si="87"/>
        <v>5.240352855928182E-2</v>
      </c>
      <c r="AU122" s="268">
        <f t="shared" si="87"/>
        <v>6.4876832227264411E-2</v>
      </c>
      <c r="AV122" s="268">
        <f t="shared" si="87"/>
        <v>0</v>
      </c>
      <c r="AW122" s="268">
        <f t="shared" si="87"/>
        <v>1</v>
      </c>
      <c r="AX122" s="268">
        <f t="shared" si="87"/>
        <v>1</v>
      </c>
      <c r="AY122" s="268">
        <f t="shared" si="87"/>
        <v>1</v>
      </c>
      <c r="AZ122" s="268">
        <f t="shared" si="87"/>
        <v>1</v>
      </c>
    </row>
    <row r="123" spans="1:52" x14ac:dyDescent="0.2">
      <c r="A123" s="240">
        <v>28</v>
      </c>
      <c r="B123" s="267" t="s">
        <v>64</v>
      </c>
      <c r="C123" s="268">
        <f t="shared" ref="C123:AH123" si="88">$D91*C52</f>
        <v>0</v>
      </c>
      <c r="D123" s="268">
        <f t="shared" si="88"/>
        <v>6.3498171101032563E-2</v>
      </c>
      <c r="E123" s="268">
        <f t="shared" si="88"/>
        <v>6.3498171101032536E-2</v>
      </c>
      <c r="F123" s="268">
        <f t="shared" si="88"/>
        <v>5.031833521473808E-2</v>
      </c>
      <c r="G123" s="268">
        <f t="shared" si="88"/>
        <v>5.747060379586439E-2</v>
      </c>
      <c r="H123" s="268">
        <f t="shared" si="88"/>
        <v>0</v>
      </c>
      <c r="I123" s="268">
        <f t="shared" si="88"/>
        <v>0.57812307040769884</v>
      </c>
      <c r="J123" s="268">
        <f t="shared" si="88"/>
        <v>0.57812307040769884</v>
      </c>
      <c r="K123" s="268">
        <f t="shared" si="88"/>
        <v>0.4581264302221007</v>
      </c>
      <c r="L123" s="268">
        <f t="shared" si="88"/>
        <v>0.5232447068717101</v>
      </c>
      <c r="M123" s="268">
        <f t="shared" si="88"/>
        <v>0</v>
      </c>
      <c r="N123" s="268">
        <f t="shared" si="88"/>
        <v>0</v>
      </c>
      <c r="O123" s="268">
        <f t="shared" si="88"/>
        <v>0</v>
      </c>
      <c r="P123" s="268">
        <f t="shared" si="88"/>
        <v>0</v>
      </c>
      <c r="Q123" s="268">
        <f t="shared" si="88"/>
        <v>0</v>
      </c>
      <c r="R123" s="268">
        <f t="shared" si="88"/>
        <v>0</v>
      </c>
      <c r="S123" s="268">
        <f t="shared" si="88"/>
        <v>0</v>
      </c>
      <c r="T123" s="268">
        <f t="shared" si="88"/>
        <v>0</v>
      </c>
      <c r="U123" s="268">
        <f t="shared" si="88"/>
        <v>2.6251957019447412E-2</v>
      </c>
      <c r="V123" s="268">
        <f t="shared" si="88"/>
        <v>1.200587315291592E-2</v>
      </c>
      <c r="W123" s="268">
        <f t="shared" si="88"/>
        <v>0</v>
      </c>
      <c r="X123" s="268">
        <f t="shared" si="88"/>
        <v>0</v>
      </c>
      <c r="Y123" s="268">
        <f t="shared" si="88"/>
        <v>0</v>
      </c>
      <c r="Z123" s="268">
        <f t="shared" si="88"/>
        <v>8.1536465872544553E-2</v>
      </c>
      <c r="AA123" s="268">
        <f t="shared" si="88"/>
        <v>3.7289275838660249E-2</v>
      </c>
      <c r="AB123" s="268">
        <f t="shared" si="88"/>
        <v>0</v>
      </c>
      <c r="AC123" s="268">
        <f t="shared" si="88"/>
        <v>0</v>
      </c>
      <c r="AD123" s="268">
        <f t="shared" si="88"/>
        <v>0</v>
      </c>
      <c r="AE123" s="268">
        <f t="shared" si="88"/>
        <v>9.9774025880334405E-2</v>
      </c>
      <c r="AF123" s="268">
        <f t="shared" si="88"/>
        <v>4.5629904764344288E-2</v>
      </c>
      <c r="AG123" s="268">
        <f t="shared" si="88"/>
        <v>0</v>
      </c>
      <c r="AH123" s="268">
        <f t="shared" si="88"/>
        <v>0</v>
      </c>
      <c r="AI123" s="268">
        <f t="shared" ref="AI123:AZ123" si="89">$D91*AI52</f>
        <v>0</v>
      </c>
      <c r="AJ123" s="268">
        <f t="shared" si="89"/>
        <v>0</v>
      </c>
      <c r="AK123" s="268">
        <f t="shared" si="89"/>
        <v>0</v>
      </c>
      <c r="AL123" s="268">
        <f t="shared" si="89"/>
        <v>0</v>
      </c>
      <c r="AM123" s="268">
        <f t="shared" si="89"/>
        <v>0.3278950523936125</v>
      </c>
      <c r="AN123" s="268">
        <f t="shared" si="89"/>
        <v>0.32789505239361255</v>
      </c>
      <c r="AO123" s="268">
        <f t="shared" si="89"/>
        <v>0.25983635237846409</v>
      </c>
      <c r="AP123" s="268">
        <f t="shared" si="89"/>
        <v>0.29676959691884852</v>
      </c>
      <c r="AQ123" s="268">
        <f t="shared" si="89"/>
        <v>0</v>
      </c>
      <c r="AR123" s="268">
        <f t="shared" si="89"/>
        <v>3.0483706097656101E-2</v>
      </c>
      <c r="AS123" s="268">
        <f t="shared" si="89"/>
        <v>3.0483706097656087E-2</v>
      </c>
      <c r="AT123" s="268">
        <f t="shared" si="89"/>
        <v>2.4156433412370698E-2</v>
      </c>
      <c r="AU123" s="268">
        <f t="shared" si="89"/>
        <v>2.7590038657656409E-2</v>
      </c>
      <c r="AV123" s="268">
        <f t="shared" si="89"/>
        <v>0</v>
      </c>
      <c r="AW123" s="268">
        <f t="shared" si="89"/>
        <v>1</v>
      </c>
      <c r="AX123" s="268">
        <f t="shared" si="89"/>
        <v>1</v>
      </c>
      <c r="AY123" s="268">
        <f t="shared" si="89"/>
        <v>1</v>
      </c>
      <c r="AZ123" s="268">
        <f t="shared" si="89"/>
        <v>1</v>
      </c>
    </row>
    <row r="124" spans="1:52" x14ac:dyDescent="0.2">
      <c r="A124" s="240">
        <v>29</v>
      </c>
      <c r="B124" s="267" t="s">
        <v>65</v>
      </c>
      <c r="C124" s="268">
        <f t="shared" ref="C124:AH124" si="90">$D92*C57</f>
        <v>4.8038239818934916E-2</v>
      </c>
      <c r="D124" s="268">
        <f t="shared" si="90"/>
        <v>4.8038239818934916E-2</v>
      </c>
      <c r="E124" s="268">
        <f t="shared" si="90"/>
        <v>4.8038239818934909E-2</v>
      </c>
      <c r="F124" s="268">
        <f t="shared" si="90"/>
        <v>3.2168324249657418E-2</v>
      </c>
      <c r="G124" s="268">
        <f t="shared" si="90"/>
        <v>4.2689608553997831E-2</v>
      </c>
      <c r="H124" s="268">
        <f t="shared" si="90"/>
        <v>0.38983789702935595</v>
      </c>
      <c r="I124" s="268">
        <f t="shared" si="90"/>
        <v>0.3898378970293559</v>
      </c>
      <c r="J124" s="268">
        <f t="shared" si="90"/>
        <v>0.38983789702935584</v>
      </c>
      <c r="K124" s="268">
        <f t="shared" si="90"/>
        <v>0.26105102775855465</v>
      </c>
      <c r="L124" s="268">
        <f t="shared" si="90"/>
        <v>0.34643291024866485</v>
      </c>
      <c r="M124" s="268">
        <f t="shared" si="90"/>
        <v>0</v>
      </c>
      <c r="N124" s="268">
        <f t="shared" si="90"/>
        <v>0</v>
      </c>
      <c r="O124" s="268">
        <f t="shared" si="90"/>
        <v>0</v>
      </c>
      <c r="P124" s="268">
        <f t="shared" si="90"/>
        <v>0</v>
      </c>
      <c r="Q124" s="268">
        <f t="shared" si="90"/>
        <v>0</v>
      </c>
      <c r="R124" s="268">
        <f t="shared" si="90"/>
        <v>0</v>
      </c>
      <c r="S124" s="268">
        <f t="shared" si="90"/>
        <v>0</v>
      </c>
      <c r="T124" s="268">
        <f t="shared" si="90"/>
        <v>0</v>
      </c>
      <c r="U124" s="268">
        <f t="shared" si="90"/>
        <v>3.235297198579988E-2</v>
      </c>
      <c r="V124" s="268">
        <f t="shared" si="90"/>
        <v>1.090390914315123E-2</v>
      </c>
      <c r="W124" s="268">
        <f t="shared" si="90"/>
        <v>0</v>
      </c>
      <c r="X124" s="268">
        <f t="shared" si="90"/>
        <v>0</v>
      </c>
      <c r="Y124" s="268">
        <f t="shared" si="90"/>
        <v>0</v>
      </c>
      <c r="Z124" s="268">
        <f t="shared" si="90"/>
        <v>9.933569448094566E-2</v>
      </c>
      <c r="AA124" s="268">
        <f t="shared" si="90"/>
        <v>3.3479069180026723E-2</v>
      </c>
      <c r="AB124" s="268">
        <f t="shared" si="90"/>
        <v>0</v>
      </c>
      <c r="AC124" s="268">
        <f t="shared" si="90"/>
        <v>0</v>
      </c>
      <c r="AD124" s="268">
        <f t="shared" si="90"/>
        <v>0</v>
      </c>
      <c r="AE124" s="268">
        <f t="shared" si="90"/>
        <v>0.19867138896189132</v>
      </c>
      <c r="AF124" s="268">
        <f t="shared" si="90"/>
        <v>6.6958138360053446E-2</v>
      </c>
      <c r="AG124" s="268">
        <f t="shared" si="90"/>
        <v>0</v>
      </c>
      <c r="AH124" s="268">
        <f t="shared" si="90"/>
        <v>0</v>
      </c>
      <c r="AI124" s="268">
        <f t="shared" ref="AI124:AZ124" si="91">$D92*AI57</f>
        <v>0</v>
      </c>
      <c r="AJ124" s="268">
        <f t="shared" si="91"/>
        <v>0</v>
      </c>
      <c r="AK124" s="268">
        <f t="shared" si="91"/>
        <v>0</v>
      </c>
      <c r="AL124" s="268">
        <f t="shared" si="91"/>
        <v>0.49567937404156631</v>
      </c>
      <c r="AM124" s="268">
        <f t="shared" si="91"/>
        <v>0.49567937404156637</v>
      </c>
      <c r="AN124" s="268">
        <f t="shared" si="91"/>
        <v>0.49567937404156631</v>
      </c>
      <c r="AO124" s="268">
        <f t="shared" si="91"/>
        <v>0.33192670855836248</v>
      </c>
      <c r="AP124" s="268">
        <f t="shared" si="91"/>
        <v>0.44048987901893327</v>
      </c>
      <c r="AQ124" s="268">
        <f t="shared" si="91"/>
        <v>6.6444489110142876E-2</v>
      </c>
      <c r="AR124" s="268">
        <f t="shared" si="91"/>
        <v>6.6444489110142863E-2</v>
      </c>
      <c r="AS124" s="268">
        <f t="shared" si="91"/>
        <v>6.6444489110142863E-2</v>
      </c>
      <c r="AT124" s="268">
        <f t="shared" si="91"/>
        <v>4.4493884004788604E-2</v>
      </c>
      <c r="AU124" s="268">
        <f t="shared" si="91"/>
        <v>5.9046485495172753E-2</v>
      </c>
      <c r="AV124" s="268">
        <f t="shared" si="91"/>
        <v>1</v>
      </c>
      <c r="AW124" s="268">
        <f t="shared" si="91"/>
        <v>1</v>
      </c>
      <c r="AX124" s="268">
        <f t="shared" si="91"/>
        <v>1</v>
      </c>
      <c r="AY124" s="268">
        <f t="shared" si="91"/>
        <v>1</v>
      </c>
      <c r="AZ124" s="268">
        <f t="shared" si="91"/>
        <v>1</v>
      </c>
    </row>
    <row r="125" spans="1:52" x14ac:dyDescent="0.2">
      <c r="A125" s="240">
        <v>30</v>
      </c>
      <c r="B125" s="267" t="s">
        <v>66</v>
      </c>
      <c r="C125" s="268">
        <f t="shared" ref="C125:AH125" si="92">$D93*C58</f>
        <v>0</v>
      </c>
      <c r="D125" s="268">
        <f t="shared" si="92"/>
        <v>0</v>
      </c>
      <c r="E125" s="268">
        <f t="shared" si="92"/>
        <v>0</v>
      </c>
      <c r="F125" s="268">
        <f t="shared" si="92"/>
        <v>0</v>
      </c>
      <c r="G125" s="268">
        <f t="shared" si="92"/>
        <v>0</v>
      </c>
      <c r="H125" s="268">
        <f t="shared" si="92"/>
        <v>0</v>
      </c>
      <c r="I125" s="268">
        <f t="shared" si="92"/>
        <v>0.41686770229689918</v>
      </c>
      <c r="J125" s="268">
        <f t="shared" si="92"/>
        <v>0.48175788260721386</v>
      </c>
      <c r="K125" s="268">
        <f t="shared" si="92"/>
        <v>0.37465261733705979</v>
      </c>
      <c r="L125" s="268">
        <f t="shared" si="92"/>
        <v>0.43878769832258863</v>
      </c>
      <c r="M125" s="268">
        <f t="shared" si="92"/>
        <v>0</v>
      </c>
      <c r="N125" s="268">
        <f t="shared" si="92"/>
        <v>0</v>
      </c>
      <c r="O125" s="268">
        <f t="shared" si="92"/>
        <v>0</v>
      </c>
      <c r="P125" s="268">
        <f t="shared" si="92"/>
        <v>0</v>
      </c>
      <c r="Q125" s="268">
        <f t="shared" si="92"/>
        <v>0</v>
      </c>
      <c r="R125" s="268">
        <f t="shared" si="92"/>
        <v>0</v>
      </c>
      <c r="S125" s="268">
        <f t="shared" si="92"/>
        <v>0</v>
      </c>
      <c r="T125" s="268">
        <f t="shared" si="92"/>
        <v>0</v>
      </c>
      <c r="U125" s="268">
        <f t="shared" si="92"/>
        <v>5.5353095989778674E-2</v>
      </c>
      <c r="V125" s="268">
        <f t="shared" si="92"/>
        <v>1.5587408402184451E-2</v>
      </c>
      <c r="W125" s="268">
        <f t="shared" si="92"/>
        <v>0</v>
      </c>
      <c r="X125" s="268">
        <f t="shared" si="92"/>
        <v>0</v>
      </c>
      <c r="Y125" s="268">
        <f t="shared" si="92"/>
        <v>0</v>
      </c>
      <c r="Z125" s="268">
        <f t="shared" si="92"/>
        <v>0.16060063658552201</v>
      </c>
      <c r="AA125" s="268">
        <f t="shared" si="92"/>
        <v>4.5225071287278991E-2</v>
      </c>
      <c r="AB125" s="268">
        <f t="shared" si="92"/>
        <v>0</v>
      </c>
      <c r="AC125" s="268">
        <f t="shared" si="92"/>
        <v>0</v>
      </c>
      <c r="AD125" s="268">
        <f t="shared" si="92"/>
        <v>0</v>
      </c>
      <c r="AE125" s="268">
        <f t="shared" si="92"/>
        <v>0</v>
      </c>
      <c r="AF125" s="268">
        <f t="shared" si="92"/>
        <v>0</v>
      </c>
      <c r="AG125" s="268">
        <f t="shared" si="92"/>
        <v>0</v>
      </c>
      <c r="AH125" s="268">
        <f t="shared" si="92"/>
        <v>0</v>
      </c>
      <c r="AI125" s="268">
        <f t="shared" ref="AI125:AZ125" si="93">$D93*AI58</f>
        <v>0</v>
      </c>
      <c r="AJ125" s="268">
        <f t="shared" si="93"/>
        <v>0</v>
      </c>
      <c r="AK125" s="268">
        <f t="shared" si="93"/>
        <v>0</v>
      </c>
      <c r="AL125" s="268">
        <f t="shared" si="93"/>
        <v>0</v>
      </c>
      <c r="AM125" s="268">
        <f t="shared" si="93"/>
        <v>0.51167486720793054</v>
      </c>
      <c r="AN125" s="268">
        <f t="shared" si="93"/>
        <v>0.43022962176048535</v>
      </c>
      <c r="AO125" s="268">
        <f t="shared" si="93"/>
        <v>0.34127070722270214</v>
      </c>
      <c r="AP125" s="268">
        <f t="shared" si="93"/>
        <v>0.4212562025204391</v>
      </c>
      <c r="AQ125" s="268">
        <f t="shared" si="93"/>
        <v>0</v>
      </c>
      <c r="AR125" s="268">
        <f t="shared" si="93"/>
        <v>7.1457430495170296E-2</v>
      </c>
      <c r="AS125" s="268">
        <f t="shared" si="93"/>
        <v>8.8012495632300652E-2</v>
      </c>
      <c r="AT125" s="268">
        <f t="shared" si="93"/>
        <v>6.8122942864937364E-2</v>
      </c>
      <c r="AU125" s="268">
        <f t="shared" si="93"/>
        <v>7.9143619467508877E-2</v>
      </c>
      <c r="AV125" s="268">
        <f t="shared" si="93"/>
        <v>0</v>
      </c>
      <c r="AW125" s="268">
        <f t="shared" si="93"/>
        <v>1</v>
      </c>
      <c r="AX125" s="268">
        <f t="shared" si="93"/>
        <v>1</v>
      </c>
      <c r="AY125" s="268">
        <f t="shared" si="93"/>
        <v>1</v>
      </c>
      <c r="AZ125" s="268">
        <f t="shared" si="93"/>
        <v>1</v>
      </c>
    </row>
    <row r="126" spans="1:52" x14ac:dyDescent="0.2">
      <c r="A126" s="240">
        <v>31</v>
      </c>
      <c r="B126" s="267" t="s">
        <v>67</v>
      </c>
      <c r="C126" s="268">
        <f t="shared" ref="C126:AH126" si="94">$D94*C59</f>
        <v>0</v>
      </c>
      <c r="D126" s="268">
        <f t="shared" si="94"/>
        <v>0</v>
      </c>
      <c r="E126" s="268">
        <f t="shared" si="94"/>
        <v>0</v>
      </c>
      <c r="F126" s="268">
        <f t="shared" si="94"/>
        <v>0</v>
      </c>
      <c r="G126" s="268">
        <f t="shared" si="94"/>
        <v>0</v>
      </c>
      <c r="H126" s="268">
        <f t="shared" si="94"/>
        <v>0</v>
      </c>
      <c r="I126" s="268">
        <f t="shared" si="94"/>
        <v>0.47557015523330998</v>
      </c>
      <c r="J126" s="268">
        <f t="shared" si="94"/>
        <v>0.47304856646826776</v>
      </c>
      <c r="K126" s="268">
        <f t="shared" si="94"/>
        <v>0.10841462222966475</v>
      </c>
      <c r="L126" s="268">
        <f t="shared" si="94"/>
        <v>0.38635366844272589</v>
      </c>
      <c r="M126" s="268">
        <f t="shared" si="94"/>
        <v>0</v>
      </c>
      <c r="N126" s="268">
        <f t="shared" si="94"/>
        <v>0.22121253043509539</v>
      </c>
      <c r="O126" s="268">
        <f t="shared" si="94"/>
        <v>0.2633703163459401</v>
      </c>
      <c r="P126" s="268">
        <f t="shared" si="94"/>
        <v>5.9516550458080471E-2</v>
      </c>
      <c r="Q126" s="268">
        <f t="shared" si="94"/>
        <v>0.19171122180593844</v>
      </c>
      <c r="R126" s="268">
        <f t="shared" si="94"/>
        <v>0</v>
      </c>
      <c r="S126" s="268">
        <f t="shared" si="94"/>
        <v>0</v>
      </c>
      <c r="T126" s="268">
        <f t="shared" si="94"/>
        <v>0</v>
      </c>
      <c r="U126" s="268">
        <f t="shared" si="94"/>
        <v>0.62644618599879054</v>
      </c>
      <c r="V126" s="268">
        <f t="shared" si="94"/>
        <v>0.15124903969009468</v>
      </c>
      <c r="W126" s="268">
        <f t="shared" si="94"/>
        <v>0</v>
      </c>
      <c r="X126" s="268">
        <f t="shared" si="94"/>
        <v>0</v>
      </c>
      <c r="Y126" s="268">
        <f t="shared" si="94"/>
        <v>0</v>
      </c>
      <c r="Z126" s="268">
        <f t="shared" si="94"/>
        <v>0.14479403105929672</v>
      </c>
      <c r="AA126" s="268">
        <f t="shared" si="94"/>
        <v>3.49590413989984E-2</v>
      </c>
      <c r="AB126" s="268">
        <f t="shared" si="94"/>
        <v>0</v>
      </c>
      <c r="AC126" s="268">
        <f t="shared" si="94"/>
        <v>0</v>
      </c>
      <c r="AD126" s="268">
        <f t="shared" si="94"/>
        <v>0</v>
      </c>
      <c r="AE126" s="268">
        <f t="shared" si="94"/>
        <v>0</v>
      </c>
      <c r="AF126" s="268">
        <f t="shared" si="94"/>
        <v>0</v>
      </c>
      <c r="AG126" s="268">
        <f t="shared" si="94"/>
        <v>0</v>
      </c>
      <c r="AH126" s="268">
        <f t="shared" si="94"/>
        <v>0</v>
      </c>
      <c r="AI126" s="268">
        <f t="shared" ref="AI126:AZ126" si="95">$D94*AI59</f>
        <v>0</v>
      </c>
      <c r="AJ126" s="268">
        <f t="shared" si="95"/>
        <v>0</v>
      </c>
      <c r="AK126" s="268">
        <f t="shared" si="95"/>
        <v>0</v>
      </c>
      <c r="AL126" s="268">
        <f t="shared" si="95"/>
        <v>0</v>
      </c>
      <c r="AM126" s="268">
        <f t="shared" si="95"/>
        <v>0.17201345318848441</v>
      </c>
      <c r="AN126" s="268">
        <f t="shared" si="95"/>
        <v>0.12448848887242565</v>
      </c>
      <c r="AO126" s="268">
        <f t="shared" si="95"/>
        <v>2.9101145713517886E-2</v>
      </c>
      <c r="AP126" s="268">
        <f t="shared" si="95"/>
        <v>0.12675583187648107</v>
      </c>
      <c r="AQ126" s="268">
        <f t="shared" si="95"/>
        <v>0</v>
      </c>
      <c r="AR126" s="268">
        <f t="shared" si="95"/>
        <v>0.1312038611431102</v>
      </c>
      <c r="AS126" s="268">
        <f t="shared" si="95"/>
        <v>0.1390926283133665</v>
      </c>
      <c r="AT126" s="268">
        <f t="shared" si="95"/>
        <v>3.1727464540649626E-2</v>
      </c>
      <c r="AU126" s="268">
        <f t="shared" si="95"/>
        <v>0.1089711967857615</v>
      </c>
      <c r="AV126" s="268">
        <f t="shared" si="95"/>
        <v>0</v>
      </c>
      <c r="AW126" s="268">
        <f t="shared" si="95"/>
        <v>1</v>
      </c>
      <c r="AX126" s="268">
        <f t="shared" si="95"/>
        <v>1</v>
      </c>
      <c r="AY126" s="268">
        <f t="shared" si="95"/>
        <v>1</v>
      </c>
      <c r="AZ126" s="268">
        <f t="shared" si="95"/>
        <v>1</v>
      </c>
    </row>
    <row r="127" spans="1:52" x14ac:dyDescent="0.2">
      <c r="A127" s="240">
        <v>32</v>
      </c>
      <c r="B127" s="267" t="s">
        <v>68</v>
      </c>
      <c r="C127" s="268">
        <f t="shared" ref="C127:AH127" si="96">$D95*C59</f>
        <v>0</v>
      </c>
      <c r="D127" s="268">
        <f t="shared" si="96"/>
        <v>0</v>
      </c>
      <c r="E127" s="268">
        <f t="shared" si="96"/>
        <v>0</v>
      </c>
      <c r="F127" s="268">
        <f t="shared" si="96"/>
        <v>0</v>
      </c>
      <c r="G127" s="268">
        <f t="shared" si="96"/>
        <v>0</v>
      </c>
      <c r="H127" s="268">
        <f t="shared" si="96"/>
        <v>0</v>
      </c>
      <c r="I127" s="268">
        <f t="shared" si="96"/>
        <v>0.47557015523330998</v>
      </c>
      <c r="J127" s="268">
        <f t="shared" si="96"/>
        <v>0.47304856646826776</v>
      </c>
      <c r="K127" s="268">
        <f t="shared" si="96"/>
        <v>0.10841462222966475</v>
      </c>
      <c r="L127" s="268">
        <f t="shared" si="96"/>
        <v>0.38635366844272589</v>
      </c>
      <c r="M127" s="268">
        <f t="shared" si="96"/>
        <v>0</v>
      </c>
      <c r="N127" s="268">
        <f t="shared" si="96"/>
        <v>0.22121253043509539</v>
      </c>
      <c r="O127" s="268">
        <f t="shared" si="96"/>
        <v>0.2633703163459401</v>
      </c>
      <c r="P127" s="268">
        <f t="shared" si="96"/>
        <v>5.9516550458080471E-2</v>
      </c>
      <c r="Q127" s="268">
        <f t="shared" si="96"/>
        <v>0.19171122180593844</v>
      </c>
      <c r="R127" s="268">
        <f t="shared" si="96"/>
        <v>0</v>
      </c>
      <c r="S127" s="268">
        <f t="shared" si="96"/>
        <v>0</v>
      </c>
      <c r="T127" s="268">
        <f t="shared" si="96"/>
        <v>0</v>
      </c>
      <c r="U127" s="268">
        <f t="shared" si="96"/>
        <v>0.62644618599879054</v>
      </c>
      <c r="V127" s="268">
        <f t="shared" si="96"/>
        <v>0.15124903969009468</v>
      </c>
      <c r="W127" s="268">
        <f t="shared" si="96"/>
        <v>0</v>
      </c>
      <c r="X127" s="268">
        <f t="shared" si="96"/>
        <v>0</v>
      </c>
      <c r="Y127" s="268">
        <f t="shared" si="96"/>
        <v>0</v>
      </c>
      <c r="Z127" s="268">
        <f t="shared" si="96"/>
        <v>0.14479403105929672</v>
      </c>
      <c r="AA127" s="268">
        <f t="shared" si="96"/>
        <v>3.49590413989984E-2</v>
      </c>
      <c r="AB127" s="268">
        <f t="shared" si="96"/>
        <v>0</v>
      </c>
      <c r="AC127" s="268">
        <f t="shared" si="96"/>
        <v>0</v>
      </c>
      <c r="AD127" s="268">
        <f t="shared" si="96"/>
        <v>0</v>
      </c>
      <c r="AE127" s="268">
        <f t="shared" si="96"/>
        <v>0</v>
      </c>
      <c r="AF127" s="268">
        <f t="shared" si="96"/>
        <v>0</v>
      </c>
      <c r="AG127" s="268">
        <f t="shared" si="96"/>
        <v>0</v>
      </c>
      <c r="AH127" s="268">
        <f t="shared" si="96"/>
        <v>0</v>
      </c>
      <c r="AI127" s="268">
        <f t="shared" ref="AI127:AZ127" si="97">$D95*AI59</f>
        <v>0</v>
      </c>
      <c r="AJ127" s="268">
        <f t="shared" si="97"/>
        <v>0</v>
      </c>
      <c r="AK127" s="268">
        <f t="shared" si="97"/>
        <v>0</v>
      </c>
      <c r="AL127" s="268">
        <f t="shared" si="97"/>
        <v>0</v>
      </c>
      <c r="AM127" s="268">
        <f t="shared" si="97"/>
        <v>0.17201345318848441</v>
      </c>
      <c r="AN127" s="268">
        <f t="shared" si="97"/>
        <v>0.12448848887242565</v>
      </c>
      <c r="AO127" s="268">
        <f t="shared" si="97"/>
        <v>2.9101145713517886E-2</v>
      </c>
      <c r="AP127" s="268">
        <f t="shared" si="97"/>
        <v>0.12675583187648107</v>
      </c>
      <c r="AQ127" s="268">
        <f t="shared" si="97"/>
        <v>0</v>
      </c>
      <c r="AR127" s="268">
        <f t="shared" si="97"/>
        <v>0.1312038611431102</v>
      </c>
      <c r="AS127" s="268">
        <f t="shared" si="97"/>
        <v>0.1390926283133665</v>
      </c>
      <c r="AT127" s="268">
        <f t="shared" si="97"/>
        <v>3.1727464540649626E-2</v>
      </c>
      <c r="AU127" s="268">
        <f t="shared" si="97"/>
        <v>0.1089711967857615</v>
      </c>
      <c r="AV127" s="268">
        <f t="shared" si="97"/>
        <v>0</v>
      </c>
      <c r="AW127" s="268">
        <f t="shared" si="97"/>
        <v>1</v>
      </c>
      <c r="AX127" s="268">
        <f t="shared" si="97"/>
        <v>1</v>
      </c>
      <c r="AY127" s="268">
        <f t="shared" si="97"/>
        <v>1</v>
      </c>
      <c r="AZ127" s="268">
        <f t="shared" si="97"/>
        <v>1</v>
      </c>
    </row>
    <row r="128" spans="1:52" x14ac:dyDescent="0.2">
      <c r="A128" s="240">
        <v>36</v>
      </c>
      <c r="B128" s="267" t="s">
        <v>69</v>
      </c>
      <c r="C128" s="268">
        <f t="shared" ref="C128:AH128" si="98">$D97*C61</f>
        <v>0</v>
      </c>
      <c r="D128" s="268">
        <f t="shared" si="98"/>
        <v>0</v>
      </c>
      <c r="E128" s="268">
        <f t="shared" si="98"/>
        <v>0</v>
      </c>
      <c r="F128" s="268">
        <f t="shared" si="98"/>
        <v>0</v>
      </c>
      <c r="G128" s="268">
        <f t="shared" si="98"/>
        <v>0</v>
      </c>
      <c r="H128" s="268">
        <f t="shared" si="98"/>
        <v>0</v>
      </c>
      <c r="I128" s="268">
        <f t="shared" si="98"/>
        <v>0.47557015523330998</v>
      </c>
      <c r="J128" s="268">
        <f t="shared" si="98"/>
        <v>0.47304856646826776</v>
      </c>
      <c r="K128" s="268">
        <f t="shared" si="98"/>
        <v>0.10841462222966473</v>
      </c>
      <c r="L128" s="268">
        <f t="shared" si="98"/>
        <v>0.24788048383302061</v>
      </c>
      <c r="M128" s="268">
        <f t="shared" si="98"/>
        <v>0</v>
      </c>
      <c r="N128" s="268">
        <f t="shared" si="98"/>
        <v>0.22121253043509537</v>
      </c>
      <c r="O128" s="268">
        <f t="shared" si="98"/>
        <v>0.26337031634594005</v>
      </c>
      <c r="P128" s="268">
        <f t="shared" si="98"/>
        <v>5.9516550458080471E-2</v>
      </c>
      <c r="Q128" s="268">
        <f t="shared" si="98"/>
        <v>0.12275840256381867</v>
      </c>
      <c r="R128" s="268">
        <f t="shared" si="98"/>
        <v>0</v>
      </c>
      <c r="S128" s="268">
        <f t="shared" si="98"/>
        <v>0</v>
      </c>
      <c r="T128" s="268">
        <f t="shared" si="98"/>
        <v>0</v>
      </c>
      <c r="U128" s="268">
        <f t="shared" si="98"/>
        <v>0.62644618599879054</v>
      </c>
      <c r="V128" s="268">
        <f t="shared" si="98"/>
        <v>0.38830642232346058</v>
      </c>
      <c r="W128" s="268">
        <f t="shared" si="98"/>
        <v>0</v>
      </c>
      <c r="X128" s="268">
        <f t="shared" si="98"/>
        <v>0</v>
      </c>
      <c r="Y128" s="268">
        <f t="shared" si="98"/>
        <v>0</v>
      </c>
      <c r="Z128" s="268">
        <f t="shared" si="98"/>
        <v>0.14479403105929672</v>
      </c>
      <c r="AA128" s="268">
        <f t="shared" si="98"/>
        <v>8.975144781955155E-2</v>
      </c>
      <c r="AB128" s="268">
        <f t="shared" si="98"/>
        <v>0</v>
      </c>
      <c r="AC128" s="268">
        <f t="shared" si="98"/>
        <v>0</v>
      </c>
      <c r="AD128" s="268">
        <f t="shared" si="98"/>
        <v>0</v>
      </c>
      <c r="AE128" s="268">
        <f t="shared" si="98"/>
        <v>0</v>
      </c>
      <c r="AF128" s="268">
        <f t="shared" si="98"/>
        <v>0</v>
      </c>
      <c r="AG128" s="268">
        <f t="shared" si="98"/>
        <v>0</v>
      </c>
      <c r="AH128" s="268">
        <f t="shared" si="98"/>
        <v>0</v>
      </c>
      <c r="AI128" s="268">
        <f t="shared" ref="AI128:AZ128" si="99">$D97*AI61</f>
        <v>0</v>
      </c>
      <c r="AJ128" s="268">
        <f t="shared" si="99"/>
        <v>0</v>
      </c>
      <c r="AK128" s="268">
        <f t="shared" si="99"/>
        <v>0</v>
      </c>
      <c r="AL128" s="268">
        <f t="shared" si="99"/>
        <v>0</v>
      </c>
      <c r="AM128" s="268">
        <f t="shared" si="99"/>
        <v>0.17201345318848441</v>
      </c>
      <c r="AN128" s="268">
        <f t="shared" si="99"/>
        <v>0.12448848887242565</v>
      </c>
      <c r="AO128" s="268">
        <f t="shared" si="99"/>
        <v>2.9101145713517886E-2</v>
      </c>
      <c r="AP128" s="268">
        <f t="shared" si="99"/>
        <v>8.1428445824430304E-2</v>
      </c>
      <c r="AQ128" s="268">
        <f t="shared" si="99"/>
        <v>0</v>
      </c>
      <c r="AR128" s="268">
        <f t="shared" si="99"/>
        <v>0.13120386114311017</v>
      </c>
      <c r="AS128" s="268">
        <f t="shared" si="99"/>
        <v>0.13909262831336647</v>
      </c>
      <c r="AT128" s="268">
        <f t="shared" si="99"/>
        <v>3.1727464540649626E-2</v>
      </c>
      <c r="AU128" s="268">
        <f t="shared" si="99"/>
        <v>6.9874797635718369E-2</v>
      </c>
      <c r="AV128" s="268">
        <f t="shared" si="99"/>
        <v>0</v>
      </c>
      <c r="AW128" s="268">
        <f t="shared" si="99"/>
        <v>1</v>
      </c>
      <c r="AX128" s="268">
        <f t="shared" si="99"/>
        <v>1</v>
      </c>
      <c r="AY128" s="268">
        <f t="shared" si="99"/>
        <v>1</v>
      </c>
      <c r="AZ128" s="268">
        <f t="shared" si="99"/>
        <v>1</v>
      </c>
    </row>
    <row r="129" spans="1:52" x14ac:dyDescent="0.2">
      <c r="A129" s="240">
        <v>38</v>
      </c>
      <c r="B129" s="240" t="s">
        <v>70</v>
      </c>
      <c r="C129" s="268">
        <f t="shared" ref="C129:AH129" si="100">$D98*C60</f>
        <v>0</v>
      </c>
      <c r="D129" s="268">
        <f t="shared" si="100"/>
        <v>0</v>
      </c>
      <c r="E129" s="268">
        <f t="shared" si="100"/>
        <v>0</v>
      </c>
      <c r="F129" s="268">
        <f t="shared" si="100"/>
        <v>0</v>
      </c>
      <c r="G129" s="268">
        <f t="shared" si="100"/>
        <v>0</v>
      </c>
      <c r="H129" s="268">
        <f t="shared" si="100"/>
        <v>0</v>
      </c>
      <c r="I129" s="268">
        <f t="shared" si="100"/>
        <v>0.47557015523331003</v>
      </c>
      <c r="J129" s="268">
        <f t="shared" si="100"/>
        <v>0.47304856646826787</v>
      </c>
      <c r="K129" s="268">
        <f t="shared" si="100"/>
        <v>0.10841462222966475</v>
      </c>
      <c r="L129" s="268">
        <f t="shared" si="100"/>
        <v>0.46285442514357911</v>
      </c>
      <c r="M129" s="268">
        <f t="shared" si="100"/>
        <v>0</v>
      </c>
      <c r="N129" s="268">
        <f t="shared" si="100"/>
        <v>0.22121253043509542</v>
      </c>
      <c r="O129" s="268">
        <f t="shared" si="100"/>
        <v>0.26337031634594005</v>
      </c>
      <c r="P129" s="268">
        <f t="shared" si="100"/>
        <v>5.9516550458080478E-2</v>
      </c>
      <c r="Q129" s="268">
        <f t="shared" si="100"/>
        <v>0.21623261999631146</v>
      </c>
      <c r="R129" s="268">
        <f t="shared" si="100"/>
        <v>0</v>
      </c>
      <c r="S129" s="268">
        <f t="shared" si="100"/>
        <v>0</v>
      </c>
      <c r="T129" s="268">
        <f t="shared" si="100"/>
        <v>0</v>
      </c>
      <c r="U129" s="268">
        <f t="shared" si="100"/>
        <v>0.62644618599879043</v>
      </c>
      <c r="V129" s="268">
        <f t="shared" si="100"/>
        <v>2.1634104692210734E-2</v>
      </c>
      <c r="W129" s="268">
        <f t="shared" si="100"/>
        <v>0</v>
      </c>
      <c r="X129" s="268">
        <f t="shared" si="100"/>
        <v>0</v>
      </c>
      <c r="Y129" s="268">
        <f t="shared" si="100"/>
        <v>0</v>
      </c>
      <c r="Z129" s="268">
        <f t="shared" si="100"/>
        <v>0.14479403105929672</v>
      </c>
      <c r="AA129" s="268">
        <f t="shared" si="100"/>
        <v>5.0004123207321857E-3</v>
      </c>
      <c r="AB129" s="268">
        <f t="shared" si="100"/>
        <v>0</v>
      </c>
      <c r="AC129" s="268">
        <f t="shared" si="100"/>
        <v>0</v>
      </c>
      <c r="AD129" s="268">
        <f t="shared" si="100"/>
        <v>0</v>
      </c>
      <c r="AE129" s="268">
        <f t="shared" si="100"/>
        <v>0</v>
      </c>
      <c r="AF129" s="268">
        <f t="shared" si="100"/>
        <v>0</v>
      </c>
      <c r="AG129" s="268">
        <f t="shared" si="100"/>
        <v>0</v>
      </c>
      <c r="AH129" s="268">
        <f t="shared" si="100"/>
        <v>0</v>
      </c>
      <c r="AI129" s="268">
        <f t="shared" ref="AI129:AZ129" si="101">$D98*AI60</f>
        <v>0</v>
      </c>
      <c r="AJ129" s="268">
        <f t="shared" si="101"/>
        <v>0</v>
      </c>
      <c r="AK129" s="268">
        <f t="shared" si="101"/>
        <v>0</v>
      </c>
      <c r="AL129" s="268">
        <f t="shared" si="101"/>
        <v>0</v>
      </c>
      <c r="AM129" s="268">
        <f t="shared" si="101"/>
        <v>0.17201345318848446</v>
      </c>
      <c r="AN129" s="268">
        <f t="shared" si="101"/>
        <v>0.12448848887242565</v>
      </c>
      <c r="AO129" s="268">
        <f t="shared" si="101"/>
        <v>2.9101145713517886E-2</v>
      </c>
      <c r="AP129" s="268">
        <f t="shared" si="101"/>
        <v>0.16639689830372892</v>
      </c>
      <c r="AQ129" s="268">
        <f t="shared" si="101"/>
        <v>0</v>
      </c>
      <c r="AR129" s="268">
        <f t="shared" si="101"/>
        <v>0.1312038611431102</v>
      </c>
      <c r="AS129" s="268">
        <f t="shared" si="101"/>
        <v>0.1390926283133665</v>
      </c>
      <c r="AT129" s="268">
        <f t="shared" si="101"/>
        <v>3.1727464540649633E-2</v>
      </c>
      <c r="AU129" s="268">
        <f t="shared" si="101"/>
        <v>0.12788153954343773</v>
      </c>
      <c r="AV129" s="268">
        <f t="shared" si="101"/>
        <v>0</v>
      </c>
      <c r="AW129" s="268">
        <f t="shared" si="101"/>
        <v>1</v>
      </c>
      <c r="AX129" s="268">
        <f t="shared" si="101"/>
        <v>1</v>
      </c>
      <c r="AY129" s="268">
        <f t="shared" si="101"/>
        <v>1</v>
      </c>
      <c r="AZ129" s="268">
        <f t="shared" si="101"/>
        <v>1</v>
      </c>
    </row>
    <row r="130" spans="1:52" x14ac:dyDescent="0.2">
      <c r="A130" s="240">
        <v>19</v>
      </c>
      <c r="B130" s="267" t="s">
        <v>71</v>
      </c>
      <c r="C130" s="268">
        <f t="shared" ref="C130:AH130" si="102">$D80*C62</f>
        <v>0</v>
      </c>
      <c r="D130" s="268">
        <f t="shared" si="102"/>
        <v>0</v>
      </c>
      <c r="E130" s="268">
        <f t="shared" si="102"/>
        <v>0</v>
      </c>
      <c r="F130" s="268">
        <f t="shared" si="102"/>
        <v>0</v>
      </c>
      <c r="G130" s="268">
        <f t="shared" si="102"/>
        <v>0</v>
      </c>
      <c r="H130" s="268">
        <f t="shared" si="102"/>
        <v>0.47456760312930235</v>
      </c>
      <c r="I130" s="268">
        <f t="shared" si="102"/>
        <v>0.47456760312930246</v>
      </c>
      <c r="J130" s="268">
        <f t="shared" si="102"/>
        <v>0.47456760312930241</v>
      </c>
      <c r="K130" s="268">
        <f t="shared" si="102"/>
        <v>0.12285424779616887</v>
      </c>
      <c r="L130" s="268">
        <f t="shared" si="102"/>
        <v>0.44763093412565097</v>
      </c>
      <c r="M130" s="268">
        <f t="shared" si="102"/>
        <v>0.21743454371176735</v>
      </c>
      <c r="N130" s="268">
        <f t="shared" si="102"/>
        <v>0.21743454371176732</v>
      </c>
      <c r="O130" s="268">
        <f t="shared" si="102"/>
        <v>0.21743454371176735</v>
      </c>
      <c r="P130" s="268">
        <f t="shared" si="102"/>
        <v>5.6288623868271354E-2</v>
      </c>
      <c r="Q130" s="268">
        <f t="shared" si="102"/>
        <v>0.20509286194650775</v>
      </c>
      <c r="R130" s="268">
        <f t="shared" si="102"/>
        <v>0</v>
      </c>
      <c r="S130" s="268">
        <f t="shared" si="102"/>
        <v>0</v>
      </c>
      <c r="T130" s="268">
        <f t="shared" si="102"/>
        <v>0</v>
      </c>
      <c r="U130" s="268">
        <f t="shared" si="102"/>
        <v>0.5954725063028421</v>
      </c>
      <c r="V130" s="268">
        <f t="shared" si="102"/>
        <v>4.5605449892176464E-2</v>
      </c>
      <c r="W130" s="268">
        <f t="shared" si="102"/>
        <v>0</v>
      </c>
      <c r="X130" s="268">
        <f t="shared" si="102"/>
        <v>0</v>
      </c>
      <c r="Y130" s="268">
        <f t="shared" si="102"/>
        <v>0</v>
      </c>
      <c r="Z130" s="268">
        <f t="shared" si="102"/>
        <v>0.1456513146531882</v>
      </c>
      <c r="AA130" s="268">
        <f t="shared" si="102"/>
        <v>1.115499651425955E-2</v>
      </c>
      <c r="AB130" s="268">
        <f t="shared" si="102"/>
        <v>0</v>
      </c>
      <c r="AC130" s="268">
        <f t="shared" si="102"/>
        <v>0</v>
      </c>
      <c r="AD130" s="268">
        <f t="shared" si="102"/>
        <v>0</v>
      </c>
      <c r="AE130" s="268">
        <f t="shared" si="102"/>
        <v>0</v>
      </c>
      <c r="AF130" s="268">
        <f t="shared" si="102"/>
        <v>0</v>
      </c>
      <c r="AG130" s="268">
        <f t="shared" si="102"/>
        <v>0</v>
      </c>
      <c r="AH130" s="268">
        <f t="shared" si="102"/>
        <v>0</v>
      </c>
      <c r="AI130" s="268">
        <f t="shared" ref="AI130:AZ130" si="103">$D80*AI62</f>
        <v>0</v>
      </c>
      <c r="AJ130" s="268">
        <f t="shared" si="103"/>
        <v>0</v>
      </c>
      <c r="AK130" s="268">
        <f t="shared" si="103"/>
        <v>0</v>
      </c>
      <c r="AL130" s="268">
        <f t="shared" si="103"/>
        <v>0.17781437373339359</v>
      </c>
      <c r="AM130" s="268">
        <f t="shared" si="103"/>
        <v>0.17781437373339359</v>
      </c>
      <c r="AN130" s="268">
        <f t="shared" si="103"/>
        <v>0.17781437373339359</v>
      </c>
      <c r="AO130" s="268">
        <f t="shared" si="103"/>
        <v>4.6031905651197351E-2</v>
      </c>
      <c r="AP130" s="268">
        <f t="shared" si="103"/>
        <v>0.16772155050280535</v>
      </c>
      <c r="AQ130" s="268">
        <f t="shared" si="103"/>
        <v>0.13018347942553665</v>
      </c>
      <c r="AR130" s="268">
        <f t="shared" si="103"/>
        <v>0.13018347942553665</v>
      </c>
      <c r="AS130" s="268">
        <f t="shared" si="103"/>
        <v>0.13018347942553668</v>
      </c>
      <c r="AT130" s="268">
        <f t="shared" si="103"/>
        <v>3.3701401728332192E-2</v>
      </c>
      <c r="AU130" s="268">
        <f t="shared" si="103"/>
        <v>0.12279420701860012</v>
      </c>
      <c r="AV130" s="268">
        <f t="shared" si="103"/>
        <v>1</v>
      </c>
      <c r="AW130" s="268">
        <f t="shared" si="103"/>
        <v>1</v>
      </c>
      <c r="AX130" s="268">
        <f t="shared" si="103"/>
        <v>1</v>
      </c>
      <c r="AY130" s="268">
        <f t="shared" si="103"/>
        <v>1</v>
      </c>
      <c r="AZ130" s="268">
        <f t="shared" si="103"/>
        <v>1</v>
      </c>
    </row>
  </sheetData>
  <hyperlinks>
    <hyperlink ref="D1" r:id="rId1" display="BRE research update;" xr:uid="{319C9FD9-D471-4783-ABC8-C1B3A5524562}"/>
  </hyperlinks>
  <pageMargins left="0.7" right="0.7" top="0.75" bottom="0.75" header="0.3" footer="0.3"/>
  <pageSetup paperSize="9" orientation="portrait" verticalDpi="0" r:id="rId2"/>
  <tableParts count="4">
    <tablePart r:id="rId3"/>
    <tablePart r:id="rId4"/>
    <tablePart r:id="rId5"/>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E8480B7C632594FA313C10E3948A31B" ma:contentTypeVersion="12" ma:contentTypeDescription="Create a new document." ma:contentTypeScope="" ma:versionID="294d08aa59b3a2306e0b7933d74d31b1">
  <xsd:schema xmlns:xsd="http://www.w3.org/2001/XMLSchema" xmlns:xs="http://www.w3.org/2001/XMLSchema" xmlns:p="http://schemas.microsoft.com/office/2006/metadata/properties" xmlns:ns2="14bb2503-ddb6-49cc-80f3-06fb7081acb2" xmlns:ns3="361aa444-5cc2-4dfb-bc3c-4ebb8d1d865e" targetNamespace="http://schemas.microsoft.com/office/2006/metadata/properties" ma:root="true" ma:fieldsID="ed99d9e309e7f8758d28b1b6ac4a0b4c" ns2:_="" ns3:_="">
    <xsd:import namespace="14bb2503-ddb6-49cc-80f3-06fb7081acb2"/>
    <xsd:import namespace="361aa444-5cc2-4dfb-bc3c-4ebb8d1d865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bb2503-ddb6-49cc-80f3-06fb7081ac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61aa444-5cc2-4dfb-bc3c-4ebb8d1d865e"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5.xml>��
</file>

<file path=customXml/itemProps1.xml><?xml version="1.0" encoding="utf-8"?>
<ds:datastoreItem xmlns:ds="http://schemas.openxmlformats.org/officeDocument/2006/customXml" ds:itemID="{E70669A3-EC08-4B32-BA2B-05DDEDC9FA3C}">
  <ds:schemaRefs>
    <ds:schemaRef ds:uri="a172083e-e40c-4314-b43a-827352a1ed2c"/>
    <ds:schemaRef ds:uri="http://schemas.microsoft.com/office/infopath/2007/PartnerControls"/>
    <ds:schemaRef ds:uri="http://purl.org/dc/elements/1.1/"/>
    <ds:schemaRef ds:uri="http://schemas.openxmlformats.org/package/2006/metadata/core-properties"/>
    <ds:schemaRef ds:uri="c495ca28-d71d-492d-85f1-a65111f5d182"/>
    <ds:schemaRef ds:uri="http://purl.org/dc/dcmitype/"/>
    <ds:schemaRef ds:uri="c963a4c1-1bb4-49f2-a011-9c776a7eed2a"/>
    <ds:schemaRef ds:uri="http://schemas.microsoft.com/office/2006/documentManagement/types"/>
    <ds:schemaRef ds:uri="a8f60570-4bd3-4f2b-950b-a996de8ab151"/>
    <ds:schemaRef ds:uri="0063f72e-ace3-48fb-9c1f-5b513408b31f"/>
    <ds:schemaRef ds:uri="http://schemas.microsoft.com/office/2006/metadata/properties"/>
    <ds:schemaRef ds:uri="b413c3fd-5a3b-4239-b985-69032e371c04"/>
    <ds:schemaRef ds:uri="b67a7830-db79-4a49-bf27-2aff92a2201a"/>
    <ds:schemaRef ds:uri="http://www.w3.org/XML/1998/namespace"/>
    <ds:schemaRef ds:uri="http://purl.org/dc/terms/"/>
  </ds:schemaRefs>
</ds:datastoreItem>
</file>

<file path=customXml/itemProps2.xml><?xml version="1.0" encoding="utf-8"?>
<ds:datastoreItem xmlns:ds="http://schemas.openxmlformats.org/officeDocument/2006/customXml" ds:itemID="{4B129974-DDB3-49E1-A8FF-C63DCB4936C6}"/>
</file>

<file path=customXml/itemProps3.xml><?xml version="1.0" encoding="utf-8"?>
<ds:datastoreItem xmlns:ds="http://schemas.openxmlformats.org/officeDocument/2006/customXml" ds:itemID="{D57969C5-9DB2-4B28-A36B-CE3D44127184}">
  <ds:schemaRefs>
    <ds:schemaRef ds:uri="http://schemas.microsoft.com/sharepoint/v3/contenttype/forms"/>
  </ds:schemaRefs>
</ds:datastoreItem>
</file>

<file path=customXml/itemProps4.xml><?xml version="1.0" encoding="utf-8"?>
<ds:datastoreItem xmlns:ds="http://schemas.openxmlformats.org/officeDocument/2006/customXml" ds:itemID="{58B19DEE-9541-463D-A315-AFDDC52C6835}">
  <ds:schemaRefs>
    <ds:schemaRef ds:uri="http://schemas.microsoft.com/sharepoint/events"/>
  </ds:schemaRefs>
</ds:datastoreItem>
</file>

<file path=customXml/itemProps5.xml><?xml version="1.0" encoding="utf-8"?>
<ds:datastoreItem xmlns:ds="http://schemas.openxmlformats.org/officeDocument/2006/customXml" ds:itemID="{49F7DB1B-AD0D-4E8C-BD84-8C129C8453C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Contents</vt:lpstr>
      <vt:lpstr>Methodology and quality</vt:lpstr>
      <vt:lpstr>Table U1</vt:lpstr>
      <vt:lpstr>Table U2</vt:lpstr>
      <vt:lpstr>Table U3</vt:lpstr>
      <vt:lpstr>Table U4</vt:lpstr>
      <vt:lpstr>Table U5</vt:lpstr>
      <vt:lpstr>Table U6</vt:lpstr>
      <vt:lpstr>Table U7</vt:lpstr>
      <vt:lpstr>End use split</vt:lpstr>
      <vt:lpstr>Contents!Print_Area</vt:lpstr>
      <vt:lpstr>'Table U1'!Print_Area</vt:lpstr>
      <vt:lpstr>'Table U2'!Print_Area</vt:lpstr>
      <vt:lpstr>'Table U3'!Print_Area</vt:lpstr>
      <vt:lpstr>'Table U5'!Print_Area</vt:lpstr>
      <vt:lpstr>'Table U6'!Print_Area</vt:lpstr>
      <vt:lpstr>'Table U3'!Print_Titles</vt:lpstr>
      <vt:lpstr>'Table U5'!Print_Titles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Elizabeth (BEIS)</dc:creator>
  <cp:lastModifiedBy>User</cp:lastModifiedBy>
  <dcterms:created xsi:type="dcterms:W3CDTF">2019-06-29T22:12:47Z</dcterms:created>
  <dcterms:modified xsi:type="dcterms:W3CDTF">2022-02-08T11:28:38Z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2020-08-25T11:29:43Z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0d3d3b47-06f9-4c01-9277-0000cc8c61b0</vt:lpwstr>
  </property>
  <property fmtid="{D5CDD505-2E9C-101B-9397-08002B2CF9AE}" pid="8" name="MSIP_Label_ba62f585-b40f-4ab9-bafe-39150f03d124_ContentBits">
    <vt:lpwstr>0</vt:lpwstr>
  </property>
  <property fmtid="{D5CDD505-2E9C-101B-9397-08002B2CF9AE}" pid="9" name="Business Unit">
    <vt:lpwstr>151;#Energy Statistics|0882e751-7c5d-40cd-a0d4-46cf492f7845</vt:lpwstr>
  </property>
  <property fmtid="{D5CDD505-2E9C-101B-9397-08002B2CF9AE}" pid="10" name="ContentTypeId">
    <vt:lpwstr>0x010100CE8480B7C632594FA313C10E3948A31B</vt:lpwstr>
  </property>
  <property fmtid="{D5CDD505-2E9C-101B-9397-08002B2CF9AE}" pid="11" name="_dlc_DocIdItemGuid">
    <vt:lpwstr>61d91303-a68f-4b72-aff3-5dcd68211745</vt:lpwstr>
  </property>
</Properties>
</file>