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fec28a7282d28e21/2_Areas/Coding/coding jobs/2022/heat_country_data/Processed/"/>
    </mc:Choice>
  </mc:AlternateContent>
  <xr:revisionPtr revIDLastSave="450" documentId="13_ncr:1_{A18B25F2-62BB-4712-A3C8-C60A7B2D9BC2}" xr6:coauthVersionLast="47" xr6:coauthVersionMax="47" xr10:uidLastSave="{E3827D74-1574-4D1B-8435-39031DCC747D}"/>
  <bookViews>
    <workbookView xWindow="-120" yWindow="-120" windowWidth="29040" windowHeight="15720" xr2:uid="{00000000-000D-0000-FFFF-FFFF00000000}"/>
  </bookViews>
  <sheets>
    <sheet name="Figure 1_DK" sheetId="6" r:id="rId1"/>
    <sheet name="Figure 2_DK" sheetId="7" r:id="rId2"/>
    <sheet name="summary" sheetId="9" r:id="rId3"/>
    <sheet name="raw" sheetId="14" r:id="rId4"/>
  </sheets>
  <externalReferences>
    <externalReference r:id="rId5"/>
  </externalReferences>
  <definedNames>
    <definedName name="Diagramm5">[1]EB97_Zahlen_für_Grafiken!$A$11:$S$24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6" l="1"/>
  <c r="C14" i="7"/>
  <c r="C7" i="7"/>
  <c r="B11" i="9"/>
  <c r="B10" i="9"/>
  <c r="B9" i="9"/>
  <c r="B5" i="9"/>
  <c r="B3" i="9"/>
  <c r="B2" i="9"/>
  <c r="C15" i="7" l="1"/>
  <c r="C12" i="7"/>
  <c r="C11" i="7"/>
  <c r="C14" i="6"/>
  <c r="C13" i="6"/>
  <c r="C11" i="6"/>
  <c r="C10" i="6"/>
  <c r="C8" i="6"/>
  <c r="B14" i="9" l="1"/>
  <c r="C9" i="7" l="1"/>
  <c r="C8" i="7" l="1"/>
  <c r="C6" i="6"/>
  <c r="C6" i="7" s="1"/>
  <c r="C5" i="6"/>
  <c r="C5" i="7" s="1"/>
  <c r="C7" i="6"/>
  <c r="C9" i="6" l="1"/>
  <c r="C10" i="7"/>
  <c r="C16" i="7" s="1"/>
  <c r="C22" i="7" l="1"/>
  <c r="D14" i="6"/>
  <c r="D13" i="6" l="1"/>
  <c r="D7" i="6"/>
  <c r="D8" i="6"/>
  <c r="D6" i="6"/>
  <c r="D5" i="6"/>
  <c r="D9" i="6"/>
  <c r="D16" i="7" l="1"/>
  <c r="D12" i="7"/>
  <c r="D13" i="7"/>
  <c r="D11" i="7"/>
  <c r="D14" i="7"/>
  <c r="D5" i="7"/>
  <c r="D6" i="7"/>
  <c r="D10" i="7"/>
  <c r="D15" i="7"/>
  <c r="D7" i="7"/>
  <c r="D9" i="7"/>
  <c r="D8" i="7"/>
  <c r="D22" i="7" l="1"/>
</calcChain>
</file>

<file path=xl/sharedStrings.xml><?xml version="1.0" encoding="utf-8"?>
<sst xmlns="http://schemas.openxmlformats.org/spreadsheetml/2006/main" count="93" uniqueCount="62">
  <si>
    <t>Year</t>
  </si>
  <si>
    <t>Fuel oil</t>
  </si>
  <si>
    <t>Scope</t>
  </si>
  <si>
    <t>Fossil gas + LPG</t>
  </si>
  <si>
    <t>Other fossil fuels</t>
  </si>
  <si>
    <t>Renewable electricity for heat</t>
  </si>
  <si>
    <t>Non-renewable electricity for heat</t>
  </si>
  <si>
    <t>Sources</t>
  </si>
  <si>
    <t>Previous years also available</t>
  </si>
  <si>
    <t>PJ</t>
  </si>
  <si>
    <t>Electricity</t>
  </si>
  <si>
    <t>District heat</t>
  </si>
  <si>
    <t>Energy Provided and Shares</t>
  </si>
  <si>
    <t>Energy (PJ)</t>
  </si>
  <si>
    <t>Share of total</t>
  </si>
  <si>
    <t>Notes</t>
  </si>
  <si>
    <t>Total</t>
  </si>
  <si>
    <t>To be updated as needed.</t>
  </si>
  <si>
    <t>This is the final, desired form of the data.</t>
  </si>
  <si>
    <t>Renewable share</t>
  </si>
  <si>
    <t>FIGURE 1. How does the country heat its buildings?</t>
  </si>
  <si>
    <t>Heat pumps</t>
  </si>
  <si>
    <t>Direct renewables</t>
  </si>
  <si>
    <t>Biomass</t>
  </si>
  <si>
    <t>Solar thermal</t>
  </si>
  <si>
    <t>Geothermal</t>
  </si>
  <si>
    <t>FIGURE 2. How clean is the heat?</t>
  </si>
  <si>
    <t>Other fossil fuels, including non-renewable district heat</t>
  </si>
  <si>
    <t>Renewable district heat</t>
  </si>
  <si>
    <t>Ambient heat</t>
  </si>
  <si>
    <t>Estimated using share of RE in electricity</t>
  </si>
  <si>
    <t>Direct renewables for heat</t>
  </si>
  <si>
    <t>Space heating</t>
  </si>
  <si>
    <t>Energy used for heating</t>
  </si>
  <si>
    <t>Gas + LPG</t>
  </si>
  <si>
    <t>Other fossils</t>
  </si>
  <si>
    <t>Electricity for heat</t>
  </si>
  <si>
    <t>Share of RE electricity</t>
  </si>
  <si>
    <t>Water heating</t>
  </si>
  <si>
    <t>Direct renewables &amp; waste</t>
  </si>
  <si>
    <t>TJ</t>
  </si>
  <si>
    <t>District heating</t>
  </si>
  <si>
    <t>…bioenergy</t>
  </si>
  <si>
    <t>…solar thermal</t>
  </si>
  <si>
    <t>…geothermal</t>
  </si>
  <si>
    <t>2019 output; from Eurostat 2021</t>
  </si>
  <si>
    <t>Heat pumps (ambient heat)</t>
  </si>
  <si>
    <t>…heat pumps</t>
  </si>
  <si>
    <t>Electricity (excl. electricity for heat pumps)</t>
  </si>
  <si>
    <t>Last update: 17 February 2022.</t>
  </si>
  <si>
    <t>DENMARK</t>
  </si>
  <si>
    <t>https://appsso.eurostat.ec.europa.eu/nui/show.do?dataset=nrg_d_hhq&amp;lang=en</t>
  </si>
  <si>
    <t>https://ec.europa.eu/eurostat/web/energy/data/energy-balances</t>
  </si>
  <si>
    <t>Residential</t>
  </si>
  <si>
    <t>Oil</t>
  </si>
  <si>
    <t>Gas</t>
  </si>
  <si>
    <t>Wood pellets</t>
  </si>
  <si>
    <t>Other renewables</t>
  </si>
  <si>
    <t>Figure 9: Final energy consumption by households for heating 2017-2030 [PJ]. Gas comprises mains gas, i.e. natural gas, gas works gas and bio-natural gas. Other renewable energy includes firewood in particular, but also solar heating and straw.</t>
  </si>
  <si>
    <t>From DECO</t>
  </si>
  <si>
    <t>Residential sector only.
Space and water heating.</t>
  </si>
  <si>
    <t>DHC renewable share at 57%.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</si>
</sst>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%"/>
    <numFmt numFmtId="165" formatCode="0.0"/>
    <numFmt numFmtId="166" formatCode="_-* #,##0.00\ _€_-;\-* #,##0.00\ _€_-;_-* &quot;-&quot;??\ _€_-;_-@_-"/>
    <numFmt numFmtId="167" formatCode="#,##0.0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NewCenturySchlbk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0"/>
      <color rgb="FF00707D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4" fillId="0" borderId="0"/>
    <xf numFmtId="0" fontId="5" fillId="0" borderId="0" applyNumberForma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3" fillId="0" borderId="0"/>
    <xf numFmtId="0" fontId="2" fillId="0" borderId="0"/>
    <xf numFmtId="0" fontId="9" fillId="0" borderId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</cellStyleXfs>
  <cellXfs count="50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164" fontId="0" fillId="0" borderId="3" xfId="1" applyNumberFormat="1" applyFont="1" applyBorder="1"/>
    <xf numFmtId="0" fontId="0" fillId="0" borderId="4" xfId="0" applyBorder="1"/>
    <xf numFmtId="0" fontId="0" fillId="0" borderId="6" xfId="0" applyBorder="1"/>
    <xf numFmtId="2" fontId="0" fillId="0" borderId="6" xfId="0" applyNumberFormat="1" applyBorder="1"/>
    <xf numFmtId="0" fontId="0" fillId="0" borderId="7" xfId="0" applyBorder="1"/>
    <xf numFmtId="0" fontId="1" fillId="0" borderId="10" xfId="0" applyFont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0" fillId="0" borderId="5" xfId="0" applyBorder="1"/>
    <xf numFmtId="164" fontId="0" fillId="0" borderId="9" xfId="1" applyNumberFormat="1" applyFont="1" applyBorder="1"/>
    <xf numFmtId="0" fontId="7" fillId="0" borderId="0" xfId="0" applyFont="1"/>
    <xf numFmtId="0" fontId="6" fillId="7" borderId="1" xfId="0" applyFont="1" applyFill="1" applyBorder="1"/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2" borderId="11" xfId="0" applyFill="1" applyBorder="1" applyAlignment="1">
      <alignment horizontal="right" vertical="center" wrapText="1"/>
    </xf>
    <xf numFmtId="0" fontId="1" fillId="5" borderId="13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8" fillId="0" borderId="6" xfId="0" applyFont="1" applyBorder="1"/>
    <xf numFmtId="0" fontId="1" fillId="4" borderId="1" xfId="0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6" xfId="0" applyFont="1" applyBorder="1" applyAlignment="1">
      <alignment wrapText="1"/>
    </xf>
    <xf numFmtId="2" fontId="0" fillId="0" borderId="1" xfId="0" applyNumberFormat="1" applyBorder="1"/>
    <xf numFmtId="0" fontId="0" fillId="0" borderId="0" xfId="0" applyAlignment="1">
      <alignment horizontal="left"/>
    </xf>
    <xf numFmtId="1" fontId="0" fillId="0" borderId="0" xfId="0" applyNumberFormat="1"/>
    <xf numFmtId="0" fontId="10" fillId="0" borderId="0" xfId="0" applyFont="1" applyAlignment="1">
      <alignment horizontal="right"/>
    </xf>
    <xf numFmtId="1" fontId="0" fillId="0" borderId="6" xfId="0" applyNumberFormat="1" applyBorder="1"/>
    <xf numFmtId="0" fontId="5" fillId="0" borderId="0" xfId="4"/>
    <xf numFmtId="1" fontId="0" fillId="0" borderId="1" xfId="0" applyNumberFormat="1" applyBorder="1"/>
    <xf numFmtId="0" fontId="5" fillId="0" borderId="5" xfId="4" applyBorder="1"/>
    <xf numFmtId="0" fontId="5" fillId="0" borderId="6" xfId="4" applyBorder="1"/>
    <xf numFmtId="167" fontId="11" fillId="0" borderId="14" xfId="0" applyNumberFormat="1" applyFont="1" applyBorder="1"/>
    <xf numFmtId="165" fontId="12" fillId="0" borderId="15" xfId="0" applyNumberFormat="1" applyFont="1" applyBorder="1"/>
    <xf numFmtId="0" fontId="12" fillId="0" borderId="15" xfId="0" applyFont="1" applyBorder="1"/>
    <xf numFmtId="0" fontId="12" fillId="0" borderId="15" xfId="14" applyFont="1" applyBorder="1"/>
    <xf numFmtId="0" fontId="13" fillId="0" borderId="0" xfId="0" applyFont="1" applyAlignment="1">
      <alignment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0" xfId="0" applyFont="1" applyAlignment="1">
      <alignment horizontal="center" vertical="center" textRotation="90"/>
    </xf>
  </cellXfs>
  <cellStyles count="15">
    <cellStyle name="Comma 3" xfId="6" xr:uid="{539F1993-3AB9-4567-8686-AF16AAAFA9F2}"/>
    <cellStyle name="Comma 4 3" xfId="7" xr:uid="{43F2FE68-2A05-4CDA-9AB6-A04950AB58F4}"/>
    <cellStyle name="Hyperlink" xfId="4" builtinId="8"/>
    <cellStyle name="Milliers 2 2 2" xfId="12" xr:uid="{F8E6FA41-FE44-47DC-BC07-582E6DEECF70}"/>
    <cellStyle name="Normal" xfId="0" builtinId="0"/>
    <cellStyle name="Normal 2" xfId="3" xr:uid="{DB65809B-46E5-4556-95A2-A8CF176AE6A5}"/>
    <cellStyle name="Normal 2 2" xfId="9" xr:uid="{CC4F4680-0D9F-454E-BD8D-0C2013B46AC1}"/>
    <cellStyle name="Normal 2 3" xfId="5" xr:uid="{F5A54FE0-4AF7-427C-8147-F4DC9766C467}"/>
    <cellStyle name="Normal 2 3 2" xfId="11" xr:uid="{8958C12C-23F3-4B98-BDE0-C3D4599E0B19}"/>
    <cellStyle name="Normal 2 4" xfId="10" xr:uid="{A019C69A-0E44-4A00-923F-68872AF15E25}"/>
    <cellStyle name="Normal 4 3" xfId="8" xr:uid="{9F3CBA14-8426-4F5D-A05C-F65B911D42A0}"/>
    <cellStyle name="Normal 7" xfId="14" xr:uid="{1E18E1E6-2B0E-44FA-B4B3-A2D17FDDE735}"/>
    <cellStyle name="Percent" xfId="1" builtinId="5"/>
    <cellStyle name="Pourcentage 3 2" xfId="13" xr:uid="{B876A7F5-A50A-4A62-8D2A-176C983B506B}"/>
    <cellStyle name="Standard_Anwendungneu18.08.2004neu" xfId="2" xr:uid="{A960610F-A747-4DD6-BB85-73A5CB7219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bg2">
                  <a:lumMod val="2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D16-4D66-8E5E-4AC6D5C0368B}"/>
              </c:ext>
            </c:extLst>
          </c:dPt>
          <c:dPt>
            <c:idx val="1"/>
            <c:bubble3D val="0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D16-4D66-8E5E-4AC6D5C036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D16-4D66-8E5E-4AC6D5C0368B}"/>
              </c:ext>
            </c:extLst>
          </c:dPt>
          <c:dPt>
            <c:idx val="3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D16-4D66-8E5E-4AC6D5C0368B}"/>
              </c:ext>
            </c:extLst>
          </c:dPt>
          <c:dPt>
            <c:idx val="4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D16-4D66-8E5E-4AC6D5C0368B}"/>
              </c:ext>
            </c:extLst>
          </c:dPt>
          <c:dPt>
            <c:idx val="5"/>
            <c:bubble3D val="0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D16-4D66-8E5E-4AC6D5C036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D16-4D66-8E5E-4AC6D5C0368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('Figure 1_DK'!$B$5:$B$9,'Figure 1_DK'!$B$13:$B$14)</c:f>
              <c:strCache>
                <c:ptCount val="7"/>
                <c:pt idx="0">
                  <c:v>Fossil gas + LPG</c:v>
                </c:pt>
                <c:pt idx="1">
                  <c:v>Fuel oil</c:v>
                </c:pt>
                <c:pt idx="2">
                  <c:v>Other fossil fuels</c:v>
                </c:pt>
                <c:pt idx="3">
                  <c:v>Heat pumps</c:v>
                </c:pt>
                <c:pt idx="4">
                  <c:v>Direct renewables</c:v>
                </c:pt>
                <c:pt idx="5">
                  <c:v>District heat</c:v>
                </c:pt>
                <c:pt idx="6">
                  <c:v>Electricity (excl. electricity for heat pumps)</c:v>
                </c:pt>
              </c:strCache>
            </c:strRef>
          </c:cat>
          <c:val>
            <c:numRef>
              <c:f>('Figure 1_DK'!$D$5:$D$9,'Figure 1_DK'!$D$13:$D$14)</c:f>
              <c:numCache>
                <c:formatCode>0.0%</c:formatCode>
                <c:ptCount val="7"/>
                <c:pt idx="0">
                  <c:v>0.16064757160647569</c:v>
                </c:pt>
                <c:pt idx="1">
                  <c:v>4.2963885429638853E-2</c:v>
                </c:pt>
                <c:pt idx="2">
                  <c:v>0</c:v>
                </c:pt>
                <c:pt idx="3">
                  <c:v>5.9775840597758395E-2</c:v>
                </c:pt>
                <c:pt idx="4">
                  <c:v>0.26587795765877953</c:v>
                </c:pt>
                <c:pt idx="5">
                  <c:v>0.43150684931506844</c:v>
                </c:pt>
                <c:pt idx="6">
                  <c:v>3.9227895392278944E-2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D16-4D66-8E5E-4AC6D5C0368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bg2">
                  <a:lumMod val="2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086-4AA0-B092-169A51E40AB7}"/>
              </c:ext>
            </c:extLst>
          </c:dPt>
          <c:dPt>
            <c:idx val="1"/>
            <c:bubble3D val="0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086-4AA0-B092-169A51E40A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086-4AA0-B092-169A51E40AB7}"/>
              </c:ext>
            </c:extLst>
          </c:dPt>
          <c:dPt>
            <c:idx val="3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086-4AA0-B092-169A51E40AB7}"/>
              </c:ext>
            </c:extLst>
          </c:dPt>
          <c:dPt>
            <c:idx val="4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086-4AA0-B092-169A51E40A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086-4AA0-B092-169A51E40AB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086-4AA0-B092-169A51E40AB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'Figure 2_DK'!$B$5:$B$15</c15:sqref>
                  </c15:fullRef>
                </c:ext>
              </c:extLst>
              <c:f>('Figure 2_DK'!$B$5:$B$10,'Figure 2_DK'!$B$14)</c:f>
              <c:strCache>
                <c:ptCount val="7"/>
                <c:pt idx="0">
                  <c:v>Fossil gas + LPG</c:v>
                </c:pt>
                <c:pt idx="1">
                  <c:v>Fuel oil</c:v>
                </c:pt>
                <c:pt idx="2">
                  <c:v>Other fossil fuels, including non-renewable district heat</c:v>
                </c:pt>
                <c:pt idx="3">
                  <c:v>Non-renewable electricity for heat</c:v>
                </c:pt>
                <c:pt idx="4">
                  <c:v>Renewable electricity for heat</c:v>
                </c:pt>
                <c:pt idx="5">
                  <c:v>Direct renewables for heat</c:v>
                </c:pt>
                <c:pt idx="6">
                  <c:v>Renewable district heat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2_DK'!$D$5:$D$15</c15:sqref>
                  </c15:fullRef>
                </c:ext>
              </c:extLst>
              <c:f>('Figure 2_DK'!$D$5:$D$10,'Figure 2_DK'!$D$14)</c:f>
              <c:numCache>
                <c:formatCode>0.0%</c:formatCode>
                <c:ptCount val="7"/>
                <c:pt idx="0">
                  <c:v>0.16064757160647572</c:v>
                </c:pt>
                <c:pt idx="1">
                  <c:v>4.2963885429638859E-2</c:v>
                </c:pt>
                <c:pt idx="2">
                  <c:v>0.18554794520547946</c:v>
                </c:pt>
                <c:pt idx="3">
                  <c:v>7.2179327521793291E-3</c:v>
                </c:pt>
                <c:pt idx="4">
                  <c:v>3.2009962640099622E-2</c:v>
                </c:pt>
                <c:pt idx="5">
                  <c:v>0.26587795765877958</c:v>
                </c:pt>
                <c:pt idx="6">
                  <c:v>0.24595890410958904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'Figure 2_DK'!$D$11</c15:sqref>
                  <c15:spPr xmlns:c15="http://schemas.microsoft.com/office/drawing/2012/chart">
                    <a:solidFill>
                      <a:schemeClr val="accent1">
                        <a:lumMod val="60000"/>
                      </a:schemeClr>
                    </a:solidFill>
                    <a:ln>
                      <a:solidFill>
                        <a:schemeClr val="tx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'Figure 2_DK'!$D$12</c15:sqref>
                  <c15:spPr xmlns:c15="http://schemas.microsoft.com/office/drawing/2012/chart">
                    <a:solidFill>
                      <a:schemeClr val="accent2">
                        <a:lumMod val="75000"/>
                      </a:schemeClr>
                    </a:solidFill>
                    <a:ln>
                      <a:solidFill>
                        <a:schemeClr val="tx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'Figure 2_DK'!$D$13</c15:sqref>
                  <c15:spPr xmlns:c15="http://schemas.microsoft.com/office/drawing/2012/chart">
                    <a:solidFill>
                      <a:schemeClr val="accent3">
                        <a:lumMod val="60000"/>
                      </a:schemeClr>
                    </a:solidFill>
                    <a:ln>
                      <a:solidFill>
                        <a:schemeClr val="tx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'Figure 2_DK'!$D$15</c15:sqref>
                  <c15:spPr xmlns:c15="http://schemas.microsoft.com/office/drawing/2012/chart">
                    <a:solidFill>
                      <a:schemeClr val="accent5">
                        <a:lumMod val="60000"/>
                      </a:schemeClr>
                    </a:solidFill>
                    <a:ln>
                      <a:solidFill>
                        <a:schemeClr val="tx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6-C086-4AA0-B092-169A51E40AB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</xdr:row>
      <xdr:rowOff>138111</xdr:rowOff>
    </xdr:from>
    <xdr:to>
      <xdr:col>13</xdr:col>
      <xdr:colOff>552450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BF923-29C5-4BDD-9CB6-F141371FC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</xdr:row>
      <xdr:rowOff>138111</xdr:rowOff>
    </xdr:from>
    <xdr:to>
      <xdr:col>13</xdr:col>
      <xdr:colOff>552450</xdr:colOff>
      <xdr:row>21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653D06-EE16-4382-A339-955C89389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2409825</xdr:colOff>
      <xdr:row>3</xdr:row>
      <xdr:rowOff>104775</xdr:rowOff>
    </xdr:from>
    <xdr:to>
      <xdr:col>7</xdr:col>
      <xdr:colOff>371475</xdr:colOff>
      <xdr:row>4</xdr:row>
      <xdr:rowOff>171450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38EF331-9566-47A7-AB23-1C5E9E8BD904}"/>
            </a:ext>
          </a:extLst>
        </xdr:cNvPr>
        <xdr:cNvSpPr/>
      </xdr:nvSpPr>
      <xdr:spPr>
        <a:xfrm rot="19180620">
          <a:off x="9848850" y="1038225"/>
          <a:ext cx="2009775" cy="2667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>
              <a:solidFill>
                <a:sysClr val="windowText" lastClr="000000"/>
              </a:solidFill>
            </a:rPr>
            <a:t>Renewable share: 54.4%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1-LWV\loksync$\vorherige%20Ordner%20bis%202003\Energiebilanzen\EB0506_06_03_2007xl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m1"/>
      <sheetName val="PEV2006engl."/>
      <sheetName val="PEV2006"/>
      <sheetName val="Diagramm4"/>
      <sheetName val="EB0304"/>
      <sheetName val="CO2"/>
      <sheetName val="CO2Grafik"/>
      <sheetName val="Grafik 2001_2002"/>
      <sheetName val="CO2neu+"/>
      <sheetName val="CO2neu+Grafik"/>
      <sheetName val="CO2neu+engl."/>
      <sheetName val="Diagramm2"/>
      <sheetName val="Tabelle3"/>
      <sheetName val="Co2neu"/>
      <sheetName val="Diagramm3"/>
      <sheetName val="Tabelle1"/>
      <sheetName val="Gas-Verbrauch"/>
      <sheetName val="Gasaufkommen"/>
      <sheetName val="Stromerzeugung"/>
      <sheetName val="EB97_Zahlen_für_Grafiken"/>
      <sheetName val="PEV-Anteile-Grafik"/>
      <sheetName val="PEV-Entwicklung"/>
      <sheetName val="PEV je Kopf"/>
      <sheetName val="Preise"/>
      <sheetName val="PEV pro BIP"/>
      <sheetName val="CO2-Emissionen"/>
      <sheetName val="PEV bereinigt"/>
      <sheetName val="Regwind"/>
      <sheetName val="PEV8097"/>
      <sheetName val="Tabelle5"/>
      <sheetName val="Tabelle6"/>
      <sheetName val="Tabelle7"/>
      <sheetName val="Tabelle8"/>
      <sheetName val="Tabelle9"/>
      <sheetName val="Tabelle10"/>
      <sheetName val="Tabelle11"/>
      <sheetName val="Tabelle12"/>
      <sheetName val="Tabelle13"/>
      <sheetName val="Tabelle14"/>
      <sheetName val="Tabelle15"/>
      <sheetName val="Tabelle16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/>
      <sheetData sheetId="9" refreshError="1"/>
      <sheetData sheetId="10"/>
      <sheetData sheetId="11" refreshError="1"/>
      <sheetData sheetId="12"/>
      <sheetData sheetId="13"/>
      <sheetData sheetId="14" refreshError="1"/>
      <sheetData sheetId="15"/>
      <sheetData sheetId="16" refreshError="1"/>
      <sheetData sheetId="17" refreshError="1"/>
      <sheetData sheetId="18" refreshError="1"/>
      <sheetData sheetId="19">
        <row r="11">
          <cell r="A11" t="str">
            <v>Entwicklung des PEV in Deutschland (in PJ) (EB97PEV1.DOC)</v>
          </cell>
        </row>
        <row r="12">
          <cell r="A12" t="str">
            <v>Wegen Berechnung nach Wirkungsgradmethode vgl. EBWMD.XLS</v>
          </cell>
        </row>
        <row r="13">
          <cell r="C13" t="str">
            <v>Görgen</v>
          </cell>
          <cell r="D13" t="str">
            <v>Diff</v>
          </cell>
        </row>
        <row r="14">
          <cell r="A14">
            <v>1989</v>
          </cell>
          <cell r="B14">
            <v>15.082000000000001</v>
          </cell>
          <cell r="H14">
            <v>15082</v>
          </cell>
        </row>
        <row r="15">
          <cell r="A15">
            <v>1990</v>
          </cell>
          <cell r="B15">
            <v>14.9119104</v>
          </cell>
          <cell r="C15">
            <v>14880</v>
          </cell>
          <cell r="D15">
            <v>14865.0880896</v>
          </cell>
          <cell r="H15">
            <v>14911.910400000001</v>
          </cell>
        </row>
        <row r="16">
          <cell r="A16">
            <v>1991</v>
          </cell>
          <cell r="B16">
            <v>14.610038000000001</v>
          </cell>
          <cell r="C16">
            <v>14572</v>
          </cell>
          <cell r="D16">
            <v>14557.389961999999</v>
          </cell>
          <cell r="H16">
            <v>14610.038</v>
          </cell>
        </row>
        <row r="17">
          <cell r="A17">
            <v>1992</v>
          </cell>
          <cell r="B17">
            <v>14.314027199999998</v>
          </cell>
          <cell r="C17">
            <v>14282</v>
          </cell>
          <cell r="D17">
            <v>14267.6859728</v>
          </cell>
          <cell r="H17">
            <v>14314.027199999999</v>
          </cell>
        </row>
        <row r="18">
          <cell r="A18">
            <v>1993</v>
          </cell>
          <cell r="B18">
            <v>14.305234800000001</v>
          </cell>
          <cell r="C18">
            <v>14273</v>
          </cell>
          <cell r="D18">
            <v>14258.6947652</v>
          </cell>
          <cell r="H18">
            <v>14305.2348</v>
          </cell>
        </row>
        <row r="19">
          <cell r="A19">
            <v>1994</v>
          </cell>
          <cell r="B19">
            <v>14.1528332</v>
          </cell>
          <cell r="C19">
            <v>14141</v>
          </cell>
          <cell r="D19">
            <v>14126.8471668</v>
          </cell>
          <cell r="H19">
            <v>14152.833199999999</v>
          </cell>
        </row>
        <row r="20">
          <cell r="A20" t="str">
            <v>1995*)</v>
          </cell>
          <cell r="B20">
            <v>14.2964424</v>
          </cell>
          <cell r="C20">
            <v>14228</v>
          </cell>
          <cell r="D20">
            <v>14213.7035576</v>
          </cell>
          <cell r="H20">
            <v>14296.4424</v>
          </cell>
        </row>
        <row r="21">
          <cell r="A21" t="str">
            <v>1996*)</v>
          </cell>
          <cell r="B21">
            <v>14.7683012</v>
          </cell>
          <cell r="C21">
            <v>14638</v>
          </cell>
          <cell r="D21">
            <v>14623.2316988</v>
          </cell>
          <cell r="H21">
            <v>14768.3012</v>
          </cell>
        </row>
        <row r="22">
          <cell r="A22" t="str">
            <v>1997*)</v>
          </cell>
          <cell r="B22">
            <v>14.489875199999998</v>
          </cell>
          <cell r="H22">
            <v>14489.875199999999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c.europa.eu/eurostat/web/energy/data/energy-balances" TargetMode="External"/><Relationship Id="rId1" Type="http://schemas.openxmlformats.org/officeDocument/2006/relationships/hyperlink" Target="https://appsso.eurostat.ec.europa.eu/nui/show.do?dataset=nrg_d_hhq&amp;lang=en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2E846-EF44-45C4-AB14-A79B2D040D6D}">
  <dimension ref="A1:E26"/>
  <sheetViews>
    <sheetView tabSelected="1" workbookViewId="0">
      <selection activeCell="C17" sqref="C17"/>
    </sheetView>
  </sheetViews>
  <sheetFormatPr defaultRowHeight="15"/>
  <cols>
    <col min="2" max="2" width="50.85546875" customWidth="1"/>
    <col min="3" max="3" width="22.28515625" customWidth="1"/>
    <col min="4" max="4" width="26.85546875" bestFit="1" customWidth="1"/>
    <col min="5" max="5" width="42.42578125" bestFit="1" customWidth="1"/>
    <col min="10" max="10" width="15.42578125" customWidth="1"/>
    <col min="11" max="12" width="12.140625" customWidth="1"/>
  </cols>
  <sheetData>
    <row r="1" spans="1:5" ht="24" thickBot="1">
      <c r="B1" s="20" t="s">
        <v>20</v>
      </c>
    </row>
    <row r="2" spans="1:5" ht="19.5" thickBot="1">
      <c r="B2" s="21" t="s">
        <v>50</v>
      </c>
      <c r="C2" s="22" t="s">
        <v>13</v>
      </c>
      <c r="D2" s="23" t="s">
        <v>14</v>
      </c>
      <c r="E2" s="17" t="s">
        <v>15</v>
      </c>
    </row>
    <row r="3" spans="1:5" ht="30" customHeight="1" thickBot="1">
      <c r="B3" s="12" t="s">
        <v>2</v>
      </c>
      <c r="C3" s="45" t="s">
        <v>60</v>
      </c>
      <c r="D3" s="46"/>
      <c r="E3" s="18"/>
    </row>
    <row r="4" spans="1:5" ht="15.75" thickBot="1">
      <c r="B4" s="13" t="s">
        <v>0</v>
      </c>
      <c r="C4" s="47">
        <v>2019</v>
      </c>
      <c r="D4" s="48"/>
      <c r="E4" s="9" t="s">
        <v>8</v>
      </c>
    </row>
    <row r="5" spans="1:5" ht="15" customHeight="1">
      <c r="A5" s="49" t="s">
        <v>12</v>
      </c>
      <c r="B5" s="14" t="s">
        <v>3</v>
      </c>
      <c r="C5" s="10">
        <f>summary!B2</f>
        <v>25.8</v>
      </c>
      <c r="D5" s="7">
        <f>C5/$C$15</f>
        <v>0.16064757160647569</v>
      </c>
      <c r="E5" s="9"/>
    </row>
    <row r="6" spans="1:5">
      <c r="A6" s="49"/>
      <c r="B6" s="14" t="s">
        <v>1</v>
      </c>
      <c r="C6" s="10">
        <f>summary!B3</f>
        <v>6.9</v>
      </c>
      <c r="D6" s="7">
        <f>C6/$C$15</f>
        <v>4.2963885429638853E-2</v>
      </c>
      <c r="E6" s="9"/>
    </row>
    <row r="7" spans="1:5">
      <c r="A7" s="49"/>
      <c r="B7" s="14" t="s">
        <v>4</v>
      </c>
      <c r="C7" s="10">
        <f>summary!B4</f>
        <v>0</v>
      </c>
      <c r="D7" s="7">
        <f>C7/$C$15</f>
        <v>0</v>
      </c>
      <c r="E7" s="9"/>
    </row>
    <row r="8" spans="1:5">
      <c r="A8" s="49"/>
      <c r="B8" s="14" t="s">
        <v>21</v>
      </c>
      <c r="C8" s="10">
        <f>summary!B10+summary!B12</f>
        <v>9.6</v>
      </c>
      <c r="D8" s="7">
        <f>C8/$C$15</f>
        <v>5.9775840597758395E-2</v>
      </c>
      <c r="E8" s="27"/>
    </row>
    <row r="9" spans="1:5">
      <c r="A9" s="49"/>
      <c r="B9" s="14" t="s">
        <v>22</v>
      </c>
      <c r="C9" s="10">
        <f>summary!B5</f>
        <v>42.7</v>
      </c>
      <c r="D9" s="7">
        <f>C9/$C$15</f>
        <v>0.26587795765877953</v>
      </c>
      <c r="E9" s="30"/>
    </row>
    <row r="10" spans="1:5">
      <c r="A10" s="49"/>
      <c r="B10" s="24" t="s">
        <v>23</v>
      </c>
      <c r="C10" s="35">
        <f>summary!B6</f>
        <v>0</v>
      </c>
      <c r="D10" s="6"/>
      <c r="E10" s="9"/>
    </row>
    <row r="11" spans="1:5">
      <c r="A11" s="49"/>
      <c r="B11" s="24" t="s">
        <v>24</v>
      </c>
      <c r="C11" s="35">
        <f>summary!B7</f>
        <v>0</v>
      </c>
      <c r="D11" s="6"/>
      <c r="E11" s="9"/>
    </row>
    <row r="12" spans="1:5">
      <c r="A12" s="49"/>
      <c r="B12" s="24" t="s">
        <v>25</v>
      </c>
      <c r="C12" s="9">
        <v>0</v>
      </c>
      <c r="D12" s="6"/>
      <c r="E12" s="9"/>
    </row>
    <row r="13" spans="1:5">
      <c r="A13" s="49"/>
      <c r="B13" s="14" t="s">
        <v>11</v>
      </c>
      <c r="C13" s="10">
        <f>summary!B9</f>
        <v>69.3</v>
      </c>
      <c r="D13" s="7">
        <f>C13/$C$15</f>
        <v>0.43150684931506844</v>
      </c>
      <c r="E13" s="27"/>
    </row>
    <row r="14" spans="1:5" ht="15.75" thickBot="1">
      <c r="A14" s="49"/>
      <c r="B14" s="14" t="s">
        <v>48</v>
      </c>
      <c r="C14" s="10">
        <f>summary!B11-summary!B12</f>
        <v>6.3</v>
      </c>
      <c r="D14" s="7">
        <f>C14/$C$15</f>
        <v>3.9227895392278944E-2</v>
      </c>
      <c r="E14" s="9"/>
    </row>
    <row r="15" spans="1:5" ht="15.75" thickBot="1">
      <c r="B15" s="25" t="s">
        <v>16</v>
      </c>
      <c r="C15" s="31">
        <f>SUM(C5:C9,C13,C14)</f>
        <v>160.60000000000002</v>
      </c>
      <c r="D15" s="19"/>
      <c r="E15" s="9"/>
    </row>
    <row r="16" spans="1:5">
      <c r="B16" s="26" t="s">
        <v>7</v>
      </c>
      <c r="C16" s="38" t="s">
        <v>51</v>
      </c>
      <c r="D16" s="5"/>
      <c r="E16" s="9"/>
    </row>
    <row r="17" spans="2:5">
      <c r="B17" s="15" t="s">
        <v>7</v>
      </c>
      <c r="C17" s="39" t="s">
        <v>52</v>
      </c>
      <c r="D17" s="6"/>
      <c r="E17" s="9"/>
    </row>
    <row r="18" spans="2:5">
      <c r="B18" s="15" t="s">
        <v>7</v>
      </c>
      <c r="C18" s="9"/>
      <c r="D18" s="6"/>
      <c r="E18" s="9"/>
    </row>
    <row r="19" spans="2:5" ht="15.75" thickBot="1">
      <c r="B19" s="16" t="s">
        <v>7</v>
      </c>
      <c r="C19" s="11"/>
      <c r="D19" s="8"/>
      <c r="E19" s="11"/>
    </row>
    <row r="20" spans="2:5">
      <c r="D20" s="4"/>
    </row>
    <row r="23" spans="2:5" ht="15.75" thickBot="1"/>
    <row r="24" spans="2:5">
      <c r="B24" s="18" t="s">
        <v>18</v>
      </c>
    </row>
    <row r="25" spans="2:5">
      <c r="B25" s="9" t="s">
        <v>17</v>
      </c>
    </row>
    <row r="26" spans="2:5" ht="15.75" thickBot="1">
      <c r="B26" s="11" t="s">
        <v>49</v>
      </c>
    </row>
  </sheetData>
  <mergeCells count="3">
    <mergeCell ref="C3:D3"/>
    <mergeCell ref="C4:D4"/>
    <mergeCell ref="A5:A14"/>
  </mergeCells>
  <hyperlinks>
    <hyperlink ref="C16" r:id="rId1" xr:uid="{1A6F471E-FD49-4780-8359-9225CF2D356B}"/>
    <hyperlink ref="C17" r:id="rId2" xr:uid="{A2F9747A-00CC-4484-8520-510FA1D89066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CC6F2-3CF9-44F5-BD06-4FDDEEC93ACD}">
  <dimension ref="A1:E34"/>
  <sheetViews>
    <sheetView workbookViewId="0">
      <selection activeCell="B34" sqref="B34"/>
    </sheetView>
  </sheetViews>
  <sheetFormatPr defaultRowHeight="15"/>
  <cols>
    <col min="2" max="2" width="53.28515625" customWidth="1"/>
    <col min="3" max="3" width="22.28515625" customWidth="1"/>
    <col min="4" max="4" width="26.85546875" bestFit="1" customWidth="1"/>
    <col min="5" max="5" width="42.42578125" bestFit="1" customWidth="1"/>
    <col min="10" max="10" width="15.42578125" customWidth="1"/>
    <col min="11" max="12" width="12.140625" customWidth="1"/>
  </cols>
  <sheetData>
    <row r="1" spans="1:5" ht="24" thickBot="1">
      <c r="B1" s="20" t="s">
        <v>26</v>
      </c>
    </row>
    <row r="2" spans="1:5" ht="19.5" thickBot="1">
      <c r="B2" s="21" t="s">
        <v>50</v>
      </c>
      <c r="C2" s="22" t="s">
        <v>13</v>
      </c>
      <c r="D2" s="23" t="s">
        <v>14</v>
      </c>
      <c r="E2" s="17" t="s">
        <v>15</v>
      </c>
    </row>
    <row r="3" spans="1:5" ht="30" customHeight="1" thickBot="1">
      <c r="B3" s="12" t="s">
        <v>2</v>
      </c>
      <c r="C3" s="45" t="s">
        <v>60</v>
      </c>
      <c r="D3" s="46"/>
      <c r="E3" s="18"/>
    </row>
    <row r="4" spans="1:5" ht="15.75" thickBot="1">
      <c r="B4" s="13" t="s">
        <v>0</v>
      </c>
      <c r="C4" s="47">
        <v>2019</v>
      </c>
      <c r="D4" s="48"/>
      <c r="E4" s="9"/>
    </row>
    <row r="5" spans="1:5" ht="15" customHeight="1">
      <c r="A5" s="49" t="s">
        <v>12</v>
      </c>
      <c r="B5" s="14" t="s">
        <v>3</v>
      </c>
      <c r="C5" s="35">
        <f>'Figure 1_DK'!C5</f>
        <v>25.8</v>
      </c>
      <c r="D5" s="7">
        <f t="shared" ref="D5:D16" si="0">C5/$C$16</f>
        <v>0.16064757160647572</v>
      </c>
      <c r="E5" s="9"/>
    </row>
    <row r="6" spans="1:5">
      <c r="A6" s="49"/>
      <c r="B6" s="14" t="s">
        <v>1</v>
      </c>
      <c r="C6" s="35">
        <f>'Figure 1_DK'!C6</f>
        <v>6.9</v>
      </c>
      <c r="D6" s="7">
        <f t="shared" si="0"/>
        <v>4.2963885429638859E-2</v>
      </c>
      <c r="E6" s="9"/>
    </row>
    <row r="7" spans="1:5">
      <c r="A7" s="49"/>
      <c r="B7" s="14" t="s">
        <v>27</v>
      </c>
      <c r="C7" s="35">
        <f>'Figure 1_DK'!C7+summary!B9*0.43</f>
        <v>29.798999999999999</v>
      </c>
      <c r="D7" s="7">
        <f t="shared" si="0"/>
        <v>0.18554794520547946</v>
      </c>
      <c r="E7" s="27" t="s">
        <v>61</v>
      </c>
    </row>
    <row r="8" spans="1:5">
      <c r="A8" s="49"/>
      <c r="B8" s="14" t="s">
        <v>6</v>
      </c>
      <c r="C8" s="35">
        <f>summary!B11*(1-summary!B13)</f>
        <v>1.1592000000000002</v>
      </c>
      <c r="D8" s="7">
        <f t="shared" si="0"/>
        <v>7.2179327521793291E-3</v>
      </c>
      <c r="E8" s="9"/>
    </row>
    <row r="9" spans="1:5">
      <c r="A9" s="49"/>
      <c r="B9" s="14" t="s">
        <v>5</v>
      </c>
      <c r="C9" s="35">
        <f>summary!B11*summary!B13</f>
        <v>5.1407999999999996</v>
      </c>
      <c r="D9" s="7">
        <f t="shared" si="0"/>
        <v>3.2009962640099622E-2</v>
      </c>
      <c r="E9" s="27" t="s">
        <v>30</v>
      </c>
    </row>
    <row r="10" spans="1:5">
      <c r="A10" s="49"/>
      <c r="B10" s="14" t="s">
        <v>31</v>
      </c>
      <c r="C10" s="35">
        <f>summary!B5</f>
        <v>42.7</v>
      </c>
      <c r="D10" s="7">
        <f t="shared" si="0"/>
        <v>0.26587795765877958</v>
      </c>
      <c r="E10" s="9"/>
    </row>
    <row r="11" spans="1:5">
      <c r="A11" s="49"/>
      <c r="B11" s="24" t="s">
        <v>23</v>
      </c>
      <c r="C11" s="35">
        <f>summary!B6</f>
        <v>0</v>
      </c>
      <c r="D11" s="7">
        <f t="shared" si="0"/>
        <v>0</v>
      </c>
      <c r="E11" s="27"/>
    </row>
    <row r="12" spans="1:5">
      <c r="A12" s="49"/>
      <c r="B12" s="24" t="s">
        <v>24</v>
      </c>
      <c r="C12" s="35">
        <f>summary!B7</f>
        <v>0</v>
      </c>
      <c r="D12" s="7">
        <f t="shared" si="0"/>
        <v>0</v>
      </c>
      <c r="E12" s="27"/>
    </row>
    <row r="13" spans="1:5">
      <c r="A13" s="49"/>
      <c r="B13" s="24" t="s">
        <v>25</v>
      </c>
      <c r="C13" s="35">
        <v>0</v>
      </c>
      <c r="D13" s="7">
        <f t="shared" si="0"/>
        <v>0</v>
      </c>
      <c r="E13" s="27"/>
    </row>
    <row r="14" spans="1:5">
      <c r="A14" s="49"/>
      <c r="B14" s="14" t="s">
        <v>28</v>
      </c>
      <c r="C14" s="35">
        <f>summary!B9*0.57</f>
        <v>39.500999999999998</v>
      </c>
      <c r="D14" s="7">
        <f t="shared" si="0"/>
        <v>0.24595890410958904</v>
      </c>
      <c r="E14" s="27" t="s">
        <v>61</v>
      </c>
    </row>
    <row r="15" spans="1:5" ht="15.75" thickBot="1">
      <c r="A15" s="49"/>
      <c r="B15" s="14" t="s">
        <v>29</v>
      </c>
      <c r="C15" s="35">
        <f>summary!B10</f>
        <v>9.6</v>
      </c>
      <c r="D15" s="7">
        <f t="shared" si="0"/>
        <v>5.9775840597758409E-2</v>
      </c>
      <c r="E15" s="27"/>
    </row>
    <row r="16" spans="1:5" ht="15.75" thickBot="1">
      <c r="B16" s="25" t="s">
        <v>16</v>
      </c>
      <c r="C16" s="37">
        <f>C5+C6+C7+C9+C10+C8+C14+C15</f>
        <v>160.6</v>
      </c>
      <c r="D16" s="19">
        <f t="shared" si="0"/>
        <v>1</v>
      </c>
      <c r="E16" s="9"/>
    </row>
    <row r="17" spans="2:5">
      <c r="B17" s="26" t="s">
        <v>7</v>
      </c>
      <c r="C17" s="36" t="s">
        <v>51</v>
      </c>
      <c r="D17" s="5"/>
      <c r="E17" s="9"/>
    </row>
    <row r="18" spans="2:5">
      <c r="B18" s="15" t="s">
        <v>7</v>
      </c>
      <c r="C18" s="36" t="s">
        <v>52</v>
      </c>
      <c r="D18" s="6"/>
      <c r="E18" s="9"/>
    </row>
    <row r="19" spans="2:5">
      <c r="B19" s="15" t="s">
        <v>7</v>
      </c>
      <c r="C19" s="9"/>
      <c r="D19" s="6"/>
      <c r="E19" s="9"/>
    </row>
    <row r="20" spans="2:5" ht="15.75" thickBot="1">
      <c r="B20" s="16" t="s">
        <v>7</v>
      </c>
      <c r="C20" s="11"/>
      <c r="D20" s="8"/>
      <c r="E20" s="11"/>
    </row>
    <row r="21" spans="2:5" ht="15.75" thickBot="1">
      <c r="D21" s="4"/>
    </row>
    <row r="22" spans="2:5" ht="15.75" thickBot="1">
      <c r="B22" s="28" t="s">
        <v>19</v>
      </c>
      <c r="C22" s="37">
        <f>C10+C9+C14</f>
        <v>87.341800000000006</v>
      </c>
      <c r="D22" s="19">
        <f>D14+D10+D9</f>
        <v>0.54384682440846821</v>
      </c>
    </row>
    <row r="26" spans="2:5" ht="15.75" thickBot="1"/>
    <row r="27" spans="2:5">
      <c r="B27" s="18" t="s">
        <v>18</v>
      </c>
    </row>
    <row r="28" spans="2:5">
      <c r="B28" s="9" t="s">
        <v>17</v>
      </c>
    </row>
    <row r="29" spans="2:5" ht="15.75" thickBot="1">
      <c r="B29" s="11" t="s">
        <v>49</v>
      </c>
    </row>
    <row r="34" ht="12.75" customHeight="1"/>
  </sheetData>
  <mergeCells count="3">
    <mergeCell ref="C3:D3"/>
    <mergeCell ref="C4:D4"/>
    <mergeCell ref="A5:A1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82897-5D33-4FB8-85CD-6EF1D6F29566}">
  <dimension ref="A1:E20"/>
  <sheetViews>
    <sheetView workbookViewId="0">
      <selection activeCell="B3" sqref="B3"/>
    </sheetView>
  </sheetViews>
  <sheetFormatPr defaultRowHeight="15"/>
  <cols>
    <col min="1" max="1" width="25.7109375" customWidth="1"/>
  </cols>
  <sheetData>
    <row r="1" spans="1:3">
      <c r="A1" s="1" t="s">
        <v>33</v>
      </c>
      <c r="B1" s="1" t="s">
        <v>9</v>
      </c>
    </row>
    <row r="2" spans="1:3">
      <c r="A2" t="s">
        <v>34</v>
      </c>
      <c r="B2" s="33">
        <f>raw!C15</f>
        <v>25.8</v>
      </c>
    </row>
    <row r="3" spans="1:3">
      <c r="A3" t="s">
        <v>1</v>
      </c>
      <c r="B3" s="33">
        <f>raw!B15</f>
        <v>6.9</v>
      </c>
    </row>
    <row r="4" spans="1:3">
      <c r="A4" t="s">
        <v>35</v>
      </c>
      <c r="B4" s="33">
        <v>0</v>
      </c>
    </row>
    <row r="5" spans="1:3">
      <c r="A5" t="s">
        <v>39</v>
      </c>
      <c r="B5" s="33">
        <f>raw!D15+raw!G15</f>
        <v>42.7</v>
      </c>
    </row>
    <row r="6" spans="1:3">
      <c r="A6" s="34" t="s">
        <v>42</v>
      </c>
      <c r="B6" s="33">
        <v>0</v>
      </c>
    </row>
    <row r="7" spans="1:3">
      <c r="A7" s="34" t="s">
        <v>43</v>
      </c>
      <c r="B7" s="33">
        <v>0</v>
      </c>
    </row>
    <row r="8" spans="1:3">
      <c r="A8" s="34" t="s">
        <v>44</v>
      </c>
      <c r="B8" s="33">
        <v>0</v>
      </c>
    </row>
    <row r="9" spans="1:3">
      <c r="A9" s="32" t="s">
        <v>11</v>
      </c>
      <c r="B9" s="33">
        <f>raw!H15</f>
        <v>69.3</v>
      </c>
    </row>
    <row r="10" spans="1:3">
      <c r="A10" s="32" t="s">
        <v>46</v>
      </c>
      <c r="B10" s="33">
        <f>raw!F15</f>
        <v>9.6</v>
      </c>
    </row>
    <row r="11" spans="1:3">
      <c r="A11" t="s">
        <v>36</v>
      </c>
      <c r="B11" s="33">
        <f>raw!E15</f>
        <v>6.3</v>
      </c>
    </row>
    <row r="12" spans="1:3">
      <c r="A12" s="34" t="s">
        <v>47</v>
      </c>
      <c r="B12" s="33">
        <v>0</v>
      </c>
    </row>
    <row r="13" spans="1:3">
      <c r="A13" t="s">
        <v>37</v>
      </c>
      <c r="B13" s="3">
        <v>0.81599999999999995</v>
      </c>
      <c r="C13" s="29" t="s">
        <v>45</v>
      </c>
    </row>
    <row r="14" spans="1:3">
      <c r="B14" s="33">
        <f>SUM(B9:B11,B5,B2:B4)</f>
        <v>160.6</v>
      </c>
    </row>
    <row r="15" spans="1:3">
      <c r="B15" s="33"/>
    </row>
    <row r="16" spans="1:3">
      <c r="B16" s="2"/>
    </row>
    <row r="17" spans="2:5">
      <c r="B17" s="2"/>
    </row>
    <row r="18" spans="2:5">
      <c r="B18" s="33"/>
      <c r="C18" s="33"/>
      <c r="D18" s="33"/>
      <c r="E18" s="33"/>
    </row>
    <row r="19" spans="2:5">
      <c r="B19" s="33"/>
      <c r="C19" s="33"/>
      <c r="D19" s="33"/>
      <c r="E19" s="33"/>
    </row>
    <row r="20" spans="2:5">
      <c r="B20" s="33"/>
      <c r="D20" s="33"/>
      <c r="E20" s="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EE4CB-073F-4F2F-B2E6-38ED1F0B6049}">
  <dimension ref="A2:H17"/>
  <sheetViews>
    <sheetView workbookViewId="0">
      <selection activeCell="B35" sqref="B35"/>
    </sheetView>
  </sheetViews>
  <sheetFormatPr defaultRowHeight="15"/>
  <cols>
    <col min="1" max="1" width="13.7109375" bestFit="1" customWidth="1"/>
    <col min="2" max="2" width="14" customWidth="1"/>
  </cols>
  <sheetData>
    <row r="2" spans="1:8">
      <c r="A2" t="s">
        <v>53</v>
      </c>
    </row>
    <row r="9" spans="1:8">
      <c r="B9" t="s">
        <v>40</v>
      </c>
    </row>
    <row r="10" spans="1:8">
      <c r="A10" t="s">
        <v>32</v>
      </c>
      <c r="B10" s="40">
        <v>109155.125</v>
      </c>
    </row>
    <row r="11" spans="1:8">
      <c r="A11" t="s">
        <v>38</v>
      </c>
      <c r="B11" s="40">
        <v>41421.476999999999</v>
      </c>
    </row>
    <row r="14" spans="1:8">
      <c r="A14" s="42" t="s">
        <v>9</v>
      </c>
      <c r="B14" s="43" t="s">
        <v>54</v>
      </c>
      <c r="C14" s="43" t="s">
        <v>55</v>
      </c>
      <c r="D14" s="43" t="s">
        <v>56</v>
      </c>
      <c r="E14" s="43" t="s">
        <v>10</v>
      </c>
      <c r="F14" s="43" t="s">
        <v>29</v>
      </c>
      <c r="G14" s="43" t="s">
        <v>57</v>
      </c>
      <c r="H14" s="43" t="s">
        <v>41</v>
      </c>
    </row>
    <row r="15" spans="1:8">
      <c r="A15" s="42">
        <v>2020</v>
      </c>
      <c r="B15" s="41">
        <v>6.9</v>
      </c>
      <c r="C15" s="41">
        <v>25.8</v>
      </c>
      <c r="D15" s="41">
        <v>14.4</v>
      </c>
      <c r="E15" s="41">
        <v>6.3</v>
      </c>
      <c r="F15" s="41">
        <v>9.6</v>
      </c>
      <c r="G15" s="41">
        <v>28.3</v>
      </c>
      <c r="H15" s="41">
        <v>69.3</v>
      </c>
    </row>
    <row r="16" spans="1:8">
      <c r="A16" s="44" t="s">
        <v>58</v>
      </c>
    </row>
    <row r="17" spans="1:1">
      <c r="A17" t="s">
        <v>59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8480B7C632594FA313C10E3948A31B" ma:contentTypeVersion="12" ma:contentTypeDescription="Create a new document." ma:contentTypeScope="" ma:versionID="294d08aa59b3a2306e0b7933d74d31b1">
  <xsd:schema xmlns:xsd="http://www.w3.org/2001/XMLSchema" xmlns:xs="http://www.w3.org/2001/XMLSchema" xmlns:p="http://schemas.microsoft.com/office/2006/metadata/properties" xmlns:ns2="14bb2503-ddb6-49cc-80f3-06fb7081acb2" xmlns:ns3="361aa444-5cc2-4dfb-bc3c-4ebb8d1d865e" targetNamespace="http://schemas.microsoft.com/office/2006/metadata/properties" ma:root="true" ma:fieldsID="ed99d9e309e7f8758d28b1b6ac4a0b4c" ns2:_="" ns3:_="">
    <xsd:import namespace="14bb2503-ddb6-49cc-80f3-06fb7081acb2"/>
    <xsd:import namespace="361aa444-5cc2-4dfb-bc3c-4ebb8d1d86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bb2503-ddb6-49cc-80f3-06fb7081ac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aa444-5cc2-4dfb-bc3c-4ebb8d1d865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A016EC-5AE6-473F-B6CD-01DD4B0BC57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510C4F-07ED-47EB-A55B-128ED0B4183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A581134-CB8E-4277-954B-661327E9A7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bb2503-ddb6-49cc-80f3-06fb7081acb2"/>
    <ds:schemaRef ds:uri="361aa444-5cc2-4dfb-bc3c-4ebb8d1d86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Figure 1_DK</vt:lpstr>
      <vt:lpstr>Figure 2_DK</vt:lpstr>
      <vt:lpstr>summary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Gibb</dc:creator>
  <cp:lastModifiedBy>Duncan Gibb</cp:lastModifiedBy>
  <dcterms:created xsi:type="dcterms:W3CDTF">2015-06-05T18:17:20Z</dcterms:created>
  <dcterms:modified xsi:type="dcterms:W3CDTF">2022-06-07T15:17:59Z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0x010100CE8480B7C632594FA313C10E3948A31B</vt:lpwstr>
  </property>
</Properties>
</file>