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wables21.sharepoint.com/sites/GSR2022/Shared Documents/Data and Research/Buildings/!Emissions/"/>
    </mc:Choice>
  </mc:AlternateContent>
  <xr:revisionPtr revIDLastSave="191" documentId="8_{53158304-3634-4AB9-AA84-CC81C0A1D166}" xr6:coauthVersionLast="47" xr6:coauthVersionMax="47" xr10:uidLastSave="{0F86643E-405B-4A77-AF7B-AB233FE7896B}"/>
  <bookViews>
    <workbookView xWindow="-22597" yWindow="-3818" windowWidth="22695" windowHeight="14475" xr2:uid="{B123C090-12EB-45ED-B036-2C05944F173F}"/>
  </bookViews>
  <sheets>
    <sheet name="Compiled" sheetId="2" r:id="rId1"/>
    <sheet name="Raw 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" l="1"/>
  <c r="B26" i="2" s="1"/>
  <c r="C26" i="1"/>
  <c r="C24" i="1"/>
  <c r="D24" i="1" s="1"/>
  <c r="D25" i="1" s="1"/>
  <c r="C20" i="1"/>
  <c r="C22" i="1"/>
  <c r="C18" i="1"/>
  <c r="C16" i="1"/>
  <c r="C11" i="1"/>
  <c r="D11" i="1" s="1"/>
  <c r="D12" i="1" s="1"/>
  <c r="C13" i="1"/>
  <c r="C8" i="1"/>
  <c r="C7" i="1"/>
  <c r="E6" i="1"/>
  <c r="D16" i="1" l="1"/>
  <c r="D17" i="1" s="1"/>
  <c r="D20" i="1"/>
  <c r="D21" i="1" s="1"/>
</calcChain>
</file>

<file path=xl/sharedStrings.xml><?xml version="1.0" encoding="utf-8"?>
<sst xmlns="http://schemas.openxmlformats.org/spreadsheetml/2006/main" count="48" uniqueCount="28">
  <si>
    <t>Emissions</t>
  </si>
  <si>
    <t>Canada</t>
  </si>
  <si>
    <t>Total</t>
  </si>
  <si>
    <t>Oil and gas (megatonnes of carbon dioxide equivalent)</t>
  </si>
  <si>
    <t>Transport (megatonnes of carbon dioxide equivalent)</t>
  </si>
  <si>
    <t>Buildings (megatonnes of carbon dioxide equivalent)</t>
  </si>
  <si>
    <t>Electricity (megatonnes of carbon dioxide equivalent)</t>
  </si>
  <si>
    <t>Heavy industry (megatonnes of carbon dioxide equivalent)</t>
  </si>
  <si>
    <t>Agriculture (megatonnes of carbon dioxide equivalent)</t>
  </si>
  <si>
    <t>Waste and others (megatonnes of carbon dioxide equivalent)</t>
  </si>
  <si>
    <t>Buildings and electricity</t>
  </si>
  <si>
    <t>Other</t>
  </si>
  <si>
    <t>Denmark</t>
  </si>
  <si>
    <t>Buildings</t>
  </si>
  <si>
    <t>France</t>
  </si>
  <si>
    <t>Germany</t>
  </si>
  <si>
    <t>United Kingdom</t>
  </si>
  <si>
    <t>These don't account for emissions to produced electricity used for heating.</t>
  </si>
  <si>
    <t>Emissions in Canada</t>
  </si>
  <si>
    <t>Emissions in Denmark</t>
  </si>
  <si>
    <t>Emissions in France</t>
  </si>
  <si>
    <t>Emissions in Germany</t>
  </si>
  <si>
    <t>Emissions in UK</t>
  </si>
  <si>
    <t>Emissions in US</t>
  </si>
  <si>
    <t>Heating in buildings</t>
  </si>
  <si>
    <t>Direct heat in buildings</t>
  </si>
  <si>
    <t xml:space="preserve">Scotland </t>
  </si>
  <si>
    <t>https://scotland.shinyapps.io/sg-scottish-energy-statistics/?Section=RenLowCarbon&amp;Subsection=RenHeat&amp;Chart=GHGHeat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</si>
</sst>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2" fillId="2" borderId="0" xfId="0" applyFont="1" applyFill="1"/>
    <xf numFmtId="4" fontId="0" fillId="0" borderId="0" xfId="0" applyNumberFormat="1"/>
    <xf numFmtId="0" fontId="3" fillId="0" borderId="0" xfId="0" applyFont="1"/>
    <xf numFmtId="10" fontId="0" fillId="0" borderId="0" xfId="0" applyNumberFormat="1"/>
    <xf numFmtId="167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D32D"/>
      <color rgb="FF008E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Compiled!$A$16</c:f>
              <c:strCache>
                <c:ptCount val="1"/>
                <c:pt idx="0">
                  <c:v>Emissions in Germany</c:v>
                </c:pt>
              </c:strCache>
            </c:strRef>
          </c:tx>
          <c:spPr>
            <a:solidFill>
              <a:srgbClr val="FFD32D"/>
            </a:solidFill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D32D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9D-4E02-B8BA-22AD7444FE4D}"/>
              </c:ext>
            </c:extLst>
          </c:dPt>
          <c:dPt>
            <c:idx val="1"/>
            <c:bubble3D val="0"/>
            <c:spPr>
              <a:solidFill>
                <a:srgbClr val="008E89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29D-4E02-B8BA-22AD7444FE4D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Compiled!$A$7:$A$8</c:f>
              <c:strCache>
                <c:ptCount val="2"/>
                <c:pt idx="0">
                  <c:v>Direct heat in buildings</c:v>
                </c:pt>
                <c:pt idx="1">
                  <c:v>Other</c:v>
                </c:pt>
              </c:strCache>
            </c:strRef>
          </c:cat>
          <c:val>
            <c:numRef>
              <c:f>Compiled!$B$17:$B$18</c:f>
              <c:numCache>
                <c:formatCode>0.000</c:formatCode>
                <c:ptCount val="2"/>
                <c:pt idx="0">
                  <c:v>0.15446020070800143</c:v>
                </c:pt>
                <c:pt idx="1">
                  <c:v>0.84553979929199863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D-4E02-B8BA-22AD7444FE4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Compiled!$A$20</c:f>
              <c:strCache>
                <c:ptCount val="1"/>
                <c:pt idx="0">
                  <c:v>Emissions in UK</c:v>
                </c:pt>
              </c:strCache>
            </c:strRef>
          </c:tx>
          <c:spPr>
            <a:solidFill>
              <a:srgbClr val="FFD32D"/>
            </a:solidFill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D32D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9D-4E02-B8BA-22AD7444FE4D}"/>
              </c:ext>
            </c:extLst>
          </c:dPt>
          <c:dPt>
            <c:idx val="1"/>
            <c:bubble3D val="0"/>
            <c:spPr>
              <a:solidFill>
                <a:srgbClr val="008E89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29D-4E02-B8BA-22AD7444FE4D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Compiled!$A$7:$A$8</c:f>
              <c:strCache>
                <c:ptCount val="2"/>
                <c:pt idx="0">
                  <c:v>Direct heat in buildings</c:v>
                </c:pt>
                <c:pt idx="1">
                  <c:v>Other</c:v>
                </c:pt>
              </c:strCache>
            </c:strRef>
          </c:cat>
          <c:val>
            <c:numRef>
              <c:f>Compiled!$B$21:$B$22</c:f>
              <c:numCache>
                <c:formatCode>0.000</c:formatCode>
                <c:ptCount val="2"/>
                <c:pt idx="0">
                  <c:v>0.19199858042689757</c:v>
                </c:pt>
                <c:pt idx="1">
                  <c:v>0.80800141957310245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D-4E02-B8BA-22AD7444FE4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Compiled!$A$11</c:f>
              <c:strCache>
                <c:ptCount val="1"/>
                <c:pt idx="0">
                  <c:v>Emissions in France</c:v>
                </c:pt>
              </c:strCache>
            </c:strRef>
          </c:tx>
          <c:spPr>
            <a:solidFill>
              <a:srgbClr val="FFD32D"/>
            </a:solidFill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D32D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9D-4E02-B8BA-22AD7444FE4D}"/>
              </c:ext>
            </c:extLst>
          </c:dPt>
          <c:dPt>
            <c:idx val="1"/>
            <c:bubble3D val="0"/>
            <c:spPr>
              <a:solidFill>
                <a:srgbClr val="008E89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29D-4E02-B8BA-22AD7444FE4D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Compiled!$A$7:$A$8</c:f>
              <c:strCache>
                <c:ptCount val="2"/>
                <c:pt idx="0">
                  <c:v>Direct heat in buildings</c:v>
                </c:pt>
                <c:pt idx="1">
                  <c:v>Other</c:v>
                </c:pt>
              </c:strCache>
            </c:strRef>
          </c:cat>
          <c:val>
            <c:numRef>
              <c:f>Compiled!$B$12:$B$13</c:f>
              <c:numCache>
                <c:formatCode>0.000</c:formatCode>
                <c:ptCount val="2"/>
                <c:pt idx="0">
                  <c:v>0.15455940136817314</c:v>
                </c:pt>
                <c:pt idx="1">
                  <c:v>0.84544059863182686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D-4E02-B8BA-22AD7444FE4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Compiled!$A$6</c:f>
              <c:strCache>
                <c:ptCount val="1"/>
                <c:pt idx="0">
                  <c:v>Emissions in Denmark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D32D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9D-4E02-B8BA-22AD7444FE4D}"/>
              </c:ext>
            </c:extLst>
          </c:dPt>
          <c:dPt>
            <c:idx val="1"/>
            <c:bubble3D val="0"/>
            <c:spPr>
              <a:solidFill>
                <a:srgbClr val="008E89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29D-4E02-B8BA-22AD7444FE4D}"/>
              </c:ext>
            </c:extLst>
          </c:dPt>
          <c:dLbls>
            <c:dLbl>
              <c:idx val="0"/>
              <c:layout>
                <c:manualLayout>
                  <c:x val="0.23566929133858266"/>
                  <c:y val="0.12922514140778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9D-4E02-B8BA-22AD7444FE4D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Compiled!$A$7:$A$8</c:f>
              <c:strCache>
                <c:ptCount val="2"/>
                <c:pt idx="0">
                  <c:v>Direct heat in buildings</c:v>
                </c:pt>
                <c:pt idx="1">
                  <c:v>Other</c:v>
                </c:pt>
              </c:strCache>
            </c:strRef>
          </c:cat>
          <c:val>
            <c:numRef>
              <c:f>Compiled!$B$7:$B$8</c:f>
              <c:numCache>
                <c:formatCode>0.000</c:formatCode>
                <c:ptCount val="2"/>
                <c:pt idx="0">
                  <c:v>5.3742801069004274E-2</c:v>
                </c:pt>
                <c:pt idx="1">
                  <c:v>0.94625719893099569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D-4E02-B8BA-22AD7444FE4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6349577924381"/>
          <c:y val="2.3546720076313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Compiled!$A$2</c:f>
              <c:strCache>
                <c:ptCount val="1"/>
                <c:pt idx="0">
                  <c:v>Emissions in Canada</c:v>
                </c:pt>
              </c:strCache>
            </c:strRef>
          </c:tx>
          <c:spPr>
            <a:solidFill>
              <a:srgbClr val="008E89"/>
            </a:solidFill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D32D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9D-4E02-B8BA-22AD7444FE4D}"/>
              </c:ext>
            </c:extLst>
          </c:dPt>
          <c:dPt>
            <c:idx val="1"/>
            <c:bubble3D val="0"/>
            <c:spPr>
              <a:solidFill>
                <a:srgbClr val="008E89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29D-4E02-B8BA-22AD7444FE4D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Compiled!$A$3:$A$4</c:f>
              <c:strCache>
                <c:ptCount val="2"/>
                <c:pt idx="0">
                  <c:v>Heating in buildings</c:v>
                </c:pt>
                <c:pt idx="1">
                  <c:v>Other</c:v>
                </c:pt>
              </c:strCache>
            </c:strRef>
          </c:cat>
          <c:val>
            <c:numRef>
              <c:f>Compiled!$B$3:$B$4</c:f>
              <c:numCache>
                <c:formatCode>0.000</c:formatCode>
                <c:ptCount val="2"/>
                <c:pt idx="0">
                  <c:v>0.20785978365055457</c:v>
                </c:pt>
                <c:pt idx="1">
                  <c:v>0.79214021634944543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D-4E02-B8BA-22AD7444FE4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Compiled!$A$24</c:f>
              <c:strCache>
                <c:ptCount val="1"/>
                <c:pt idx="0">
                  <c:v>Emissions in US</c:v>
                </c:pt>
              </c:strCache>
            </c:strRef>
          </c:tx>
          <c:spPr>
            <a:solidFill>
              <a:srgbClr val="008E89"/>
            </a:solidFill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D32D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B-4AD3-B4AE-9636E2705F2D}"/>
              </c:ext>
            </c:extLst>
          </c:dPt>
          <c:dPt>
            <c:idx val="1"/>
            <c:bubble3D val="0"/>
            <c:spPr>
              <a:solidFill>
                <a:srgbClr val="008E89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B-4AD3-B4AE-9636E2705F2D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Compiled!$A$25:$A$26</c:f>
              <c:strCache>
                <c:ptCount val="2"/>
                <c:pt idx="0">
                  <c:v>Heating in buildings</c:v>
                </c:pt>
                <c:pt idx="1">
                  <c:v>Other</c:v>
                </c:pt>
              </c:strCache>
            </c:strRef>
          </c:cat>
          <c:val>
            <c:numRef>
              <c:f>Compiled!$B$25:$B$26</c:f>
              <c:numCache>
                <c:formatCode>0.000</c:formatCode>
                <c:ptCount val="2"/>
                <c:pt idx="0">
                  <c:v>0.20750000000000002</c:v>
                </c:pt>
                <c:pt idx="1">
                  <c:v>0.79249999999999998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B-4AD3-B4AE-9636E2705F2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14</xdr:row>
      <xdr:rowOff>33337</xdr:rowOff>
    </xdr:from>
    <xdr:to>
      <xdr:col>8</xdr:col>
      <xdr:colOff>142875</xdr:colOff>
      <xdr:row>25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87AE30-BA8D-47FE-B269-1788F1C5C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13</xdr:row>
      <xdr:rowOff>185737</xdr:rowOff>
    </xdr:from>
    <xdr:to>
      <xdr:col>13</xdr:col>
      <xdr:colOff>180975</xdr:colOff>
      <xdr:row>25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A78737-0DAD-4864-8822-B346C8592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209550</xdr:colOff>
      <xdr:row>0</xdr:row>
      <xdr:rowOff>185737</xdr:rowOff>
    </xdr:from>
    <xdr:to>
      <xdr:col>17</xdr:col>
      <xdr:colOff>590550</xdr:colOff>
      <xdr:row>12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9E570F-3E1F-4E1A-BFC4-5E0AFA53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1</xdr:row>
      <xdr:rowOff>138112</xdr:rowOff>
    </xdr:from>
    <xdr:to>
      <xdr:col>12</xdr:col>
      <xdr:colOff>581025</xdr:colOff>
      <xdr:row>13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EE707A-5EF4-4679-AF30-F17A8F8FA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276225</xdr:colOff>
      <xdr:row>2</xdr:row>
      <xdr:rowOff>14287</xdr:rowOff>
    </xdr:from>
    <xdr:to>
      <xdr:col>8</xdr:col>
      <xdr:colOff>47625</xdr:colOff>
      <xdr:row>13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60866E-9ED6-4B36-9AB6-57B863B86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228600</xdr:colOff>
      <xdr:row>14</xdr:row>
      <xdr:rowOff>0</xdr:rowOff>
    </xdr:from>
    <xdr:to>
      <xdr:col>18</xdr:col>
      <xdr:colOff>0</xdr:colOff>
      <xdr:row>25</xdr:row>
      <xdr:rowOff>61913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19DA74-8581-4F9C-8760-33DE9FA99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390524</xdr:colOff>
      <xdr:row>24</xdr:row>
      <xdr:rowOff>95250</xdr:rowOff>
    </xdr:from>
    <xdr:to>
      <xdr:col>8</xdr:col>
      <xdr:colOff>314325</xdr:colOff>
      <xdr:row>25</xdr:row>
      <xdr:rowOff>142876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75D2708-F7E5-4BD2-8ACD-55EAF0396598}"/>
            </a:ext>
          </a:extLst>
        </xdr:cNvPr>
        <xdr:cNvSpPr/>
      </xdr:nvSpPr>
      <xdr:spPr>
        <a:xfrm>
          <a:off x="3114674" y="4667250"/>
          <a:ext cx="2971801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700">
              <a:solidFill>
                <a:sysClr val="windowText" lastClr="000000"/>
              </a:solidFill>
            </a:rPr>
            <a:t>Note: Does not account for emissions</a:t>
          </a:r>
          <a:r>
            <a:rPr lang="en-GB" sz="700" baseline="0">
              <a:solidFill>
                <a:sysClr val="windowText" lastClr="000000"/>
              </a:solidFill>
            </a:rPr>
            <a:t> to produce electricity used for heat.</a:t>
          </a:r>
          <a:endParaRPr lang="en-GB" sz="700">
            <a:solidFill>
              <a:sysClr val="windowText" lastClr="000000"/>
            </a:solidFill>
          </a:endParaRPr>
        </a:p>
        <a:p>
          <a:pPr algn="l"/>
          <a:endParaRPr lang="en-GB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390524</xdr:colOff>
      <xdr:row>24</xdr:row>
      <xdr:rowOff>9525</xdr:rowOff>
    </xdr:from>
    <xdr:to>
      <xdr:col>13</xdr:col>
      <xdr:colOff>314325</xdr:colOff>
      <xdr:row>25</xdr:row>
      <xdr:rowOff>57151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8A042FE-7F31-4EEF-8AC4-313F8E85CC7C}"/>
            </a:ext>
          </a:extLst>
        </xdr:cNvPr>
        <xdr:cNvSpPr/>
      </xdr:nvSpPr>
      <xdr:spPr>
        <a:xfrm>
          <a:off x="6162674" y="4581525"/>
          <a:ext cx="2971801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700">
              <a:solidFill>
                <a:sysClr val="windowText" lastClr="000000"/>
              </a:solidFill>
            </a:rPr>
            <a:t>Note: Does not account for emissions</a:t>
          </a:r>
          <a:r>
            <a:rPr lang="en-GB" sz="700" baseline="0">
              <a:solidFill>
                <a:sysClr val="windowText" lastClr="000000"/>
              </a:solidFill>
            </a:rPr>
            <a:t> to produce electricity used for heat.</a:t>
          </a:r>
          <a:endParaRPr lang="en-GB" sz="700">
            <a:solidFill>
              <a:sysClr val="windowText" lastClr="000000"/>
            </a:solidFill>
          </a:endParaRPr>
        </a:p>
        <a:p>
          <a:pPr algn="l"/>
          <a:endParaRPr lang="en-GB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238124</xdr:colOff>
      <xdr:row>12</xdr:row>
      <xdr:rowOff>0</xdr:rowOff>
    </xdr:from>
    <xdr:to>
      <xdr:col>13</xdr:col>
      <xdr:colOff>161925</xdr:colOff>
      <xdr:row>13</xdr:row>
      <xdr:rowOff>47626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EE4608B-EB2D-4D34-9BBD-1760E8420004}"/>
            </a:ext>
          </a:extLst>
        </xdr:cNvPr>
        <xdr:cNvSpPr/>
      </xdr:nvSpPr>
      <xdr:spPr>
        <a:xfrm>
          <a:off x="6010274" y="2286000"/>
          <a:ext cx="2971801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700">
              <a:solidFill>
                <a:sysClr val="windowText" lastClr="000000"/>
              </a:solidFill>
            </a:rPr>
            <a:t>Note: Does not account for emissions</a:t>
          </a:r>
          <a:r>
            <a:rPr lang="en-GB" sz="700" baseline="0">
              <a:solidFill>
                <a:sysClr val="windowText" lastClr="000000"/>
              </a:solidFill>
            </a:rPr>
            <a:t> to produce electricity used for heat.</a:t>
          </a:r>
          <a:endParaRPr lang="en-GB" sz="700">
            <a:solidFill>
              <a:sysClr val="windowText" lastClr="000000"/>
            </a:solidFill>
          </a:endParaRPr>
        </a:p>
        <a:p>
          <a:pPr algn="l"/>
          <a:endParaRPr lang="en-GB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180974</xdr:colOff>
      <xdr:row>11</xdr:row>
      <xdr:rowOff>28575</xdr:rowOff>
    </xdr:from>
    <xdr:to>
      <xdr:col>18</xdr:col>
      <xdr:colOff>104775</xdr:colOff>
      <xdr:row>12</xdr:row>
      <xdr:rowOff>66676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43C3C3B-BE20-43A6-B88E-09AEEBA6A44E}"/>
            </a:ext>
          </a:extLst>
        </xdr:cNvPr>
        <xdr:cNvSpPr/>
      </xdr:nvSpPr>
      <xdr:spPr>
        <a:xfrm>
          <a:off x="9001124" y="2124075"/>
          <a:ext cx="2971801" cy="2286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700">
              <a:solidFill>
                <a:sysClr val="windowText" lastClr="000000"/>
              </a:solidFill>
            </a:rPr>
            <a:t>Note: Does not account for emissions</a:t>
          </a:r>
          <a:r>
            <a:rPr lang="en-GB" sz="700" baseline="0">
              <a:solidFill>
                <a:sysClr val="windowText" lastClr="000000"/>
              </a:solidFill>
            </a:rPr>
            <a:t> to produce electricity used for heat.</a:t>
          </a:r>
          <a:endParaRPr lang="en-GB" sz="700">
            <a:solidFill>
              <a:sysClr val="windowText" lastClr="000000"/>
            </a:solidFill>
          </a:endParaRPr>
        </a:p>
        <a:p>
          <a:pPr algn="l"/>
          <a:endParaRPr lang="en-GB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v_air_g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8">
          <cell r="K18">
            <v>46652.76</v>
          </cell>
        </row>
        <row r="19">
          <cell r="K19">
            <v>793334.59</v>
          </cell>
        </row>
        <row r="24">
          <cell r="K24">
            <v>405260.11</v>
          </cell>
        </row>
        <row r="45">
          <cell r="K45">
            <v>455122.74</v>
          </cell>
        </row>
        <row r="150">
          <cell r="K150">
            <v>626.95000000000005</v>
          </cell>
        </row>
        <row r="151">
          <cell r="K151">
            <v>32777.160000000003</v>
          </cell>
        </row>
        <row r="156">
          <cell r="K156">
            <v>21375.72</v>
          </cell>
        </row>
        <row r="177">
          <cell r="K177">
            <v>19746.13</v>
          </cell>
        </row>
        <row r="194">
          <cell r="K194">
            <v>1880.3</v>
          </cell>
        </row>
        <row r="195">
          <cell r="K195">
            <v>89761.46</v>
          </cell>
        </row>
        <row r="200">
          <cell r="K200">
            <v>41261.040000000001</v>
          </cell>
        </row>
        <row r="221">
          <cell r="K221">
            <v>67636.789999999994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38C7-776D-499E-A2D2-E1F9EFB70062}">
  <dimension ref="A1:B26"/>
  <sheetViews>
    <sheetView tabSelected="1" workbookViewId="0">
      <selection activeCell="D12" sqref="D12"/>
    </sheetView>
  </sheetViews>
  <sheetFormatPr defaultRowHeight="15" x14ac:dyDescent="0.25"/>
  <cols>
    <col min="1" max="1" width="22.5703125" bestFit="1" customWidth="1"/>
  </cols>
  <sheetData>
    <row r="1" spans="1:2" x14ac:dyDescent="0.25">
      <c r="A1" s="6" t="s">
        <v>17</v>
      </c>
    </row>
    <row r="2" spans="1:2" x14ac:dyDescent="0.25">
      <c r="A2" s="4" t="s">
        <v>18</v>
      </c>
      <c r="B2" s="1"/>
    </row>
    <row r="3" spans="1:2" x14ac:dyDescent="0.25">
      <c r="A3" t="s">
        <v>24</v>
      </c>
      <c r="B3" s="8">
        <v>0.20785978365055457</v>
      </c>
    </row>
    <row r="4" spans="1:2" x14ac:dyDescent="0.25">
      <c r="A4" t="s">
        <v>11</v>
      </c>
      <c r="B4" s="8">
        <v>0.79214021634944543</v>
      </c>
    </row>
    <row r="5" spans="1:2" x14ac:dyDescent="0.25">
      <c r="B5" s="8"/>
    </row>
    <row r="6" spans="1:2" x14ac:dyDescent="0.25">
      <c r="A6" s="4" t="s">
        <v>19</v>
      </c>
      <c r="B6" s="8"/>
    </row>
    <row r="7" spans="1:2" x14ac:dyDescent="0.25">
      <c r="A7" t="s">
        <v>25</v>
      </c>
      <c r="B7" s="8">
        <v>5.3742801069004274E-2</v>
      </c>
    </row>
    <row r="8" spans="1:2" x14ac:dyDescent="0.25">
      <c r="A8" t="s">
        <v>11</v>
      </c>
      <c r="B8" s="8">
        <v>0.94625719893099569</v>
      </c>
    </row>
    <row r="9" spans="1:2" x14ac:dyDescent="0.25">
      <c r="B9" s="8"/>
    </row>
    <row r="10" spans="1:2" x14ac:dyDescent="0.25">
      <c r="B10" s="8"/>
    </row>
    <row r="11" spans="1:2" x14ac:dyDescent="0.25">
      <c r="A11" s="4" t="s">
        <v>20</v>
      </c>
      <c r="B11" s="8"/>
    </row>
    <row r="12" spans="1:2" x14ac:dyDescent="0.25">
      <c r="A12" t="s">
        <v>25</v>
      </c>
      <c r="B12" s="8">
        <v>0.15455940136817314</v>
      </c>
    </row>
    <row r="13" spans="1:2" x14ac:dyDescent="0.25">
      <c r="A13" t="s">
        <v>11</v>
      </c>
      <c r="B13" s="8">
        <v>0.84544059863182686</v>
      </c>
    </row>
    <row r="14" spans="1:2" x14ac:dyDescent="0.25">
      <c r="B14" s="8"/>
    </row>
    <row r="15" spans="1:2" x14ac:dyDescent="0.25">
      <c r="B15" s="8"/>
    </row>
    <row r="16" spans="1:2" x14ac:dyDescent="0.25">
      <c r="A16" s="4" t="s">
        <v>21</v>
      </c>
      <c r="B16" s="8"/>
    </row>
    <row r="17" spans="1:2" x14ac:dyDescent="0.25">
      <c r="A17" t="s">
        <v>25</v>
      </c>
      <c r="B17" s="8">
        <v>0.15446020070800143</v>
      </c>
    </row>
    <row r="18" spans="1:2" x14ac:dyDescent="0.25">
      <c r="A18" t="s">
        <v>11</v>
      </c>
      <c r="B18" s="8">
        <v>0.84553979929199863</v>
      </c>
    </row>
    <row r="19" spans="1:2" x14ac:dyDescent="0.25">
      <c r="B19" s="8"/>
    </row>
    <row r="20" spans="1:2" x14ac:dyDescent="0.25">
      <c r="A20" s="4" t="s">
        <v>22</v>
      </c>
      <c r="B20" s="8"/>
    </row>
    <row r="21" spans="1:2" x14ac:dyDescent="0.25">
      <c r="A21" t="s">
        <v>25</v>
      </c>
      <c r="B21" s="8">
        <v>0.19199858042689757</v>
      </c>
    </row>
    <row r="22" spans="1:2" x14ac:dyDescent="0.25">
      <c r="A22" t="s">
        <v>11</v>
      </c>
      <c r="B22" s="8">
        <v>0.80800141957310245</v>
      </c>
    </row>
    <row r="23" spans="1:2" x14ac:dyDescent="0.25">
      <c r="B23" s="9"/>
    </row>
    <row r="24" spans="1:2" x14ac:dyDescent="0.25">
      <c r="A24" s="4" t="s">
        <v>23</v>
      </c>
      <c r="B24" s="9"/>
    </row>
    <row r="25" spans="1:2" x14ac:dyDescent="0.25">
      <c r="A25" t="s">
        <v>24</v>
      </c>
      <c r="B25" s="9">
        <f>13%+25%*0.31</f>
        <v>0.20750000000000002</v>
      </c>
    </row>
    <row r="26" spans="1:2" x14ac:dyDescent="0.25">
      <c r="A26" t="s">
        <v>11</v>
      </c>
      <c r="B26" s="9">
        <f>1-B25</f>
        <v>0.79249999999999998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DBA9-72DC-4291-BC29-CF9C4C251BBF}">
  <dimension ref="A1:H29"/>
  <sheetViews>
    <sheetView workbookViewId="0">
      <selection activeCell="H26" sqref="H26"/>
    </sheetView>
  </sheetViews>
  <sheetFormatPr defaultRowHeight="15" x14ac:dyDescent="0.25"/>
  <cols>
    <col min="3" max="3" width="10.140625" bestFit="1" customWidth="1"/>
  </cols>
  <sheetData>
    <row r="1" spans="1:8" x14ac:dyDescent="0.25">
      <c r="A1" s="1" t="s">
        <v>0</v>
      </c>
    </row>
    <row r="2" spans="1:8" x14ac:dyDescent="0.25">
      <c r="A2" s="1"/>
    </row>
    <row r="3" spans="1:8" x14ac:dyDescent="0.25">
      <c r="A3" s="4" t="s">
        <v>1</v>
      </c>
    </row>
    <row r="4" spans="1:8" x14ac:dyDescent="0.25">
      <c r="B4" t="s">
        <v>3</v>
      </c>
      <c r="C4" t="s">
        <v>4</v>
      </c>
      <c r="D4" s="1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>
        <v>2019</v>
      </c>
      <c r="B5">
        <v>191.4</v>
      </c>
      <c r="C5">
        <v>185.8</v>
      </c>
      <c r="D5">
        <v>90.7</v>
      </c>
      <c r="E5">
        <v>61.1</v>
      </c>
      <c r="F5">
        <v>77.099999999999994</v>
      </c>
      <c r="G5">
        <v>72.7</v>
      </c>
      <c r="H5">
        <v>51.5</v>
      </c>
    </row>
    <row r="6" spans="1:8" x14ac:dyDescent="0.25">
      <c r="E6" s="2">
        <f>E5/SUM(B5:H5)</f>
        <v>8.3664247569491978E-2</v>
      </c>
    </row>
    <row r="7" spans="1:8" x14ac:dyDescent="0.25">
      <c r="B7" t="s">
        <v>10</v>
      </c>
      <c r="C7" s="2">
        <f>(D5+E5)/SUM(B5:H5)</f>
        <v>0.20785978365055457</v>
      </c>
    </row>
    <row r="8" spans="1:8" x14ac:dyDescent="0.25">
      <c r="B8" t="s">
        <v>11</v>
      </c>
      <c r="C8" s="3">
        <f>1-C7</f>
        <v>0.79214021634944543</v>
      </c>
    </row>
    <row r="11" spans="1:8" x14ac:dyDescent="0.25">
      <c r="A11" s="4" t="s">
        <v>12</v>
      </c>
      <c r="B11" t="s">
        <v>13</v>
      </c>
      <c r="C11" s="5">
        <f>[1]Data!$K$194+[1]Data!$K$150</f>
        <v>2507.25</v>
      </c>
      <c r="D11" s="2">
        <f>C11/C13</f>
        <v>5.3742801069004274E-2</v>
      </c>
    </row>
    <row r="12" spans="1:8" x14ac:dyDescent="0.25">
      <c r="B12" t="s">
        <v>11</v>
      </c>
      <c r="D12" s="3">
        <f>1-D11</f>
        <v>0.94625719893099569</v>
      </c>
    </row>
    <row r="13" spans="1:8" x14ac:dyDescent="0.25">
      <c r="B13" t="s">
        <v>2</v>
      </c>
      <c r="C13" s="5">
        <f>[1]Data!$K$18</f>
        <v>46652.76</v>
      </c>
    </row>
    <row r="16" spans="1:8" x14ac:dyDescent="0.25">
      <c r="A16" s="4" t="s">
        <v>14</v>
      </c>
      <c r="B16" t="s">
        <v>13</v>
      </c>
      <c r="C16" s="5">
        <f>[1]Data!$K$156+[1]Data!$K$200</f>
        <v>62636.76</v>
      </c>
      <c r="D16" s="2">
        <f>C16/C18</f>
        <v>0.15455940136817314</v>
      </c>
    </row>
    <row r="17" spans="1:4" x14ac:dyDescent="0.25">
      <c r="B17" t="s">
        <v>11</v>
      </c>
      <c r="D17" s="3">
        <f>1-D16</f>
        <v>0.84544059863182686</v>
      </c>
    </row>
    <row r="18" spans="1:4" x14ac:dyDescent="0.25">
      <c r="B18" t="s">
        <v>2</v>
      </c>
      <c r="C18" s="5">
        <f>[1]Data!$K$24</f>
        <v>405260.11</v>
      </c>
    </row>
    <row r="20" spans="1:4" x14ac:dyDescent="0.25">
      <c r="A20" s="4" t="s">
        <v>15</v>
      </c>
      <c r="B20" t="s">
        <v>13</v>
      </c>
      <c r="C20" s="5">
        <f>[1]Data!$K$151+[1]Data!$K$195</f>
        <v>122538.62000000001</v>
      </c>
      <c r="D20" s="2">
        <f>C20/C22</f>
        <v>0.15446020070800143</v>
      </c>
    </row>
    <row r="21" spans="1:4" x14ac:dyDescent="0.25">
      <c r="B21" t="s">
        <v>11</v>
      </c>
      <c r="D21" s="3">
        <f>1-D20</f>
        <v>0.84553979929199863</v>
      </c>
    </row>
    <row r="22" spans="1:4" x14ac:dyDescent="0.25">
      <c r="B22" t="s">
        <v>2</v>
      </c>
      <c r="C22" s="5">
        <f>[1]Data!$K$19</f>
        <v>793334.59</v>
      </c>
    </row>
    <row r="24" spans="1:4" x14ac:dyDescent="0.25">
      <c r="A24" s="4" t="s">
        <v>16</v>
      </c>
      <c r="B24" t="s">
        <v>13</v>
      </c>
      <c r="C24" s="5">
        <f>[1]Data!$K$221+[1]Data!$K$177</f>
        <v>87382.92</v>
      </c>
      <c r="D24" s="2">
        <f>C24/C26</f>
        <v>0.19199858042689757</v>
      </c>
    </row>
    <row r="25" spans="1:4" x14ac:dyDescent="0.25">
      <c r="B25" t="s">
        <v>11</v>
      </c>
      <c r="D25" s="3">
        <f>1-D24</f>
        <v>0.80800141957310245</v>
      </c>
    </row>
    <row r="26" spans="1:4" x14ac:dyDescent="0.25">
      <c r="B26" t="s">
        <v>2</v>
      </c>
      <c r="C26" s="5">
        <f>[1]Data!$K$45</f>
        <v>455122.74</v>
      </c>
    </row>
    <row r="29" spans="1:4" x14ac:dyDescent="0.25">
      <c r="A29" s="1" t="s">
        <v>26</v>
      </c>
      <c r="B29" s="7">
        <v>0.17699999999999999</v>
      </c>
      <c r="C29" t="s">
        <v>27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480B7C632594FA313C10E3948A31B" ma:contentTypeVersion="12" ma:contentTypeDescription="Create a new document." ma:contentTypeScope="" ma:versionID="294d08aa59b3a2306e0b7933d74d31b1">
  <xsd:schema xmlns:xsd="http://www.w3.org/2001/XMLSchema" xmlns:xs="http://www.w3.org/2001/XMLSchema" xmlns:p="http://schemas.microsoft.com/office/2006/metadata/properties" xmlns:ns2="14bb2503-ddb6-49cc-80f3-06fb7081acb2" xmlns:ns3="361aa444-5cc2-4dfb-bc3c-4ebb8d1d865e" targetNamespace="http://schemas.microsoft.com/office/2006/metadata/properties" ma:root="true" ma:fieldsID="ed99d9e309e7f8758d28b1b6ac4a0b4c" ns2:_="" ns3:_="">
    <xsd:import namespace="14bb2503-ddb6-49cc-80f3-06fb7081acb2"/>
    <xsd:import namespace="361aa444-5cc2-4dfb-bc3c-4ebb8d1d8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b2503-ddb6-49cc-80f3-06fb7081a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aa444-5cc2-4dfb-bc3c-4ebb8d1d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C86E71-1C02-471E-BC1D-B13350044A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08CC5-0B42-40CA-B90F-B1F5E9C240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b2503-ddb6-49cc-80f3-06fb7081acb2"/>
    <ds:schemaRef ds:uri="361aa444-5cc2-4dfb-bc3c-4ebb8d1d8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352480-5CF8-4021-AA24-8EECB81FD3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Gibb</dc:creator>
  <cp:lastModifiedBy>Duncan Gibb</cp:lastModifiedBy>
  <dcterms:created xsi:type="dcterms:W3CDTF">2022-02-20T09:10:55Z</dcterms:created>
  <dcterms:modified xsi:type="dcterms:W3CDTF">2022-02-24T00:54:29Z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0x010100CE8480B7C632594FA313C10E3948A31B</vt:lpwstr>
  </property>
</Properties>
</file>