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1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hah_dhair_northeastern_edu/Documents/Documents/MPS ANALYTICS/Winter Q3/ALY 6050/Assignments/Week 3/"/>
    </mc:Choice>
  </mc:AlternateContent>
  <xr:revisionPtr revIDLastSave="805" documentId="13_ncr:40009_{FA91EE0B-9492-4EA0-A93D-034FD9F8F940}" xr6:coauthVersionLast="47" xr6:coauthVersionMax="47" xr10:uidLastSave="{A9572611-2F8E-4F18-A34F-FE3708454B40}"/>
  <bookViews>
    <workbookView xWindow="38280" yWindow="-120" windowWidth="29040" windowHeight="15720" activeTab="3" xr2:uid="{00000000-000D-0000-FFFF-FFFF00000000}"/>
  </bookViews>
  <sheets>
    <sheet name="Part1" sheetId="1" r:id="rId1"/>
    <sheet name="Part2" sheetId="2" r:id="rId2"/>
    <sheet name="Part3" sheetId="3" r:id="rId3"/>
    <sheet name="Part4" sheetId="4" r:id="rId4"/>
  </sheets>
  <definedNames>
    <definedName name="_xlchart.v1.0" hidden="1">Part3!$J$2</definedName>
    <definedName name="_xlchart.v1.1" hidden="1">Part3!$J$3:$J$254</definedName>
    <definedName name="_xlchart.v1.2" hidden="1">Part3!$I$2</definedName>
    <definedName name="_xlchart.v1.3" hidden="1">Part3!$I$3:$I$254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5" i="4" l="1"/>
  <c r="H265" i="4"/>
  <c r="BK8" i="1"/>
  <c r="BK9" i="1"/>
  <c r="BK10" i="1"/>
  <c r="BK11" i="1"/>
  <c r="BJ11" i="1"/>
  <c r="BJ10" i="1"/>
  <c r="BJ9" i="1"/>
  <c r="BJ8" i="1"/>
  <c r="BK3" i="1"/>
  <c r="BK4" i="1"/>
  <c r="BK5" i="1"/>
  <c r="BK6" i="1"/>
  <c r="BJ3" i="1"/>
  <c r="BJ4" i="1"/>
  <c r="BJ6" i="1"/>
  <c r="BJ5" i="1"/>
  <c r="G5" i="4"/>
  <c r="G6" i="4"/>
  <c r="G7" i="4"/>
  <c r="I7" i="4" s="1"/>
  <c r="G8" i="4"/>
  <c r="I8" i="4" s="1"/>
  <c r="G9" i="4"/>
  <c r="I9" i="4" s="1"/>
  <c r="G10" i="4"/>
  <c r="I10" i="4" s="1"/>
  <c r="G11" i="4"/>
  <c r="I11" i="4" s="1"/>
  <c r="G12" i="4"/>
  <c r="I12" i="4" s="1"/>
  <c r="G13" i="4"/>
  <c r="I13" i="4" s="1"/>
  <c r="G14" i="4"/>
  <c r="I14" i="4" s="1"/>
  <c r="G15" i="4"/>
  <c r="I15" i="4" s="1"/>
  <c r="G16" i="4"/>
  <c r="I16" i="4" s="1"/>
  <c r="G17" i="4"/>
  <c r="I17" i="4" s="1"/>
  <c r="G18" i="4"/>
  <c r="I18" i="4" s="1"/>
  <c r="G19" i="4"/>
  <c r="I19" i="4" s="1"/>
  <c r="G20" i="4"/>
  <c r="I20" i="4" s="1"/>
  <c r="G21" i="4"/>
  <c r="G22" i="4"/>
  <c r="G23" i="4"/>
  <c r="G24" i="4"/>
  <c r="G25" i="4"/>
  <c r="G26" i="4"/>
  <c r="G27" i="4"/>
  <c r="G28" i="4"/>
  <c r="G29" i="4"/>
  <c r="I29" i="4" s="1"/>
  <c r="G30" i="4"/>
  <c r="I30" i="4" s="1"/>
  <c r="G31" i="4"/>
  <c r="I31" i="4" s="1"/>
  <c r="G32" i="4"/>
  <c r="I32" i="4" s="1"/>
  <c r="G33" i="4"/>
  <c r="I33" i="4" s="1"/>
  <c r="G34" i="4"/>
  <c r="I34" i="4" s="1"/>
  <c r="G35" i="4"/>
  <c r="I35" i="4" s="1"/>
  <c r="G36" i="4"/>
  <c r="I36" i="4" s="1"/>
  <c r="G37" i="4"/>
  <c r="G38" i="4"/>
  <c r="G39" i="4"/>
  <c r="G40" i="4"/>
  <c r="G41" i="4"/>
  <c r="G42" i="4"/>
  <c r="G43" i="4"/>
  <c r="G44" i="4"/>
  <c r="I44" i="4" s="1"/>
  <c r="G45" i="4"/>
  <c r="I45" i="4" s="1"/>
  <c r="G46" i="4"/>
  <c r="I46" i="4" s="1"/>
  <c r="G47" i="4"/>
  <c r="I47" i="4" s="1"/>
  <c r="G48" i="4"/>
  <c r="I48" i="4" s="1"/>
  <c r="G49" i="4"/>
  <c r="I49" i="4" s="1"/>
  <c r="G50" i="4"/>
  <c r="I50" i="4" s="1"/>
  <c r="G51" i="4"/>
  <c r="I51" i="4" s="1"/>
  <c r="G52" i="4"/>
  <c r="I52" i="4" s="1"/>
  <c r="G53" i="4"/>
  <c r="G54" i="4"/>
  <c r="I54" i="4" s="1"/>
  <c r="G55" i="4"/>
  <c r="G56" i="4"/>
  <c r="G57" i="4"/>
  <c r="G58" i="4"/>
  <c r="G59" i="4"/>
  <c r="G60" i="4"/>
  <c r="G61" i="4"/>
  <c r="I61" i="4" s="1"/>
  <c r="G62" i="4"/>
  <c r="I62" i="4" s="1"/>
  <c r="G63" i="4"/>
  <c r="I63" i="4" s="1"/>
  <c r="G64" i="4"/>
  <c r="I64" i="4" s="1"/>
  <c r="G65" i="4"/>
  <c r="I65" i="4" s="1"/>
  <c r="G66" i="4"/>
  <c r="I66" i="4" s="1"/>
  <c r="G67" i="4"/>
  <c r="I67" i="4" s="1"/>
  <c r="G68" i="4"/>
  <c r="I68" i="4" s="1"/>
  <c r="G69" i="4"/>
  <c r="G70" i="4"/>
  <c r="G71" i="4"/>
  <c r="G72" i="4"/>
  <c r="G73" i="4"/>
  <c r="G74" i="4"/>
  <c r="G75" i="4"/>
  <c r="G76" i="4"/>
  <c r="G77" i="4"/>
  <c r="G78" i="4"/>
  <c r="I78" i="4" s="1"/>
  <c r="G79" i="4"/>
  <c r="I79" i="4" s="1"/>
  <c r="G80" i="4"/>
  <c r="I80" i="4" s="1"/>
  <c r="G81" i="4"/>
  <c r="I81" i="4" s="1"/>
  <c r="G82" i="4"/>
  <c r="I82" i="4" s="1"/>
  <c r="G83" i="4"/>
  <c r="I83" i="4" s="1"/>
  <c r="G84" i="4"/>
  <c r="I84" i="4" s="1"/>
  <c r="G85" i="4"/>
  <c r="G86" i="4"/>
  <c r="G87" i="4"/>
  <c r="G88" i="4"/>
  <c r="G89" i="4"/>
  <c r="G90" i="4"/>
  <c r="I90" i="4" s="1"/>
  <c r="G91" i="4"/>
  <c r="I91" i="4" s="1"/>
  <c r="G92" i="4"/>
  <c r="I92" i="4" s="1"/>
  <c r="G93" i="4"/>
  <c r="I93" i="4" s="1"/>
  <c r="G94" i="4"/>
  <c r="I94" i="4" s="1"/>
  <c r="G95" i="4"/>
  <c r="I95" i="4" s="1"/>
  <c r="G96" i="4"/>
  <c r="I96" i="4" s="1"/>
  <c r="G97" i="4"/>
  <c r="I97" i="4" s="1"/>
  <c r="G98" i="4"/>
  <c r="I98" i="4" s="1"/>
  <c r="G99" i="4"/>
  <c r="I99" i="4" s="1"/>
  <c r="G100" i="4"/>
  <c r="I100" i="4" s="1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I114" i="4" s="1"/>
  <c r="G115" i="4"/>
  <c r="I115" i="4" s="1"/>
  <c r="G116" i="4"/>
  <c r="I116" i="4" s="1"/>
  <c r="G117" i="4"/>
  <c r="G118" i="4"/>
  <c r="G119" i="4"/>
  <c r="G120" i="4"/>
  <c r="G121" i="4"/>
  <c r="G122" i="4"/>
  <c r="G123" i="4"/>
  <c r="G124" i="4"/>
  <c r="G125" i="4"/>
  <c r="I125" i="4" s="1"/>
  <c r="G126" i="4"/>
  <c r="I126" i="4" s="1"/>
  <c r="G127" i="4"/>
  <c r="I127" i="4" s="1"/>
  <c r="G128" i="4"/>
  <c r="I128" i="4" s="1"/>
  <c r="G129" i="4"/>
  <c r="I129" i="4" s="1"/>
  <c r="G130" i="4"/>
  <c r="G131" i="4"/>
  <c r="I131" i="4" s="1"/>
  <c r="G132" i="4"/>
  <c r="I132" i="4" s="1"/>
  <c r="G133" i="4"/>
  <c r="G134" i="4"/>
  <c r="G135" i="4"/>
  <c r="G136" i="4"/>
  <c r="I136" i="4" s="1"/>
  <c r="G137" i="4"/>
  <c r="I137" i="4" s="1"/>
  <c r="G138" i="4"/>
  <c r="I138" i="4" s="1"/>
  <c r="G139" i="4"/>
  <c r="I139" i="4" s="1"/>
  <c r="G140" i="4"/>
  <c r="I140" i="4" s="1"/>
  <c r="G141" i="4"/>
  <c r="I141" i="4" s="1"/>
  <c r="G142" i="4"/>
  <c r="I142" i="4" s="1"/>
  <c r="G143" i="4"/>
  <c r="I143" i="4" s="1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I160" i="4" s="1"/>
  <c r="G161" i="4"/>
  <c r="I161" i="4" s="1"/>
  <c r="G162" i="4"/>
  <c r="I162" i="4" s="1"/>
  <c r="G163" i="4"/>
  <c r="I163" i="4" s="1"/>
  <c r="G164" i="4"/>
  <c r="I164" i="4" s="1"/>
  <c r="G165" i="4"/>
  <c r="G166" i="4"/>
  <c r="G167" i="4"/>
  <c r="G168" i="4"/>
  <c r="G169" i="4"/>
  <c r="G170" i="4"/>
  <c r="G171" i="4"/>
  <c r="G172" i="4"/>
  <c r="G173" i="4"/>
  <c r="I173" i="4" s="1"/>
  <c r="G174" i="4"/>
  <c r="I174" i="4" s="1"/>
  <c r="G175" i="4"/>
  <c r="I175" i="4" s="1"/>
  <c r="G176" i="4"/>
  <c r="I176" i="4" s="1"/>
  <c r="G177" i="4"/>
  <c r="I177" i="4" s="1"/>
  <c r="G178" i="4"/>
  <c r="I178" i="4" s="1"/>
  <c r="G179" i="4"/>
  <c r="I179" i="4" s="1"/>
  <c r="G180" i="4"/>
  <c r="I180" i="4" s="1"/>
  <c r="G181" i="4"/>
  <c r="G182" i="4"/>
  <c r="G183" i="4"/>
  <c r="I183" i="4" s="1"/>
  <c r="G184" i="4"/>
  <c r="I184" i="4" s="1"/>
  <c r="G185" i="4"/>
  <c r="I185" i="4" s="1"/>
  <c r="G186" i="4"/>
  <c r="I186" i="4" s="1"/>
  <c r="G187" i="4"/>
  <c r="I187" i="4" s="1"/>
  <c r="G188" i="4"/>
  <c r="I188" i="4" s="1"/>
  <c r="G189" i="4"/>
  <c r="G190" i="4"/>
  <c r="G191" i="4"/>
  <c r="G192" i="4"/>
  <c r="I192" i="4" s="1"/>
  <c r="G193" i="4"/>
  <c r="I193" i="4" s="1"/>
  <c r="G194" i="4"/>
  <c r="I194" i="4" s="1"/>
  <c r="G195" i="4"/>
  <c r="I195" i="4" s="1"/>
  <c r="G196" i="4"/>
  <c r="I196" i="4" s="1"/>
  <c r="G197" i="4"/>
  <c r="G198" i="4"/>
  <c r="G199" i="4"/>
  <c r="G200" i="4"/>
  <c r="G201" i="4"/>
  <c r="G202" i="4"/>
  <c r="G203" i="4"/>
  <c r="G204" i="4"/>
  <c r="G205" i="4"/>
  <c r="I205" i="4" s="1"/>
  <c r="G206" i="4"/>
  <c r="I206" i="4" s="1"/>
  <c r="G207" i="4"/>
  <c r="I207" i="4" s="1"/>
  <c r="G208" i="4"/>
  <c r="I208" i="4" s="1"/>
  <c r="G209" i="4"/>
  <c r="I209" i="4" s="1"/>
  <c r="G210" i="4"/>
  <c r="I210" i="4" s="1"/>
  <c r="G211" i="4"/>
  <c r="I211" i="4" s="1"/>
  <c r="G212" i="4"/>
  <c r="I212" i="4" s="1"/>
  <c r="G213" i="4"/>
  <c r="G214" i="4"/>
  <c r="G215" i="4"/>
  <c r="G216" i="4"/>
  <c r="G217" i="4"/>
  <c r="G218" i="4"/>
  <c r="I218" i="4" s="1"/>
  <c r="G219" i="4"/>
  <c r="I219" i="4" s="1"/>
  <c r="G220" i="4"/>
  <c r="I220" i="4" s="1"/>
  <c r="G221" i="4"/>
  <c r="I221" i="4" s="1"/>
  <c r="G222" i="4"/>
  <c r="G223" i="4"/>
  <c r="I223" i="4" s="1"/>
  <c r="G224" i="4"/>
  <c r="I224" i="4" s="1"/>
  <c r="G225" i="4"/>
  <c r="I225" i="4" s="1"/>
  <c r="G226" i="4"/>
  <c r="I226" i="4" s="1"/>
  <c r="G227" i="4"/>
  <c r="I227" i="4" s="1"/>
  <c r="G228" i="4"/>
  <c r="I228" i="4" s="1"/>
  <c r="G229" i="4"/>
  <c r="G230" i="4"/>
  <c r="G231" i="4"/>
  <c r="G232" i="4"/>
  <c r="G233" i="4"/>
  <c r="G234" i="4"/>
  <c r="G235" i="4"/>
  <c r="G236" i="4"/>
  <c r="G237" i="4"/>
  <c r="I237" i="4" s="1"/>
  <c r="G238" i="4"/>
  <c r="I238" i="4" s="1"/>
  <c r="G239" i="4"/>
  <c r="I239" i="4" s="1"/>
  <c r="G240" i="4"/>
  <c r="I240" i="4" s="1"/>
  <c r="G241" i="4"/>
  <c r="I241" i="4" s="1"/>
  <c r="G242" i="4"/>
  <c r="I242" i="4" s="1"/>
  <c r="G243" i="4"/>
  <c r="I243" i="4" s="1"/>
  <c r="G244" i="4"/>
  <c r="I244" i="4" s="1"/>
  <c r="G245" i="4"/>
  <c r="G246" i="4"/>
  <c r="G247" i="4"/>
  <c r="G248" i="4"/>
  <c r="G249" i="4"/>
  <c r="G250" i="4"/>
  <c r="I250" i="4" s="1"/>
  <c r="G251" i="4"/>
  <c r="I251" i="4" s="1"/>
  <c r="G252" i="4"/>
  <c r="I252" i="4" s="1"/>
  <c r="G253" i="4"/>
  <c r="I253" i="4" s="1"/>
  <c r="G254" i="4"/>
  <c r="I254" i="4" s="1"/>
  <c r="G255" i="4"/>
  <c r="I255" i="4" s="1"/>
  <c r="G256" i="4"/>
  <c r="I256" i="4" s="1"/>
  <c r="G257" i="4"/>
  <c r="I257" i="4" s="1"/>
  <c r="G258" i="4"/>
  <c r="I258" i="4" s="1"/>
  <c r="G259" i="4"/>
  <c r="I259" i="4" s="1"/>
  <c r="G260" i="4"/>
  <c r="I260" i="4" s="1"/>
  <c r="G261" i="4"/>
  <c r="G262" i="4"/>
  <c r="I262" i="4" s="1"/>
  <c r="G263" i="4"/>
  <c r="G264" i="4"/>
  <c r="G4" i="4"/>
  <c r="I4" i="4" s="1"/>
  <c r="F6" i="4"/>
  <c r="F7" i="4"/>
  <c r="F8" i="4"/>
  <c r="F9" i="4"/>
  <c r="H9" i="4" s="1"/>
  <c r="F10" i="4"/>
  <c r="H10" i="4" s="1"/>
  <c r="F11" i="4"/>
  <c r="H11" i="4" s="1"/>
  <c r="F12" i="4"/>
  <c r="H12" i="4" s="1"/>
  <c r="F13" i="4"/>
  <c r="H13" i="4" s="1"/>
  <c r="F14" i="4"/>
  <c r="H14" i="4" s="1"/>
  <c r="F15" i="4"/>
  <c r="F16" i="4"/>
  <c r="F17" i="4"/>
  <c r="H17" i="4" s="1"/>
  <c r="F18" i="4"/>
  <c r="H18" i="4" s="1"/>
  <c r="F19" i="4"/>
  <c r="H19" i="4" s="1"/>
  <c r="F20" i="4"/>
  <c r="H20" i="4" s="1"/>
  <c r="F21" i="4"/>
  <c r="H21" i="4" s="1"/>
  <c r="F22" i="4"/>
  <c r="F23" i="4"/>
  <c r="F24" i="4"/>
  <c r="F25" i="4"/>
  <c r="H25" i="4" s="1"/>
  <c r="F26" i="4"/>
  <c r="H26" i="4" s="1"/>
  <c r="F27" i="4"/>
  <c r="H27" i="4" s="1"/>
  <c r="F28" i="4"/>
  <c r="F29" i="4"/>
  <c r="F30" i="4"/>
  <c r="H30" i="4" s="1"/>
  <c r="F31" i="4"/>
  <c r="H31" i="4" s="1"/>
  <c r="F32" i="4"/>
  <c r="H32" i="4" s="1"/>
  <c r="F33" i="4"/>
  <c r="H33" i="4" s="1"/>
  <c r="F34" i="4"/>
  <c r="H34" i="4" s="1"/>
  <c r="F35" i="4"/>
  <c r="H35" i="4" s="1"/>
  <c r="F36" i="4"/>
  <c r="H36" i="4" s="1"/>
  <c r="F37" i="4"/>
  <c r="H37" i="4" s="1"/>
  <c r="F38" i="4"/>
  <c r="F39" i="4"/>
  <c r="F40" i="4"/>
  <c r="F41" i="4"/>
  <c r="H41" i="4" s="1"/>
  <c r="F42" i="4"/>
  <c r="H42" i="4" s="1"/>
  <c r="F43" i="4"/>
  <c r="H43" i="4" s="1"/>
  <c r="F44" i="4"/>
  <c r="F45" i="4"/>
  <c r="F46" i="4"/>
  <c r="F47" i="4"/>
  <c r="F48" i="4"/>
  <c r="F49" i="4"/>
  <c r="H49" i="4" s="1"/>
  <c r="F50" i="4"/>
  <c r="H50" i="4" s="1"/>
  <c r="F51" i="4"/>
  <c r="H51" i="4" s="1"/>
  <c r="F52" i="4"/>
  <c r="H52" i="4" s="1"/>
  <c r="F53" i="4"/>
  <c r="H53" i="4" s="1"/>
  <c r="F54" i="4"/>
  <c r="F55" i="4"/>
  <c r="F56" i="4"/>
  <c r="F57" i="4"/>
  <c r="H57" i="4" s="1"/>
  <c r="F58" i="4"/>
  <c r="H58" i="4" s="1"/>
  <c r="F59" i="4"/>
  <c r="H59" i="4" s="1"/>
  <c r="F60" i="4"/>
  <c r="H60" i="4" s="1"/>
  <c r="F61" i="4"/>
  <c r="H61" i="4" s="1"/>
  <c r="F62" i="4"/>
  <c r="H62" i="4" s="1"/>
  <c r="F63" i="4"/>
  <c r="H63" i="4" s="1"/>
  <c r="F64" i="4"/>
  <c r="H64" i="4" s="1"/>
  <c r="F65" i="4"/>
  <c r="H65" i="4" s="1"/>
  <c r="F66" i="4"/>
  <c r="H66" i="4" s="1"/>
  <c r="F67" i="4"/>
  <c r="H67" i="4" s="1"/>
  <c r="F68" i="4"/>
  <c r="F69" i="4"/>
  <c r="H69" i="4" s="1"/>
  <c r="F70" i="4"/>
  <c r="F71" i="4"/>
  <c r="F72" i="4"/>
  <c r="F73" i="4"/>
  <c r="H73" i="4" s="1"/>
  <c r="F74" i="4"/>
  <c r="H74" i="4" s="1"/>
  <c r="F75" i="4"/>
  <c r="H75" i="4" s="1"/>
  <c r="F76" i="4"/>
  <c r="F77" i="4"/>
  <c r="F78" i="4"/>
  <c r="F79" i="4"/>
  <c r="H79" i="4" s="1"/>
  <c r="F80" i="4"/>
  <c r="H80" i="4" s="1"/>
  <c r="F81" i="4"/>
  <c r="H81" i="4" s="1"/>
  <c r="F82" i="4"/>
  <c r="H82" i="4" s="1"/>
  <c r="F83" i="4"/>
  <c r="H83" i="4" s="1"/>
  <c r="F84" i="4"/>
  <c r="H84" i="4" s="1"/>
  <c r="F85" i="4"/>
  <c r="H85" i="4" s="1"/>
  <c r="F86" i="4"/>
  <c r="F87" i="4"/>
  <c r="F88" i="4"/>
  <c r="F89" i="4"/>
  <c r="H89" i="4" s="1"/>
  <c r="F90" i="4"/>
  <c r="H90" i="4" s="1"/>
  <c r="F91" i="4"/>
  <c r="H91" i="4" s="1"/>
  <c r="F92" i="4"/>
  <c r="H92" i="4" s="1"/>
  <c r="F93" i="4"/>
  <c r="F94" i="4"/>
  <c r="F95" i="4"/>
  <c r="F96" i="4"/>
  <c r="F97" i="4"/>
  <c r="H97" i="4" s="1"/>
  <c r="F98" i="4"/>
  <c r="H98" i="4" s="1"/>
  <c r="F99" i="4"/>
  <c r="H99" i="4" s="1"/>
  <c r="F100" i="4"/>
  <c r="H100" i="4" s="1"/>
  <c r="F101" i="4"/>
  <c r="H101" i="4" s="1"/>
  <c r="F102" i="4"/>
  <c r="F103" i="4"/>
  <c r="F104" i="4"/>
  <c r="F105" i="4"/>
  <c r="H105" i="4" s="1"/>
  <c r="F106" i="4"/>
  <c r="H106" i="4" s="1"/>
  <c r="F107" i="4"/>
  <c r="H107" i="4" s="1"/>
  <c r="F108" i="4"/>
  <c r="F109" i="4"/>
  <c r="H109" i="4" s="1"/>
  <c r="F110" i="4"/>
  <c r="H110" i="4" s="1"/>
  <c r="F111" i="4"/>
  <c r="H111" i="4" s="1"/>
  <c r="F112" i="4"/>
  <c r="H112" i="4" s="1"/>
  <c r="F113" i="4"/>
  <c r="H113" i="4" s="1"/>
  <c r="F114" i="4"/>
  <c r="H114" i="4" s="1"/>
  <c r="F115" i="4"/>
  <c r="H115" i="4" s="1"/>
  <c r="F116" i="4"/>
  <c r="H116" i="4" s="1"/>
  <c r="F117" i="4"/>
  <c r="H117" i="4" s="1"/>
  <c r="F118" i="4"/>
  <c r="F119" i="4"/>
  <c r="F120" i="4"/>
  <c r="F121" i="4"/>
  <c r="H121" i="4" s="1"/>
  <c r="F122" i="4"/>
  <c r="H122" i="4" s="1"/>
  <c r="F123" i="4"/>
  <c r="H123" i="4" s="1"/>
  <c r="F124" i="4"/>
  <c r="F125" i="4"/>
  <c r="F126" i="4"/>
  <c r="F127" i="4"/>
  <c r="F128" i="4"/>
  <c r="H128" i="4" s="1"/>
  <c r="F129" i="4"/>
  <c r="H129" i="4" s="1"/>
  <c r="F130" i="4"/>
  <c r="H130" i="4" s="1"/>
  <c r="F131" i="4"/>
  <c r="H131" i="4" s="1"/>
  <c r="F132" i="4"/>
  <c r="H132" i="4" s="1"/>
  <c r="F133" i="4"/>
  <c r="H133" i="4" s="1"/>
  <c r="F134" i="4"/>
  <c r="F135" i="4"/>
  <c r="F136" i="4"/>
  <c r="F137" i="4"/>
  <c r="H137" i="4" s="1"/>
  <c r="F138" i="4"/>
  <c r="H138" i="4" s="1"/>
  <c r="F139" i="4"/>
  <c r="H139" i="4" s="1"/>
  <c r="F140" i="4"/>
  <c r="H140" i="4" s="1"/>
  <c r="F141" i="4"/>
  <c r="H141" i="4" s="1"/>
  <c r="F142" i="4"/>
  <c r="H142" i="4" s="1"/>
  <c r="F143" i="4"/>
  <c r="F144" i="4"/>
  <c r="F145" i="4"/>
  <c r="H145" i="4" s="1"/>
  <c r="F146" i="4"/>
  <c r="H146" i="4" s="1"/>
  <c r="F147" i="4"/>
  <c r="H147" i="4" s="1"/>
  <c r="F148" i="4"/>
  <c r="H148" i="4" s="1"/>
  <c r="F149" i="4"/>
  <c r="H149" i="4" s="1"/>
  <c r="F150" i="4"/>
  <c r="F151" i="4"/>
  <c r="F152" i="4"/>
  <c r="F153" i="4"/>
  <c r="H153" i="4" s="1"/>
  <c r="F154" i="4"/>
  <c r="H154" i="4" s="1"/>
  <c r="F155" i="4"/>
  <c r="H155" i="4" s="1"/>
  <c r="F156" i="4"/>
  <c r="F157" i="4"/>
  <c r="F158" i="4"/>
  <c r="H158" i="4" s="1"/>
  <c r="F159" i="4"/>
  <c r="H159" i="4" s="1"/>
  <c r="F160" i="4"/>
  <c r="H160" i="4" s="1"/>
  <c r="F161" i="4"/>
  <c r="H161" i="4" s="1"/>
  <c r="F162" i="4"/>
  <c r="H162" i="4" s="1"/>
  <c r="F163" i="4"/>
  <c r="H163" i="4" s="1"/>
  <c r="F164" i="4"/>
  <c r="H164" i="4" s="1"/>
  <c r="F165" i="4"/>
  <c r="H165" i="4" s="1"/>
  <c r="F166" i="4"/>
  <c r="F167" i="4"/>
  <c r="F168" i="4"/>
  <c r="F169" i="4"/>
  <c r="H169" i="4" s="1"/>
  <c r="F170" i="4"/>
  <c r="H170" i="4" s="1"/>
  <c r="F171" i="4"/>
  <c r="H171" i="4" s="1"/>
  <c r="F172" i="4"/>
  <c r="F173" i="4"/>
  <c r="F174" i="4"/>
  <c r="F175" i="4"/>
  <c r="F176" i="4"/>
  <c r="F177" i="4"/>
  <c r="H177" i="4" s="1"/>
  <c r="F178" i="4"/>
  <c r="H178" i="4" s="1"/>
  <c r="F179" i="4"/>
  <c r="H179" i="4" s="1"/>
  <c r="F180" i="4"/>
  <c r="H180" i="4" s="1"/>
  <c r="F181" i="4"/>
  <c r="H181" i="4" s="1"/>
  <c r="F182" i="4"/>
  <c r="F183" i="4"/>
  <c r="F184" i="4"/>
  <c r="F185" i="4"/>
  <c r="H185" i="4" s="1"/>
  <c r="F186" i="4"/>
  <c r="H186" i="4" s="1"/>
  <c r="F187" i="4"/>
  <c r="H187" i="4" s="1"/>
  <c r="F188" i="4"/>
  <c r="H188" i="4" s="1"/>
  <c r="F189" i="4"/>
  <c r="H189" i="4" s="1"/>
  <c r="F190" i="4"/>
  <c r="H190" i="4" s="1"/>
  <c r="F191" i="4"/>
  <c r="F192" i="4"/>
  <c r="F193" i="4"/>
  <c r="H193" i="4" s="1"/>
  <c r="F194" i="4"/>
  <c r="H194" i="4" s="1"/>
  <c r="F195" i="4"/>
  <c r="F196" i="4"/>
  <c r="H196" i="4" s="1"/>
  <c r="F197" i="4"/>
  <c r="H197" i="4" s="1"/>
  <c r="F198" i="4"/>
  <c r="F199" i="4"/>
  <c r="F200" i="4"/>
  <c r="F201" i="4"/>
  <c r="H201" i="4" s="1"/>
  <c r="F202" i="4"/>
  <c r="H202" i="4" s="1"/>
  <c r="F203" i="4"/>
  <c r="F204" i="4"/>
  <c r="F205" i="4"/>
  <c r="H205" i="4" s="1"/>
  <c r="F206" i="4"/>
  <c r="H206" i="4" s="1"/>
  <c r="F207" i="4"/>
  <c r="H207" i="4" s="1"/>
  <c r="F208" i="4"/>
  <c r="H208" i="4" s="1"/>
  <c r="F209" i="4"/>
  <c r="H209" i="4" s="1"/>
  <c r="F210" i="4"/>
  <c r="H210" i="4" s="1"/>
  <c r="F211" i="4"/>
  <c r="H211" i="4" s="1"/>
  <c r="F212" i="4"/>
  <c r="H212" i="4" s="1"/>
  <c r="F213" i="4"/>
  <c r="F214" i="4"/>
  <c r="F215" i="4"/>
  <c r="F216" i="4"/>
  <c r="F217" i="4"/>
  <c r="H217" i="4" s="1"/>
  <c r="F218" i="4"/>
  <c r="H218" i="4" s="1"/>
  <c r="F219" i="4"/>
  <c r="F220" i="4"/>
  <c r="F221" i="4"/>
  <c r="F222" i="4"/>
  <c r="F223" i="4"/>
  <c r="H223" i="4" s="1"/>
  <c r="F224" i="4"/>
  <c r="H224" i="4" s="1"/>
  <c r="F225" i="4"/>
  <c r="H225" i="4" s="1"/>
  <c r="F226" i="4"/>
  <c r="H226" i="4" s="1"/>
  <c r="F227" i="4"/>
  <c r="H227" i="4" s="1"/>
  <c r="F228" i="4"/>
  <c r="H228" i="4" s="1"/>
  <c r="F229" i="4"/>
  <c r="H229" i="4" s="1"/>
  <c r="F230" i="4"/>
  <c r="F231" i="4"/>
  <c r="F232" i="4"/>
  <c r="F233" i="4"/>
  <c r="H233" i="4" s="1"/>
  <c r="F234" i="4"/>
  <c r="H234" i="4" s="1"/>
  <c r="F235" i="4"/>
  <c r="F236" i="4"/>
  <c r="F237" i="4"/>
  <c r="F238" i="4"/>
  <c r="F239" i="4"/>
  <c r="F240" i="4"/>
  <c r="F241" i="4"/>
  <c r="H241" i="4" s="1"/>
  <c r="F242" i="4"/>
  <c r="H242" i="4" s="1"/>
  <c r="F243" i="4"/>
  <c r="H243" i="4" s="1"/>
  <c r="F244" i="4"/>
  <c r="H244" i="4" s="1"/>
  <c r="F245" i="4"/>
  <c r="H245" i="4" s="1"/>
  <c r="F246" i="4"/>
  <c r="F247" i="4"/>
  <c r="F248" i="4"/>
  <c r="F249" i="4"/>
  <c r="H249" i="4" s="1"/>
  <c r="F250" i="4"/>
  <c r="H250" i="4" s="1"/>
  <c r="F251" i="4"/>
  <c r="H251" i="4" s="1"/>
  <c r="F252" i="4"/>
  <c r="H252" i="4" s="1"/>
  <c r="F253" i="4"/>
  <c r="H253" i="4" s="1"/>
  <c r="F254" i="4"/>
  <c r="H254" i="4" s="1"/>
  <c r="F255" i="4"/>
  <c r="F256" i="4"/>
  <c r="F257" i="4"/>
  <c r="H257" i="4" s="1"/>
  <c r="F258" i="4"/>
  <c r="H258" i="4" s="1"/>
  <c r="F259" i="4"/>
  <c r="F260" i="4"/>
  <c r="H260" i="4" s="1"/>
  <c r="F261" i="4"/>
  <c r="H261" i="4" s="1"/>
  <c r="F262" i="4"/>
  <c r="F263" i="4"/>
  <c r="F264" i="4"/>
  <c r="F5" i="4"/>
  <c r="H5" i="4" s="1"/>
  <c r="F4" i="4"/>
  <c r="H4" i="4"/>
  <c r="I5" i="4"/>
  <c r="H6" i="4"/>
  <c r="I6" i="4"/>
  <c r="H7" i="4"/>
  <c r="H8" i="4"/>
  <c r="H15" i="4"/>
  <c r="H16" i="4"/>
  <c r="I21" i="4"/>
  <c r="H22" i="4"/>
  <c r="I22" i="4"/>
  <c r="H23" i="4"/>
  <c r="I23" i="4"/>
  <c r="H24" i="4"/>
  <c r="I24" i="4"/>
  <c r="I25" i="4"/>
  <c r="I26" i="4"/>
  <c r="I27" i="4"/>
  <c r="H28" i="4"/>
  <c r="I28" i="4"/>
  <c r="H29" i="4"/>
  <c r="I37" i="4"/>
  <c r="H38" i="4"/>
  <c r="I38" i="4"/>
  <c r="H39" i="4"/>
  <c r="I39" i="4"/>
  <c r="H40" i="4"/>
  <c r="I40" i="4"/>
  <c r="I41" i="4"/>
  <c r="I42" i="4"/>
  <c r="I43" i="4"/>
  <c r="H44" i="4"/>
  <c r="H45" i="4"/>
  <c r="H46" i="4"/>
  <c r="H47" i="4"/>
  <c r="H48" i="4"/>
  <c r="I53" i="4"/>
  <c r="H54" i="4"/>
  <c r="H55" i="4"/>
  <c r="I55" i="4"/>
  <c r="H56" i="4"/>
  <c r="I56" i="4"/>
  <c r="I57" i="4"/>
  <c r="I58" i="4"/>
  <c r="I59" i="4"/>
  <c r="I60" i="4"/>
  <c r="H68" i="4"/>
  <c r="I69" i="4"/>
  <c r="H70" i="4"/>
  <c r="I70" i="4"/>
  <c r="H71" i="4"/>
  <c r="I71" i="4"/>
  <c r="H72" i="4"/>
  <c r="I72" i="4"/>
  <c r="I73" i="4"/>
  <c r="I74" i="4"/>
  <c r="I75" i="4"/>
  <c r="H76" i="4"/>
  <c r="I76" i="4"/>
  <c r="H77" i="4"/>
  <c r="I77" i="4"/>
  <c r="H78" i="4"/>
  <c r="I85" i="4"/>
  <c r="H86" i="4"/>
  <c r="I86" i="4"/>
  <c r="H87" i="4"/>
  <c r="I87" i="4"/>
  <c r="H88" i="4"/>
  <c r="I88" i="4"/>
  <c r="I89" i="4"/>
  <c r="H93" i="4"/>
  <c r="H94" i="4"/>
  <c r="H95" i="4"/>
  <c r="H96" i="4"/>
  <c r="I101" i="4"/>
  <c r="H102" i="4"/>
  <c r="I102" i="4"/>
  <c r="H103" i="4"/>
  <c r="I103" i="4"/>
  <c r="H104" i="4"/>
  <c r="I104" i="4"/>
  <c r="I105" i="4"/>
  <c r="I106" i="4"/>
  <c r="I107" i="4"/>
  <c r="H108" i="4"/>
  <c r="I108" i="4"/>
  <c r="I109" i="4"/>
  <c r="I110" i="4"/>
  <c r="I111" i="4"/>
  <c r="I112" i="4"/>
  <c r="I113" i="4"/>
  <c r="I117" i="4"/>
  <c r="H118" i="4"/>
  <c r="I118" i="4"/>
  <c r="H119" i="4"/>
  <c r="I119" i="4"/>
  <c r="H120" i="4"/>
  <c r="I120" i="4"/>
  <c r="I121" i="4"/>
  <c r="I122" i="4"/>
  <c r="I123" i="4"/>
  <c r="H124" i="4"/>
  <c r="I124" i="4"/>
  <c r="H125" i="4"/>
  <c r="H126" i="4"/>
  <c r="H127" i="4"/>
  <c r="I130" i="4"/>
  <c r="I133" i="4"/>
  <c r="H134" i="4"/>
  <c r="I134" i="4"/>
  <c r="H135" i="4"/>
  <c r="I135" i="4"/>
  <c r="H136" i="4"/>
  <c r="H143" i="4"/>
  <c r="H144" i="4"/>
  <c r="I144" i="4"/>
  <c r="I145" i="4"/>
  <c r="I146" i="4"/>
  <c r="I147" i="4"/>
  <c r="I148" i="4"/>
  <c r="I149" i="4"/>
  <c r="H150" i="4"/>
  <c r="I150" i="4"/>
  <c r="H151" i="4"/>
  <c r="I151" i="4"/>
  <c r="H152" i="4"/>
  <c r="I152" i="4"/>
  <c r="I153" i="4"/>
  <c r="I154" i="4"/>
  <c r="I155" i="4"/>
  <c r="H156" i="4"/>
  <c r="I156" i="4"/>
  <c r="H157" i="4"/>
  <c r="I157" i="4"/>
  <c r="I158" i="4"/>
  <c r="I159" i="4"/>
  <c r="I165" i="4"/>
  <c r="H166" i="4"/>
  <c r="I166" i="4"/>
  <c r="H167" i="4"/>
  <c r="I167" i="4"/>
  <c r="H168" i="4"/>
  <c r="I168" i="4"/>
  <c r="I169" i="4"/>
  <c r="I170" i="4"/>
  <c r="I171" i="4"/>
  <c r="H172" i="4"/>
  <c r="I172" i="4"/>
  <c r="H173" i="4"/>
  <c r="H174" i="4"/>
  <c r="H175" i="4"/>
  <c r="H176" i="4"/>
  <c r="I181" i="4"/>
  <c r="H182" i="4"/>
  <c r="I182" i="4"/>
  <c r="H183" i="4"/>
  <c r="H184" i="4"/>
  <c r="I189" i="4"/>
  <c r="I190" i="4"/>
  <c r="H191" i="4"/>
  <c r="I191" i="4"/>
  <c r="H192" i="4"/>
  <c r="H195" i="4"/>
  <c r="I197" i="4"/>
  <c r="H198" i="4"/>
  <c r="I198" i="4"/>
  <c r="H199" i="4"/>
  <c r="I199" i="4"/>
  <c r="H200" i="4"/>
  <c r="I200" i="4"/>
  <c r="I201" i="4"/>
  <c r="I202" i="4"/>
  <c r="H203" i="4"/>
  <c r="I203" i="4"/>
  <c r="H204" i="4"/>
  <c r="I204" i="4"/>
  <c r="H213" i="4"/>
  <c r="I213" i="4"/>
  <c r="H214" i="4"/>
  <c r="I214" i="4"/>
  <c r="H215" i="4"/>
  <c r="I215" i="4"/>
  <c r="H216" i="4"/>
  <c r="I216" i="4"/>
  <c r="I217" i="4"/>
  <c r="H219" i="4"/>
  <c r="H220" i="4"/>
  <c r="H221" i="4"/>
  <c r="H222" i="4"/>
  <c r="I222" i="4"/>
  <c r="I229" i="4"/>
  <c r="H230" i="4"/>
  <c r="I230" i="4"/>
  <c r="H231" i="4"/>
  <c r="I231" i="4"/>
  <c r="H232" i="4"/>
  <c r="I232" i="4"/>
  <c r="I233" i="4"/>
  <c r="I234" i="4"/>
  <c r="H235" i="4"/>
  <c r="I235" i="4"/>
  <c r="H236" i="4"/>
  <c r="I236" i="4"/>
  <c r="H237" i="4"/>
  <c r="H238" i="4"/>
  <c r="H239" i="4"/>
  <c r="H240" i="4"/>
  <c r="I245" i="4"/>
  <c r="H246" i="4"/>
  <c r="I246" i="4"/>
  <c r="H247" i="4"/>
  <c r="I247" i="4"/>
  <c r="H248" i="4"/>
  <c r="I248" i="4"/>
  <c r="I249" i="4"/>
  <c r="H255" i="4"/>
  <c r="H256" i="4"/>
  <c r="H259" i="4"/>
  <c r="I261" i="4"/>
  <c r="H262" i="4"/>
  <c r="H263" i="4"/>
  <c r="I263" i="4"/>
  <c r="H264" i="4"/>
  <c r="I264" i="4"/>
  <c r="T4" i="3" l="1"/>
  <c r="U4" i="3" s="1"/>
  <c r="T5" i="3"/>
  <c r="U5" i="3" s="1"/>
  <c r="T6" i="3"/>
  <c r="U6" i="3" s="1"/>
  <c r="T7" i="3"/>
  <c r="U7" i="3" s="1"/>
  <c r="T8" i="3"/>
  <c r="U8" i="3" s="1"/>
  <c r="T9" i="3"/>
  <c r="U9" i="3" s="1"/>
  <c r="T10" i="3"/>
  <c r="U10" i="3" s="1"/>
  <c r="T11" i="3"/>
  <c r="U11" i="3" s="1"/>
  <c r="T12" i="3"/>
  <c r="U12" i="3" s="1"/>
  <c r="T13" i="3"/>
  <c r="U13" i="3" s="1"/>
  <c r="T14" i="3"/>
  <c r="U14" i="3" s="1"/>
  <c r="T15" i="3"/>
  <c r="U15" i="3" s="1"/>
  <c r="T16" i="3"/>
  <c r="U16" i="3" s="1"/>
  <c r="T17" i="3"/>
  <c r="U17" i="3" s="1"/>
  <c r="T18" i="3"/>
  <c r="U18" i="3" s="1"/>
  <c r="T19" i="3"/>
  <c r="U19" i="3" s="1"/>
  <c r="T20" i="3"/>
  <c r="U20" i="3" s="1"/>
  <c r="T21" i="3"/>
  <c r="U21" i="3" s="1"/>
  <c r="T22" i="3"/>
  <c r="U22" i="3" s="1"/>
  <c r="T23" i="3"/>
  <c r="U23" i="3" s="1"/>
  <c r="T24" i="3"/>
  <c r="U24" i="3" s="1"/>
  <c r="T25" i="3"/>
  <c r="U25" i="3" s="1"/>
  <c r="T26" i="3"/>
  <c r="U26" i="3" s="1"/>
  <c r="T27" i="3"/>
  <c r="U27" i="3" s="1"/>
  <c r="T28" i="3"/>
  <c r="U28" i="3" s="1"/>
  <c r="T29" i="3"/>
  <c r="U29" i="3" s="1"/>
  <c r="T30" i="3"/>
  <c r="U30" i="3" s="1"/>
  <c r="T31" i="3"/>
  <c r="U31" i="3" s="1"/>
  <c r="T32" i="3"/>
  <c r="U32" i="3" s="1"/>
  <c r="T33" i="3"/>
  <c r="U33" i="3" s="1"/>
  <c r="T34" i="3"/>
  <c r="U34" i="3" s="1"/>
  <c r="T35" i="3"/>
  <c r="U35" i="3" s="1"/>
  <c r="T36" i="3"/>
  <c r="U36" i="3" s="1"/>
  <c r="T37" i="3"/>
  <c r="U37" i="3" s="1"/>
  <c r="T38" i="3"/>
  <c r="U38" i="3" s="1"/>
  <c r="T39" i="3"/>
  <c r="U39" i="3" s="1"/>
  <c r="T40" i="3"/>
  <c r="U40" i="3" s="1"/>
  <c r="T41" i="3"/>
  <c r="U41" i="3" s="1"/>
  <c r="T42" i="3"/>
  <c r="U42" i="3" s="1"/>
  <c r="T43" i="3"/>
  <c r="U43" i="3" s="1"/>
  <c r="T44" i="3"/>
  <c r="U44" i="3" s="1"/>
  <c r="T45" i="3"/>
  <c r="U45" i="3" s="1"/>
  <c r="T46" i="3"/>
  <c r="U46" i="3" s="1"/>
  <c r="T47" i="3"/>
  <c r="U47" i="3" s="1"/>
  <c r="T48" i="3"/>
  <c r="U48" i="3" s="1"/>
  <c r="T49" i="3"/>
  <c r="U49" i="3" s="1"/>
  <c r="T50" i="3"/>
  <c r="U50" i="3" s="1"/>
  <c r="T51" i="3"/>
  <c r="U51" i="3" s="1"/>
  <c r="T52" i="3"/>
  <c r="U52" i="3" s="1"/>
  <c r="T53" i="3"/>
  <c r="U53" i="3" s="1"/>
  <c r="T54" i="3"/>
  <c r="U54" i="3" s="1"/>
  <c r="T55" i="3"/>
  <c r="U55" i="3" s="1"/>
  <c r="T56" i="3"/>
  <c r="U56" i="3" s="1"/>
  <c r="T57" i="3"/>
  <c r="U57" i="3" s="1"/>
  <c r="T58" i="3"/>
  <c r="U58" i="3" s="1"/>
  <c r="T59" i="3"/>
  <c r="U59" i="3" s="1"/>
  <c r="T60" i="3"/>
  <c r="U60" i="3" s="1"/>
  <c r="T61" i="3"/>
  <c r="U61" i="3" s="1"/>
  <c r="T62" i="3"/>
  <c r="U62" i="3" s="1"/>
  <c r="T63" i="3"/>
  <c r="U63" i="3" s="1"/>
  <c r="T64" i="3"/>
  <c r="U64" i="3" s="1"/>
  <c r="T65" i="3"/>
  <c r="U65" i="3" s="1"/>
  <c r="T66" i="3"/>
  <c r="U66" i="3" s="1"/>
  <c r="T67" i="3"/>
  <c r="U67" i="3" s="1"/>
  <c r="T68" i="3"/>
  <c r="U68" i="3" s="1"/>
  <c r="T69" i="3"/>
  <c r="U69" i="3" s="1"/>
  <c r="T70" i="3"/>
  <c r="U70" i="3" s="1"/>
  <c r="T71" i="3"/>
  <c r="U71" i="3" s="1"/>
  <c r="T72" i="3"/>
  <c r="U72" i="3" s="1"/>
  <c r="T73" i="3"/>
  <c r="U73" i="3" s="1"/>
  <c r="T74" i="3"/>
  <c r="U74" i="3" s="1"/>
  <c r="T75" i="3"/>
  <c r="U75" i="3" s="1"/>
  <c r="T76" i="3"/>
  <c r="U76" i="3" s="1"/>
  <c r="T77" i="3"/>
  <c r="U77" i="3" s="1"/>
  <c r="T78" i="3"/>
  <c r="U78" i="3" s="1"/>
  <c r="T79" i="3"/>
  <c r="U79" i="3" s="1"/>
  <c r="T80" i="3"/>
  <c r="U80" i="3" s="1"/>
  <c r="T81" i="3"/>
  <c r="U81" i="3" s="1"/>
  <c r="T82" i="3"/>
  <c r="U82" i="3" s="1"/>
  <c r="T83" i="3"/>
  <c r="U83" i="3" s="1"/>
  <c r="T84" i="3"/>
  <c r="U84" i="3" s="1"/>
  <c r="T85" i="3"/>
  <c r="U85" i="3" s="1"/>
  <c r="T86" i="3"/>
  <c r="U86" i="3" s="1"/>
  <c r="T87" i="3"/>
  <c r="U87" i="3" s="1"/>
  <c r="T88" i="3"/>
  <c r="U88" i="3" s="1"/>
  <c r="T89" i="3"/>
  <c r="U89" i="3" s="1"/>
  <c r="T90" i="3"/>
  <c r="U90" i="3" s="1"/>
  <c r="T91" i="3"/>
  <c r="U91" i="3" s="1"/>
  <c r="T92" i="3"/>
  <c r="U92" i="3" s="1"/>
  <c r="T93" i="3"/>
  <c r="U93" i="3" s="1"/>
  <c r="T94" i="3"/>
  <c r="U94" i="3" s="1"/>
  <c r="T95" i="3"/>
  <c r="U95" i="3" s="1"/>
  <c r="T96" i="3"/>
  <c r="U96" i="3" s="1"/>
  <c r="T97" i="3"/>
  <c r="U97" i="3" s="1"/>
  <c r="T98" i="3"/>
  <c r="U98" i="3" s="1"/>
  <c r="T99" i="3"/>
  <c r="U99" i="3" s="1"/>
  <c r="T100" i="3"/>
  <c r="U100" i="3" s="1"/>
  <c r="T101" i="3"/>
  <c r="U101" i="3" s="1"/>
  <c r="T102" i="3"/>
  <c r="U102" i="3" s="1"/>
  <c r="T103" i="3"/>
  <c r="U103" i="3" s="1"/>
  <c r="T104" i="3"/>
  <c r="U104" i="3" s="1"/>
  <c r="T105" i="3"/>
  <c r="U105" i="3" s="1"/>
  <c r="T106" i="3"/>
  <c r="U106" i="3" s="1"/>
  <c r="T107" i="3"/>
  <c r="U107" i="3" s="1"/>
  <c r="T108" i="3"/>
  <c r="U108" i="3" s="1"/>
  <c r="T109" i="3"/>
  <c r="U109" i="3" s="1"/>
  <c r="T110" i="3"/>
  <c r="U110" i="3" s="1"/>
  <c r="T111" i="3"/>
  <c r="U111" i="3" s="1"/>
  <c r="T112" i="3"/>
  <c r="U112" i="3" s="1"/>
  <c r="T113" i="3"/>
  <c r="U113" i="3" s="1"/>
  <c r="T114" i="3"/>
  <c r="U114" i="3" s="1"/>
  <c r="T115" i="3"/>
  <c r="U115" i="3" s="1"/>
  <c r="T116" i="3"/>
  <c r="U116" i="3" s="1"/>
  <c r="T117" i="3"/>
  <c r="U117" i="3" s="1"/>
  <c r="T118" i="3"/>
  <c r="U118" i="3" s="1"/>
  <c r="T119" i="3"/>
  <c r="U119" i="3" s="1"/>
  <c r="T120" i="3"/>
  <c r="U120" i="3" s="1"/>
  <c r="T121" i="3"/>
  <c r="U121" i="3" s="1"/>
  <c r="T122" i="3"/>
  <c r="U122" i="3" s="1"/>
  <c r="T123" i="3"/>
  <c r="U123" i="3" s="1"/>
  <c r="T124" i="3"/>
  <c r="U124" i="3" s="1"/>
  <c r="T125" i="3"/>
  <c r="U125" i="3" s="1"/>
  <c r="T126" i="3"/>
  <c r="U126" i="3" s="1"/>
  <c r="T127" i="3"/>
  <c r="U127" i="3" s="1"/>
  <c r="T128" i="3"/>
  <c r="U128" i="3" s="1"/>
  <c r="T129" i="3"/>
  <c r="U129" i="3" s="1"/>
  <c r="T130" i="3"/>
  <c r="U130" i="3" s="1"/>
  <c r="T131" i="3"/>
  <c r="U131" i="3" s="1"/>
  <c r="T132" i="3"/>
  <c r="U132" i="3" s="1"/>
  <c r="T133" i="3"/>
  <c r="U133" i="3" s="1"/>
  <c r="T134" i="3"/>
  <c r="U134" i="3" s="1"/>
  <c r="T135" i="3"/>
  <c r="U135" i="3" s="1"/>
  <c r="T136" i="3"/>
  <c r="U136" i="3" s="1"/>
  <c r="T137" i="3"/>
  <c r="U137" i="3" s="1"/>
  <c r="T138" i="3"/>
  <c r="U138" i="3" s="1"/>
  <c r="T139" i="3"/>
  <c r="U139" i="3" s="1"/>
  <c r="T140" i="3"/>
  <c r="U140" i="3" s="1"/>
  <c r="T141" i="3"/>
  <c r="U141" i="3" s="1"/>
  <c r="T142" i="3"/>
  <c r="U142" i="3" s="1"/>
  <c r="T143" i="3"/>
  <c r="U143" i="3" s="1"/>
  <c r="T144" i="3"/>
  <c r="U144" i="3" s="1"/>
  <c r="T145" i="3"/>
  <c r="U145" i="3" s="1"/>
  <c r="T146" i="3"/>
  <c r="U146" i="3" s="1"/>
  <c r="T147" i="3"/>
  <c r="U147" i="3" s="1"/>
  <c r="T148" i="3"/>
  <c r="U148" i="3" s="1"/>
  <c r="T149" i="3"/>
  <c r="U149" i="3" s="1"/>
  <c r="T150" i="3"/>
  <c r="U150" i="3" s="1"/>
  <c r="T151" i="3"/>
  <c r="U151" i="3" s="1"/>
  <c r="T152" i="3"/>
  <c r="U152" i="3" s="1"/>
  <c r="T153" i="3"/>
  <c r="U153" i="3" s="1"/>
  <c r="T154" i="3"/>
  <c r="U154" i="3" s="1"/>
  <c r="T155" i="3"/>
  <c r="U155" i="3" s="1"/>
  <c r="T156" i="3"/>
  <c r="U156" i="3" s="1"/>
  <c r="T157" i="3"/>
  <c r="U157" i="3" s="1"/>
  <c r="T158" i="3"/>
  <c r="U158" i="3" s="1"/>
  <c r="T159" i="3"/>
  <c r="U159" i="3" s="1"/>
  <c r="T160" i="3"/>
  <c r="U160" i="3" s="1"/>
  <c r="T161" i="3"/>
  <c r="U161" i="3" s="1"/>
  <c r="T162" i="3"/>
  <c r="U162" i="3" s="1"/>
  <c r="T163" i="3"/>
  <c r="U163" i="3" s="1"/>
  <c r="T164" i="3"/>
  <c r="U164" i="3" s="1"/>
  <c r="T165" i="3"/>
  <c r="U165" i="3" s="1"/>
  <c r="T166" i="3"/>
  <c r="U166" i="3" s="1"/>
  <c r="T167" i="3"/>
  <c r="U167" i="3" s="1"/>
  <c r="T168" i="3"/>
  <c r="U168" i="3" s="1"/>
  <c r="T169" i="3"/>
  <c r="U169" i="3" s="1"/>
  <c r="T170" i="3"/>
  <c r="U170" i="3" s="1"/>
  <c r="T171" i="3"/>
  <c r="U171" i="3" s="1"/>
  <c r="T172" i="3"/>
  <c r="U172" i="3" s="1"/>
  <c r="T173" i="3"/>
  <c r="U173" i="3" s="1"/>
  <c r="T174" i="3"/>
  <c r="U174" i="3" s="1"/>
  <c r="T175" i="3"/>
  <c r="U175" i="3" s="1"/>
  <c r="T176" i="3"/>
  <c r="U176" i="3" s="1"/>
  <c r="T177" i="3"/>
  <c r="U177" i="3" s="1"/>
  <c r="T178" i="3"/>
  <c r="U178" i="3" s="1"/>
  <c r="T179" i="3"/>
  <c r="U179" i="3" s="1"/>
  <c r="T180" i="3"/>
  <c r="U180" i="3" s="1"/>
  <c r="T181" i="3"/>
  <c r="U181" i="3" s="1"/>
  <c r="T182" i="3"/>
  <c r="U182" i="3" s="1"/>
  <c r="T183" i="3"/>
  <c r="U183" i="3" s="1"/>
  <c r="T184" i="3"/>
  <c r="U184" i="3" s="1"/>
  <c r="T185" i="3"/>
  <c r="U185" i="3" s="1"/>
  <c r="T186" i="3"/>
  <c r="U186" i="3" s="1"/>
  <c r="T187" i="3"/>
  <c r="U187" i="3" s="1"/>
  <c r="T188" i="3"/>
  <c r="U188" i="3" s="1"/>
  <c r="T189" i="3"/>
  <c r="U189" i="3" s="1"/>
  <c r="T190" i="3"/>
  <c r="U190" i="3" s="1"/>
  <c r="T191" i="3"/>
  <c r="U191" i="3" s="1"/>
  <c r="T192" i="3"/>
  <c r="U192" i="3" s="1"/>
  <c r="T193" i="3"/>
  <c r="U193" i="3" s="1"/>
  <c r="T194" i="3"/>
  <c r="U194" i="3" s="1"/>
  <c r="T195" i="3"/>
  <c r="U195" i="3" s="1"/>
  <c r="T196" i="3"/>
  <c r="U196" i="3" s="1"/>
  <c r="T197" i="3"/>
  <c r="U197" i="3" s="1"/>
  <c r="T198" i="3"/>
  <c r="U198" i="3" s="1"/>
  <c r="T199" i="3"/>
  <c r="U199" i="3" s="1"/>
  <c r="T200" i="3"/>
  <c r="U200" i="3" s="1"/>
  <c r="T201" i="3"/>
  <c r="U201" i="3" s="1"/>
  <c r="T202" i="3"/>
  <c r="U202" i="3" s="1"/>
  <c r="T203" i="3"/>
  <c r="U203" i="3" s="1"/>
  <c r="T204" i="3"/>
  <c r="U204" i="3" s="1"/>
  <c r="T205" i="3"/>
  <c r="U205" i="3" s="1"/>
  <c r="T206" i="3"/>
  <c r="U206" i="3" s="1"/>
  <c r="T207" i="3"/>
  <c r="U207" i="3" s="1"/>
  <c r="T208" i="3"/>
  <c r="U208" i="3" s="1"/>
  <c r="T209" i="3"/>
  <c r="U209" i="3" s="1"/>
  <c r="T210" i="3"/>
  <c r="U210" i="3" s="1"/>
  <c r="T211" i="3"/>
  <c r="U211" i="3" s="1"/>
  <c r="T212" i="3"/>
  <c r="U212" i="3" s="1"/>
  <c r="T213" i="3"/>
  <c r="U213" i="3" s="1"/>
  <c r="T214" i="3"/>
  <c r="U214" i="3" s="1"/>
  <c r="T215" i="3"/>
  <c r="U215" i="3" s="1"/>
  <c r="T216" i="3"/>
  <c r="U216" i="3" s="1"/>
  <c r="T217" i="3"/>
  <c r="U217" i="3" s="1"/>
  <c r="T218" i="3"/>
  <c r="U218" i="3" s="1"/>
  <c r="T219" i="3"/>
  <c r="U219" i="3" s="1"/>
  <c r="T220" i="3"/>
  <c r="U220" i="3" s="1"/>
  <c r="T221" i="3"/>
  <c r="U221" i="3" s="1"/>
  <c r="T222" i="3"/>
  <c r="U222" i="3" s="1"/>
  <c r="T223" i="3"/>
  <c r="U223" i="3" s="1"/>
  <c r="T224" i="3"/>
  <c r="U224" i="3" s="1"/>
  <c r="T225" i="3"/>
  <c r="U225" i="3" s="1"/>
  <c r="T226" i="3"/>
  <c r="U226" i="3" s="1"/>
  <c r="T227" i="3"/>
  <c r="U227" i="3" s="1"/>
  <c r="T228" i="3"/>
  <c r="U228" i="3" s="1"/>
  <c r="T229" i="3"/>
  <c r="U229" i="3" s="1"/>
  <c r="T230" i="3"/>
  <c r="U230" i="3" s="1"/>
  <c r="T231" i="3"/>
  <c r="U231" i="3" s="1"/>
  <c r="T232" i="3"/>
  <c r="U232" i="3" s="1"/>
  <c r="T233" i="3"/>
  <c r="U233" i="3" s="1"/>
  <c r="T234" i="3"/>
  <c r="U234" i="3" s="1"/>
  <c r="T235" i="3"/>
  <c r="U235" i="3" s="1"/>
  <c r="T236" i="3"/>
  <c r="U236" i="3" s="1"/>
  <c r="T237" i="3"/>
  <c r="U237" i="3" s="1"/>
  <c r="T238" i="3"/>
  <c r="U238" i="3" s="1"/>
  <c r="T239" i="3"/>
  <c r="U239" i="3" s="1"/>
  <c r="T240" i="3"/>
  <c r="U240" i="3" s="1"/>
  <c r="T241" i="3"/>
  <c r="U241" i="3" s="1"/>
  <c r="T242" i="3"/>
  <c r="U242" i="3" s="1"/>
  <c r="T243" i="3"/>
  <c r="U243" i="3" s="1"/>
  <c r="T244" i="3"/>
  <c r="U244" i="3" s="1"/>
  <c r="T245" i="3"/>
  <c r="U245" i="3" s="1"/>
  <c r="T246" i="3"/>
  <c r="U246" i="3" s="1"/>
  <c r="T247" i="3"/>
  <c r="U247" i="3" s="1"/>
  <c r="T248" i="3"/>
  <c r="U248" i="3" s="1"/>
  <c r="T249" i="3"/>
  <c r="U249" i="3" s="1"/>
  <c r="T250" i="3"/>
  <c r="U250" i="3" s="1"/>
  <c r="T251" i="3"/>
  <c r="U251" i="3" s="1"/>
  <c r="T252" i="3"/>
  <c r="U252" i="3" s="1"/>
  <c r="T253" i="3"/>
  <c r="U253" i="3" s="1"/>
  <c r="T254" i="3"/>
  <c r="U254" i="3" s="1"/>
  <c r="T3" i="3"/>
  <c r="U3" i="3" s="1"/>
  <c r="Q4" i="3"/>
  <c r="R4" i="3"/>
  <c r="Q5" i="3"/>
  <c r="R5" i="3"/>
  <c r="Q6" i="3"/>
  <c r="R6" i="3"/>
  <c r="Q7" i="3"/>
  <c r="R7" i="3"/>
  <c r="Q8" i="3"/>
  <c r="R8" i="3"/>
  <c r="Q9" i="3"/>
  <c r="R9" i="3"/>
  <c r="Q10" i="3"/>
  <c r="R10" i="3"/>
  <c r="Q11" i="3"/>
  <c r="R11" i="3"/>
  <c r="Q12" i="3"/>
  <c r="R12" i="3"/>
  <c r="Q13" i="3"/>
  <c r="R13" i="3"/>
  <c r="Q14" i="3"/>
  <c r="R14" i="3"/>
  <c r="Q15" i="3"/>
  <c r="R15" i="3"/>
  <c r="Q16" i="3"/>
  <c r="R16" i="3"/>
  <c r="Q17" i="3"/>
  <c r="R17" i="3"/>
  <c r="Q18" i="3"/>
  <c r="R18" i="3"/>
  <c r="Q19" i="3"/>
  <c r="R19" i="3"/>
  <c r="Q20" i="3"/>
  <c r="R20" i="3"/>
  <c r="Q21" i="3"/>
  <c r="R21" i="3"/>
  <c r="Q22" i="3"/>
  <c r="R22" i="3"/>
  <c r="Q23" i="3"/>
  <c r="R23" i="3"/>
  <c r="Q24" i="3"/>
  <c r="R24" i="3"/>
  <c r="Q25" i="3"/>
  <c r="R25" i="3"/>
  <c r="Q26" i="3"/>
  <c r="R26" i="3"/>
  <c r="Q27" i="3"/>
  <c r="R27" i="3"/>
  <c r="Q28" i="3"/>
  <c r="R28" i="3"/>
  <c r="Q29" i="3"/>
  <c r="R29" i="3"/>
  <c r="Q30" i="3"/>
  <c r="R30" i="3"/>
  <c r="Q31" i="3"/>
  <c r="R31" i="3"/>
  <c r="Q32" i="3"/>
  <c r="R32" i="3"/>
  <c r="Q33" i="3"/>
  <c r="R33" i="3"/>
  <c r="Q34" i="3"/>
  <c r="R34" i="3"/>
  <c r="Q35" i="3"/>
  <c r="R35" i="3"/>
  <c r="Q36" i="3"/>
  <c r="R36" i="3"/>
  <c r="Q37" i="3"/>
  <c r="R37" i="3"/>
  <c r="Q38" i="3"/>
  <c r="R38" i="3"/>
  <c r="Q39" i="3"/>
  <c r="R39" i="3"/>
  <c r="Q40" i="3"/>
  <c r="R40" i="3"/>
  <c r="Q41" i="3"/>
  <c r="R41" i="3"/>
  <c r="Q42" i="3"/>
  <c r="R42" i="3"/>
  <c r="Q43" i="3"/>
  <c r="R43" i="3"/>
  <c r="Q44" i="3"/>
  <c r="R44" i="3"/>
  <c r="Q45" i="3"/>
  <c r="R45" i="3"/>
  <c r="Q46" i="3"/>
  <c r="R46" i="3"/>
  <c r="Q47" i="3"/>
  <c r="R47" i="3"/>
  <c r="Q48" i="3"/>
  <c r="R48" i="3"/>
  <c r="Q49" i="3"/>
  <c r="R49" i="3"/>
  <c r="Q50" i="3"/>
  <c r="R50" i="3"/>
  <c r="Q51" i="3"/>
  <c r="R51" i="3"/>
  <c r="Q52" i="3"/>
  <c r="R52" i="3"/>
  <c r="Q53" i="3"/>
  <c r="R53" i="3"/>
  <c r="Q54" i="3"/>
  <c r="R54" i="3"/>
  <c r="Q55" i="3"/>
  <c r="R55" i="3"/>
  <c r="Q56" i="3"/>
  <c r="R56" i="3"/>
  <c r="Q57" i="3"/>
  <c r="R57" i="3"/>
  <c r="Q58" i="3"/>
  <c r="R58" i="3"/>
  <c r="Q59" i="3"/>
  <c r="R59" i="3"/>
  <c r="Q60" i="3"/>
  <c r="R60" i="3"/>
  <c r="Q61" i="3"/>
  <c r="R61" i="3"/>
  <c r="Q62" i="3"/>
  <c r="R62" i="3"/>
  <c r="Q63" i="3"/>
  <c r="R63" i="3"/>
  <c r="Q64" i="3"/>
  <c r="R64" i="3"/>
  <c r="Q65" i="3"/>
  <c r="R65" i="3"/>
  <c r="Q66" i="3"/>
  <c r="R66" i="3"/>
  <c r="Q67" i="3"/>
  <c r="R67" i="3"/>
  <c r="Q68" i="3"/>
  <c r="R68" i="3"/>
  <c r="Q69" i="3"/>
  <c r="R69" i="3"/>
  <c r="Q70" i="3"/>
  <c r="R70" i="3"/>
  <c r="Q71" i="3"/>
  <c r="R71" i="3"/>
  <c r="Q72" i="3"/>
  <c r="R72" i="3"/>
  <c r="Q73" i="3"/>
  <c r="R73" i="3"/>
  <c r="Q74" i="3"/>
  <c r="R74" i="3"/>
  <c r="Q75" i="3"/>
  <c r="R75" i="3"/>
  <c r="Q76" i="3"/>
  <c r="R76" i="3"/>
  <c r="Q77" i="3"/>
  <c r="R77" i="3"/>
  <c r="Q78" i="3"/>
  <c r="R78" i="3"/>
  <c r="Q79" i="3"/>
  <c r="R79" i="3"/>
  <c r="Q80" i="3"/>
  <c r="R80" i="3"/>
  <c r="Q81" i="3"/>
  <c r="R81" i="3"/>
  <c r="Q82" i="3"/>
  <c r="R82" i="3"/>
  <c r="Q83" i="3"/>
  <c r="R83" i="3"/>
  <c r="Q84" i="3"/>
  <c r="R84" i="3"/>
  <c r="Q85" i="3"/>
  <c r="R85" i="3"/>
  <c r="Q86" i="3"/>
  <c r="R86" i="3"/>
  <c r="Q87" i="3"/>
  <c r="R87" i="3"/>
  <c r="Q88" i="3"/>
  <c r="R88" i="3"/>
  <c r="Q89" i="3"/>
  <c r="R89" i="3"/>
  <c r="Q90" i="3"/>
  <c r="R90" i="3"/>
  <c r="Q91" i="3"/>
  <c r="R91" i="3"/>
  <c r="Q92" i="3"/>
  <c r="R92" i="3"/>
  <c r="Q93" i="3"/>
  <c r="R93" i="3"/>
  <c r="Q94" i="3"/>
  <c r="R94" i="3"/>
  <c r="Q95" i="3"/>
  <c r="R95" i="3"/>
  <c r="Q96" i="3"/>
  <c r="R96" i="3"/>
  <c r="Q97" i="3"/>
  <c r="R97" i="3"/>
  <c r="Q98" i="3"/>
  <c r="R98" i="3"/>
  <c r="Q99" i="3"/>
  <c r="R99" i="3"/>
  <c r="Q100" i="3"/>
  <c r="R100" i="3"/>
  <c r="Q101" i="3"/>
  <c r="R101" i="3"/>
  <c r="Q102" i="3"/>
  <c r="R102" i="3"/>
  <c r="Q103" i="3"/>
  <c r="R103" i="3"/>
  <c r="Q104" i="3"/>
  <c r="R104" i="3"/>
  <c r="Q105" i="3"/>
  <c r="R105" i="3"/>
  <c r="Q106" i="3"/>
  <c r="R106" i="3"/>
  <c r="Q107" i="3"/>
  <c r="R107" i="3"/>
  <c r="Q108" i="3"/>
  <c r="R108" i="3"/>
  <c r="Q109" i="3"/>
  <c r="R109" i="3"/>
  <c r="Q110" i="3"/>
  <c r="R110" i="3"/>
  <c r="Q111" i="3"/>
  <c r="R111" i="3"/>
  <c r="Q112" i="3"/>
  <c r="R112" i="3"/>
  <c r="Q113" i="3"/>
  <c r="R113" i="3"/>
  <c r="Q114" i="3"/>
  <c r="R114" i="3"/>
  <c r="Q115" i="3"/>
  <c r="R115" i="3"/>
  <c r="Q116" i="3"/>
  <c r="R116" i="3"/>
  <c r="Q117" i="3"/>
  <c r="R117" i="3"/>
  <c r="Q118" i="3"/>
  <c r="R118" i="3"/>
  <c r="Q119" i="3"/>
  <c r="R119" i="3"/>
  <c r="Q120" i="3"/>
  <c r="R120" i="3"/>
  <c r="Q121" i="3"/>
  <c r="R121" i="3"/>
  <c r="Q122" i="3"/>
  <c r="R122" i="3"/>
  <c r="Q123" i="3"/>
  <c r="R123" i="3"/>
  <c r="Q124" i="3"/>
  <c r="R124" i="3"/>
  <c r="Q125" i="3"/>
  <c r="R125" i="3"/>
  <c r="Q126" i="3"/>
  <c r="R126" i="3"/>
  <c r="Q127" i="3"/>
  <c r="R127" i="3"/>
  <c r="Q128" i="3"/>
  <c r="R128" i="3"/>
  <c r="Q129" i="3"/>
  <c r="R129" i="3"/>
  <c r="Q130" i="3"/>
  <c r="R130" i="3"/>
  <c r="Q131" i="3"/>
  <c r="R131" i="3"/>
  <c r="Q132" i="3"/>
  <c r="R132" i="3"/>
  <c r="Q133" i="3"/>
  <c r="R133" i="3"/>
  <c r="Q134" i="3"/>
  <c r="R134" i="3"/>
  <c r="Q135" i="3"/>
  <c r="R135" i="3"/>
  <c r="Q136" i="3"/>
  <c r="R136" i="3"/>
  <c r="Q137" i="3"/>
  <c r="R137" i="3"/>
  <c r="Q138" i="3"/>
  <c r="R138" i="3"/>
  <c r="Q139" i="3"/>
  <c r="R139" i="3"/>
  <c r="Q140" i="3"/>
  <c r="R140" i="3"/>
  <c r="Q141" i="3"/>
  <c r="R141" i="3"/>
  <c r="Q142" i="3"/>
  <c r="R142" i="3"/>
  <c r="Q143" i="3"/>
  <c r="R143" i="3"/>
  <c r="Q144" i="3"/>
  <c r="R144" i="3"/>
  <c r="Q145" i="3"/>
  <c r="R145" i="3"/>
  <c r="Q146" i="3"/>
  <c r="R146" i="3"/>
  <c r="Q147" i="3"/>
  <c r="R147" i="3"/>
  <c r="Q148" i="3"/>
  <c r="R148" i="3"/>
  <c r="Q149" i="3"/>
  <c r="R149" i="3"/>
  <c r="Q150" i="3"/>
  <c r="R150" i="3"/>
  <c r="Q151" i="3"/>
  <c r="R151" i="3"/>
  <c r="Q152" i="3"/>
  <c r="R152" i="3"/>
  <c r="Q153" i="3"/>
  <c r="R153" i="3"/>
  <c r="Q154" i="3"/>
  <c r="R154" i="3"/>
  <c r="Q155" i="3"/>
  <c r="R155" i="3"/>
  <c r="Q156" i="3"/>
  <c r="R156" i="3"/>
  <c r="Q157" i="3"/>
  <c r="R157" i="3"/>
  <c r="Q158" i="3"/>
  <c r="R158" i="3"/>
  <c r="Q159" i="3"/>
  <c r="R159" i="3"/>
  <c r="Q160" i="3"/>
  <c r="R160" i="3"/>
  <c r="Q161" i="3"/>
  <c r="R161" i="3"/>
  <c r="Q162" i="3"/>
  <c r="R162" i="3"/>
  <c r="Q163" i="3"/>
  <c r="R163" i="3"/>
  <c r="Q164" i="3"/>
  <c r="R164" i="3"/>
  <c r="Q165" i="3"/>
  <c r="R165" i="3"/>
  <c r="Q166" i="3"/>
  <c r="R166" i="3"/>
  <c r="Q167" i="3"/>
  <c r="R167" i="3"/>
  <c r="Q168" i="3"/>
  <c r="R168" i="3"/>
  <c r="Q169" i="3"/>
  <c r="R169" i="3"/>
  <c r="Q170" i="3"/>
  <c r="R170" i="3"/>
  <c r="Q171" i="3"/>
  <c r="R171" i="3"/>
  <c r="Q172" i="3"/>
  <c r="R172" i="3"/>
  <c r="Q173" i="3"/>
  <c r="R173" i="3"/>
  <c r="Q174" i="3"/>
  <c r="R174" i="3"/>
  <c r="Q175" i="3"/>
  <c r="R175" i="3"/>
  <c r="Q176" i="3"/>
  <c r="R176" i="3"/>
  <c r="Q177" i="3"/>
  <c r="R177" i="3"/>
  <c r="Q178" i="3"/>
  <c r="R178" i="3"/>
  <c r="Q179" i="3"/>
  <c r="R179" i="3"/>
  <c r="Q180" i="3"/>
  <c r="R180" i="3"/>
  <c r="Q181" i="3"/>
  <c r="R181" i="3"/>
  <c r="Q182" i="3"/>
  <c r="R182" i="3"/>
  <c r="Q183" i="3"/>
  <c r="R183" i="3"/>
  <c r="Q184" i="3"/>
  <c r="R184" i="3"/>
  <c r="Q185" i="3"/>
  <c r="R185" i="3"/>
  <c r="Q186" i="3"/>
  <c r="R186" i="3"/>
  <c r="Q187" i="3"/>
  <c r="R187" i="3"/>
  <c r="Q188" i="3"/>
  <c r="R188" i="3"/>
  <c r="Q189" i="3"/>
  <c r="R189" i="3"/>
  <c r="Q190" i="3"/>
  <c r="R190" i="3"/>
  <c r="Q191" i="3"/>
  <c r="R191" i="3"/>
  <c r="Q192" i="3"/>
  <c r="R192" i="3"/>
  <c r="Q193" i="3"/>
  <c r="R193" i="3"/>
  <c r="Q194" i="3"/>
  <c r="R194" i="3"/>
  <c r="Q195" i="3"/>
  <c r="R195" i="3"/>
  <c r="Q196" i="3"/>
  <c r="R196" i="3"/>
  <c r="Q197" i="3"/>
  <c r="R197" i="3"/>
  <c r="Q198" i="3"/>
  <c r="R198" i="3"/>
  <c r="Q199" i="3"/>
  <c r="R199" i="3"/>
  <c r="Q200" i="3"/>
  <c r="R200" i="3"/>
  <c r="Q201" i="3"/>
  <c r="R201" i="3"/>
  <c r="Q202" i="3"/>
  <c r="R202" i="3"/>
  <c r="Q203" i="3"/>
  <c r="R203" i="3"/>
  <c r="Q204" i="3"/>
  <c r="R204" i="3"/>
  <c r="Q205" i="3"/>
  <c r="R205" i="3"/>
  <c r="Q206" i="3"/>
  <c r="R206" i="3"/>
  <c r="Q207" i="3"/>
  <c r="R207" i="3"/>
  <c r="Q208" i="3"/>
  <c r="R208" i="3"/>
  <c r="Q209" i="3"/>
  <c r="R209" i="3"/>
  <c r="Q210" i="3"/>
  <c r="R210" i="3"/>
  <c r="Q211" i="3"/>
  <c r="R211" i="3"/>
  <c r="Q212" i="3"/>
  <c r="R212" i="3"/>
  <c r="Q213" i="3"/>
  <c r="R213" i="3"/>
  <c r="Q214" i="3"/>
  <c r="R214" i="3"/>
  <c r="Q215" i="3"/>
  <c r="R215" i="3"/>
  <c r="Q216" i="3"/>
  <c r="R216" i="3"/>
  <c r="Q217" i="3"/>
  <c r="R217" i="3"/>
  <c r="Q218" i="3"/>
  <c r="R218" i="3"/>
  <c r="Q219" i="3"/>
  <c r="R219" i="3"/>
  <c r="Q220" i="3"/>
  <c r="R220" i="3"/>
  <c r="Q221" i="3"/>
  <c r="R221" i="3"/>
  <c r="Q222" i="3"/>
  <c r="R222" i="3"/>
  <c r="Q223" i="3"/>
  <c r="R223" i="3"/>
  <c r="Q224" i="3"/>
  <c r="R224" i="3"/>
  <c r="Q225" i="3"/>
  <c r="R225" i="3"/>
  <c r="Q226" i="3"/>
  <c r="R226" i="3"/>
  <c r="Q227" i="3"/>
  <c r="R227" i="3"/>
  <c r="Q228" i="3"/>
  <c r="R228" i="3"/>
  <c r="Q229" i="3"/>
  <c r="R229" i="3"/>
  <c r="Q230" i="3"/>
  <c r="R230" i="3"/>
  <c r="Q231" i="3"/>
  <c r="R231" i="3"/>
  <c r="Q232" i="3"/>
  <c r="R232" i="3"/>
  <c r="Q233" i="3"/>
  <c r="R233" i="3"/>
  <c r="Q234" i="3"/>
  <c r="R234" i="3"/>
  <c r="Q235" i="3"/>
  <c r="R235" i="3"/>
  <c r="Q236" i="3"/>
  <c r="R236" i="3"/>
  <c r="Q237" i="3"/>
  <c r="R237" i="3"/>
  <c r="Q238" i="3"/>
  <c r="R238" i="3"/>
  <c r="Q239" i="3"/>
  <c r="R239" i="3"/>
  <c r="Q240" i="3"/>
  <c r="R240" i="3"/>
  <c r="Q241" i="3"/>
  <c r="R241" i="3"/>
  <c r="Q242" i="3"/>
  <c r="R242" i="3"/>
  <c r="Q243" i="3"/>
  <c r="R243" i="3"/>
  <c r="Q244" i="3"/>
  <c r="R244" i="3"/>
  <c r="Q245" i="3"/>
  <c r="R245" i="3"/>
  <c r="Q246" i="3"/>
  <c r="R246" i="3"/>
  <c r="Q247" i="3"/>
  <c r="R247" i="3"/>
  <c r="Q248" i="3"/>
  <c r="R248" i="3"/>
  <c r="Q249" i="3"/>
  <c r="R249" i="3"/>
  <c r="Q250" i="3"/>
  <c r="R250" i="3"/>
  <c r="Q251" i="3"/>
  <c r="R251" i="3"/>
  <c r="Q252" i="3"/>
  <c r="R252" i="3"/>
  <c r="Q253" i="3"/>
  <c r="R253" i="3"/>
  <c r="Q254" i="3"/>
  <c r="R254" i="3"/>
  <c r="R3" i="3"/>
  <c r="Q3" i="3"/>
  <c r="M5" i="3"/>
  <c r="M6" i="3" s="1"/>
  <c r="L5" i="3"/>
  <c r="L6" i="3" s="1"/>
  <c r="M4" i="3"/>
  <c r="M3" i="3"/>
  <c r="L4" i="3"/>
  <c r="L3" i="3"/>
  <c r="I103" i="2" a="1"/>
  <c r="I103" i="2" s="1"/>
  <c r="H103" i="2" a="1"/>
  <c r="H103" i="2" s="1"/>
  <c r="H101" i="2"/>
  <c r="I101" i="2"/>
  <c r="H102" i="2"/>
  <c r="I102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I8" i="2"/>
  <c r="H8" i="2"/>
  <c r="X10" i="3" l="1"/>
  <c r="X3" i="3"/>
  <c r="X9" i="3"/>
  <c r="X7" i="3"/>
  <c r="AF12" i="3" s="1"/>
  <c r="X4" i="3"/>
  <c r="X13" i="3" s="1"/>
  <c r="Y10" i="3"/>
  <c r="Y9" i="3"/>
  <c r="Y3" i="3"/>
  <c r="Y7" i="3"/>
  <c r="AF30" i="3" s="1"/>
  <c r="Y4" i="3"/>
  <c r="X31" i="3" s="1"/>
  <c r="Y5" i="3"/>
  <c r="X5" i="3"/>
  <c r="X6" i="3"/>
  <c r="X8" i="3" s="1"/>
  <c r="Y13" i="3" s="1"/>
  <c r="AB13" i="3" s="1"/>
  <c r="Y6" i="3"/>
  <c r="Y8" i="3" s="1"/>
  <c r="Y31" i="3" s="1"/>
  <c r="K262" i="2"/>
  <c r="J258" i="2"/>
  <c r="J255" i="2"/>
  <c r="K257" i="2"/>
  <c r="J264" i="2"/>
  <c r="K263" i="2"/>
  <c r="J263" i="2"/>
  <c r="J262" i="2"/>
  <c r="K261" i="2"/>
  <c r="J261" i="2"/>
  <c r="K260" i="2"/>
  <c r="J260" i="2"/>
  <c r="K259" i="2"/>
  <c r="J259" i="2"/>
  <c r="K258" i="2"/>
  <c r="K255" i="2"/>
  <c r="K265" i="2" s="1"/>
  <c r="J257" i="2"/>
  <c r="K264" i="2"/>
  <c r="K256" i="2"/>
  <c r="J256" i="2"/>
  <c r="G4" i="3"/>
  <c r="J4" i="3" s="1"/>
  <c r="F14" i="3"/>
  <c r="I14" i="3" s="1"/>
  <c r="G262" i="3"/>
  <c r="L262" i="3" s="1"/>
  <c r="G259" i="3"/>
  <c r="L259" i="3" s="1"/>
  <c r="G258" i="3"/>
  <c r="L258" i="3" s="1"/>
  <c r="G257" i="3"/>
  <c r="L257" i="3" s="1"/>
  <c r="F255" i="3"/>
  <c r="K255" i="3" s="1"/>
  <c r="F263" i="3"/>
  <c r="K263" i="3" s="1"/>
  <c r="G261" i="3"/>
  <c r="L261" i="3" s="1"/>
  <c r="F262" i="3"/>
  <c r="K262" i="3" s="1"/>
  <c r="F261" i="3"/>
  <c r="K261" i="3" s="1"/>
  <c r="G260" i="3"/>
  <c r="L260" i="3" s="1"/>
  <c r="F260" i="3"/>
  <c r="K260" i="3" s="1"/>
  <c r="F259" i="3"/>
  <c r="K259" i="3" s="1"/>
  <c r="F258" i="3"/>
  <c r="K258" i="3" s="1"/>
  <c r="F257" i="3"/>
  <c r="K257" i="3" s="1"/>
  <c r="F264" i="3"/>
  <c r="K264" i="3" s="1"/>
  <c r="F256" i="3"/>
  <c r="K256" i="3" s="1"/>
  <c r="G264" i="3"/>
  <c r="L264" i="3" s="1"/>
  <c r="G256" i="3"/>
  <c r="L256" i="3" s="1"/>
  <c r="G263" i="3"/>
  <c r="L263" i="3" s="1"/>
  <c r="G255" i="3"/>
  <c r="L255" i="3" s="1"/>
  <c r="F248" i="3"/>
  <c r="I248" i="3" s="1"/>
  <c r="F156" i="3"/>
  <c r="I156" i="3" s="1"/>
  <c r="F66" i="3"/>
  <c r="I66" i="3" s="1"/>
  <c r="F229" i="3"/>
  <c r="I229" i="3" s="1"/>
  <c r="F173" i="3"/>
  <c r="I173" i="3" s="1"/>
  <c r="F65" i="3"/>
  <c r="I65" i="3" s="1"/>
  <c r="F82" i="3"/>
  <c r="I82" i="3" s="1"/>
  <c r="F245" i="3"/>
  <c r="I245" i="3" s="1"/>
  <c r="F227" i="3"/>
  <c r="I227" i="3" s="1"/>
  <c r="F209" i="3"/>
  <c r="I209" i="3" s="1"/>
  <c r="F189" i="3"/>
  <c r="I189" i="3" s="1"/>
  <c r="F171" i="3"/>
  <c r="I171" i="3" s="1"/>
  <c r="F153" i="3"/>
  <c r="I153" i="3" s="1"/>
  <c r="F135" i="3"/>
  <c r="I135" i="3" s="1"/>
  <c r="F117" i="3"/>
  <c r="I117" i="3" s="1"/>
  <c r="F99" i="3"/>
  <c r="I99" i="3" s="1"/>
  <c r="F81" i="3"/>
  <c r="I81" i="3" s="1"/>
  <c r="F61" i="3"/>
  <c r="I61" i="3" s="1"/>
  <c r="F43" i="3"/>
  <c r="I43" i="3" s="1"/>
  <c r="F25" i="3"/>
  <c r="I25" i="3" s="1"/>
  <c r="F7" i="3"/>
  <c r="I7" i="3" s="1"/>
  <c r="F194" i="3"/>
  <c r="I194" i="3" s="1"/>
  <c r="F48" i="3"/>
  <c r="I48" i="3" s="1"/>
  <c r="F155" i="3"/>
  <c r="I155" i="3" s="1"/>
  <c r="F45" i="3"/>
  <c r="I45" i="3" s="1"/>
  <c r="F100" i="3"/>
  <c r="I100" i="3" s="1"/>
  <c r="F244" i="3"/>
  <c r="I244" i="3" s="1"/>
  <c r="F226" i="3"/>
  <c r="I226" i="3" s="1"/>
  <c r="F208" i="3"/>
  <c r="I208" i="3" s="1"/>
  <c r="F188" i="3"/>
  <c r="I188" i="3" s="1"/>
  <c r="F170" i="3"/>
  <c r="I170" i="3" s="1"/>
  <c r="F152" i="3"/>
  <c r="I152" i="3" s="1"/>
  <c r="F134" i="3"/>
  <c r="I134" i="3" s="1"/>
  <c r="F116" i="3"/>
  <c r="I116" i="3" s="1"/>
  <c r="F6" i="3"/>
  <c r="I6" i="3" s="1"/>
  <c r="F212" i="3"/>
  <c r="I212" i="3" s="1"/>
  <c r="F28" i="3"/>
  <c r="I28" i="3" s="1"/>
  <c r="F211" i="3"/>
  <c r="I211" i="3" s="1"/>
  <c r="F119" i="3"/>
  <c r="I119" i="3" s="1"/>
  <c r="F27" i="3"/>
  <c r="I27" i="3" s="1"/>
  <c r="F228" i="3"/>
  <c r="I228" i="3" s="1"/>
  <c r="F172" i="3"/>
  <c r="I172" i="3" s="1"/>
  <c r="F136" i="3"/>
  <c r="I136" i="3" s="1"/>
  <c r="F44" i="3"/>
  <c r="I44" i="3" s="1"/>
  <c r="F42" i="3"/>
  <c r="I42" i="3" s="1"/>
  <c r="F243" i="3"/>
  <c r="I243" i="3" s="1"/>
  <c r="F225" i="3"/>
  <c r="I225" i="3" s="1"/>
  <c r="F205" i="3"/>
  <c r="I205" i="3" s="1"/>
  <c r="F187" i="3"/>
  <c r="I187" i="3" s="1"/>
  <c r="F169" i="3"/>
  <c r="I169" i="3" s="1"/>
  <c r="F151" i="3"/>
  <c r="I151" i="3" s="1"/>
  <c r="F133" i="3"/>
  <c r="I133" i="3" s="1"/>
  <c r="F115" i="3"/>
  <c r="I115" i="3" s="1"/>
  <c r="F97" i="3"/>
  <c r="I97" i="3" s="1"/>
  <c r="F77" i="3"/>
  <c r="I77" i="3" s="1"/>
  <c r="F59" i="3"/>
  <c r="I59" i="3" s="1"/>
  <c r="F41" i="3"/>
  <c r="I41" i="3" s="1"/>
  <c r="F23" i="3"/>
  <c r="I23" i="3" s="1"/>
  <c r="F5" i="3"/>
  <c r="I5" i="3" s="1"/>
  <c r="F230" i="3"/>
  <c r="I230" i="3" s="1"/>
  <c r="F10" i="3"/>
  <c r="I10" i="3" s="1"/>
  <c r="F3" i="3"/>
  <c r="I3" i="3" s="1"/>
  <c r="F137" i="3"/>
  <c r="I137" i="3" s="1"/>
  <c r="F9" i="3"/>
  <c r="I9" i="3" s="1"/>
  <c r="F192" i="3"/>
  <c r="I192" i="3" s="1"/>
  <c r="F154" i="3"/>
  <c r="I154" i="3" s="1"/>
  <c r="F26" i="3"/>
  <c r="I26" i="3" s="1"/>
  <c r="F24" i="3"/>
  <c r="I24" i="3" s="1"/>
  <c r="F242" i="3"/>
  <c r="I242" i="3" s="1"/>
  <c r="F224" i="3"/>
  <c r="I224" i="3" s="1"/>
  <c r="F204" i="3"/>
  <c r="I204" i="3" s="1"/>
  <c r="F186" i="3"/>
  <c r="I186" i="3" s="1"/>
  <c r="F168" i="3"/>
  <c r="I168" i="3" s="1"/>
  <c r="F150" i="3"/>
  <c r="I150" i="3" s="1"/>
  <c r="F132" i="3"/>
  <c r="I132" i="3" s="1"/>
  <c r="F114" i="3"/>
  <c r="I114" i="3" s="1"/>
  <c r="F96" i="3"/>
  <c r="I96" i="3" s="1"/>
  <c r="F76" i="3"/>
  <c r="I76" i="3" s="1"/>
  <c r="F58" i="3"/>
  <c r="I58" i="3" s="1"/>
  <c r="F40" i="3"/>
  <c r="I40" i="3" s="1"/>
  <c r="F22" i="3"/>
  <c r="I22" i="3" s="1"/>
  <c r="F4" i="3"/>
  <c r="I4" i="3" s="1"/>
  <c r="F120" i="3"/>
  <c r="I120" i="3" s="1"/>
  <c r="F118" i="3"/>
  <c r="I118" i="3" s="1"/>
  <c r="F60" i="3"/>
  <c r="I60" i="3" s="1"/>
  <c r="F241" i="3"/>
  <c r="I241" i="3" s="1"/>
  <c r="F221" i="3"/>
  <c r="I221" i="3" s="1"/>
  <c r="F203" i="3"/>
  <c r="I203" i="3" s="1"/>
  <c r="F185" i="3"/>
  <c r="I185" i="3" s="1"/>
  <c r="F167" i="3"/>
  <c r="I167" i="3" s="1"/>
  <c r="F149" i="3"/>
  <c r="I149" i="3" s="1"/>
  <c r="F131" i="3"/>
  <c r="I131" i="3" s="1"/>
  <c r="F113" i="3"/>
  <c r="I113" i="3" s="1"/>
  <c r="F93" i="3"/>
  <c r="I93" i="3" s="1"/>
  <c r="F75" i="3"/>
  <c r="I75" i="3" s="1"/>
  <c r="F57" i="3"/>
  <c r="I57" i="3" s="1"/>
  <c r="F39" i="3"/>
  <c r="I39" i="3" s="1"/>
  <c r="F21" i="3"/>
  <c r="I21" i="3" s="1"/>
  <c r="G250" i="3"/>
  <c r="J250" i="3" s="1"/>
  <c r="F176" i="3"/>
  <c r="I176" i="3" s="1"/>
  <c r="F138" i="3"/>
  <c r="I138" i="3" s="1"/>
  <c r="F84" i="3"/>
  <c r="I84" i="3" s="1"/>
  <c r="F247" i="3"/>
  <c r="I247" i="3" s="1"/>
  <c r="F193" i="3"/>
  <c r="I193" i="3" s="1"/>
  <c r="F83" i="3"/>
  <c r="I83" i="3" s="1"/>
  <c r="F210" i="3"/>
  <c r="I210" i="3" s="1"/>
  <c r="F8" i="3"/>
  <c r="I8" i="3" s="1"/>
  <c r="F80" i="3"/>
  <c r="I80" i="3" s="1"/>
  <c r="F240" i="3"/>
  <c r="I240" i="3" s="1"/>
  <c r="F220" i="3"/>
  <c r="I220" i="3" s="1"/>
  <c r="F202" i="3"/>
  <c r="I202" i="3" s="1"/>
  <c r="F184" i="3"/>
  <c r="I184" i="3" s="1"/>
  <c r="F166" i="3"/>
  <c r="I166" i="3" s="1"/>
  <c r="F148" i="3"/>
  <c r="I148" i="3" s="1"/>
  <c r="F130" i="3"/>
  <c r="I130" i="3" s="1"/>
  <c r="F112" i="3"/>
  <c r="I112" i="3" s="1"/>
  <c r="F92" i="3"/>
  <c r="I92" i="3" s="1"/>
  <c r="F74" i="3"/>
  <c r="I74" i="3" s="1"/>
  <c r="F56" i="3"/>
  <c r="I56" i="3" s="1"/>
  <c r="F38" i="3"/>
  <c r="I38" i="3" s="1"/>
  <c r="F20" i="3"/>
  <c r="I20" i="3" s="1"/>
  <c r="G234" i="3"/>
  <c r="J234" i="3" s="1"/>
  <c r="F102" i="3"/>
  <c r="I102" i="3" s="1"/>
  <c r="F101" i="3"/>
  <c r="I101" i="3" s="1"/>
  <c r="F246" i="3"/>
  <c r="I246" i="3" s="1"/>
  <c r="F64" i="3"/>
  <c r="I64" i="3" s="1"/>
  <c r="F98" i="3"/>
  <c r="I98" i="3" s="1"/>
  <c r="F237" i="3"/>
  <c r="I237" i="3" s="1"/>
  <c r="F219" i="3"/>
  <c r="I219" i="3" s="1"/>
  <c r="F201" i="3"/>
  <c r="I201" i="3" s="1"/>
  <c r="F183" i="3"/>
  <c r="I183" i="3" s="1"/>
  <c r="F165" i="3"/>
  <c r="I165" i="3" s="1"/>
  <c r="F147" i="3"/>
  <c r="I147" i="3" s="1"/>
  <c r="F129" i="3"/>
  <c r="I129" i="3" s="1"/>
  <c r="F109" i="3"/>
  <c r="I109" i="3" s="1"/>
  <c r="F91" i="3"/>
  <c r="I91" i="3" s="1"/>
  <c r="F73" i="3"/>
  <c r="I73" i="3" s="1"/>
  <c r="F55" i="3"/>
  <c r="I55" i="3" s="1"/>
  <c r="F37" i="3"/>
  <c r="I37" i="3" s="1"/>
  <c r="F19" i="3"/>
  <c r="I19" i="3" s="1"/>
  <c r="G218" i="3"/>
  <c r="J218" i="3" s="1"/>
  <c r="F236" i="3"/>
  <c r="I236" i="3" s="1"/>
  <c r="F218" i="3"/>
  <c r="I218" i="3" s="1"/>
  <c r="F200" i="3"/>
  <c r="I200" i="3" s="1"/>
  <c r="F182" i="3"/>
  <c r="I182" i="3" s="1"/>
  <c r="F164" i="3"/>
  <c r="I164" i="3" s="1"/>
  <c r="F146" i="3"/>
  <c r="I146" i="3" s="1"/>
  <c r="F128" i="3"/>
  <c r="I128" i="3" s="1"/>
  <c r="F108" i="3"/>
  <c r="I108" i="3" s="1"/>
  <c r="F90" i="3"/>
  <c r="I90" i="3" s="1"/>
  <c r="F72" i="3"/>
  <c r="I72" i="3" s="1"/>
  <c r="F54" i="3"/>
  <c r="I54" i="3" s="1"/>
  <c r="F36" i="3"/>
  <c r="I36" i="3" s="1"/>
  <c r="F18" i="3"/>
  <c r="I18" i="3" s="1"/>
  <c r="G202" i="3"/>
  <c r="J202" i="3" s="1"/>
  <c r="G186" i="3"/>
  <c r="J186" i="3" s="1"/>
  <c r="F253" i="3"/>
  <c r="I253" i="3" s="1"/>
  <c r="F235" i="3"/>
  <c r="I235" i="3" s="1"/>
  <c r="F217" i="3"/>
  <c r="I217" i="3" s="1"/>
  <c r="F199" i="3"/>
  <c r="I199" i="3" s="1"/>
  <c r="F181" i="3"/>
  <c r="I181" i="3" s="1"/>
  <c r="F163" i="3"/>
  <c r="I163" i="3" s="1"/>
  <c r="F145" i="3"/>
  <c r="I145" i="3" s="1"/>
  <c r="F125" i="3"/>
  <c r="I125" i="3" s="1"/>
  <c r="F107" i="3"/>
  <c r="I107" i="3" s="1"/>
  <c r="F89" i="3"/>
  <c r="I89" i="3" s="1"/>
  <c r="F71" i="3"/>
  <c r="I71" i="3" s="1"/>
  <c r="F53" i="3"/>
  <c r="I53" i="3" s="1"/>
  <c r="F35" i="3"/>
  <c r="I35" i="3" s="1"/>
  <c r="F17" i="3"/>
  <c r="I17" i="3" s="1"/>
  <c r="F252" i="3"/>
  <c r="I252" i="3" s="1"/>
  <c r="F234" i="3"/>
  <c r="I234" i="3" s="1"/>
  <c r="F216" i="3"/>
  <c r="I216" i="3" s="1"/>
  <c r="F198" i="3"/>
  <c r="I198" i="3" s="1"/>
  <c r="F180" i="3"/>
  <c r="I180" i="3" s="1"/>
  <c r="F162" i="3"/>
  <c r="I162" i="3" s="1"/>
  <c r="F144" i="3"/>
  <c r="I144" i="3" s="1"/>
  <c r="F124" i="3"/>
  <c r="I124" i="3" s="1"/>
  <c r="F106" i="3"/>
  <c r="I106" i="3" s="1"/>
  <c r="F88" i="3"/>
  <c r="I88" i="3" s="1"/>
  <c r="F70" i="3"/>
  <c r="I70" i="3" s="1"/>
  <c r="F52" i="3"/>
  <c r="I52" i="3" s="1"/>
  <c r="F34" i="3"/>
  <c r="I34" i="3" s="1"/>
  <c r="F16" i="3"/>
  <c r="I16" i="3" s="1"/>
  <c r="G170" i="3"/>
  <c r="J170" i="3" s="1"/>
  <c r="F251" i="3"/>
  <c r="I251" i="3" s="1"/>
  <c r="F233" i="3"/>
  <c r="I233" i="3" s="1"/>
  <c r="F215" i="3"/>
  <c r="I215" i="3" s="1"/>
  <c r="F197" i="3"/>
  <c r="I197" i="3" s="1"/>
  <c r="F179" i="3"/>
  <c r="I179" i="3" s="1"/>
  <c r="F161" i="3"/>
  <c r="I161" i="3" s="1"/>
  <c r="F141" i="3"/>
  <c r="I141" i="3" s="1"/>
  <c r="F123" i="3"/>
  <c r="I123" i="3" s="1"/>
  <c r="F105" i="3"/>
  <c r="I105" i="3" s="1"/>
  <c r="F87" i="3"/>
  <c r="I87" i="3" s="1"/>
  <c r="F69" i="3"/>
  <c r="I69" i="3" s="1"/>
  <c r="F51" i="3"/>
  <c r="I51" i="3" s="1"/>
  <c r="F33" i="3"/>
  <c r="I33" i="3" s="1"/>
  <c r="F13" i="3"/>
  <c r="I13" i="3" s="1"/>
  <c r="G154" i="3"/>
  <c r="J154" i="3" s="1"/>
  <c r="F250" i="3"/>
  <c r="I250" i="3" s="1"/>
  <c r="F232" i="3"/>
  <c r="I232" i="3" s="1"/>
  <c r="F214" i="3"/>
  <c r="I214" i="3" s="1"/>
  <c r="F196" i="3"/>
  <c r="I196" i="3" s="1"/>
  <c r="F178" i="3"/>
  <c r="I178" i="3" s="1"/>
  <c r="F160" i="3"/>
  <c r="I160" i="3" s="1"/>
  <c r="F140" i="3"/>
  <c r="I140" i="3" s="1"/>
  <c r="F122" i="3"/>
  <c r="I122" i="3" s="1"/>
  <c r="F104" i="3"/>
  <c r="I104" i="3" s="1"/>
  <c r="F86" i="3"/>
  <c r="I86" i="3" s="1"/>
  <c r="F68" i="3"/>
  <c r="I68" i="3" s="1"/>
  <c r="F50" i="3"/>
  <c r="I50" i="3" s="1"/>
  <c r="F32" i="3"/>
  <c r="I32" i="3" s="1"/>
  <c r="F12" i="3"/>
  <c r="I12" i="3" s="1"/>
  <c r="G138" i="3"/>
  <c r="J138" i="3" s="1"/>
  <c r="F249" i="3"/>
  <c r="I249" i="3" s="1"/>
  <c r="F231" i="3"/>
  <c r="I231" i="3" s="1"/>
  <c r="F213" i="3"/>
  <c r="I213" i="3" s="1"/>
  <c r="F195" i="3"/>
  <c r="I195" i="3" s="1"/>
  <c r="F177" i="3"/>
  <c r="I177" i="3" s="1"/>
  <c r="F157" i="3"/>
  <c r="I157" i="3" s="1"/>
  <c r="F139" i="3"/>
  <c r="I139" i="3" s="1"/>
  <c r="F121" i="3"/>
  <c r="I121" i="3" s="1"/>
  <c r="F103" i="3"/>
  <c r="I103" i="3" s="1"/>
  <c r="F85" i="3"/>
  <c r="I85" i="3" s="1"/>
  <c r="F67" i="3"/>
  <c r="I67" i="3" s="1"/>
  <c r="F49" i="3"/>
  <c r="I49" i="3" s="1"/>
  <c r="F29" i="3"/>
  <c r="I29" i="3" s="1"/>
  <c r="F11" i="3"/>
  <c r="I11" i="3" s="1"/>
  <c r="G105" i="3"/>
  <c r="J105" i="3" s="1"/>
  <c r="G89" i="3"/>
  <c r="J89" i="3" s="1"/>
  <c r="G67" i="3"/>
  <c r="J67" i="3" s="1"/>
  <c r="G66" i="3"/>
  <c r="J66" i="3" s="1"/>
  <c r="G241" i="3"/>
  <c r="J241" i="3" s="1"/>
  <c r="G225" i="3"/>
  <c r="J225" i="3" s="1"/>
  <c r="G209" i="3"/>
  <c r="J209" i="3" s="1"/>
  <c r="G193" i="3"/>
  <c r="J193" i="3" s="1"/>
  <c r="G177" i="3"/>
  <c r="J177" i="3" s="1"/>
  <c r="G161" i="3"/>
  <c r="J161" i="3" s="1"/>
  <c r="G145" i="3"/>
  <c r="J145" i="3" s="1"/>
  <c r="G129" i="3"/>
  <c r="J129" i="3" s="1"/>
  <c r="G113" i="3"/>
  <c r="J113" i="3" s="1"/>
  <c r="G97" i="3"/>
  <c r="J97" i="3" s="1"/>
  <c r="G81" i="3"/>
  <c r="J81" i="3" s="1"/>
  <c r="G65" i="3"/>
  <c r="J65" i="3" s="1"/>
  <c r="G49" i="3"/>
  <c r="J49" i="3" s="1"/>
  <c r="G33" i="3"/>
  <c r="J33" i="3" s="1"/>
  <c r="G17" i="3"/>
  <c r="J17" i="3" s="1"/>
  <c r="G73" i="3"/>
  <c r="J73" i="3" s="1"/>
  <c r="G227" i="3"/>
  <c r="J227" i="3" s="1"/>
  <c r="G51" i="3"/>
  <c r="J51" i="3" s="1"/>
  <c r="G130" i="3"/>
  <c r="J130" i="3" s="1"/>
  <c r="G240" i="3"/>
  <c r="J240" i="3" s="1"/>
  <c r="G224" i="3"/>
  <c r="J224" i="3" s="1"/>
  <c r="G208" i="3"/>
  <c r="J208" i="3" s="1"/>
  <c r="G192" i="3"/>
  <c r="J192" i="3" s="1"/>
  <c r="G176" i="3"/>
  <c r="J176" i="3" s="1"/>
  <c r="G160" i="3"/>
  <c r="J160" i="3" s="1"/>
  <c r="G144" i="3"/>
  <c r="J144" i="3" s="1"/>
  <c r="G128" i="3"/>
  <c r="J128" i="3" s="1"/>
  <c r="G112" i="3"/>
  <c r="J112" i="3" s="1"/>
  <c r="G96" i="3"/>
  <c r="J96" i="3" s="1"/>
  <c r="G80" i="3"/>
  <c r="J80" i="3" s="1"/>
  <c r="G64" i="3"/>
  <c r="J64" i="3" s="1"/>
  <c r="G48" i="3"/>
  <c r="J48" i="3" s="1"/>
  <c r="G32" i="3"/>
  <c r="J32" i="3" s="1"/>
  <c r="G16" i="3"/>
  <c r="J16" i="3" s="1"/>
  <c r="G242" i="3"/>
  <c r="J242" i="3" s="1"/>
  <c r="G194" i="3"/>
  <c r="J194" i="3" s="1"/>
  <c r="G146" i="3"/>
  <c r="J146" i="3" s="1"/>
  <c r="G98" i="3"/>
  <c r="J98" i="3" s="1"/>
  <c r="G18" i="3"/>
  <c r="J18" i="3" s="1"/>
  <c r="G239" i="3"/>
  <c r="J239" i="3" s="1"/>
  <c r="G223" i="3"/>
  <c r="J223" i="3" s="1"/>
  <c r="G207" i="3"/>
  <c r="J207" i="3" s="1"/>
  <c r="G191" i="3"/>
  <c r="J191" i="3" s="1"/>
  <c r="G175" i="3"/>
  <c r="J175" i="3" s="1"/>
  <c r="G159" i="3"/>
  <c r="J159" i="3" s="1"/>
  <c r="G143" i="3"/>
  <c r="J143" i="3" s="1"/>
  <c r="G127" i="3"/>
  <c r="J127" i="3" s="1"/>
  <c r="G111" i="3"/>
  <c r="J111" i="3" s="1"/>
  <c r="G95" i="3"/>
  <c r="J95" i="3" s="1"/>
  <c r="G79" i="3"/>
  <c r="J79" i="3" s="1"/>
  <c r="G63" i="3"/>
  <c r="J63" i="3" s="1"/>
  <c r="G47" i="3"/>
  <c r="J47" i="3" s="1"/>
  <c r="G31" i="3"/>
  <c r="J31" i="3" s="1"/>
  <c r="G15" i="3"/>
  <c r="J15" i="3" s="1"/>
  <c r="G14" i="3"/>
  <c r="J14" i="3" s="1"/>
  <c r="G243" i="3"/>
  <c r="J243" i="3" s="1"/>
  <c r="G211" i="3"/>
  <c r="J211" i="3" s="1"/>
  <c r="G179" i="3"/>
  <c r="J179" i="3" s="1"/>
  <c r="G147" i="3"/>
  <c r="J147" i="3" s="1"/>
  <c r="G115" i="3"/>
  <c r="J115" i="3" s="1"/>
  <c r="G35" i="3"/>
  <c r="J35" i="3" s="1"/>
  <c r="G226" i="3"/>
  <c r="J226" i="3" s="1"/>
  <c r="G178" i="3"/>
  <c r="J178" i="3" s="1"/>
  <c r="G50" i="3"/>
  <c r="J50" i="3" s="1"/>
  <c r="G254" i="3"/>
  <c r="J254" i="3" s="1"/>
  <c r="G238" i="3"/>
  <c r="J238" i="3" s="1"/>
  <c r="G222" i="3"/>
  <c r="J222" i="3" s="1"/>
  <c r="G206" i="3"/>
  <c r="J206" i="3" s="1"/>
  <c r="G190" i="3"/>
  <c r="J190" i="3" s="1"/>
  <c r="G174" i="3"/>
  <c r="J174" i="3" s="1"/>
  <c r="G158" i="3"/>
  <c r="J158" i="3" s="1"/>
  <c r="G142" i="3"/>
  <c r="J142" i="3" s="1"/>
  <c r="G126" i="3"/>
  <c r="J126" i="3" s="1"/>
  <c r="G110" i="3"/>
  <c r="J110" i="3" s="1"/>
  <c r="G94" i="3"/>
  <c r="J94" i="3" s="1"/>
  <c r="G78" i="3"/>
  <c r="J78" i="3" s="1"/>
  <c r="G62" i="3"/>
  <c r="J62" i="3" s="1"/>
  <c r="G30" i="3"/>
  <c r="J30" i="3" s="1"/>
  <c r="G253" i="3"/>
  <c r="J253" i="3" s="1"/>
  <c r="G237" i="3"/>
  <c r="J237" i="3" s="1"/>
  <c r="G221" i="3"/>
  <c r="J221" i="3" s="1"/>
  <c r="G205" i="3"/>
  <c r="J205" i="3" s="1"/>
  <c r="G189" i="3"/>
  <c r="J189" i="3" s="1"/>
  <c r="G173" i="3"/>
  <c r="J173" i="3" s="1"/>
  <c r="G157" i="3"/>
  <c r="J157" i="3" s="1"/>
  <c r="G141" i="3"/>
  <c r="J141" i="3" s="1"/>
  <c r="G125" i="3"/>
  <c r="J125" i="3" s="1"/>
  <c r="G109" i="3"/>
  <c r="J109" i="3" s="1"/>
  <c r="G93" i="3"/>
  <c r="J93" i="3" s="1"/>
  <c r="G77" i="3"/>
  <c r="J77" i="3" s="1"/>
  <c r="G61" i="3"/>
  <c r="J61" i="3" s="1"/>
  <c r="G45" i="3"/>
  <c r="J45" i="3" s="1"/>
  <c r="G29" i="3"/>
  <c r="J29" i="3" s="1"/>
  <c r="G13" i="3"/>
  <c r="J13" i="3" s="1"/>
  <c r="G249" i="3"/>
  <c r="J249" i="3" s="1"/>
  <c r="G201" i="3"/>
  <c r="J201" i="3" s="1"/>
  <c r="G169" i="3"/>
  <c r="J169" i="3" s="1"/>
  <c r="G121" i="3"/>
  <c r="J121" i="3" s="1"/>
  <c r="G57" i="3"/>
  <c r="J57" i="3" s="1"/>
  <c r="G195" i="3"/>
  <c r="J195" i="3" s="1"/>
  <c r="G163" i="3"/>
  <c r="J163" i="3" s="1"/>
  <c r="G131" i="3"/>
  <c r="J131" i="3" s="1"/>
  <c r="G99" i="3"/>
  <c r="J99" i="3" s="1"/>
  <c r="G19" i="3"/>
  <c r="J19" i="3" s="1"/>
  <c r="G210" i="3"/>
  <c r="J210" i="3" s="1"/>
  <c r="G162" i="3"/>
  <c r="J162" i="3" s="1"/>
  <c r="G114" i="3"/>
  <c r="J114" i="3" s="1"/>
  <c r="G82" i="3"/>
  <c r="J82" i="3" s="1"/>
  <c r="G34" i="3"/>
  <c r="J34" i="3" s="1"/>
  <c r="G46" i="3"/>
  <c r="J46" i="3" s="1"/>
  <c r="G252" i="3"/>
  <c r="J252" i="3" s="1"/>
  <c r="G236" i="3"/>
  <c r="J236" i="3" s="1"/>
  <c r="G220" i="3"/>
  <c r="J220" i="3" s="1"/>
  <c r="G204" i="3"/>
  <c r="J204" i="3" s="1"/>
  <c r="G188" i="3"/>
  <c r="J188" i="3" s="1"/>
  <c r="G172" i="3"/>
  <c r="J172" i="3" s="1"/>
  <c r="G156" i="3"/>
  <c r="J156" i="3" s="1"/>
  <c r="G140" i="3"/>
  <c r="J140" i="3" s="1"/>
  <c r="G124" i="3"/>
  <c r="J124" i="3" s="1"/>
  <c r="G108" i="3"/>
  <c r="J108" i="3" s="1"/>
  <c r="G92" i="3"/>
  <c r="J92" i="3" s="1"/>
  <c r="G76" i="3"/>
  <c r="J76" i="3" s="1"/>
  <c r="G60" i="3"/>
  <c r="J60" i="3" s="1"/>
  <c r="G44" i="3"/>
  <c r="J44" i="3" s="1"/>
  <c r="G28" i="3"/>
  <c r="J28" i="3" s="1"/>
  <c r="G12" i="3"/>
  <c r="J12" i="3" s="1"/>
  <c r="G83" i="3"/>
  <c r="J83" i="3" s="1"/>
  <c r="G251" i="3"/>
  <c r="J251" i="3" s="1"/>
  <c r="G235" i="3"/>
  <c r="J235" i="3" s="1"/>
  <c r="G219" i="3"/>
  <c r="J219" i="3" s="1"/>
  <c r="G203" i="3"/>
  <c r="J203" i="3" s="1"/>
  <c r="G187" i="3"/>
  <c r="J187" i="3" s="1"/>
  <c r="G171" i="3"/>
  <c r="J171" i="3" s="1"/>
  <c r="G155" i="3"/>
  <c r="J155" i="3" s="1"/>
  <c r="G139" i="3"/>
  <c r="J139" i="3" s="1"/>
  <c r="G123" i="3"/>
  <c r="J123" i="3" s="1"/>
  <c r="G107" i="3"/>
  <c r="J107" i="3" s="1"/>
  <c r="G91" i="3"/>
  <c r="J91" i="3" s="1"/>
  <c r="G75" i="3"/>
  <c r="J75" i="3" s="1"/>
  <c r="G59" i="3"/>
  <c r="J59" i="3" s="1"/>
  <c r="G43" i="3"/>
  <c r="J43" i="3" s="1"/>
  <c r="G27" i="3"/>
  <c r="J27" i="3" s="1"/>
  <c r="G11" i="3"/>
  <c r="J11" i="3" s="1"/>
  <c r="G122" i="3"/>
  <c r="J122" i="3" s="1"/>
  <c r="G106" i="3"/>
  <c r="J106" i="3" s="1"/>
  <c r="G90" i="3"/>
  <c r="J90" i="3" s="1"/>
  <c r="G74" i="3"/>
  <c r="J74" i="3" s="1"/>
  <c r="G58" i="3"/>
  <c r="J58" i="3" s="1"/>
  <c r="G42" i="3"/>
  <c r="J42" i="3" s="1"/>
  <c r="G26" i="3"/>
  <c r="J26" i="3" s="1"/>
  <c r="G10" i="3"/>
  <c r="J10" i="3" s="1"/>
  <c r="G9" i="3"/>
  <c r="J9" i="3" s="1"/>
  <c r="G233" i="3"/>
  <c r="J233" i="3" s="1"/>
  <c r="G185" i="3"/>
  <c r="J185" i="3" s="1"/>
  <c r="G153" i="3"/>
  <c r="J153" i="3" s="1"/>
  <c r="G25" i="3"/>
  <c r="J25" i="3" s="1"/>
  <c r="G248" i="3"/>
  <c r="J248" i="3" s="1"/>
  <c r="G216" i="3"/>
  <c r="J216" i="3" s="1"/>
  <c r="G184" i="3"/>
  <c r="J184" i="3" s="1"/>
  <c r="G168" i="3"/>
  <c r="J168" i="3" s="1"/>
  <c r="G136" i="3"/>
  <c r="J136" i="3" s="1"/>
  <c r="G120" i="3"/>
  <c r="J120" i="3" s="1"/>
  <c r="G104" i="3"/>
  <c r="J104" i="3" s="1"/>
  <c r="G88" i="3"/>
  <c r="J88" i="3" s="1"/>
  <c r="G72" i="3"/>
  <c r="J72" i="3" s="1"/>
  <c r="G56" i="3"/>
  <c r="J56" i="3" s="1"/>
  <c r="G40" i="3"/>
  <c r="J40" i="3" s="1"/>
  <c r="G24" i="3"/>
  <c r="J24" i="3" s="1"/>
  <c r="G231" i="3"/>
  <c r="J231" i="3" s="1"/>
  <c r="G199" i="3"/>
  <c r="J199" i="3" s="1"/>
  <c r="G167" i="3"/>
  <c r="J167" i="3" s="1"/>
  <c r="G135" i="3"/>
  <c r="J135" i="3" s="1"/>
  <c r="G103" i="3"/>
  <c r="J103" i="3" s="1"/>
  <c r="G71" i="3"/>
  <c r="J71" i="3" s="1"/>
  <c r="G39" i="3"/>
  <c r="J39" i="3" s="1"/>
  <c r="G23" i="3"/>
  <c r="J23" i="3" s="1"/>
  <c r="G246" i="3"/>
  <c r="J246" i="3" s="1"/>
  <c r="G214" i="3"/>
  <c r="J214" i="3" s="1"/>
  <c r="G182" i="3"/>
  <c r="J182" i="3" s="1"/>
  <c r="G150" i="3"/>
  <c r="J150" i="3" s="1"/>
  <c r="G118" i="3"/>
  <c r="J118" i="3" s="1"/>
  <c r="G86" i="3"/>
  <c r="J86" i="3" s="1"/>
  <c r="G70" i="3"/>
  <c r="J70" i="3" s="1"/>
  <c r="G38" i="3"/>
  <c r="J38" i="3" s="1"/>
  <c r="G6" i="3"/>
  <c r="J6" i="3" s="1"/>
  <c r="F239" i="3"/>
  <c r="I239" i="3" s="1"/>
  <c r="F223" i="3"/>
  <c r="I223" i="3" s="1"/>
  <c r="F207" i="3"/>
  <c r="I207" i="3" s="1"/>
  <c r="F191" i="3"/>
  <c r="I191" i="3" s="1"/>
  <c r="F175" i="3"/>
  <c r="I175" i="3" s="1"/>
  <c r="F159" i="3"/>
  <c r="I159" i="3" s="1"/>
  <c r="F143" i="3"/>
  <c r="I143" i="3" s="1"/>
  <c r="F127" i="3"/>
  <c r="I127" i="3" s="1"/>
  <c r="F111" i="3"/>
  <c r="I111" i="3" s="1"/>
  <c r="F95" i="3"/>
  <c r="I95" i="3" s="1"/>
  <c r="F79" i="3"/>
  <c r="I79" i="3" s="1"/>
  <c r="F63" i="3"/>
  <c r="I63" i="3" s="1"/>
  <c r="F47" i="3"/>
  <c r="I47" i="3" s="1"/>
  <c r="F31" i="3"/>
  <c r="I31" i="3" s="1"/>
  <c r="F15" i="3"/>
  <c r="I15" i="3" s="1"/>
  <c r="G245" i="3"/>
  <c r="J245" i="3" s="1"/>
  <c r="G229" i="3"/>
  <c r="J229" i="3" s="1"/>
  <c r="G213" i="3"/>
  <c r="J213" i="3" s="1"/>
  <c r="G197" i="3"/>
  <c r="J197" i="3" s="1"/>
  <c r="G181" i="3"/>
  <c r="J181" i="3" s="1"/>
  <c r="G165" i="3"/>
  <c r="J165" i="3" s="1"/>
  <c r="G149" i="3"/>
  <c r="J149" i="3" s="1"/>
  <c r="G133" i="3"/>
  <c r="J133" i="3" s="1"/>
  <c r="G117" i="3"/>
  <c r="J117" i="3" s="1"/>
  <c r="G101" i="3"/>
  <c r="J101" i="3" s="1"/>
  <c r="G85" i="3"/>
  <c r="J85" i="3" s="1"/>
  <c r="G69" i="3"/>
  <c r="J69" i="3" s="1"/>
  <c r="G53" i="3"/>
  <c r="J53" i="3" s="1"/>
  <c r="G37" i="3"/>
  <c r="J37" i="3" s="1"/>
  <c r="G21" i="3"/>
  <c r="J21" i="3" s="1"/>
  <c r="G5" i="3"/>
  <c r="J5" i="3" s="1"/>
  <c r="G3" i="3"/>
  <c r="J3" i="3" s="1"/>
  <c r="G217" i="3"/>
  <c r="J217" i="3" s="1"/>
  <c r="G137" i="3"/>
  <c r="J137" i="3" s="1"/>
  <c r="G41" i="3"/>
  <c r="J41" i="3" s="1"/>
  <c r="G232" i="3"/>
  <c r="J232" i="3" s="1"/>
  <c r="G200" i="3"/>
  <c r="J200" i="3" s="1"/>
  <c r="G152" i="3"/>
  <c r="J152" i="3" s="1"/>
  <c r="G8" i="3"/>
  <c r="J8" i="3" s="1"/>
  <c r="G247" i="3"/>
  <c r="J247" i="3" s="1"/>
  <c r="G215" i="3"/>
  <c r="J215" i="3" s="1"/>
  <c r="G183" i="3"/>
  <c r="J183" i="3" s="1"/>
  <c r="G151" i="3"/>
  <c r="J151" i="3" s="1"/>
  <c r="G119" i="3"/>
  <c r="J119" i="3" s="1"/>
  <c r="G87" i="3"/>
  <c r="J87" i="3" s="1"/>
  <c r="G55" i="3"/>
  <c r="J55" i="3" s="1"/>
  <c r="G7" i="3"/>
  <c r="J7" i="3" s="1"/>
  <c r="G230" i="3"/>
  <c r="J230" i="3" s="1"/>
  <c r="G198" i="3"/>
  <c r="J198" i="3" s="1"/>
  <c r="G166" i="3"/>
  <c r="J166" i="3" s="1"/>
  <c r="G134" i="3"/>
  <c r="J134" i="3" s="1"/>
  <c r="G102" i="3"/>
  <c r="J102" i="3" s="1"/>
  <c r="G54" i="3"/>
  <c r="J54" i="3" s="1"/>
  <c r="G22" i="3"/>
  <c r="J22" i="3" s="1"/>
  <c r="F254" i="3"/>
  <c r="I254" i="3" s="1"/>
  <c r="F238" i="3"/>
  <c r="I238" i="3" s="1"/>
  <c r="F222" i="3"/>
  <c r="I222" i="3" s="1"/>
  <c r="F206" i="3"/>
  <c r="I206" i="3" s="1"/>
  <c r="F190" i="3"/>
  <c r="I190" i="3" s="1"/>
  <c r="F174" i="3"/>
  <c r="I174" i="3" s="1"/>
  <c r="F158" i="3"/>
  <c r="I158" i="3" s="1"/>
  <c r="F142" i="3"/>
  <c r="I142" i="3" s="1"/>
  <c r="F126" i="3"/>
  <c r="I126" i="3" s="1"/>
  <c r="F110" i="3"/>
  <c r="I110" i="3" s="1"/>
  <c r="F94" i="3"/>
  <c r="I94" i="3" s="1"/>
  <c r="F78" i="3"/>
  <c r="I78" i="3" s="1"/>
  <c r="F62" i="3"/>
  <c r="I62" i="3" s="1"/>
  <c r="F46" i="3"/>
  <c r="I46" i="3" s="1"/>
  <c r="F30" i="3"/>
  <c r="I30" i="3" s="1"/>
  <c r="G244" i="3"/>
  <c r="J244" i="3" s="1"/>
  <c r="G228" i="3"/>
  <c r="J228" i="3" s="1"/>
  <c r="G212" i="3"/>
  <c r="J212" i="3" s="1"/>
  <c r="G196" i="3"/>
  <c r="J196" i="3" s="1"/>
  <c r="G180" i="3"/>
  <c r="J180" i="3" s="1"/>
  <c r="G164" i="3"/>
  <c r="J164" i="3" s="1"/>
  <c r="G148" i="3"/>
  <c r="J148" i="3" s="1"/>
  <c r="G132" i="3"/>
  <c r="J132" i="3" s="1"/>
  <c r="G116" i="3"/>
  <c r="J116" i="3" s="1"/>
  <c r="G100" i="3"/>
  <c r="J100" i="3" s="1"/>
  <c r="G84" i="3"/>
  <c r="J84" i="3" s="1"/>
  <c r="G68" i="3"/>
  <c r="J68" i="3" s="1"/>
  <c r="G52" i="3"/>
  <c r="J52" i="3" s="1"/>
  <c r="G36" i="3"/>
  <c r="J36" i="3" s="1"/>
  <c r="G20" i="3"/>
  <c r="J20" i="3" s="1"/>
  <c r="Z31" i="3" l="1"/>
  <c r="AA31" i="3" s="1"/>
  <c r="AB31" i="3"/>
  <c r="Z13" i="3"/>
  <c r="AA13" i="3" s="1"/>
  <c r="AC13" i="3" s="1"/>
  <c r="X14" i="3"/>
  <c r="Y14" i="3" s="1"/>
  <c r="AB14" i="3" s="1"/>
  <c r="X32" i="3"/>
  <c r="Y32" i="3" s="1"/>
  <c r="AB32" i="3" s="1"/>
  <c r="J265" i="2"/>
  <c r="L265" i="3"/>
  <c r="K265" i="3"/>
  <c r="AC31" i="3" l="1"/>
  <c r="Z32" i="3"/>
  <c r="AA32" i="3" s="1"/>
  <c r="AC32" i="3" s="1"/>
  <c r="X33" i="3"/>
  <c r="Y33" i="3" s="1"/>
  <c r="AB33" i="3" s="1"/>
  <c r="Z14" i="3"/>
  <c r="AA14" i="3" s="1"/>
  <c r="AC14" i="3" s="1"/>
  <c r="X15" i="3"/>
  <c r="Y15" i="3" s="1"/>
  <c r="AB15" i="3" s="1"/>
  <c r="W3" i="1"/>
  <c r="W4" i="1" s="1"/>
  <c r="W5" i="1" s="1"/>
  <c r="Y5" i="1" s="1"/>
  <c r="V3" i="1"/>
  <c r="V4" i="1" s="1"/>
  <c r="R3" i="1"/>
  <c r="R4" i="1" s="1"/>
  <c r="Q3" i="1"/>
  <c r="Q4" i="1" s="1"/>
  <c r="M3" i="1"/>
  <c r="M4" i="1" s="1"/>
  <c r="M5" i="1" s="1"/>
  <c r="M6" i="1" s="1"/>
  <c r="M7" i="1" s="1"/>
  <c r="M8" i="1" s="1"/>
  <c r="L3" i="1"/>
  <c r="L4" i="1" s="1"/>
  <c r="H3" i="1"/>
  <c r="H4" i="1" s="1"/>
  <c r="G3" i="1"/>
  <c r="G4" i="1" s="1"/>
  <c r="G5" i="1" s="1"/>
  <c r="I4" i="1" l="1"/>
  <c r="I5" i="1"/>
  <c r="G6" i="1"/>
  <c r="J4" i="1"/>
  <c r="H5" i="1"/>
  <c r="L5" i="1"/>
  <c r="N4" i="1"/>
  <c r="M9" i="1"/>
  <c r="O9" i="1" s="1"/>
  <c r="O8" i="1"/>
  <c r="W6" i="1"/>
  <c r="W7" i="1" s="1"/>
  <c r="Y4" i="1"/>
  <c r="X34" i="3"/>
  <c r="Y34" i="3" s="1"/>
  <c r="AB34" i="3" s="1"/>
  <c r="Z33" i="3"/>
  <c r="AA33" i="3" s="1"/>
  <c r="AC33" i="3" s="1"/>
  <c r="X16" i="3"/>
  <c r="Y16" i="3" s="1"/>
  <c r="AB16" i="3" s="1"/>
  <c r="Z15" i="3"/>
  <c r="AA15" i="3" s="1"/>
  <c r="AC15" i="3" s="1"/>
  <c r="AV4" i="1"/>
  <c r="AX4" i="1" s="1"/>
  <c r="AZ4" i="1" s="1"/>
  <c r="AO4" i="1"/>
  <c r="AQ4" i="1" s="1"/>
  <c r="AS4" i="1" s="1"/>
  <c r="AH4" i="1"/>
  <c r="AJ4" i="1" s="1"/>
  <c r="AL4" i="1" s="1"/>
  <c r="BC4" i="1"/>
  <c r="BE4" i="1" s="1"/>
  <c r="BG4" i="1" s="1"/>
  <c r="T4" i="1"/>
  <c r="R5" i="1"/>
  <c r="AN4" i="1"/>
  <c r="AP4" i="1" s="1"/>
  <c r="AR4" i="1" s="1"/>
  <c r="BB4" i="1"/>
  <c r="BD4" i="1" s="1"/>
  <c r="BF4" i="1" s="1"/>
  <c r="AU4" i="1"/>
  <c r="AW4" i="1" s="1"/>
  <c r="AY4" i="1" s="1"/>
  <c r="AG4" i="1"/>
  <c r="AI4" i="1" s="1"/>
  <c r="AK4" i="1" s="1"/>
  <c r="S4" i="1"/>
  <c r="Q5" i="1"/>
  <c r="AP3" i="1"/>
  <c r="AI3" i="1"/>
  <c r="AQ3" i="1"/>
  <c r="AJ3" i="1"/>
  <c r="X4" i="1"/>
  <c r="V5" i="1"/>
  <c r="O4" i="1"/>
  <c r="O7" i="1"/>
  <c r="O6" i="1"/>
  <c r="O5" i="1"/>
  <c r="Y6" i="1" l="1"/>
  <c r="L6" i="1"/>
  <c r="N5" i="1"/>
  <c r="J5" i="1"/>
  <c r="H6" i="1"/>
  <c r="M10" i="1"/>
  <c r="M11" i="1" s="1"/>
  <c r="I6" i="1"/>
  <c r="G7" i="1"/>
  <c r="X35" i="3"/>
  <c r="Y35" i="3" s="1"/>
  <c r="AB35" i="3" s="1"/>
  <c r="Z34" i="3"/>
  <c r="AA34" i="3" s="1"/>
  <c r="AC34" i="3" s="1"/>
  <c r="X17" i="3"/>
  <c r="Y17" i="3" s="1"/>
  <c r="AB17" i="3" s="1"/>
  <c r="Z16" i="3"/>
  <c r="AA16" i="3" s="1"/>
  <c r="AC16" i="3" s="1"/>
  <c r="W8" i="1"/>
  <c r="Y7" i="1"/>
  <c r="V6" i="1"/>
  <c r="X5" i="1"/>
  <c r="AU5" i="1"/>
  <c r="AW5" i="1" s="1"/>
  <c r="AY5" i="1" s="1"/>
  <c r="AN5" i="1"/>
  <c r="AP5" i="1" s="1"/>
  <c r="AR5" i="1" s="1"/>
  <c r="BB5" i="1"/>
  <c r="S5" i="1"/>
  <c r="AG5" i="1"/>
  <c r="AI5" i="1" s="1"/>
  <c r="AK5" i="1" s="1"/>
  <c r="Q6" i="1"/>
  <c r="O10" i="1"/>
  <c r="AV5" i="1"/>
  <c r="AX5" i="1" s="1"/>
  <c r="AZ5" i="1" s="1"/>
  <c r="AO5" i="1"/>
  <c r="AQ5" i="1" s="1"/>
  <c r="AS5" i="1" s="1"/>
  <c r="AH5" i="1"/>
  <c r="AJ5" i="1" s="1"/>
  <c r="AL5" i="1" s="1"/>
  <c r="BC5" i="1"/>
  <c r="T5" i="1"/>
  <c r="R6" i="1"/>
  <c r="I7" i="1" l="1"/>
  <c r="G8" i="1"/>
  <c r="J6" i="1"/>
  <c r="H7" i="1"/>
  <c r="L7" i="1"/>
  <c r="N6" i="1"/>
  <c r="X36" i="3"/>
  <c r="Y36" i="3" s="1"/>
  <c r="AB36" i="3" s="1"/>
  <c r="Z35" i="3"/>
  <c r="AA35" i="3" s="1"/>
  <c r="AC35" i="3" s="1"/>
  <c r="X18" i="3"/>
  <c r="Y18" i="3" s="1"/>
  <c r="AB18" i="3" s="1"/>
  <c r="Z17" i="3"/>
  <c r="AA17" i="3" s="1"/>
  <c r="AC17" i="3" s="1"/>
  <c r="O11" i="1"/>
  <c r="M12" i="1"/>
  <c r="BC6" i="1"/>
  <c r="BE6" i="1" s="1"/>
  <c r="BG6" i="1" s="1"/>
  <c r="BE5" i="1"/>
  <c r="BG5" i="1" s="1"/>
  <c r="Y8" i="1"/>
  <c r="W9" i="1"/>
  <c r="AV6" i="1"/>
  <c r="AO6" i="1"/>
  <c r="AQ6" i="1" s="1"/>
  <c r="AS6" i="1" s="1"/>
  <c r="T6" i="1"/>
  <c r="R7" i="1"/>
  <c r="AH6" i="1"/>
  <c r="AJ6" i="1" s="1"/>
  <c r="AL6" i="1" s="1"/>
  <c r="AU6" i="1"/>
  <c r="Q7" i="1"/>
  <c r="AN6" i="1"/>
  <c r="AP6" i="1" s="1"/>
  <c r="AR6" i="1" s="1"/>
  <c r="S6" i="1"/>
  <c r="AG6" i="1"/>
  <c r="AI6" i="1" s="1"/>
  <c r="AK6" i="1" s="1"/>
  <c r="BB6" i="1"/>
  <c r="BD6" i="1" s="1"/>
  <c r="BF6" i="1" s="1"/>
  <c r="BD5" i="1"/>
  <c r="BF5" i="1" s="1"/>
  <c r="X6" i="1"/>
  <c r="V7" i="1"/>
  <c r="L8" i="1" l="1"/>
  <c r="N7" i="1"/>
  <c r="H8" i="1"/>
  <c r="J7" i="1"/>
  <c r="I8" i="1"/>
  <c r="G9" i="1"/>
  <c r="X37" i="3"/>
  <c r="Y37" i="3" s="1"/>
  <c r="AB37" i="3" s="1"/>
  <c r="Z36" i="3"/>
  <c r="AA36" i="3" s="1"/>
  <c r="AC36" i="3" s="1"/>
  <c r="X19" i="3"/>
  <c r="Y19" i="3" s="1"/>
  <c r="AB19" i="3" s="1"/>
  <c r="Z18" i="3"/>
  <c r="AA18" i="3" s="1"/>
  <c r="AC18" i="3" s="1"/>
  <c r="AN7" i="1"/>
  <c r="S7" i="1"/>
  <c r="Q8" i="1"/>
  <c r="AG7" i="1"/>
  <c r="AI7" i="1" s="1"/>
  <c r="AK7" i="1" s="1"/>
  <c r="BB7" i="1"/>
  <c r="BD7" i="1" s="1"/>
  <c r="BF7" i="1" s="1"/>
  <c r="AU7" i="1"/>
  <c r="AW7" i="1" s="1"/>
  <c r="AY7" i="1" s="1"/>
  <c r="AW6" i="1"/>
  <c r="AY6" i="1" s="1"/>
  <c r="O12" i="1"/>
  <c r="M13" i="1"/>
  <c r="AO7" i="1"/>
  <c r="R8" i="1"/>
  <c r="AH7" i="1"/>
  <c r="AJ7" i="1" s="1"/>
  <c r="AL7" i="1" s="1"/>
  <c r="T7" i="1"/>
  <c r="BC7" i="1"/>
  <c r="BE7" i="1" s="1"/>
  <c r="BG7" i="1" s="1"/>
  <c r="AV7" i="1"/>
  <c r="AX7" i="1" s="1"/>
  <c r="AZ7" i="1" s="1"/>
  <c r="AX6" i="1"/>
  <c r="AZ6" i="1" s="1"/>
  <c r="Y9" i="1"/>
  <c r="W10" i="1"/>
  <c r="V8" i="1"/>
  <c r="X7" i="1"/>
  <c r="I9" i="1" l="1"/>
  <c r="G10" i="1"/>
  <c r="J8" i="1"/>
  <c r="H9" i="1"/>
  <c r="L9" i="1"/>
  <c r="N8" i="1"/>
  <c r="X38" i="3"/>
  <c r="Y38" i="3" s="1"/>
  <c r="AB38" i="3" s="1"/>
  <c r="Z37" i="3"/>
  <c r="AA37" i="3" s="1"/>
  <c r="AC37" i="3" s="1"/>
  <c r="X20" i="3"/>
  <c r="Y20" i="3" s="1"/>
  <c r="AB20" i="3" s="1"/>
  <c r="Z19" i="3"/>
  <c r="AA19" i="3" s="1"/>
  <c r="AC19" i="3" s="1"/>
  <c r="V9" i="1"/>
  <c r="X8" i="1"/>
  <c r="Y10" i="1"/>
  <c r="W11" i="1"/>
  <c r="AG8" i="1"/>
  <c r="AI8" i="1" s="1"/>
  <c r="AK8" i="1" s="1"/>
  <c r="Q9" i="1"/>
  <c r="S8" i="1"/>
  <c r="AU8" i="1"/>
  <c r="AW8" i="1" s="1"/>
  <c r="AY8" i="1" s="1"/>
  <c r="BB8" i="1"/>
  <c r="BD8" i="1" s="1"/>
  <c r="BF8" i="1" s="1"/>
  <c r="AN8" i="1"/>
  <c r="AP7" i="1"/>
  <c r="AR7" i="1" s="1"/>
  <c r="T8" i="1"/>
  <c r="AH8" i="1"/>
  <c r="AJ8" i="1" s="1"/>
  <c r="AL8" i="1" s="1"/>
  <c r="R9" i="1"/>
  <c r="AV8" i="1"/>
  <c r="AX8" i="1" s="1"/>
  <c r="AZ8" i="1" s="1"/>
  <c r="BC8" i="1"/>
  <c r="BE8" i="1" s="1"/>
  <c r="BG8" i="1" s="1"/>
  <c r="AO8" i="1"/>
  <c r="AQ7" i="1"/>
  <c r="AS7" i="1" s="1"/>
  <c r="O13" i="1"/>
  <c r="M14" i="1"/>
  <c r="H10" i="1" l="1"/>
  <c r="J9" i="1"/>
  <c r="L10" i="1"/>
  <c r="N9" i="1"/>
  <c r="G11" i="1"/>
  <c r="I10" i="1"/>
  <c r="X39" i="3"/>
  <c r="Y39" i="3" s="1"/>
  <c r="AB39" i="3" s="1"/>
  <c r="Z38" i="3"/>
  <c r="AA38" i="3" s="1"/>
  <c r="AC38" i="3" s="1"/>
  <c r="X21" i="3"/>
  <c r="Y21" i="3" s="1"/>
  <c r="AB21" i="3" s="1"/>
  <c r="Z20" i="3"/>
  <c r="AA20" i="3" s="1"/>
  <c r="AC20" i="3" s="1"/>
  <c r="M15" i="1"/>
  <c r="O14" i="1"/>
  <c r="AN9" i="1"/>
  <c r="AP8" i="1"/>
  <c r="AR8" i="1" s="1"/>
  <c r="AG9" i="1"/>
  <c r="AI9" i="1" s="1"/>
  <c r="AK9" i="1" s="1"/>
  <c r="Q10" i="1"/>
  <c r="S9" i="1"/>
  <c r="AU9" i="1"/>
  <c r="AW9" i="1" s="1"/>
  <c r="AY9" i="1" s="1"/>
  <c r="BB9" i="1"/>
  <c r="BD9" i="1" s="1"/>
  <c r="BF9" i="1" s="1"/>
  <c r="AO9" i="1"/>
  <c r="AQ8" i="1"/>
  <c r="AS8" i="1" s="1"/>
  <c r="Y11" i="1"/>
  <c r="W12" i="1"/>
  <c r="AH9" i="1"/>
  <c r="AJ9" i="1" s="1"/>
  <c r="AL9" i="1" s="1"/>
  <c r="R10" i="1"/>
  <c r="T9" i="1"/>
  <c r="AV9" i="1"/>
  <c r="AX9" i="1" s="1"/>
  <c r="AZ9" i="1" s="1"/>
  <c r="BC9" i="1"/>
  <c r="BE9" i="1" s="1"/>
  <c r="BG9" i="1" s="1"/>
  <c r="V10" i="1"/>
  <c r="X9" i="1"/>
  <c r="I11" i="1" l="1"/>
  <c r="G12" i="1"/>
  <c r="L11" i="1"/>
  <c r="N10" i="1"/>
  <c r="H11" i="1"/>
  <c r="J10" i="1"/>
  <c r="X40" i="3"/>
  <c r="Y40" i="3" s="1"/>
  <c r="AB40" i="3" s="1"/>
  <c r="Z39" i="3"/>
  <c r="AA39" i="3" s="1"/>
  <c r="AC39" i="3" s="1"/>
  <c r="X22" i="3"/>
  <c r="Y22" i="3" s="1"/>
  <c r="AB22" i="3" s="1"/>
  <c r="Z21" i="3"/>
  <c r="AA21" i="3" s="1"/>
  <c r="AC21" i="3" s="1"/>
  <c r="AG10" i="1"/>
  <c r="AI10" i="1" s="1"/>
  <c r="AK10" i="1" s="1"/>
  <c r="S10" i="1"/>
  <c r="Q11" i="1"/>
  <c r="AU10" i="1"/>
  <c r="AW10" i="1" s="1"/>
  <c r="AY10" i="1" s="1"/>
  <c r="BB10" i="1"/>
  <c r="BD10" i="1" s="1"/>
  <c r="BF10" i="1" s="1"/>
  <c r="AO10" i="1"/>
  <c r="AQ9" i="1"/>
  <c r="AS9" i="1" s="1"/>
  <c r="V11" i="1"/>
  <c r="X10" i="1"/>
  <c r="AH10" i="1"/>
  <c r="AJ10" i="1" s="1"/>
  <c r="AL10" i="1" s="1"/>
  <c r="R11" i="1"/>
  <c r="T10" i="1"/>
  <c r="AV10" i="1"/>
  <c r="AX10" i="1" s="1"/>
  <c r="AZ10" i="1" s="1"/>
  <c r="BC10" i="1"/>
  <c r="BE10" i="1" s="1"/>
  <c r="BG10" i="1" s="1"/>
  <c r="AN10" i="1"/>
  <c r="AP9" i="1"/>
  <c r="AR9" i="1" s="1"/>
  <c r="W13" i="1"/>
  <c r="Y12" i="1"/>
  <c r="O15" i="1"/>
  <c r="M16" i="1"/>
  <c r="H12" i="1" l="1"/>
  <c r="J11" i="1"/>
  <c r="N11" i="1"/>
  <c r="L12" i="1"/>
  <c r="I12" i="1"/>
  <c r="G13" i="1"/>
  <c r="X41" i="3"/>
  <c r="Y41" i="3" s="1"/>
  <c r="AB41" i="3" s="1"/>
  <c r="Z40" i="3"/>
  <c r="AA40" i="3" s="1"/>
  <c r="AC40" i="3" s="1"/>
  <c r="X23" i="3"/>
  <c r="Y23" i="3" s="1"/>
  <c r="AB23" i="3" s="1"/>
  <c r="Z22" i="3"/>
  <c r="AA22" i="3" s="1"/>
  <c r="AC22" i="3" s="1"/>
  <c r="V12" i="1"/>
  <c r="X11" i="1"/>
  <c r="O16" i="1"/>
  <c r="M17" i="1"/>
  <c r="W14" i="1"/>
  <c r="Y13" i="1"/>
  <c r="AO11" i="1"/>
  <c r="AQ10" i="1"/>
  <c r="AS10" i="1" s="1"/>
  <c r="AN11" i="1"/>
  <c r="AP10" i="1"/>
  <c r="AR10" i="1" s="1"/>
  <c r="AG11" i="1"/>
  <c r="AI11" i="1" s="1"/>
  <c r="AK11" i="1" s="1"/>
  <c r="Q12" i="1"/>
  <c r="S11" i="1"/>
  <c r="AU11" i="1"/>
  <c r="AW11" i="1" s="1"/>
  <c r="AY11" i="1" s="1"/>
  <c r="BB11" i="1"/>
  <c r="BD11" i="1" s="1"/>
  <c r="BF11" i="1" s="1"/>
  <c r="AH11" i="1"/>
  <c r="AJ11" i="1" s="1"/>
  <c r="AL11" i="1" s="1"/>
  <c r="R12" i="1"/>
  <c r="T11" i="1"/>
  <c r="AV11" i="1"/>
  <c r="AX11" i="1" s="1"/>
  <c r="AZ11" i="1" s="1"/>
  <c r="BC11" i="1"/>
  <c r="BE11" i="1" s="1"/>
  <c r="BG11" i="1" s="1"/>
  <c r="G14" i="1" l="1"/>
  <c r="I13" i="1"/>
  <c r="L13" i="1"/>
  <c r="N12" i="1"/>
  <c r="H13" i="1"/>
  <c r="J12" i="1"/>
  <c r="X42" i="3"/>
  <c r="Y42" i="3" s="1"/>
  <c r="AB42" i="3" s="1"/>
  <c r="Z41" i="3"/>
  <c r="AA41" i="3" s="1"/>
  <c r="AC41" i="3" s="1"/>
  <c r="X24" i="3"/>
  <c r="Y24" i="3" s="1"/>
  <c r="AB24" i="3" s="1"/>
  <c r="Z23" i="3"/>
  <c r="AA23" i="3" s="1"/>
  <c r="AC23" i="3" s="1"/>
  <c r="AN12" i="1"/>
  <c r="AP11" i="1"/>
  <c r="AR11" i="1" s="1"/>
  <c r="W15" i="1"/>
  <c r="Y14" i="1"/>
  <c r="AO12" i="1"/>
  <c r="AQ11" i="1"/>
  <c r="AS11" i="1" s="1"/>
  <c r="M18" i="1"/>
  <c r="O17" i="1"/>
  <c r="R13" i="1"/>
  <c r="AH12" i="1"/>
  <c r="AJ12" i="1" s="1"/>
  <c r="AL12" i="1" s="1"/>
  <c r="T12" i="1"/>
  <c r="AV12" i="1"/>
  <c r="AX12" i="1" s="1"/>
  <c r="AZ12" i="1" s="1"/>
  <c r="BC12" i="1"/>
  <c r="BE12" i="1" s="1"/>
  <c r="BG12" i="1" s="1"/>
  <c r="V13" i="1"/>
  <c r="X12" i="1"/>
  <c r="Q13" i="1"/>
  <c r="AG12" i="1"/>
  <c r="AI12" i="1" s="1"/>
  <c r="AK12" i="1" s="1"/>
  <c r="S12" i="1"/>
  <c r="AU12" i="1"/>
  <c r="AW12" i="1" s="1"/>
  <c r="AY12" i="1" s="1"/>
  <c r="BB12" i="1"/>
  <c r="BD12" i="1" s="1"/>
  <c r="BF12" i="1" s="1"/>
  <c r="H14" i="1" l="1"/>
  <c r="J13" i="1"/>
  <c r="L14" i="1"/>
  <c r="N13" i="1"/>
  <c r="G15" i="1"/>
  <c r="I14" i="1"/>
  <c r="X43" i="3"/>
  <c r="Y43" i="3" s="1"/>
  <c r="AB43" i="3" s="1"/>
  <c r="Z42" i="3"/>
  <c r="AA42" i="3" s="1"/>
  <c r="AC42" i="3" s="1"/>
  <c r="X25" i="3"/>
  <c r="Y25" i="3" s="1"/>
  <c r="AB25" i="3" s="1"/>
  <c r="Z24" i="3"/>
  <c r="AA24" i="3" s="1"/>
  <c r="AC24" i="3" s="1"/>
  <c r="M19" i="1"/>
  <c r="O18" i="1"/>
  <c r="V14" i="1"/>
  <c r="X13" i="1"/>
  <c r="AO13" i="1"/>
  <c r="AQ12" i="1"/>
  <c r="AS12" i="1" s="1"/>
  <c r="R14" i="1"/>
  <c r="AH13" i="1"/>
  <c r="AJ13" i="1" s="1"/>
  <c r="AL13" i="1" s="1"/>
  <c r="T13" i="1"/>
  <c r="AV13" i="1"/>
  <c r="AX13" i="1" s="1"/>
  <c r="AZ13" i="1" s="1"/>
  <c r="BC13" i="1"/>
  <c r="BE13" i="1" s="1"/>
  <c r="BG13" i="1" s="1"/>
  <c r="Q14" i="1"/>
  <c r="AG13" i="1"/>
  <c r="AI13" i="1" s="1"/>
  <c r="AK13" i="1" s="1"/>
  <c r="S13" i="1"/>
  <c r="AU13" i="1"/>
  <c r="AW13" i="1" s="1"/>
  <c r="AY13" i="1" s="1"/>
  <c r="BB13" i="1"/>
  <c r="BD13" i="1" s="1"/>
  <c r="BF13" i="1" s="1"/>
  <c r="W16" i="1"/>
  <c r="Y15" i="1"/>
  <c r="AN13" i="1"/>
  <c r="AP12" i="1"/>
  <c r="AR12" i="1" s="1"/>
  <c r="G16" i="1" l="1"/>
  <c r="I15" i="1"/>
  <c r="L15" i="1"/>
  <c r="N14" i="1"/>
  <c r="J14" i="1"/>
  <c r="H15" i="1"/>
  <c r="X44" i="3"/>
  <c r="Y44" i="3" s="1"/>
  <c r="AB44" i="3" s="1"/>
  <c r="Z43" i="3"/>
  <c r="AA43" i="3" s="1"/>
  <c r="AC43" i="3" s="1"/>
  <c r="X26" i="3"/>
  <c r="Y26" i="3" s="1"/>
  <c r="AB26" i="3" s="1"/>
  <c r="Z25" i="3"/>
  <c r="AA25" i="3" s="1"/>
  <c r="AC25" i="3" s="1"/>
  <c r="AO14" i="1"/>
  <c r="AQ13" i="1"/>
  <c r="AS13" i="1" s="1"/>
  <c r="V15" i="1"/>
  <c r="X14" i="1"/>
  <c r="Q15" i="1"/>
  <c r="S14" i="1"/>
  <c r="AG14" i="1"/>
  <c r="AI14" i="1" s="1"/>
  <c r="AK14" i="1" s="1"/>
  <c r="AU14" i="1"/>
  <c r="AW14" i="1" s="1"/>
  <c r="AY14" i="1" s="1"/>
  <c r="BB14" i="1"/>
  <c r="BD14" i="1" s="1"/>
  <c r="BF14" i="1" s="1"/>
  <c r="AN14" i="1"/>
  <c r="AP13" i="1"/>
  <c r="AR13" i="1" s="1"/>
  <c r="R15" i="1"/>
  <c r="T14" i="1"/>
  <c r="AH14" i="1"/>
  <c r="AJ14" i="1" s="1"/>
  <c r="AL14" i="1" s="1"/>
  <c r="AV14" i="1"/>
  <c r="AX14" i="1" s="1"/>
  <c r="AZ14" i="1" s="1"/>
  <c r="BC14" i="1"/>
  <c r="BE14" i="1" s="1"/>
  <c r="BG14" i="1" s="1"/>
  <c r="W17" i="1"/>
  <c r="Y16" i="1"/>
  <c r="M20" i="1"/>
  <c r="O19" i="1"/>
  <c r="J15" i="1" l="1"/>
  <c r="H16" i="1"/>
  <c r="L16" i="1"/>
  <c r="N15" i="1"/>
  <c r="G17" i="1"/>
  <c r="I16" i="1"/>
  <c r="X45" i="3"/>
  <c r="Y45" i="3" s="1"/>
  <c r="AB45" i="3" s="1"/>
  <c r="Z44" i="3"/>
  <c r="AA44" i="3" s="1"/>
  <c r="AC44" i="3" s="1"/>
  <c r="X27" i="3"/>
  <c r="Y27" i="3" s="1"/>
  <c r="AB27" i="3" s="1"/>
  <c r="Z26" i="3"/>
  <c r="AA26" i="3" s="1"/>
  <c r="AC26" i="3" s="1"/>
  <c r="AN15" i="1"/>
  <c r="AP14" i="1"/>
  <c r="AR14" i="1" s="1"/>
  <c r="Q16" i="1"/>
  <c r="AG15" i="1"/>
  <c r="AI15" i="1" s="1"/>
  <c r="AK15" i="1" s="1"/>
  <c r="S15" i="1"/>
  <c r="AU15" i="1"/>
  <c r="AW15" i="1" s="1"/>
  <c r="AY15" i="1" s="1"/>
  <c r="BB15" i="1"/>
  <c r="BD15" i="1" s="1"/>
  <c r="BF15" i="1" s="1"/>
  <c r="M21" i="1"/>
  <c r="O20" i="1"/>
  <c r="V16" i="1"/>
  <c r="X15" i="1"/>
  <c r="W18" i="1"/>
  <c r="Y17" i="1"/>
  <c r="AO15" i="1"/>
  <c r="AQ14" i="1"/>
  <c r="AS14" i="1" s="1"/>
  <c r="R16" i="1"/>
  <c r="T15" i="1"/>
  <c r="AH15" i="1"/>
  <c r="AJ15" i="1" s="1"/>
  <c r="AL15" i="1" s="1"/>
  <c r="AV15" i="1"/>
  <c r="AX15" i="1" s="1"/>
  <c r="AZ15" i="1" s="1"/>
  <c r="BC15" i="1"/>
  <c r="BE15" i="1" s="1"/>
  <c r="BG15" i="1" s="1"/>
  <c r="G18" i="1" l="1"/>
  <c r="I17" i="1"/>
  <c r="L17" i="1"/>
  <c r="N16" i="1"/>
  <c r="J16" i="1"/>
  <c r="H17" i="1"/>
  <c r="X46" i="3"/>
  <c r="AB46" i="3" s="1"/>
  <c r="Z45" i="3"/>
  <c r="AA45" i="3" s="1"/>
  <c r="AC45" i="3" s="1"/>
  <c r="X28" i="3"/>
  <c r="AB28" i="3" s="1"/>
  <c r="Z27" i="3"/>
  <c r="AA27" i="3" s="1"/>
  <c r="AC27" i="3" s="1"/>
  <c r="AO16" i="1"/>
  <c r="AQ15" i="1"/>
  <c r="AS15" i="1" s="1"/>
  <c r="R17" i="1"/>
  <c r="AH16" i="1"/>
  <c r="AJ16" i="1" s="1"/>
  <c r="AL16" i="1" s="1"/>
  <c r="T16" i="1"/>
  <c r="AV16" i="1"/>
  <c r="AX16" i="1" s="1"/>
  <c r="AZ16" i="1" s="1"/>
  <c r="BC16" i="1"/>
  <c r="BE16" i="1" s="1"/>
  <c r="BG16" i="1" s="1"/>
  <c r="Q17" i="1"/>
  <c r="AG16" i="1"/>
  <c r="AI16" i="1" s="1"/>
  <c r="AK16" i="1" s="1"/>
  <c r="S16" i="1"/>
  <c r="AU16" i="1"/>
  <c r="AW16" i="1" s="1"/>
  <c r="AY16" i="1" s="1"/>
  <c r="BB16" i="1"/>
  <c r="BD16" i="1" s="1"/>
  <c r="BF16" i="1" s="1"/>
  <c r="W19" i="1"/>
  <c r="Y18" i="1"/>
  <c r="V17" i="1"/>
  <c r="X16" i="1"/>
  <c r="M22" i="1"/>
  <c r="O21" i="1"/>
  <c r="AN16" i="1"/>
  <c r="AP15" i="1"/>
  <c r="AR15" i="1" s="1"/>
  <c r="J17" i="1" l="1"/>
  <c r="H18" i="1"/>
  <c r="L18" i="1"/>
  <c r="N17" i="1"/>
  <c r="G19" i="1"/>
  <c r="I18" i="1"/>
  <c r="Y46" i="3"/>
  <c r="Z46" i="3"/>
  <c r="AA46" i="3" s="1"/>
  <c r="AC46" i="3" s="1"/>
  <c r="AF31" i="3" s="1"/>
  <c r="AF32" i="3" s="1"/>
  <c r="Y28" i="3"/>
  <c r="Z28" i="3"/>
  <c r="AA28" i="3" s="1"/>
  <c r="AC28" i="3" s="1"/>
  <c r="AF13" i="3" s="1"/>
  <c r="AF14" i="3" s="1"/>
  <c r="Q18" i="1"/>
  <c r="AG17" i="1"/>
  <c r="AI17" i="1" s="1"/>
  <c r="AK17" i="1" s="1"/>
  <c r="S17" i="1"/>
  <c r="AU17" i="1"/>
  <c r="AW17" i="1" s="1"/>
  <c r="AY17" i="1" s="1"/>
  <c r="BB17" i="1"/>
  <c r="BD17" i="1" s="1"/>
  <c r="BF17" i="1" s="1"/>
  <c r="AO17" i="1"/>
  <c r="AQ16" i="1"/>
  <c r="AS16" i="1" s="1"/>
  <c r="AN17" i="1"/>
  <c r="AP16" i="1"/>
  <c r="AR16" i="1" s="1"/>
  <c r="R18" i="1"/>
  <c r="AH17" i="1"/>
  <c r="AJ17" i="1" s="1"/>
  <c r="AL17" i="1" s="1"/>
  <c r="T17" i="1"/>
  <c r="AV17" i="1"/>
  <c r="AX17" i="1" s="1"/>
  <c r="AZ17" i="1" s="1"/>
  <c r="BC17" i="1"/>
  <c r="BE17" i="1" s="1"/>
  <c r="BG17" i="1" s="1"/>
  <c r="M23" i="1"/>
  <c r="O22" i="1"/>
  <c r="V18" i="1"/>
  <c r="X17" i="1"/>
  <c r="W20" i="1"/>
  <c r="Y19" i="1"/>
  <c r="L19" i="1" l="1"/>
  <c r="N18" i="1"/>
  <c r="I19" i="1"/>
  <c r="G20" i="1"/>
  <c r="J18" i="1"/>
  <c r="H19" i="1"/>
  <c r="AN18" i="1"/>
  <c r="AP17" i="1"/>
  <c r="AR17" i="1" s="1"/>
  <c r="W21" i="1"/>
  <c r="Y20" i="1"/>
  <c r="R19" i="1"/>
  <c r="AH18" i="1"/>
  <c r="AJ18" i="1" s="1"/>
  <c r="AL18" i="1" s="1"/>
  <c r="T18" i="1"/>
  <c r="AV18" i="1"/>
  <c r="AX18" i="1" s="1"/>
  <c r="AZ18" i="1" s="1"/>
  <c r="BC18" i="1"/>
  <c r="BE18" i="1" s="1"/>
  <c r="BG18" i="1" s="1"/>
  <c r="AO18" i="1"/>
  <c r="AQ17" i="1"/>
  <c r="AS17" i="1" s="1"/>
  <c r="V19" i="1"/>
  <c r="X18" i="1"/>
  <c r="M24" i="1"/>
  <c r="O23" i="1"/>
  <c r="Q19" i="1"/>
  <c r="AG18" i="1"/>
  <c r="AI18" i="1" s="1"/>
  <c r="AK18" i="1" s="1"/>
  <c r="S18" i="1"/>
  <c r="AU18" i="1"/>
  <c r="AW18" i="1" s="1"/>
  <c r="AY18" i="1" s="1"/>
  <c r="BB18" i="1"/>
  <c r="BD18" i="1" s="1"/>
  <c r="BF18" i="1" s="1"/>
  <c r="H20" i="1" l="1"/>
  <c r="J19" i="1"/>
  <c r="G21" i="1"/>
  <c r="I20" i="1"/>
  <c r="N19" i="1"/>
  <c r="L20" i="1"/>
  <c r="V20" i="1"/>
  <c r="X19" i="1"/>
  <c r="AO19" i="1"/>
  <c r="AQ18" i="1"/>
  <c r="AS18" i="1" s="1"/>
  <c r="R20" i="1"/>
  <c r="AH19" i="1"/>
  <c r="AJ19" i="1" s="1"/>
  <c r="AL19" i="1" s="1"/>
  <c r="T19" i="1"/>
  <c r="AV19" i="1"/>
  <c r="AX19" i="1" s="1"/>
  <c r="AZ19" i="1" s="1"/>
  <c r="BC19" i="1"/>
  <c r="BE19" i="1" s="1"/>
  <c r="BG19" i="1" s="1"/>
  <c r="Q20" i="1"/>
  <c r="AG19" i="1"/>
  <c r="AI19" i="1" s="1"/>
  <c r="AK19" i="1" s="1"/>
  <c r="S19" i="1"/>
  <c r="AU19" i="1"/>
  <c r="AW19" i="1" s="1"/>
  <c r="AY19" i="1" s="1"/>
  <c r="BB19" i="1"/>
  <c r="BD19" i="1" s="1"/>
  <c r="BF19" i="1" s="1"/>
  <c r="W22" i="1"/>
  <c r="Y21" i="1"/>
  <c r="M25" i="1"/>
  <c r="O24" i="1"/>
  <c r="AN19" i="1"/>
  <c r="AP18" i="1"/>
  <c r="AR18" i="1" s="1"/>
  <c r="L21" i="1" l="1"/>
  <c r="N20" i="1"/>
  <c r="G22" i="1"/>
  <c r="I21" i="1"/>
  <c r="H21" i="1"/>
  <c r="J20" i="1"/>
  <c r="Q21" i="1"/>
  <c r="AG20" i="1"/>
  <c r="S20" i="1"/>
  <c r="AU20" i="1"/>
  <c r="AW20" i="1" s="1"/>
  <c r="AY20" i="1" s="1"/>
  <c r="BB20" i="1"/>
  <c r="BD20" i="1" s="1"/>
  <c r="BF20" i="1" s="1"/>
  <c r="R21" i="1"/>
  <c r="AH20" i="1"/>
  <c r="T20" i="1"/>
  <c r="AV20" i="1"/>
  <c r="AX20" i="1" s="1"/>
  <c r="AZ20" i="1" s="1"/>
  <c r="BC20" i="1"/>
  <c r="BE20" i="1" s="1"/>
  <c r="BG20" i="1" s="1"/>
  <c r="AN20" i="1"/>
  <c r="AP19" i="1"/>
  <c r="AR19" i="1" s="1"/>
  <c r="M26" i="1"/>
  <c r="O25" i="1"/>
  <c r="AO20" i="1"/>
  <c r="AQ19" i="1"/>
  <c r="AS19" i="1" s="1"/>
  <c r="W23" i="1"/>
  <c r="Y22" i="1"/>
  <c r="V21" i="1"/>
  <c r="X20" i="1"/>
  <c r="H22" i="1" l="1"/>
  <c r="J21" i="1"/>
  <c r="I22" i="1"/>
  <c r="G23" i="1"/>
  <c r="L22" i="1"/>
  <c r="N21" i="1"/>
  <c r="R22" i="1"/>
  <c r="T21" i="1"/>
  <c r="AV21" i="1"/>
  <c r="AX21" i="1" s="1"/>
  <c r="AZ21" i="1" s="1"/>
  <c r="BC21" i="1"/>
  <c r="BE21" i="1" s="1"/>
  <c r="BG21" i="1" s="1"/>
  <c r="AN21" i="1"/>
  <c r="AP20" i="1"/>
  <c r="AR20" i="1" s="1"/>
  <c r="AH21" i="1"/>
  <c r="AJ20" i="1"/>
  <c r="AL20" i="1" s="1"/>
  <c r="V22" i="1"/>
  <c r="X21" i="1"/>
  <c r="W24" i="1"/>
  <c r="Y23" i="1"/>
  <c r="AO21" i="1"/>
  <c r="AQ20" i="1"/>
  <c r="AS20" i="1" s="1"/>
  <c r="M27" i="1"/>
  <c r="O26" i="1"/>
  <c r="AG21" i="1"/>
  <c r="AI20" i="1"/>
  <c r="AK20" i="1" s="1"/>
  <c r="Q22" i="1"/>
  <c r="S21" i="1"/>
  <c r="AU21" i="1"/>
  <c r="AW21" i="1" s="1"/>
  <c r="AY21" i="1" s="1"/>
  <c r="BB21" i="1"/>
  <c r="BD21" i="1" s="1"/>
  <c r="BF21" i="1" s="1"/>
  <c r="L23" i="1" l="1"/>
  <c r="N22" i="1"/>
  <c r="G24" i="1"/>
  <c r="I23" i="1"/>
  <c r="H23" i="1"/>
  <c r="J22" i="1"/>
  <c r="W25" i="1"/>
  <c r="Y24" i="1"/>
  <c r="Q23" i="1"/>
  <c r="S22" i="1"/>
  <c r="AU22" i="1"/>
  <c r="AW22" i="1" s="1"/>
  <c r="AY22" i="1" s="1"/>
  <c r="BB22" i="1"/>
  <c r="BD22" i="1" s="1"/>
  <c r="BF22" i="1" s="1"/>
  <c r="V23" i="1"/>
  <c r="X22" i="1"/>
  <c r="AH22" i="1"/>
  <c r="AJ21" i="1"/>
  <c r="AL21" i="1" s="1"/>
  <c r="AG22" i="1"/>
  <c r="AI21" i="1"/>
  <c r="AK21" i="1" s="1"/>
  <c r="AN22" i="1"/>
  <c r="AP21" i="1"/>
  <c r="AR21" i="1" s="1"/>
  <c r="M28" i="1"/>
  <c r="O27" i="1"/>
  <c r="AO22" i="1"/>
  <c r="AQ21" i="1"/>
  <c r="AS21" i="1" s="1"/>
  <c r="R23" i="1"/>
  <c r="T22" i="1"/>
  <c r="AV22" i="1"/>
  <c r="AX22" i="1" s="1"/>
  <c r="AZ22" i="1" s="1"/>
  <c r="BC22" i="1"/>
  <c r="BE22" i="1" s="1"/>
  <c r="BG22" i="1" s="1"/>
  <c r="H24" i="1" l="1"/>
  <c r="J23" i="1"/>
  <c r="G25" i="1"/>
  <c r="I24" i="1"/>
  <c r="N23" i="1"/>
  <c r="L24" i="1"/>
  <c r="AH23" i="1"/>
  <c r="AJ22" i="1"/>
  <c r="AL22" i="1" s="1"/>
  <c r="V24" i="1"/>
  <c r="X23" i="1"/>
  <c r="R24" i="1"/>
  <c r="T23" i="1"/>
  <c r="AV23" i="1"/>
  <c r="AX23" i="1" s="1"/>
  <c r="AZ23" i="1" s="1"/>
  <c r="BC23" i="1"/>
  <c r="BE23" i="1" s="1"/>
  <c r="BG23" i="1" s="1"/>
  <c r="AO23" i="1"/>
  <c r="AQ22" i="1"/>
  <c r="AS22" i="1" s="1"/>
  <c r="Q24" i="1"/>
  <c r="S23" i="1"/>
  <c r="AU23" i="1"/>
  <c r="AW23" i="1" s="1"/>
  <c r="AY23" i="1" s="1"/>
  <c r="BB23" i="1"/>
  <c r="BD23" i="1" s="1"/>
  <c r="BF23" i="1" s="1"/>
  <c r="M29" i="1"/>
  <c r="O28" i="1"/>
  <c r="AN23" i="1"/>
  <c r="AP22" i="1"/>
  <c r="AR22" i="1" s="1"/>
  <c r="W26" i="1"/>
  <c r="Y25" i="1"/>
  <c r="AG23" i="1"/>
  <c r="AI22" i="1"/>
  <c r="AK22" i="1" s="1"/>
  <c r="L25" i="1" l="1"/>
  <c r="N24" i="1"/>
  <c r="G26" i="1"/>
  <c r="I25" i="1"/>
  <c r="H25" i="1"/>
  <c r="J24" i="1"/>
  <c r="M30" i="1"/>
  <c r="O29" i="1"/>
  <c r="Q25" i="1"/>
  <c r="S24" i="1"/>
  <c r="AU24" i="1"/>
  <c r="AW24" i="1" s="1"/>
  <c r="AY24" i="1" s="1"/>
  <c r="BB24" i="1"/>
  <c r="BD24" i="1" s="1"/>
  <c r="BF24" i="1" s="1"/>
  <c r="AG24" i="1"/>
  <c r="AI23" i="1"/>
  <c r="AK23" i="1" s="1"/>
  <c r="AO24" i="1"/>
  <c r="AQ23" i="1"/>
  <c r="AS23" i="1" s="1"/>
  <c r="W27" i="1"/>
  <c r="Y26" i="1"/>
  <c r="R25" i="1"/>
  <c r="T24" i="1"/>
  <c r="AV24" i="1"/>
  <c r="AX24" i="1" s="1"/>
  <c r="AZ24" i="1" s="1"/>
  <c r="BC24" i="1"/>
  <c r="BE24" i="1" s="1"/>
  <c r="BG24" i="1" s="1"/>
  <c r="AN24" i="1"/>
  <c r="AP23" i="1"/>
  <c r="AR23" i="1" s="1"/>
  <c r="V25" i="1"/>
  <c r="X24" i="1"/>
  <c r="AH24" i="1"/>
  <c r="AJ23" i="1"/>
  <c r="AL23" i="1" s="1"/>
  <c r="H26" i="1" l="1"/>
  <c r="J25" i="1"/>
  <c r="G27" i="1"/>
  <c r="I26" i="1"/>
  <c r="L26" i="1"/>
  <c r="N25" i="1"/>
  <c r="W28" i="1"/>
  <c r="Y27" i="1"/>
  <c r="AH25" i="1"/>
  <c r="AJ24" i="1"/>
  <c r="AL24" i="1" s="1"/>
  <c r="AO25" i="1"/>
  <c r="AQ24" i="1"/>
  <c r="AS24" i="1" s="1"/>
  <c r="AG25" i="1"/>
  <c r="AI24" i="1"/>
  <c r="AK24" i="1" s="1"/>
  <c r="V26" i="1"/>
  <c r="X25" i="1"/>
  <c r="AN25" i="1"/>
  <c r="AP24" i="1"/>
  <c r="AR24" i="1" s="1"/>
  <c r="Q26" i="1"/>
  <c r="S25" i="1"/>
  <c r="AU25" i="1"/>
  <c r="AW25" i="1" s="1"/>
  <c r="AY25" i="1" s="1"/>
  <c r="BB25" i="1"/>
  <c r="BD25" i="1" s="1"/>
  <c r="BF25" i="1" s="1"/>
  <c r="R26" i="1"/>
  <c r="T25" i="1"/>
  <c r="AV25" i="1"/>
  <c r="AX25" i="1" s="1"/>
  <c r="AZ25" i="1" s="1"/>
  <c r="BC25" i="1"/>
  <c r="BE25" i="1" s="1"/>
  <c r="BG25" i="1" s="1"/>
  <c r="M31" i="1"/>
  <c r="O30" i="1"/>
  <c r="L27" i="1" l="1"/>
  <c r="N26" i="1"/>
  <c r="G28" i="1"/>
  <c r="I27" i="1"/>
  <c r="H27" i="1"/>
  <c r="J26" i="1"/>
  <c r="AN26" i="1"/>
  <c r="AP25" i="1"/>
  <c r="AR25" i="1" s="1"/>
  <c r="V27" i="1"/>
  <c r="X26" i="1"/>
  <c r="M32" i="1"/>
  <c r="O31" i="1"/>
  <c r="AG26" i="1"/>
  <c r="AI25" i="1"/>
  <c r="AK25" i="1" s="1"/>
  <c r="R27" i="1"/>
  <c r="T26" i="1"/>
  <c r="AV26" i="1"/>
  <c r="AX26" i="1" s="1"/>
  <c r="AZ26" i="1" s="1"/>
  <c r="BC26" i="1"/>
  <c r="BE26" i="1" s="1"/>
  <c r="BG26" i="1" s="1"/>
  <c r="AO26" i="1"/>
  <c r="AQ25" i="1"/>
  <c r="AS25" i="1" s="1"/>
  <c r="AH26" i="1"/>
  <c r="AJ25" i="1"/>
  <c r="AL25" i="1" s="1"/>
  <c r="Q27" i="1"/>
  <c r="S26" i="1"/>
  <c r="AU26" i="1"/>
  <c r="AW26" i="1" s="1"/>
  <c r="AY26" i="1" s="1"/>
  <c r="BB26" i="1"/>
  <c r="BD26" i="1" s="1"/>
  <c r="BF26" i="1" s="1"/>
  <c r="W29" i="1"/>
  <c r="Y28" i="1"/>
  <c r="H28" i="1" l="1"/>
  <c r="J27" i="1"/>
  <c r="I28" i="1"/>
  <c r="G29" i="1"/>
  <c r="L28" i="1"/>
  <c r="N27" i="1"/>
  <c r="AO27" i="1"/>
  <c r="AQ26" i="1"/>
  <c r="AS26" i="1" s="1"/>
  <c r="W30" i="1"/>
  <c r="Y29" i="1"/>
  <c r="R28" i="1"/>
  <c r="T27" i="1"/>
  <c r="AV27" i="1"/>
  <c r="AX27" i="1" s="1"/>
  <c r="AZ27" i="1" s="1"/>
  <c r="BC27" i="1"/>
  <c r="BE27" i="1" s="1"/>
  <c r="BG27" i="1" s="1"/>
  <c r="Q28" i="1"/>
  <c r="S27" i="1"/>
  <c r="AU27" i="1"/>
  <c r="AW27" i="1" s="1"/>
  <c r="AY27" i="1" s="1"/>
  <c r="BB27" i="1"/>
  <c r="BD27" i="1" s="1"/>
  <c r="BF27" i="1" s="1"/>
  <c r="AG27" i="1"/>
  <c r="AI26" i="1"/>
  <c r="AK26" i="1" s="1"/>
  <c r="M33" i="1"/>
  <c r="O32" i="1"/>
  <c r="AH27" i="1"/>
  <c r="AJ26" i="1"/>
  <c r="AL26" i="1" s="1"/>
  <c r="V28" i="1"/>
  <c r="X27" i="1"/>
  <c r="AN27" i="1"/>
  <c r="AP26" i="1"/>
  <c r="AR26" i="1" s="1"/>
  <c r="L29" i="1" l="1"/>
  <c r="N28" i="1"/>
  <c r="G30" i="1"/>
  <c r="I29" i="1"/>
  <c r="H29" i="1"/>
  <c r="J28" i="1"/>
  <c r="AG28" i="1"/>
  <c r="AI27" i="1"/>
  <c r="AK27" i="1" s="1"/>
  <c r="AN28" i="1"/>
  <c r="AP27" i="1"/>
  <c r="AR27" i="1" s="1"/>
  <c r="Q29" i="1"/>
  <c r="S28" i="1"/>
  <c r="AU28" i="1"/>
  <c r="AW28" i="1" s="1"/>
  <c r="AY28" i="1" s="1"/>
  <c r="BB28" i="1"/>
  <c r="BD28" i="1" s="1"/>
  <c r="BF28" i="1" s="1"/>
  <c r="V29" i="1"/>
  <c r="X28" i="1"/>
  <c r="R29" i="1"/>
  <c r="T28" i="1"/>
  <c r="AV28" i="1"/>
  <c r="AX28" i="1" s="1"/>
  <c r="AZ28" i="1" s="1"/>
  <c r="BC28" i="1"/>
  <c r="BE28" i="1" s="1"/>
  <c r="BG28" i="1" s="1"/>
  <c r="AH28" i="1"/>
  <c r="AJ27" i="1"/>
  <c r="AL27" i="1" s="1"/>
  <c r="W31" i="1"/>
  <c r="Y30" i="1"/>
  <c r="M34" i="1"/>
  <c r="O33" i="1"/>
  <c r="AO28" i="1"/>
  <c r="AQ27" i="1"/>
  <c r="AS27" i="1" s="1"/>
  <c r="H30" i="1" l="1"/>
  <c r="J29" i="1"/>
  <c r="G31" i="1"/>
  <c r="I30" i="1"/>
  <c r="L30" i="1"/>
  <c r="N29" i="1"/>
  <c r="R30" i="1"/>
  <c r="T29" i="1"/>
  <c r="AV29" i="1"/>
  <c r="AX29" i="1" s="1"/>
  <c r="AZ29" i="1" s="1"/>
  <c r="BC29" i="1"/>
  <c r="BE29" i="1" s="1"/>
  <c r="BG29" i="1" s="1"/>
  <c r="AO29" i="1"/>
  <c r="AQ28" i="1"/>
  <c r="AS28" i="1" s="1"/>
  <c r="V30" i="1"/>
  <c r="X29" i="1"/>
  <c r="M35" i="1"/>
  <c r="O34" i="1"/>
  <c r="Q30" i="1"/>
  <c r="S29" i="1"/>
  <c r="AU29" i="1"/>
  <c r="AW29" i="1" s="1"/>
  <c r="AY29" i="1" s="1"/>
  <c r="BB29" i="1"/>
  <c r="BD29" i="1" s="1"/>
  <c r="BF29" i="1" s="1"/>
  <c r="W32" i="1"/>
  <c r="Y31" i="1"/>
  <c r="AN29" i="1"/>
  <c r="AP28" i="1"/>
  <c r="AR28" i="1" s="1"/>
  <c r="AH29" i="1"/>
  <c r="AJ28" i="1"/>
  <c r="AL28" i="1" s="1"/>
  <c r="AG29" i="1"/>
  <c r="AI28" i="1"/>
  <c r="AK28" i="1" s="1"/>
  <c r="L31" i="1" l="1"/>
  <c r="N30" i="1"/>
  <c r="G32" i="1"/>
  <c r="I31" i="1"/>
  <c r="H31" i="1"/>
  <c r="J30" i="1"/>
  <c r="M36" i="1"/>
  <c r="O35" i="1"/>
  <c r="Q31" i="1"/>
  <c r="S30" i="1"/>
  <c r="AU30" i="1"/>
  <c r="AW30" i="1" s="1"/>
  <c r="AY30" i="1" s="1"/>
  <c r="BB30" i="1"/>
  <c r="BD30" i="1" s="1"/>
  <c r="BF30" i="1" s="1"/>
  <c r="AG30" i="1"/>
  <c r="AI29" i="1"/>
  <c r="AK29" i="1" s="1"/>
  <c r="AH30" i="1"/>
  <c r="AJ29" i="1"/>
  <c r="AL29" i="1" s="1"/>
  <c r="V31" i="1"/>
  <c r="X30" i="1"/>
  <c r="AN30" i="1"/>
  <c r="AP29" i="1"/>
  <c r="AR29" i="1" s="1"/>
  <c r="AO30" i="1"/>
  <c r="AQ29" i="1"/>
  <c r="AS29" i="1" s="1"/>
  <c r="W33" i="1"/>
  <c r="Y32" i="1"/>
  <c r="R31" i="1"/>
  <c r="T30" i="1"/>
  <c r="AV30" i="1"/>
  <c r="AX30" i="1" s="1"/>
  <c r="AZ30" i="1" s="1"/>
  <c r="BC30" i="1"/>
  <c r="BE30" i="1" s="1"/>
  <c r="BG30" i="1" s="1"/>
  <c r="J31" i="1" l="1"/>
  <c r="H32" i="1"/>
  <c r="G33" i="1"/>
  <c r="I32" i="1"/>
  <c r="L32" i="1"/>
  <c r="N31" i="1"/>
  <c r="AH31" i="1"/>
  <c r="AJ30" i="1"/>
  <c r="AL30" i="1" s="1"/>
  <c r="R32" i="1"/>
  <c r="T31" i="1"/>
  <c r="AV31" i="1"/>
  <c r="AX31" i="1" s="1"/>
  <c r="AZ31" i="1" s="1"/>
  <c r="BC31" i="1"/>
  <c r="BE31" i="1" s="1"/>
  <c r="BG31" i="1" s="1"/>
  <c r="W34" i="1"/>
  <c r="Y33" i="1"/>
  <c r="AG31" i="1"/>
  <c r="AI30" i="1"/>
  <c r="AK30" i="1" s="1"/>
  <c r="AO31" i="1"/>
  <c r="AQ30" i="1"/>
  <c r="AS30" i="1" s="1"/>
  <c r="AN31" i="1"/>
  <c r="AP30" i="1"/>
  <c r="AR30" i="1" s="1"/>
  <c r="Q32" i="1"/>
  <c r="S31" i="1"/>
  <c r="AU31" i="1"/>
  <c r="AW31" i="1" s="1"/>
  <c r="AY31" i="1" s="1"/>
  <c r="BB31" i="1"/>
  <c r="BD31" i="1" s="1"/>
  <c r="BF31" i="1" s="1"/>
  <c r="V32" i="1"/>
  <c r="X31" i="1"/>
  <c r="M37" i="1"/>
  <c r="O36" i="1"/>
  <c r="L33" i="1" l="1"/>
  <c r="N32" i="1"/>
  <c r="G34" i="1"/>
  <c r="I33" i="1"/>
  <c r="J32" i="1"/>
  <c r="H33" i="1"/>
  <c r="AG32" i="1"/>
  <c r="AI31" i="1"/>
  <c r="AK31" i="1" s="1"/>
  <c r="W35" i="1"/>
  <c r="Y34" i="1"/>
  <c r="M38" i="1"/>
  <c r="O37" i="1"/>
  <c r="V33" i="1"/>
  <c r="X32" i="1"/>
  <c r="R33" i="1"/>
  <c r="T32" i="1"/>
  <c r="AV32" i="1"/>
  <c r="AX32" i="1" s="1"/>
  <c r="AZ32" i="1" s="1"/>
  <c r="BC32" i="1"/>
  <c r="BE32" i="1" s="1"/>
  <c r="BG32" i="1" s="1"/>
  <c r="Q33" i="1"/>
  <c r="S32" i="1"/>
  <c r="AU32" i="1"/>
  <c r="AW32" i="1" s="1"/>
  <c r="AY32" i="1" s="1"/>
  <c r="BB32" i="1"/>
  <c r="BD32" i="1" s="1"/>
  <c r="BF32" i="1" s="1"/>
  <c r="AH32" i="1"/>
  <c r="AJ31" i="1"/>
  <c r="AL31" i="1" s="1"/>
  <c r="AN32" i="1"/>
  <c r="AP31" i="1"/>
  <c r="AR31" i="1" s="1"/>
  <c r="AO32" i="1"/>
  <c r="AQ31" i="1"/>
  <c r="AS31" i="1" s="1"/>
  <c r="H34" i="1" l="1"/>
  <c r="J33" i="1"/>
  <c r="I34" i="1"/>
  <c r="G35" i="1"/>
  <c r="L34" i="1"/>
  <c r="N33" i="1"/>
  <c r="AO33" i="1"/>
  <c r="AQ32" i="1"/>
  <c r="AS32" i="1" s="1"/>
  <c r="R34" i="1"/>
  <c r="T33" i="1"/>
  <c r="AV33" i="1"/>
  <c r="AX33" i="1" s="1"/>
  <c r="AZ33" i="1" s="1"/>
  <c r="BC33" i="1"/>
  <c r="BE33" i="1" s="1"/>
  <c r="BG33" i="1" s="1"/>
  <c r="V34" i="1"/>
  <c r="X33" i="1"/>
  <c r="AN33" i="1"/>
  <c r="AP32" i="1"/>
  <c r="AR32" i="1" s="1"/>
  <c r="M39" i="1"/>
  <c r="O38" i="1"/>
  <c r="W36" i="1"/>
  <c r="Y35" i="1"/>
  <c r="Q34" i="1"/>
  <c r="S33" i="1"/>
  <c r="AU33" i="1"/>
  <c r="AW33" i="1" s="1"/>
  <c r="AY33" i="1" s="1"/>
  <c r="BB33" i="1"/>
  <c r="BD33" i="1" s="1"/>
  <c r="BF33" i="1" s="1"/>
  <c r="AH33" i="1"/>
  <c r="AJ32" i="1"/>
  <c r="AL32" i="1" s="1"/>
  <c r="AG33" i="1"/>
  <c r="AI32" i="1"/>
  <c r="AK32" i="1" s="1"/>
  <c r="L35" i="1" l="1"/>
  <c r="N34" i="1"/>
  <c r="G36" i="1"/>
  <c r="I35" i="1"/>
  <c r="H35" i="1"/>
  <c r="J34" i="1"/>
  <c r="M40" i="1"/>
  <c r="O39" i="1"/>
  <c r="AG34" i="1"/>
  <c r="AI33" i="1"/>
  <c r="AK33" i="1" s="1"/>
  <c r="V35" i="1"/>
  <c r="X34" i="1"/>
  <c r="AN34" i="1"/>
  <c r="AP33" i="1"/>
  <c r="AR33" i="1" s="1"/>
  <c r="AH34" i="1"/>
  <c r="AJ33" i="1"/>
  <c r="AL33" i="1" s="1"/>
  <c r="R35" i="1"/>
  <c r="T34" i="1"/>
  <c r="AV34" i="1"/>
  <c r="AX34" i="1" s="1"/>
  <c r="AZ34" i="1" s="1"/>
  <c r="BC34" i="1"/>
  <c r="BE34" i="1" s="1"/>
  <c r="BG34" i="1" s="1"/>
  <c r="Q35" i="1"/>
  <c r="S34" i="1"/>
  <c r="AU34" i="1"/>
  <c r="AW34" i="1" s="1"/>
  <c r="AY34" i="1" s="1"/>
  <c r="BB34" i="1"/>
  <c r="BD34" i="1" s="1"/>
  <c r="BF34" i="1" s="1"/>
  <c r="W37" i="1"/>
  <c r="Y36" i="1"/>
  <c r="AO34" i="1"/>
  <c r="AQ33" i="1"/>
  <c r="AS33" i="1" s="1"/>
  <c r="H36" i="1" l="1"/>
  <c r="J35" i="1"/>
  <c r="G37" i="1"/>
  <c r="I36" i="1"/>
  <c r="L36" i="1"/>
  <c r="N35" i="1"/>
  <c r="W38" i="1"/>
  <c r="Y37" i="1"/>
  <c r="R36" i="1"/>
  <c r="T35" i="1"/>
  <c r="AV35" i="1"/>
  <c r="AX35" i="1" s="1"/>
  <c r="AZ35" i="1" s="1"/>
  <c r="BC35" i="1"/>
  <c r="BE35" i="1" s="1"/>
  <c r="BG35" i="1" s="1"/>
  <c r="AH35" i="1"/>
  <c r="AJ34" i="1"/>
  <c r="AL34" i="1" s="1"/>
  <c r="AO35" i="1"/>
  <c r="AQ34" i="1"/>
  <c r="AS34" i="1" s="1"/>
  <c r="AN35" i="1"/>
  <c r="AP34" i="1"/>
  <c r="AR34" i="1" s="1"/>
  <c r="V36" i="1"/>
  <c r="X35" i="1"/>
  <c r="Q36" i="1"/>
  <c r="S35" i="1"/>
  <c r="AU35" i="1"/>
  <c r="AW35" i="1" s="1"/>
  <c r="AY35" i="1" s="1"/>
  <c r="BB35" i="1"/>
  <c r="BD35" i="1" s="1"/>
  <c r="BF35" i="1" s="1"/>
  <c r="AG35" i="1"/>
  <c r="AI34" i="1"/>
  <c r="AK34" i="1" s="1"/>
  <c r="M41" i="1"/>
  <c r="O40" i="1"/>
  <c r="G38" i="1" l="1"/>
  <c r="I37" i="1"/>
  <c r="L37" i="1"/>
  <c r="N36" i="1"/>
  <c r="H37" i="1"/>
  <c r="J36" i="1"/>
  <c r="AO36" i="1"/>
  <c r="AQ35" i="1"/>
  <c r="AS35" i="1" s="1"/>
  <c r="AG36" i="1"/>
  <c r="AI35" i="1"/>
  <c r="AK35" i="1" s="1"/>
  <c r="AH36" i="1"/>
  <c r="AJ35" i="1"/>
  <c r="AL35" i="1" s="1"/>
  <c r="Q37" i="1"/>
  <c r="S36" i="1"/>
  <c r="AU36" i="1"/>
  <c r="AW36" i="1" s="1"/>
  <c r="AY36" i="1" s="1"/>
  <c r="BB36" i="1"/>
  <c r="BD36" i="1" s="1"/>
  <c r="BF36" i="1" s="1"/>
  <c r="M42" i="1"/>
  <c r="O41" i="1"/>
  <c r="R37" i="1"/>
  <c r="T36" i="1"/>
  <c r="AV36" i="1"/>
  <c r="AX36" i="1" s="1"/>
  <c r="AZ36" i="1" s="1"/>
  <c r="BC36" i="1"/>
  <c r="BE36" i="1" s="1"/>
  <c r="BG36" i="1" s="1"/>
  <c r="V37" i="1"/>
  <c r="X36" i="1"/>
  <c r="W39" i="1"/>
  <c r="Y38" i="1"/>
  <c r="AN36" i="1"/>
  <c r="AP35" i="1"/>
  <c r="AR35" i="1" s="1"/>
  <c r="H38" i="1" l="1"/>
  <c r="J37" i="1"/>
  <c r="L38" i="1"/>
  <c r="N37" i="1"/>
  <c r="G39" i="1"/>
  <c r="I38" i="1"/>
  <c r="M43" i="1"/>
  <c r="O42" i="1"/>
  <c r="AN37" i="1"/>
  <c r="AP36" i="1"/>
  <c r="AR36" i="1" s="1"/>
  <c r="W40" i="1"/>
  <c r="Y39" i="1"/>
  <c r="Q38" i="1"/>
  <c r="S37" i="1"/>
  <c r="AU37" i="1"/>
  <c r="AW37" i="1" s="1"/>
  <c r="AY37" i="1" s="1"/>
  <c r="BB37" i="1"/>
  <c r="BD37" i="1" s="1"/>
  <c r="BF37" i="1" s="1"/>
  <c r="V38" i="1"/>
  <c r="X37" i="1"/>
  <c r="AH37" i="1"/>
  <c r="AJ36" i="1"/>
  <c r="AL36" i="1" s="1"/>
  <c r="AG37" i="1"/>
  <c r="AI36" i="1"/>
  <c r="AK36" i="1" s="1"/>
  <c r="R38" i="1"/>
  <c r="T37" i="1"/>
  <c r="AV37" i="1"/>
  <c r="AX37" i="1" s="1"/>
  <c r="AZ37" i="1" s="1"/>
  <c r="BC37" i="1"/>
  <c r="BE37" i="1" s="1"/>
  <c r="BG37" i="1" s="1"/>
  <c r="AO37" i="1"/>
  <c r="AQ36" i="1"/>
  <c r="AS36" i="1" s="1"/>
  <c r="G40" i="1" l="1"/>
  <c r="I39" i="1"/>
  <c r="L39" i="1"/>
  <c r="N38" i="1"/>
  <c r="H39" i="1"/>
  <c r="J38" i="1"/>
  <c r="Q39" i="1"/>
  <c r="S38" i="1"/>
  <c r="AU38" i="1"/>
  <c r="AW38" i="1" s="1"/>
  <c r="AY38" i="1" s="1"/>
  <c r="BB38" i="1"/>
  <c r="BD38" i="1" s="1"/>
  <c r="BF38" i="1" s="1"/>
  <c r="W41" i="1"/>
  <c r="Y40" i="1"/>
  <c r="AO38" i="1"/>
  <c r="AQ37" i="1"/>
  <c r="AS37" i="1" s="1"/>
  <c r="AN38" i="1"/>
  <c r="AP37" i="1"/>
  <c r="AR37" i="1" s="1"/>
  <c r="R39" i="1"/>
  <c r="T38" i="1"/>
  <c r="AV38" i="1"/>
  <c r="AX38" i="1" s="1"/>
  <c r="AZ38" i="1" s="1"/>
  <c r="BC38" i="1"/>
  <c r="BE38" i="1" s="1"/>
  <c r="BG38" i="1" s="1"/>
  <c r="AG38" i="1"/>
  <c r="AI37" i="1"/>
  <c r="AK37" i="1" s="1"/>
  <c r="AH38" i="1"/>
  <c r="AJ37" i="1"/>
  <c r="AL37" i="1" s="1"/>
  <c r="V39" i="1"/>
  <c r="X38" i="1"/>
  <c r="M44" i="1"/>
  <c r="O43" i="1"/>
  <c r="H40" i="1" l="1"/>
  <c r="J39" i="1"/>
  <c r="L40" i="1"/>
  <c r="N39" i="1"/>
  <c r="I40" i="1"/>
  <c r="G41" i="1"/>
  <c r="M45" i="1"/>
  <c r="O44" i="1"/>
  <c r="R40" i="1"/>
  <c r="T39" i="1"/>
  <c r="AV39" i="1"/>
  <c r="AX39" i="1" s="1"/>
  <c r="AZ39" i="1" s="1"/>
  <c r="BC39" i="1"/>
  <c r="BE39" i="1" s="1"/>
  <c r="BG39" i="1" s="1"/>
  <c r="V40" i="1"/>
  <c r="X39" i="1"/>
  <c r="AN39" i="1"/>
  <c r="AP38" i="1"/>
  <c r="AR38" i="1" s="1"/>
  <c r="AO39" i="1"/>
  <c r="AQ38" i="1"/>
  <c r="AS38" i="1" s="1"/>
  <c r="AH39" i="1"/>
  <c r="AJ38" i="1"/>
  <c r="AL38" i="1" s="1"/>
  <c r="W42" i="1"/>
  <c r="Y41" i="1"/>
  <c r="AG39" i="1"/>
  <c r="AI38" i="1"/>
  <c r="AK38" i="1" s="1"/>
  <c r="Q40" i="1"/>
  <c r="S39" i="1"/>
  <c r="AU39" i="1"/>
  <c r="AW39" i="1" s="1"/>
  <c r="AY39" i="1" s="1"/>
  <c r="BB39" i="1"/>
  <c r="BD39" i="1" s="1"/>
  <c r="BF39" i="1" s="1"/>
  <c r="G42" i="1" l="1"/>
  <c r="I41" i="1"/>
  <c r="L41" i="1"/>
  <c r="N40" i="1"/>
  <c r="H41" i="1"/>
  <c r="J40" i="1"/>
  <c r="AO40" i="1"/>
  <c r="AQ39" i="1"/>
  <c r="AS39" i="1" s="1"/>
  <c r="AN40" i="1"/>
  <c r="AP39" i="1"/>
  <c r="AR39" i="1" s="1"/>
  <c r="Q41" i="1"/>
  <c r="S40" i="1"/>
  <c r="AU40" i="1"/>
  <c r="AW40" i="1" s="1"/>
  <c r="AY40" i="1" s="1"/>
  <c r="BB40" i="1"/>
  <c r="BD40" i="1" s="1"/>
  <c r="BF40" i="1" s="1"/>
  <c r="V41" i="1"/>
  <c r="X40" i="1"/>
  <c r="AG40" i="1"/>
  <c r="AI39" i="1"/>
  <c r="AK39" i="1" s="1"/>
  <c r="R41" i="1"/>
  <c r="T40" i="1"/>
  <c r="AV40" i="1"/>
  <c r="AX40" i="1" s="1"/>
  <c r="AZ40" i="1" s="1"/>
  <c r="BC40" i="1"/>
  <c r="BE40" i="1" s="1"/>
  <c r="BG40" i="1" s="1"/>
  <c r="W43" i="1"/>
  <c r="Y42" i="1"/>
  <c r="M46" i="1"/>
  <c r="O45" i="1"/>
  <c r="AH40" i="1"/>
  <c r="AJ39" i="1"/>
  <c r="AL39" i="1" s="1"/>
  <c r="H42" i="1" l="1"/>
  <c r="J41" i="1"/>
  <c r="N41" i="1"/>
  <c r="L42" i="1"/>
  <c r="G43" i="1"/>
  <c r="I42" i="1"/>
  <c r="V42" i="1"/>
  <c r="X41" i="1"/>
  <c r="AG41" i="1"/>
  <c r="AI40" i="1"/>
  <c r="AK40" i="1" s="1"/>
  <c r="AH41" i="1"/>
  <c r="AJ40" i="1"/>
  <c r="AL40" i="1" s="1"/>
  <c r="M47" i="1"/>
  <c r="O46" i="1"/>
  <c r="Q42" i="1"/>
  <c r="S41" i="1"/>
  <c r="AU41" i="1"/>
  <c r="AW41" i="1" s="1"/>
  <c r="AY41" i="1" s="1"/>
  <c r="BB41" i="1"/>
  <c r="BD41" i="1" s="1"/>
  <c r="BF41" i="1" s="1"/>
  <c r="W44" i="1"/>
  <c r="Y43" i="1"/>
  <c r="AN41" i="1"/>
  <c r="AP40" i="1"/>
  <c r="AR40" i="1" s="1"/>
  <c r="AO41" i="1"/>
  <c r="AQ40" i="1"/>
  <c r="AS40" i="1" s="1"/>
  <c r="R42" i="1"/>
  <c r="T41" i="1"/>
  <c r="AV41" i="1"/>
  <c r="AX41" i="1" s="1"/>
  <c r="AZ41" i="1" s="1"/>
  <c r="BC41" i="1"/>
  <c r="BE41" i="1" s="1"/>
  <c r="BG41" i="1" s="1"/>
  <c r="G44" i="1" l="1"/>
  <c r="I43" i="1"/>
  <c r="L43" i="1"/>
  <c r="N42" i="1"/>
  <c r="J42" i="1"/>
  <c r="H43" i="1"/>
  <c r="Q43" i="1"/>
  <c r="S42" i="1"/>
  <c r="AU42" i="1"/>
  <c r="AW42" i="1" s="1"/>
  <c r="AY42" i="1" s="1"/>
  <c r="BB42" i="1"/>
  <c r="BD42" i="1" s="1"/>
  <c r="BF42" i="1" s="1"/>
  <c r="M48" i="1"/>
  <c r="O47" i="1"/>
  <c r="AH42" i="1"/>
  <c r="AJ41" i="1"/>
  <c r="AL41" i="1" s="1"/>
  <c r="R43" i="1"/>
  <c r="T42" i="1"/>
  <c r="AV42" i="1"/>
  <c r="AX42" i="1" s="1"/>
  <c r="AZ42" i="1" s="1"/>
  <c r="BC42" i="1"/>
  <c r="BE42" i="1" s="1"/>
  <c r="BG42" i="1" s="1"/>
  <c r="AO42" i="1"/>
  <c r="AQ41" i="1"/>
  <c r="AS41" i="1" s="1"/>
  <c r="AG42" i="1"/>
  <c r="AI41" i="1"/>
  <c r="AK41" i="1" s="1"/>
  <c r="AN42" i="1"/>
  <c r="AP41" i="1"/>
  <c r="AR41" i="1" s="1"/>
  <c r="W45" i="1"/>
  <c r="Y44" i="1"/>
  <c r="V43" i="1"/>
  <c r="X42" i="1"/>
  <c r="H44" i="1" l="1"/>
  <c r="J43" i="1"/>
  <c r="N43" i="1"/>
  <c r="L44" i="1"/>
  <c r="G45" i="1"/>
  <c r="I44" i="1"/>
  <c r="V44" i="1"/>
  <c r="X43" i="1"/>
  <c r="R44" i="1"/>
  <c r="T43" i="1"/>
  <c r="AV43" i="1"/>
  <c r="AX43" i="1" s="1"/>
  <c r="AZ43" i="1" s="1"/>
  <c r="BC43" i="1"/>
  <c r="BE43" i="1" s="1"/>
  <c r="BG43" i="1" s="1"/>
  <c r="W46" i="1"/>
  <c r="Y45" i="1"/>
  <c r="AH43" i="1"/>
  <c r="AJ42" i="1"/>
  <c r="AL42" i="1" s="1"/>
  <c r="M49" i="1"/>
  <c r="O48" i="1"/>
  <c r="AN43" i="1"/>
  <c r="AP42" i="1"/>
  <c r="AR42" i="1" s="1"/>
  <c r="AG43" i="1"/>
  <c r="AI42" i="1"/>
  <c r="AK42" i="1" s="1"/>
  <c r="AO43" i="1"/>
  <c r="AQ42" i="1"/>
  <c r="AS42" i="1" s="1"/>
  <c r="Q44" i="1"/>
  <c r="S43" i="1"/>
  <c r="AU43" i="1"/>
  <c r="AW43" i="1" s="1"/>
  <c r="AY43" i="1" s="1"/>
  <c r="BB43" i="1"/>
  <c r="BD43" i="1" s="1"/>
  <c r="BF43" i="1" s="1"/>
  <c r="G46" i="1" l="1"/>
  <c r="I45" i="1"/>
  <c r="L45" i="1"/>
  <c r="N44" i="1"/>
  <c r="H45" i="1"/>
  <c r="J44" i="1"/>
  <c r="M50" i="1"/>
  <c r="O49" i="1"/>
  <c r="AH44" i="1"/>
  <c r="AJ43" i="1"/>
  <c r="AL43" i="1" s="1"/>
  <c r="Q45" i="1"/>
  <c r="S44" i="1"/>
  <c r="AU44" i="1"/>
  <c r="AW44" i="1" s="1"/>
  <c r="AY44" i="1" s="1"/>
  <c r="BB44" i="1"/>
  <c r="BD44" i="1" s="1"/>
  <c r="BF44" i="1" s="1"/>
  <c r="W47" i="1"/>
  <c r="Y46" i="1"/>
  <c r="AO44" i="1"/>
  <c r="AQ43" i="1"/>
  <c r="AS43" i="1" s="1"/>
  <c r="AG44" i="1"/>
  <c r="AI43" i="1"/>
  <c r="AK43" i="1" s="1"/>
  <c r="R45" i="1"/>
  <c r="T44" i="1"/>
  <c r="AV44" i="1"/>
  <c r="AX44" i="1" s="1"/>
  <c r="AZ44" i="1" s="1"/>
  <c r="BC44" i="1"/>
  <c r="BE44" i="1" s="1"/>
  <c r="BG44" i="1" s="1"/>
  <c r="V45" i="1"/>
  <c r="X44" i="1"/>
  <c r="AN44" i="1"/>
  <c r="AP43" i="1"/>
  <c r="AR43" i="1" s="1"/>
  <c r="H46" i="1" l="1"/>
  <c r="J45" i="1"/>
  <c r="L46" i="1"/>
  <c r="N45" i="1"/>
  <c r="G47" i="1"/>
  <c r="I46" i="1"/>
  <c r="AG45" i="1"/>
  <c r="AI44" i="1"/>
  <c r="AK44" i="1" s="1"/>
  <c r="AO45" i="1"/>
  <c r="AQ44" i="1"/>
  <c r="AS44" i="1" s="1"/>
  <c r="W48" i="1"/>
  <c r="Y47" i="1"/>
  <c r="AN45" i="1"/>
  <c r="AP44" i="1"/>
  <c r="AR44" i="1" s="1"/>
  <c r="V46" i="1"/>
  <c r="X45" i="1"/>
  <c r="Q46" i="1"/>
  <c r="S45" i="1"/>
  <c r="AU45" i="1"/>
  <c r="AW45" i="1" s="1"/>
  <c r="AY45" i="1" s="1"/>
  <c r="BB45" i="1"/>
  <c r="BD45" i="1" s="1"/>
  <c r="BF45" i="1" s="1"/>
  <c r="AH45" i="1"/>
  <c r="AJ44" i="1"/>
  <c r="AL44" i="1" s="1"/>
  <c r="R46" i="1"/>
  <c r="T45" i="1"/>
  <c r="AV45" i="1"/>
  <c r="AX45" i="1" s="1"/>
  <c r="AZ45" i="1" s="1"/>
  <c r="BC45" i="1"/>
  <c r="BE45" i="1" s="1"/>
  <c r="BG45" i="1" s="1"/>
  <c r="M51" i="1"/>
  <c r="O50" i="1"/>
  <c r="G48" i="1" l="1"/>
  <c r="I47" i="1"/>
  <c r="L47" i="1"/>
  <c r="N46" i="1"/>
  <c r="H47" i="1"/>
  <c r="J46" i="1"/>
  <c r="Q47" i="1"/>
  <c r="S46" i="1"/>
  <c r="AU46" i="1"/>
  <c r="AW46" i="1" s="1"/>
  <c r="AY46" i="1" s="1"/>
  <c r="BB46" i="1"/>
  <c r="BD46" i="1" s="1"/>
  <c r="BF46" i="1" s="1"/>
  <c r="M52" i="1"/>
  <c r="O51" i="1"/>
  <c r="V47" i="1"/>
  <c r="X46" i="1"/>
  <c r="AN46" i="1"/>
  <c r="AP45" i="1"/>
  <c r="AR45" i="1" s="1"/>
  <c r="R47" i="1"/>
  <c r="T46" i="1"/>
  <c r="AV46" i="1"/>
  <c r="AX46" i="1" s="1"/>
  <c r="AZ46" i="1" s="1"/>
  <c r="BC46" i="1"/>
  <c r="BE46" i="1" s="1"/>
  <c r="BG46" i="1" s="1"/>
  <c r="W49" i="1"/>
  <c r="Y48" i="1"/>
  <c r="AH46" i="1"/>
  <c r="AJ45" i="1"/>
  <c r="AL45" i="1" s="1"/>
  <c r="AO46" i="1"/>
  <c r="AQ45" i="1"/>
  <c r="AS45" i="1" s="1"/>
  <c r="AG46" i="1"/>
  <c r="AI45" i="1"/>
  <c r="AK45" i="1" s="1"/>
  <c r="H48" i="1" l="1"/>
  <c r="J47" i="1"/>
  <c r="L48" i="1"/>
  <c r="N47" i="1"/>
  <c r="G49" i="1"/>
  <c r="I48" i="1"/>
  <c r="R48" i="1"/>
  <c r="T47" i="1"/>
  <c r="AV47" i="1"/>
  <c r="AX47" i="1" s="1"/>
  <c r="AZ47" i="1" s="1"/>
  <c r="BC47" i="1"/>
  <c r="BE47" i="1" s="1"/>
  <c r="BG47" i="1" s="1"/>
  <c r="AG47" i="1"/>
  <c r="AI46" i="1"/>
  <c r="AK46" i="1" s="1"/>
  <c r="AN47" i="1"/>
  <c r="AP46" i="1"/>
  <c r="AR46" i="1" s="1"/>
  <c r="AO47" i="1"/>
  <c r="AQ46" i="1"/>
  <c r="AS46" i="1" s="1"/>
  <c r="V48" i="1"/>
  <c r="X47" i="1"/>
  <c r="AH47" i="1"/>
  <c r="AJ46" i="1"/>
  <c r="AL46" i="1" s="1"/>
  <c r="M53" i="1"/>
  <c r="O52" i="1"/>
  <c r="W50" i="1"/>
  <c r="Y49" i="1"/>
  <c r="Q48" i="1"/>
  <c r="S47" i="1"/>
  <c r="AU47" i="1"/>
  <c r="AW47" i="1" s="1"/>
  <c r="AY47" i="1" s="1"/>
  <c r="BB47" i="1"/>
  <c r="BD47" i="1" s="1"/>
  <c r="BF47" i="1" s="1"/>
  <c r="G50" i="1" l="1"/>
  <c r="I49" i="1"/>
  <c r="L49" i="1"/>
  <c r="N48" i="1"/>
  <c r="H49" i="1"/>
  <c r="J48" i="1"/>
  <c r="AN48" i="1"/>
  <c r="AP47" i="1"/>
  <c r="AR47" i="1" s="1"/>
  <c r="V49" i="1"/>
  <c r="X48" i="1"/>
  <c r="AO48" i="1"/>
  <c r="AQ47" i="1"/>
  <c r="AS47" i="1" s="1"/>
  <c r="Q49" i="1"/>
  <c r="S48" i="1"/>
  <c r="AU48" i="1"/>
  <c r="AW48" i="1" s="1"/>
  <c r="AY48" i="1" s="1"/>
  <c r="BB48" i="1"/>
  <c r="BD48" i="1" s="1"/>
  <c r="BF48" i="1" s="1"/>
  <c r="W51" i="1"/>
  <c r="Y50" i="1"/>
  <c r="AG48" i="1"/>
  <c r="AI47" i="1"/>
  <c r="AK47" i="1" s="1"/>
  <c r="M54" i="1"/>
  <c r="O53" i="1"/>
  <c r="AH48" i="1"/>
  <c r="AJ47" i="1"/>
  <c r="AL47" i="1" s="1"/>
  <c r="R49" i="1"/>
  <c r="T48" i="1"/>
  <c r="AV48" i="1"/>
  <c r="AX48" i="1" s="1"/>
  <c r="AZ48" i="1" s="1"/>
  <c r="BC48" i="1"/>
  <c r="BE48" i="1" s="1"/>
  <c r="BG48" i="1" s="1"/>
  <c r="H50" i="1" l="1"/>
  <c r="J49" i="1"/>
  <c r="L50" i="1"/>
  <c r="N49" i="1"/>
  <c r="G51" i="1"/>
  <c r="I50" i="1"/>
  <c r="W52" i="1"/>
  <c r="Y51" i="1"/>
  <c r="R50" i="1"/>
  <c r="T49" i="1"/>
  <c r="AV49" i="1"/>
  <c r="AX49" i="1" s="1"/>
  <c r="AZ49" i="1" s="1"/>
  <c r="BC49" i="1"/>
  <c r="BE49" i="1" s="1"/>
  <c r="BG49" i="1" s="1"/>
  <c r="AO49" i="1"/>
  <c r="AQ48" i="1"/>
  <c r="AS48" i="1" s="1"/>
  <c r="AH49" i="1"/>
  <c r="AJ48" i="1"/>
  <c r="AL48" i="1" s="1"/>
  <c r="Q50" i="1"/>
  <c r="S49" i="1"/>
  <c r="AU49" i="1"/>
  <c r="AW49" i="1" s="1"/>
  <c r="AY49" i="1" s="1"/>
  <c r="BB49" i="1"/>
  <c r="BD49" i="1" s="1"/>
  <c r="BF49" i="1" s="1"/>
  <c r="M55" i="1"/>
  <c r="O54" i="1"/>
  <c r="AG49" i="1"/>
  <c r="AI48" i="1"/>
  <c r="AK48" i="1" s="1"/>
  <c r="V50" i="1"/>
  <c r="X49" i="1"/>
  <c r="AN49" i="1"/>
  <c r="AP48" i="1"/>
  <c r="AR48" i="1" s="1"/>
  <c r="G52" i="1" l="1"/>
  <c r="I51" i="1"/>
  <c r="L51" i="1"/>
  <c r="N50" i="1"/>
  <c r="H51" i="1"/>
  <c r="J50" i="1"/>
  <c r="Q51" i="1"/>
  <c r="S50" i="1"/>
  <c r="AU50" i="1"/>
  <c r="AW50" i="1" s="1"/>
  <c r="AY50" i="1" s="1"/>
  <c r="BB50" i="1"/>
  <c r="BD50" i="1" s="1"/>
  <c r="BF50" i="1" s="1"/>
  <c r="AH50" i="1"/>
  <c r="AJ49" i="1"/>
  <c r="AL49" i="1" s="1"/>
  <c r="AN50" i="1"/>
  <c r="AP49" i="1"/>
  <c r="AR49" i="1" s="1"/>
  <c r="V51" i="1"/>
  <c r="X50" i="1"/>
  <c r="AO50" i="1"/>
  <c r="AQ49" i="1"/>
  <c r="AS49" i="1" s="1"/>
  <c r="AG50" i="1"/>
  <c r="AI49" i="1"/>
  <c r="AK49" i="1" s="1"/>
  <c r="M56" i="1"/>
  <c r="O55" i="1"/>
  <c r="R51" i="1"/>
  <c r="T50" i="1"/>
  <c r="AV50" i="1"/>
  <c r="AX50" i="1" s="1"/>
  <c r="AZ50" i="1" s="1"/>
  <c r="BC50" i="1"/>
  <c r="BE50" i="1" s="1"/>
  <c r="BG50" i="1" s="1"/>
  <c r="W53" i="1"/>
  <c r="Y52" i="1"/>
  <c r="H52" i="1" l="1"/>
  <c r="J51" i="1"/>
  <c r="L52" i="1"/>
  <c r="N51" i="1"/>
  <c r="G53" i="1"/>
  <c r="I52" i="1"/>
  <c r="M57" i="1"/>
  <c r="O56" i="1"/>
  <c r="V52" i="1"/>
  <c r="X51" i="1"/>
  <c r="W54" i="1"/>
  <c r="Y53" i="1"/>
  <c r="R52" i="1"/>
  <c r="T51" i="1"/>
  <c r="AV51" i="1"/>
  <c r="AX51" i="1" s="1"/>
  <c r="AZ51" i="1" s="1"/>
  <c r="BC51" i="1"/>
  <c r="BE51" i="1" s="1"/>
  <c r="BG51" i="1" s="1"/>
  <c r="AN51" i="1"/>
  <c r="AP50" i="1"/>
  <c r="AR50" i="1" s="1"/>
  <c r="AH51" i="1"/>
  <c r="AJ50" i="1"/>
  <c r="AL50" i="1" s="1"/>
  <c r="AG51" i="1"/>
  <c r="AI50" i="1"/>
  <c r="AK50" i="1" s="1"/>
  <c r="AO51" i="1"/>
  <c r="AQ50" i="1"/>
  <c r="AS50" i="1" s="1"/>
  <c r="Q52" i="1"/>
  <c r="S51" i="1"/>
  <c r="AU51" i="1"/>
  <c r="AW51" i="1" s="1"/>
  <c r="AY51" i="1" s="1"/>
  <c r="BB51" i="1"/>
  <c r="BD51" i="1" s="1"/>
  <c r="BF51" i="1" s="1"/>
  <c r="G54" i="1" l="1"/>
  <c r="I53" i="1"/>
  <c r="L53" i="1"/>
  <c r="N52" i="1"/>
  <c r="H53" i="1"/>
  <c r="J52" i="1"/>
  <c r="Q53" i="1"/>
  <c r="S52" i="1"/>
  <c r="AU52" i="1"/>
  <c r="AW52" i="1" s="1"/>
  <c r="AY52" i="1" s="1"/>
  <c r="BB52" i="1"/>
  <c r="BD52" i="1" s="1"/>
  <c r="BF52" i="1" s="1"/>
  <c r="W55" i="1"/>
  <c r="Y54" i="1"/>
  <c r="AO52" i="1"/>
  <c r="AQ51" i="1"/>
  <c r="AS51" i="1" s="1"/>
  <c r="AG52" i="1"/>
  <c r="AI51" i="1"/>
  <c r="AK51" i="1" s="1"/>
  <c r="R53" i="1"/>
  <c r="T52" i="1"/>
  <c r="AV52" i="1"/>
  <c r="AX52" i="1" s="1"/>
  <c r="AZ52" i="1" s="1"/>
  <c r="BC52" i="1"/>
  <c r="BE52" i="1" s="1"/>
  <c r="BG52" i="1" s="1"/>
  <c r="V53" i="1"/>
  <c r="X52" i="1"/>
  <c r="AH52" i="1"/>
  <c r="AJ51" i="1"/>
  <c r="AL51" i="1" s="1"/>
  <c r="M58" i="1"/>
  <c r="O57" i="1"/>
  <c r="AN52" i="1"/>
  <c r="AP51" i="1"/>
  <c r="AR51" i="1" s="1"/>
  <c r="H54" i="1" l="1"/>
  <c r="J53" i="1"/>
  <c r="L54" i="1"/>
  <c r="N53" i="1"/>
  <c r="G55" i="1"/>
  <c r="I54" i="1"/>
  <c r="R54" i="1"/>
  <c r="T53" i="1"/>
  <c r="AV53" i="1"/>
  <c r="AX53" i="1" s="1"/>
  <c r="AZ53" i="1" s="1"/>
  <c r="BC53" i="1"/>
  <c r="BE53" i="1" s="1"/>
  <c r="BG53" i="1" s="1"/>
  <c r="AG53" i="1"/>
  <c r="AI52" i="1"/>
  <c r="AK52" i="1" s="1"/>
  <c r="AN53" i="1"/>
  <c r="AP52" i="1"/>
  <c r="AR52" i="1" s="1"/>
  <c r="M59" i="1"/>
  <c r="O58" i="1"/>
  <c r="AO53" i="1"/>
  <c r="AQ52" i="1"/>
  <c r="AS52" i="1" s="1"/>
  <c r="AH53" i="1"/>
  <c r="AJ52" i="1"/>
  <c r="AL52" i="1" s="1"/>
  <c r="W56" i="1"/>
  <c r="Y55" i="1"/>
  <c r="V54" i="1"/>
  <c r="X53" i="1"/>
  <c r="Q54" i="1"/>
  <c r="S53" i="1"/>
  <c r="AU53" i="1"/>
  <c r="AW53" i="1" s="1"/>
  <c r="AY53" i="1" s="1"/>
  <c r="BB53" i="1"/>
  <c r="BD53" i="1" s="1"/>
  <c r="BF53" i="1" s="1"/>
  <c r="G56" i="1" l="1"/>
  <c r="I55" i="1"/>
  <c r="L55" i="1"/>
  <c r="N54" i="1"/>
  <c r="H55" i="1"/>
  <c r="J54" i="1"/>
  <c r="AO54" i="1"/>
  <c r="AQ53" i="1"/>
  <c r="AS53" i="1" s="1"/>
  <c r="M60" i="1"/>
  <c r="O59" i="1"/>
  <c r="Q55" i="1"/>
  <c r="S54" i="1"/>
  <c r="AU54" i="1"/>
  <c r="AW54" i="1" s="1"/>
  <c r="AY54" i="1" s="1"/>
  <c r="BB54" i="1"/>
  <c r="BD54" i="1" s="1"/>
  <c r="BF54" i="1" s="1"/>
  <c r="AN54" i="1"/>
  <c r="AP53" i="1"/>
  <c r="AR53" i="1" s="1"/>
  <c r="AG54" i="1"/>
  <c r="AI53" i="1"/>
  <c r="AK53" i="1" s="1"/>
  <c r="V55" i="1"/>
  <c r="X54" i="1"/>
  <c r="W57" i="1"/>
  <c r="Y56" i="1"/>
  <c r="AH54" i="1"/>
  <c r="AJ53" i="1"/>
  <c r="AL53" i="1" s="1"/>
  <c r="R55" i="1"/>
  <c r="T54" i="1"/>
  <c r="AV54" i="1"/>
  <c r="AX54" i="1" s="1"/>
  <c r="AZ54" i="1" s="1"/>
  <c r="BC54" i="1"/>
  <c r="BE54" i="1" s="1"/>
  <c r="BG54" i="1" s="1"/>
  <c r="H56" i="1" l="1"/>
  <c r="J55" i="1"/>
  <c r="L56" i="1"/>
  <c r="N55" i="1"/>
  <c r="G57" i="1"/>
  <c r="I56" i="1"/>
  <c r="AG55" i="1"/>
  <c r="AI54" i="1"/>
  <c r="AK54" i="1" s="1"/>
  <c r="AH55" i="1"/>
  <c r="AJ54" i="1"/>
  <c r="AL54" i="1" s="1"/>
  <c r="AN55" i="1"/>
  <c r="AP54" i="1"/>
  <c r="AR54" i="1" s="1"/>
  <c r="R56" i="1"/>
  <c r="T55" i="1"/>
  <c r="AV55" i="1"/>
  <c r="AX55" i="1" s="1"/>
  <c r="AZ55" i="1" s="1"/>
  <c r="BC55" i="1"/>
  <c r="BE55" i="1" s="1"/>
  <c r="BG55" i="1" s="1"/>
  <c r="Q56" i="1"/>
  <c r="S55" i="1"/>
  <c r="AU55" i="1"/>
  <c r="AW55" i="1" s="1"/>
  <c r="AY55" i="1" s="1"/>
  <c r="BB55" i="1"/>
  <c r="BD55" i="1" s="1"/>
  <c r="BF55" i="1" s="1"/>
  <c r="W58" i="1"/>
  <c r="Y57" i="1"/>
  <c r="M61" i="1"/>
  <c r="O60" i="1"/>
  <c r="V56" i="1"/>
  <c r="X55" i="1"/>
  <c r="AO55" i="1"/>
  <c r="AQ54" i="1"/>
  <c r="AS54" i="1" s="1"/>
  <c r="G58" i="1" l="1"/>
  <c r="I57" i="1"/>
  <c r="L57" i="1"/>
  <c r="N56" i="1"/>
  <c r="H57" i="1"/>
  <c r="J56" i="1"/>
  <c r="AO56" i="1"/>
  <c r="AQ55" i="1"/>
  <c r="AS55" i="1" s="1"/>
  <c r="V57" i="1"/>
  <c r="X56" i="1"/>
  <c r="R57" i="1"/>
  <c r="T56" i="1"/>
  <c r="AV56" i="1"/>
  <c r="AX56" i="1" s="1"/>
  <c r="AZ56" i="1" s="1"/>
  <c r="BC56" i="1"/>
  <c r="BE56" i="1" s="1"/>
  <c r="BG56" i="1" s="1"/>
  <c r="M62" i="1"/>
  <c r="O61" i="1"/>
  <c r="AN56" i="1"/>
  <c r="AP55" i="1"/>
  <c r="AR55" i="1" s="1"/>
  <c r="AH56" i="1"/>
  <c r="AJ55" i="1"/>
  <c r="AL55" i="1" s="1"/>
  <c r="Q57" i="1"/>
  <c r="S56" i="1"/>
  <c r="AU56" i="1"/>
  <c r="AW56" i="1" s="1"/>
  <c r="AY56" i="1" s="1"/>
  <c r="BB56" i="1"/>
  <c r="BD56" i="1" s="1"/>
  <c r="BF56" i="1" s="1"/>
  <c r="W59" i="1"/>
  <c r="Y58" i="1"/>
  <c r="AG56" i="1"/>
  <c r="AI55" i="1"/>
  <c r="AK55" i="1" s="1"/>
  <c r="H58" i="1" l="1"/>
  <c r="J57" i="1"/>
  <c r="L58" i="1"/>
  <c r="N57" i="1"/>
  <c r="G59" i="1"/>
  <c r="I58" i="1"/>
  <c r="AH57" i="1"/>
  <c r="AJ56" i="1"/>
  <c r="AL56" i="1" s="1"/>
  <c r="AN57" i="1"/>
  <c r="AP56" i="1"/>
  <c r="AR56" i="1" s="1"/>
  <c r="W60" i="1"/>
  <c r="Y59" i="1"/>
  <c r="R58" i="1"/>
  <c r="T57" i="1"/>
  <c r="AV57" i="1"/>
  <c r="AX57" i="1" s="1"/>
  <c r="AZ57" i="1" s="1"/>
  <c r="BC57" i="1"/>
  <c r="BE57" i="1" s="1"/>
  <c r="BG57" i="1" s="1"/>
  <c r="V58" i="1"/>
  <c r="X57" i="1"/>
  <c r="AG57" i="1"/>
  <c r="AI56" i="1"/>
  <c r="AK56" i="1" s="1"/>
  <c r="M63" i="1"/>
  <c r="O62" i="1"/>
  <c r="Q58" i="1"/>
  <c r="S57" i="1"/>
  <c r="AU57" i="1"/>
  <c r="AW57" i="1" s="1"/>
  <c r="AY57" i="1" s="1"/>
  <c r="BB57" i="1"/>
  <c r="BD57" i="1" s="1"/>
  <c r="BF57" i="1" s="1"/>
  <c r="AO57" i="1"/>
  <c r="AQ56" i="1"/>
  <c r="AS56" i="1" s="1"/>
  <c r="H59" i="1" l="1"/>
  <c r="J58" i="1"/>
  <c r="G60" i="1"/>
  <c r="I59" i="1"/>
  <c r="L59" i="1"/>
  <c r="N58" i="1"/>
  <c r="AO58" i="1"/>
  <c r="AQ57" i="1"/>
  <c r="AS57" i="1" s="1"/>
  <c r="R59" i="1"/>
  <c r="T58" i="1"/>
  <c r="AV58" i="1"/>
  <c r="AX58" i="1" s="1"/>
  <c r="AZ58" i="1" s="1"/>
  <c r="BC58" i="1"/>
  <c r="BE58" i="1" s="1"/>
  <c r="BG58" i="1" s="1"/>
  <c r="Q59" i="1"/>
  <c r="S58" i="1"/>
  <c r="AU58" i="1"/>
  <c r="AW58" i="1" s="1"/>
  <c r="AY58" i="1" s="1"/>
  <c r="BB58" i="1"/>
  <c r="BD58" i="1" s="1"/>
  <c r="BF58" i="1" s="1"/>
  <c r="W61" i="1"/>
  <c r="Y60" i="1"/>
  <c r="M64" i="1"/>
  <c r="O63" i="1"/>
  <c r="AN58" i="1"/>
  <c r="AP57" i="1"/>
  <c r="AR57" i="1" s="1"/>
  <c r="AG58" i="1"/>
  <c r="AI57" i="1"/>
  <c r="AK57" i="1" s="1"/>
  <c r="V59" i="1"/>
  <c r="X58" i="1"/>
  <c r="AH58" i="1"/>
  <c r="AJ57" i="1"/>
  <c r="AL57" i="1" s="1"/>
  <c r="L60" i="1" l="1"/>
  <c r="N59" i="1"/>
  <c r="G61" i="1"/>
  <c r="I60" i="1"/>
  <c r="H60" i="1"/>
  <c r="J59" i="1"/>
  <c r="W62" i="1"/>
  <c r="Y61" i="1"/>
  <c r="AH59" i="1"/>
  <c r="AJ58" i="1"/>
  <c r="AL58" i="1" s="1"/>
  <c r="Q60" i="1"/>
  <c r="S59" i="1"/>
  <c r="AU59" i="1"/>
  <c r="AW59" i="1" s="1"/>
  <c r="AY59" i="1" s="1"/>
  <c r="BB59" i="1"/>
  <c r="BD59" i="1" s="1"/>
  <c r="BF59" i="1" s="1"/>
  <c r="V60" i="1"/>
  <c r="X59" i="1"/>
  <c r="AG59" i="1"/>
  <c r="AI58" i="1"/>
  <c r="AK58" i="1" s="1"/>
  <c r="R60" i="1"/>
  <c r="T59" i="1"/>
  <c r="AV59" i="1"/>
  <c r="AX59" i="1" s="1"/>
  <c r="AZ59" i="1" s="1"/>
  <c r="BC59" i="1"/>
  <c r="BE59" i="1" s="1"/>
  <c r="BG59" i="1" s="1"/>
  <c r="AN59" i="1"/>
  <c r="AP58" i="1"/>
  <c r="AR58" i="1" s="1"/>
  <c r="M65" i="1"/>
  <c r="O64" i="1"/>
  <c r="AO59" i="1"/>
  <c r="AQ58" i="1"/>
  <c r="AS58" i="1" s="1"/>
  <c r="H61" i="1" l="1"/>
  <c r="J60" i="1"/>
  <c r="G62" i="1"/>
  <c r="I61" i="1"/>
  <c r="L61" i="1"/>
  <c r="N60" i="1"/>
  <c r="AG60" i="1"/>
  <c r="AI59" i="1"/>
  <c r="AK59" i="1" s="1"/>
  <c r="AO60" i="1"/>
  <c r="AQ59" i="1"/>
  <c r="AS59" i="1" s="1"/>
  <c r="M66" i="1"/>
  <c r="O65" i="1"/>
  <c r="V61" i="1"/>
  <c r="X60" i="1"/>
  <c r="AN60" i="1"/>
  <c r="AP59" i="1"/>
  <c r="AR59" i="1" s="1"/>
  <c r="Q61" i="1"/>
  <c r="S60" i="1"/>
  <c r="AU60" i="1"/>
  <c r="AW60" i="1" s="1"/>
  <c r="AY60" i="1" s="1"/>
  <c r="BB60" i="1"/>
  <c r="BD60" i="1" s="1"/>
  <c r="BF60" i="1" s="1"/>
  <c r="AH60" i="1"/>
  <c r="AJ59" i="1"/>
  <c r="AL59" i="1" s="1"/>
  <c r="R61" i="1"/>
  <c r="T60" i="1"/>
  <c r="AV60" i="1"/>
  <c r="AX60" i="1" s="1"/>
  <c r="AZ60" i="1" s="1"/>
  <c r="BC60" i="1"/>
  <c r="BE60" i="1" s="1"/>
  <c r="BG60" i="1" s="1"/>
  <c r="W63" i="1"/>
  <c r="Y62" i="1"/>
  <c r="L62" i="1" l="1"/>
  <c r="N61" i="1"/>
  <c r="G63" i="1"/>
  <c r="I62" i="1"/>
  <c r="H62" i="1"/>
  <c r="J61" i="1"/>
  <c r="W64" i="1"/>
  <c r="Y63" i="1"/>
  <c r="AN61" i="1"/>
  <c r="AP60" i="1"/>
  <c r="AR60" i="1" s="1"/>
  <c r="V62" i="1"/>
  <c r="X61" i="1"/>
  <c r="M67" i="1"/>
  <c r="O66" i="1"/>
  <c r="R62" i="1"/>
  <c r="T61" i="1"/>
  <c r="AV61" i="1"/>
  <c r="AX61" i="1" s="1"/>
  <c r="AZ61" i="1" s="1"/>
  <c r="BC61" i="1"/>
  <c r="BE61" i="1" s="1"/>
  <c r="BG61" i="1" s="1"/>
  <c r="AH61" i="1"/>
  <c r="AJ60" i="1"/>
  <c r="AL60" i="1" s="1"/>
  <c r="AO61" i="1"/>
  <c r="AQ60" i="1"/>
  <c r="AS60" i="1" s="1"/>
  <c r="Q62" i="1"/>
  <c r="S61" i="1"/>
  <c r="AU61" i="1"/>
  <c r="AW61" i="1" s="1"/>
  <c r="AY61" i="1" s="1"/>
  <c r="BB61" i="1"/>
  <c r="BD61" i="1" s="1"/>
  <c r="BF61" i="1" s="1"/>
  <c r="AG61" i="1"/>
  <c r="AI60" i="1"/>
  <c r="AK60" i="1" s="1"/>
  <c r="H63" i="1" l="1"/>
  <c r="J62" i="1"/>
  <c r="G64" i="1"/>
  <c r="I63" i="1"/>
  <c r="L63" i="1"/>
  <c r="N62" i="1"/>
  <c r="AG62" i="1"/>
  <c r="AI61" i="1"/>
  <c r="AK61" i="1" s="1"/>
  <c r="R63" i="1"/>
  <c r="T62" i="1"/>
  <c r="AV62" i="1"/>
  <c r="AX62" i="1" s="1"/>
  <c r="AZ62" i="1" s="1"/>
  <c r="BC62" i="1"/>
  <c r="BE62" i="1" s="1"/>
  <c r="BG62" i="1" s="1"/>
  <c r="M68" i="1"/>
  <c r="O67" i="1"/>
  <c r="Q63" i="1"/>
  <c r="S62" i="1"/>
  <c r="AU62" i="1"/>
  <c r="AW62" i="1" s="1"/>
  <c r="AY62" i="1" s="1"/>
  <c r="BB62" i="1"/>
  <c r="BD62" i="1" s="1"/>
  <c r="BF62" i="1" s="1"/>
  <c r="V63" i="1"/>
  <c r="X62" i="1"/>
  <c r="AO62" i="1"/>
  <c r="AQ61" i="1"/>
  <c r="AS61" i="1" s="1"/>
  <c r="AN62" i="1"/>
  <c r="AP61" i="1"/>
  <c r="AR61" i="1" s="1"/>
  <c r="AH62" i="1"/>
  <c r="AJ61" i="1"/>
  <c r="AL61" i="1" s="1"/>
  <c r="W65" i="1"/>
  <c r="Y64" i="1"/>
  <c r="L64" i="1" l="1"/>
  <c r="N63" i="1"/>
  <c r="G65" i="1"/>
  <c r="I64" i="1"/>
  <c r="J63" i="1"/>
  <c r="H64" i="1"/>
  <c r="V64" i="1"/>
  <c r="X63" i="1"/>
  <c r="M69" i="1"/>
  <c r="O68" i="1"/>
  <c r="AN63" i="1"/>
  <c r="AP62" i="1"/>
  <c r="AR62" i="1" s="1"/>
  <c r="W66" i="1"/>
  <c r="Y65" i="1"/>
  <c r="Q64" i="1"/>
  <c r="S63" i="1"/>
  <c r="AU63" i="1"/>
  <c r="AW63" i="1" s="1"/>
  <c r="AY63" i="1" s="1"/>
  <c r="BB63" i="1"/>
  <c r="BD63" i="1" s="1"/>
  <c r="BF63" i="1" s="1"/>
  <c r="AH63" i="1"/>
  <c r="AJ62" i="1"/>
  <c r="AL62" i="1" s="1"/>
  <c r="AO63" i="1"/>
  <c r="AQ62" i="1"/>
  <c r="AS62" i="1" s="1"/>
  <c r="R64" i="1"/>
  <c r="T63" i="1"/>
  <c r="AV63" i="1"/>
  <c r="AX63" i="1" s="1"/>
  <c r="AZ63" i="1" s="1"/>
  <c r="BC63" i="1"/>
  <c r="BE63" i="1" s="1"/>
  <c r="BG63" i="1" s="1"/>
  <c r="AG63" i="1"/>
  <c r="AI62" i="1"/>
  <c r="AK62" i="1" s="1"/>
  <c r="J64" i="1" l="1"/>
  <c r="H65" i="1"/>
  <c r="G66" i="1"/>
  <c r="I65" i="1"/>
  <c r="L65" i="1"/>
  <c r="N64" i="1"/>
  <c r="AO64" i="1"/>
  <c r="AQ63" i="1"/>
  <c r="AS63" i="1" s="1"/>
  <c r="AH64" i="1"/>
  <c r="AJ63" i="1"/>
  <c r="AL63" i="1" s="1"/>
  <c r="Q65" i="1"/>
  <c r="S64" i="1"/>
  <c r="AU64" i="1"/>
  <c r="AW64" i="1" s="1"/>
  <c r="AY64" i="1" s="1"/>
  <c r="BB64" i="1"/>
  <c r="BD64" i="1" s="1"/>
  <c r="BF64" i="1" s="1"/>
  <c r="AG64" i="1"/>
  <c r="AI63" i="1"/>
  <c r="AK63" i="1" s="1"/>
  <c r="W67" i="1"/>
  <c r="Y66" i="1"/>
  <c r="AN64" i="1"/>
  <c r="AP63" i="1"/>
  <c r="AR63" i="1" s="1"/>
  <c r="M70" i="1"/>
  <c r="O69" i="1"/>
  <c r="R65" i="1"/>
  <c r="T64" i="1"/>
  <c r="AV64" i="1"/>
  <c r="AX64" i="1" s="1"/>
  <c r="AZ64" i="1" s="1"/>
  <c r="BC64" i="1"/>
  <c r="BE64" i="1" s="1"/>
  <c r="BG64" i="1" s="1"/>
  <c r="V65" i="1"/>
  <c r="X64" i="1"/>
  <c r="L66" i="1" l="1"/>
  <c r="N65" i="1"/>
  <c r="G67" i="1"/>
  <c r="I66" i="1"/>
  <c r="H66" i="1"/>
  <c r="J65" i="1"/>
  <c r="W68" i="1"/>
  <c r="Y67" i="1"/>
  <c r="AG65" i="1"/>
  <c r="AI64" i="1"/>
  <c r="AK64" i="1" s="1"/>
  <c r="V66" i="1"/>
  <c r="X65" i="1"/>
  <c r="R66" i="1"/>
  <c r="T65" i="1"/>
  <c r="AV65" i="1"/>
  <c r="AX65" i="1" s="1"/>
  <c r="AZ65" i="1" s="1"/>
  <c r="BC65" i="1"/>
  <c r="BE65" i="1" s="1"/>
  <c r="BG65" i="1" s="1"/>
  <c r="Q66" i="1"/>
  <c r="S65" i="1"/>
  <c r="AU65" i="1"/>
  <c r="AW65" i="1" s="1"/>
  <c r="AY65" i="1" s="1"/>
  <c r="BB65" i="1"/>
  <c r="BD65" i="1" s="1"/>
  <c r="BF65" i="1" s="1"/>
  <c r="M71" i="1"/>
  <c r="O70" i="1"/>
  <c r="AN65" i="1"/>
  <c r="AP64" i="1"/>
  <c r="AR64" i="1" s="1"/>
  <c r="AH65" i="1"/>
  <c r="AJ64" i="1"/>
  <c r="AL64" i="1" s="1"/>
  <c r="AO65" i="1"/>
  <c r="AQ64" i="1"/>
  <c r="AS64" i="1" s="1"/>
  <c r="H67" i="1" l="1"/>
  <c r="J66" i="1"/>
  <c r="I67" i="1"/>
  <c r="G68" i="1"/>
  <c r="L67" i="1"/>
  <c r="N66" i="1"/>
  <c r="AO66" i="1"/>
  <c r="AQ65" i="1"/>
  <c r="AS65" i="1" s="1"/>
  <c r="Q67" i="1"/>
  <c r="S66" i="1"/>
  <c r="AU66" i="1"/>
  <c r="AW66" i="1" s="1"/>
  <c r="AY66" i="1" s="1"/>
  <c r="BB66" i="1"/>
  <c r="BD66" i="1" s="1"/>
  <c r="BF66" i="1" s="1"/>
  <c r="R67" i="1"/>
  <c r="T66" i="1"/>
  <c r="AV66" i="1"/>
  <c r="AX66" i="1" s="1"/>
  <c r="AZ66" i="1" s="1"/>
  <c r="BC66" i="1"/>
  <c r="BE66" i="1" s="1"/>
  <c r="BG66" i="1" s="1"/>
  <c r="AH66" i="1"/>
  <c r="AJ65" i="1"/>
  <c r="AL65" i="1" s="1"/>
  <c r="AN66" i="1"/>
  <c r="AP65" i="1"/>
  <c r="AR65" i="1" s="1"/>
  <c r="V67" i="1"/>
  <c r="X66" i="1"/>
  <c r="AG66" i="1"/>
  <c r="AI65" i="1"/>
  <c r="AK65" i="1" s="1"/>
  <c r="M72" i="1"/>
  <c r="O71" i="1"/>
  <c r="W69" i="1"/>
  <c r="Y68" i="1"/>
  <c r="L68" i="1" l="1"/>
  <c r="N67" i="1"/>
  <c r="G69" i="1"/>
  <c r="I68" i="1"/>
  <c r="J67" i="1"/>
  <c r="H68" i="1"/>
  <c r="AH67" i="1"/>
  <c r="AJ66" i="1"/>
  <c r="AL66" i="1" s="1"/>
  <c r="W70" i="1"/>
  <c r="Y69" i="1"/>
  <c r="M73" i="1"/>
  <c r="O72" i="1"/>
  <c r="R68" i="1"/>
  <c r="T67" i="1"/>
  <c r="AV67" i="1"/>
  <c r="AX67" i="1" s="1"/>
  <c r="AZ67" i="1" s="1"/>
  <c r="BC67" i="1"/>
  <c r="BE67" i="1" s="1"/>
  <c r="BG67" i="1" s="1"/>
  <c r="AG67" i="1"/>
  <c r="AI66" i="1"/>
  <c r="AK66" i="1" s="1"/>
  <c r="V68" i="1"/>
  <c r="X67" i="1"/>
  <c r="Q68" i="1"/>
  <c r="S67" i="1"/>
  <c r="AU67" i="1"/>
  <c r="AW67" i="1" s="1"/>
  <c r="AY67" i="1" s="1"/>
  <c r="BB67" i="1"/>
  <c r="BD67" i="1" s="1"/>
  <c r="BF67" i="1" s="1"/>
  <c r="AN67" i="1"/>
  <c r="AP66" i="1"/>
  <c r="AR66" i="1" s="1"/>
  <c r="AO67" i="1"/>
  <c r="AQ66" i="1"/>
  <c r="AS66" i="1" s="1"/>
  <c r="J68" i="1" l="1"/>
  <c r="H69" i="1"/>
  <c r="G70" i="1"/>
  <c r="I69" i="1"/>
  <c r="L69" i="1"/>
  <c r="N68" i="1"/>
  <c r="AG68" i="1"/>
  <c r="AI67" i="1"/>
  <c r="AK67" i="1" s="1"/>
  <c r="AO68" i="1"/>
  <c r="AQ67" i="1"/>
  <c r="AS67" i="1" s="1"/>
  <c r="AN68" i="1"/>
  <c r="AP67" i="1"/>
  <c r="AR67" i="1" s="1"/>
  <c r="R69" i="1"/>
  <c r="T68" i="1"/>
  <c r="AV68" i="1"/>
  <c r="AX68" i="1" s="1"/>
  <c r="AZ68" i="1" s="1"/>
  <c r="BC68" i="1"/>
  <c r="BE68" i="1" s="1"/>
  <c r="BG68" i="1" s="1"/>
  <c r="M74" i="1"/>
  <c r="O73" i="1"/>
  <c r="Q69" i="1"/>
  <c r="S68" i="1"/>
  <c r="AU68" i="1"/>
  <c r="AW68" i="1" s="1"/>
  <c r="AY68" i="1" s="1"/>
  <c r="BB68" i="1"/>
  <c r="BD68" i="1" s="1"/>
  <c r="BF68" i="1" s="1"/>
  <c r="W71" i="1"/>
  <c r="Y70" i="1"/>
  <c r="V69" i="1"/>
  <c r="X68" i="1"/>
  <c r="AH68" i="1"/>
  <c r="AJ67" i="1"/>
  <c r="AL67" i="1" s="1"/>
  <c r="H70" i="1" l="1"/>
  <c r="J69" i="1"/>
  <c r="L70" i="1"/>
  <c r="N69" i="1"/>
  <c r="G71" i="1"/>
  <c r="I70" i="1"/>
  <c r="Q70" i="1"/>
  <c r="S69" i="1"/>
  <c r="AU69" i="1"/>
  <c r="AW69" i="1" s="1"/>
  <c r="AY69" i="1" s="1"/>
  <c r="BB69" i="1"/>
  <c r="BD69" i="1" s="1"/>
  <c r="BF69" i="1" s="1"/>
  <c r="M75" i="1"/>
  <c r="O74" i="1"/>
  <c r="R70" i="1"/>
  <c r="T69" i="1"/>
  <c r="AV69" i="1"/>
  <c r="AX69" i="1" s="1"/>
  <c r="AZ69" i="1" s="1"/>
  <c r="BC69" i="1"/>
  <c r="BE69" i="1" s="1"/>
  <c r="BG69" i="1" s="1"/>
  <c r="AH69" i="1"/>
  <c r="AJ68" i="1"/>
  <c r="AL68" i="1" s="1"/>
  <c r="AN69" i="1"/>
  <c r="AP68" i="1"/>
  <c r="AR68" i="1" s="1"/>
  <c r="V70" i="1"/>
  <c r="X69" i="1"/>
  <c r="AO69" i="1"/>
  <c r="AQ68" i="1"/>
  <c r="AS68" i="1" s="1"/>
  <c r="W72" i="1"/>
  <c r="Y71" i="1"/>
  <c r="AG69" i="1"/>
  <c r="AI68" i="1"/>
  <c r="AK68" i="1" s="1"/>
  <c r="G72" i="1" l="1"/>
  <c r="I71" i="1"/>
  <c r="L71" i="1"/>
  <c r="N70" i="1"/>
  <c r="H71" i="1"/>
  <c r="J70" i="1"/>
  <c r="AH70" i="1"/>
  <c r="AJ69" i="1"/>
  <c r="AL69" i="1" s="1"/>
  <c r="R71" i="1"/>
  <c r="T70" i="1"/>
  <c r="AV70" i="1"/>
  <c r="AX70" i="1" s="1"/>
  <c r="AZ70" i="1" s="1"/>
  <c r="BC70" i="1"/>
  <c r="BE70" i="1" s="1"/>
  <c r="BG70" i="1" s="1"/>
  <c r="AG70" i="1"/>
  <c r="AI69" i="1"/>
  <c r="AK69" i="1" s="1"/>
  <c r="W73" i="1"/>
  <c r="Y72" i="1"/>
  <c r="AO70" i="1"/>
  <c r="AQ69" i="1"/>
  <c r="AS69" i="1" s="1"/>
  <c r="M76" i="1"/>
  <c r="O75" i="1"/>
  <c r="V71" i="1"/>
  <c r="X70" i="1"/>
  <c r="AN70" i="1"/>
  <c r="AP69" i="1"/>
  <c r="AR69" i="1" s="1"/>
  <c r="Q71" i="1"/>
  <c r="S70" i="1"/>
  <c r="AU70" i="1"/>
  <c r="AW70" i="1" s="1"/>
  <c r="AY70" i="1" s="1"/>
  <c r="BB70" i="1"/>
  <c r="BD70" i="1" s="1"/>
  <c r="BF70" i="1" s="1"/>
  <c r="H72" i="1" l="1"/>
  <c r="J71" i="1"/>
  <c r="L72" i="1"/>
  <c r="N71" i="1"/>
  <c r="I72" i="1"/>
  <c r="G73" i="1"/>
  <c r="W74" i="1"/>
  <c r="Y73" i="1"/>
  <c r="AG71" i="1"/>
  <c r="AI70" i="1"/>
  <c r="AK70" i="1" s="1"/>
  <c r="R72" i="1"/>
  <c r="T71" i="1"/>
  <c r="AV71" i="1"/>
  <c r="AX71" i="1" s="1"/>
  <c r="AZ71" i="1" s="1"/>
  <c r="BC71" i="1"/>
  <c r="BE71" i="1" s="1"/>
  <c r="BG71" i="1" s="1"/>
  <c r="Q72" i="1"/>
  <c r="S71" i="1"/>
  <c r="AU71" i="1"/>
  <c r="AW71" i="1" s="1"/>
  <c r="AY71" i="1" s="1"/>
  <c r="BB71" i="1"/>
  <c r="BD71" i="1" s="1"/>
  <c r="BF71" i="1" s="1"/>
  <c r="AN71" i="1"/>
  <c r="AP70" i="1"/>
  <c r="AR70" i="1" s="1"/>
  <c r="V72" i="1"/>
  <c r="X71" i="1"/>
  <c r="M77" i="1"/>
  <c r="O76" i="1"/>
  <c r="AO71" i="1"/>
  <c r="AQ70" i="1"/>
  <c r="AS70" i="1" s="1"/>
  <c r="AH71" i="1"/>
  <c r="AJ70" i="1"/>
  <c r="AL70" i="1" s="1"/>
  <c r="I73" i="1" l="1"/>
  <c r="G74" i="1"/>
  <c r="L73" i="1"/>
  <c r="N72" i="1"/>
  <c r="H73" i="1"/>
  <c r="J72" i="1"/>
  <c r="AH72" i="1"/>
  <c r="AJ71" i="1"/>
  <c r="AL71" i="1" s="1"/>
  <c r="AO72" i="1"/>
  <c r="AQ71" i="1"/>
  <c r="AS71" i="1" s="1"/>
  <c r="AG72" i="1"/>
  <c r="AI71" i="1"/>
  <c r="AK71" i="1" s="1"/>
  <c r="V73" i="1"/>
  <c r="X72" i="1"/>
  <c r="Q73" i="1"/>
  <c r="S72" i="1"/>
  <c r="AU72" i="1"/>
  <c r="AW72" i="1" s="1"/>
  <c r="AY72" i="1" s="1"/>
  <c r="BB72" i="1"/>
  <c r="BD72" i="1" s="1"/>
  <c r="BF72" i="1" s="1"/>
  <c r="R73" i="1"/>
  <c r="T72" i="1"/>
  <c r="AV72" i="1"/>
  <c r="AX72" i="1" s="1"/>
  <c r="AZ72" i="1" s="1"/>
  <c r="BC72" i="1"/>
  <c r="BE72" i="1" s="1"/>
  <c r="BG72" i="1" s="1"/>
  <c r="M78" i="1"/>
  <c r="O77" i="1"/>
  <c r="AN72" i="1"/>
  <c r="AP71" i="1"/>
  <c r="AR71" i="1" s="1"/>
  <c r="W75" i="1"/>
  <c r="Y74" i="1"/>
  <c r="H74" i="1" l="1"/>
  <c r="J73" i="1"/>
  <c r="N73" i="1"/>
  <c r="L74" i="1"/>
  <c r="G75" i="1"/>
  <c r="I74" i="1"/>
  <c r="M79" i="1"/>
  <c r="O78" i="1"/>
  <c r="Q74" i="1"/>
  <c r="S73" i="1"/>
  <c r="AU73" i="1"/>
  <c r="AW73" i="1" s="1"/>
  <c r="AY73" i="1" s="1"/>
  <c r="BB73" i="1"/>
  <c r="BD73" i="1" s="1"/>
  <c r="BF73" i="1" s="1"/>
  <c r="V74" i="1"/>
  <c r="X73" i="1"/>
  <c r="AG73" i="1"/>
  <c r="AI72" i="1"/>
  <c r="AK72" i="1" s="1"/>
  <c r="AO73" i="1"/>
  <c r="AQ72" i="1"/>
  <c r="AS72" i="1" s="1"/>
  <c r="W76" i="1"/>
  <c r="Y75" i="1"/>
  <c r="AN73" i="1"/>
  <c r="AP72" i="1"/>
  <c r="AR72" i="1" s="1"/>
  <c r="R74" i="1"/>
  <c r="T73" i="1"/>
  <c r="AV73" i="1"/>
  <c r="AX73" i="1" s="1"/>
  <c r="AZ73" i="1" s="1"/>
  <c r="BC73" i="1"/>
  <c r="BE73" i="1" s="1"/>
  <c r="BG73" i="1" s="1"/>
  <c r="AH73" i="1"/>
  <c r="AJ72" i="1"/>
  <c r="AL72" i="1" s="1"/>
  <c r="G76" i="1" l="1"/>
  <c r="I75" i="1"/>
  <c r="L75" i="1"/>
  <c r="N74" i="1"/>
  <c r="J74" i="1"/>
  <c r="H75" i="1"/>
  <c r="AG74" i="1"/>
  <c r="AI73" i="1"/>
  <c r="AK73" i="1" s="1"/>
  <c r="V75" i="1"/>
  <c r="X74" i="1"/>
  <c r="AH74" i="1"/>
  <c r="AJ73" i="1"/>
  <c r="AL73" i="1" s="1"/>
  <c r="R75" i="1"/>
  <c r="T74" i="1"/>
  <c r="AV74" i="1"/>
  <c r="AX74" i="1" s="1"/>
  <c r="AZ74" i="1" s="1"/>
  <c r="BC74" i="1"/>
  <c r="BE74" i="1" s="1"/>
  <c r="BG74" i="1" s="1"/>
  <c r="Q75" i="1"/>
  <c r="S74" i="1"/>
  <c r="AU74" i="1"/>
  <c r="AW74" i="1" s="1"/>
  <c r="AY74" i="1" s="1"/>
  <c r="BB74" i="1"/>
  <c r="BD74" i="1" s="1"/>
  <c r="BF74" i="1" s="1"/>
  <c r="AN74" i="1"/>
  <c r="AP73" i="1"/>
  <c r="AR73" i="1" s="1"/>
  <c r="M80" i="1"/>
  <c r="O79" i="1"/>
  <c r="W77" i="1"/>
  <c r="Y76" i="1"/>
  <c r="AO74" i="1"/>
  <c r="AQ73" i="1"/>
  <c r="AS73" i="1" s="1"/>
  <c r="H76" i="1" l="1"/>
  <c r="J75" i="1"/>
  <c r="L76" i="1"/>
  <c r="N75" i="1"/>
  <c r="G77" i="1"/>
  <c r="I76" i="1"/>
  <c r="AO75" i="1"/>
  <c r="AQ74" i="1"/>
  <c r="AS74" i="1" s="1"/>
  <c r="Q76" i="1"/>
  <c r="S75" i="1"/>
  <c r="AU75" i="1"/>
  <c r="AW75" i="1" s="1"/>
  <c r="AY75" i="1" s="1"/>
  <c r="BB75" i="1"/>
  <c r="BD75" i="1" s="1"/>
  <c r="BF75" i="1" s="1"/>
  <c r="M81" i="1"/>
  <c r="O80" i="1"/>
  <c r="V76" i="1"/>
  <c r="X75" i="1"/>
  <c r="R76" i="1"/>
  <c r="T75" i="1"/>
  <c r="AV75" i="1"/>
  <c r="AX75" i="1" s="1"/>
  <c r="AZ75" i="1" s="1"/>
  <c r="BC75" i="1"/>
  <c r="BE75" i="1" s="1"/>
  <c r="BG75" i="1" s="1"/>
  <c r="AH75" i="1"/>
  <c r="AJ74" i="1"/>
  <c r="AL74" i="1" s="1"/>
  <c r="W78" i="1"/>
  <c r="Y77" i="1"/>
  <c r="AN75" i="1"/>
  <c r="AP74" i="1"/>
  <c r="AR74" i="1" s="1"/>
  <c r="AG75" i="1"/>
  <c r="AI74" i="1"/>
  <c r="AK74" i="1" s="1"/>
  <c r="G78" i="1" l="1"/>
  <c r="I77" i="1"/>
  <c r="L77" i="1"/>
  <c r="N76" i="1"/>
  <c r="H77" i="1"/>
  <c r="J76" i="1"/>
  <c r="M82" i="1"/>
  <c r="O81" i="1"/>
  <c r="AN76" i="1"/>
  <c r="AP75" i="1"/>
  <c r="AR75" i="1" s="1"/>
  <c r="AG76" i="1"/>
  <c r="AI75" i="1"/>
  <c r="AK75" i="1" s="1"/>
  <c r="W79" i="1"/>
  <c r="Y78" i="1"/>
  <c r="Q77" i="1"/>
  <c r="S76" i="1"/>
  <c r="AU76" i="1"/>
  <c r="AW76" i="1" s="1"/>
  <c r="AY76" i="1" s="1"/>
  <c r="BB76" i="1"/>
  <c r="BD76" i="1" s="1"/>
  <c r="BF76" i="1" s="1"/>
  <c r="V77" i="1"/>
  <c r="X76" i="1"/>
  <c r="AH76" i="1"/>
  <c r="AJ75" i="1"/>
  <c r="AL75" i="1" s="1"/>
  <c r="R77" i="1"/>
  <c r="T76" i="1"/>
  <c r="AV76" i="1"/>
  <c r="AX76" i="1" s="1"/>
  <c r="AZ76" i="1" s="1"/>
  <c r="BC76" i="1"/>
  <c r="BE76" i="1" s="1"/>
  <c r="BG76" i="1" s="1"/>
  <c r="AO76" i="1"/>
  <c r="AQ75" i="1"/>
  <c r="AS75" i="1" s="1"/>
  <c r="H78" i="1" l="1"/>
  <c r="J77" i="1"/>
  <c r="L78" i="1"/>
  <c r="N77" i="1"/>
  <c r="G79" i="1"/>
  <c r="I78" i="1"/>
  <c r="V78" i="1"/>
  <c r="X77" i="1"/>
  <c r="AO77" i="1"/>
  <c r="AQ76" i="1"/>
  <c r="AS76" i="1" s="1"/>
  <c r="R78" i="1"/>
  <c r="T77" i="1"/>
  <c r="AV77" i="1"/>
  <c r="AX77" i="1" s="1"/>
  <c r="AZ77" i="1" s="1"/>
  <c r="BC77" i="1"/>
  <c r="BE77" i="1" s="1"/>
  <c r="BG77" i="1" s="1"/>
  <c r="Q78" i="1"/>
  <c r="S77" i="1"/>
  <c r="AU77" i="1"/>
  <c r="AW77" i="1" s="1"/>
  <c r="AY77" i="1" s="1"/>
  <c r="BB77" i="1"/>
  <c r="BD77" i="1" s="1"/>
  <c r="BF77" i="1" s="1"/>
  <c r="W80" i="1"/>
  <c r="Y79" i="1"/>
  <c r="AG77" i="1"/>
  <c r="AI76" i="1"/>
  <c r="AK76" i="1" s="1"/>
  <c r="AH77" i="1"/>
  <c r="AJ76" i="1"/>
  <c r="AL76" i="1" s="1"/>
  <c r="AN77" i="1"/>
  <c r="AP76" i="1"/>
  <c r="AR76" i="1" s="1"/>
  <c r="M83" i="1"/>
  <c r="O82" i="1"/>
  <c r="G80" i="1" l="1"/>
  <c r="I79" i="1"/>
  <c r="L79" i="1"/>
  <c r="N78" i="1"/>
  <c r="J78" i="1"/>
  <c r="H79" i="1"/>
  <c r="M84" i="1"/>
  <c r="O83" i="1"/>
  <c r="Q79" i="1"/>
  <c r="S78" i="1"/>
  <c r="AU78" i="1"/>
  <c r="AW78" i="1" s="1"/>
  <c r="AY78" i="1" s="1"/>
  <c r="BB78" i="1"/>
  <c r="BD78" i="1" s="1"/>
  <c r="BF78" i="1" s="1"/>
  <c r="AG78" i="1"/>
  <c r="AI77" i="1"/>
  <c r="AK77" i="1" s="1"/>
  <c r="W81" i="1"/>
  <c r="Y80" i="1"/>
  <c r="R79" i="1"/>
  <c r="T78" i="1"/>
  <c r="AV78" i="1"/>
  <c r="AX78" i="1" s="1"/>
  <c r="AZ78" i="1" s="1"/>
  <c r="BC78" i="1"/>
  <c r="BE78" i="1" s="1"/>
  <c r="BG78" i="1" s="1"/>
  <c r="AN78" i="1"/>
  <c r="AP77" i="1"/>
  <c r="AR77" i="1" s="1"/>
  <c r="AO78" i="1"/>
  <c r="AQ77" i="1"/>
  <c r="AS77" i="1" s="1"/>
  <c r="AH78" i="1"/>
  <c r="AJ77" i="1"/>
  <c r="AL77" i="1" s="1"/>
  <c r="V79" i="1"/>
  <c r="X78" i="1"/>
  <c r="H80" i="1" l="1"/>
  <c r="J79" i="1"/>
  <c r="L80" i="1"/>
  <c r="N79" i="1"/>
  <c r="G81" i="1"/>
  <c r="I80" i="1"/>
  <c r="W82" i="1"/>
  <c r="Y81" i="1"/>
  <c r="V80" i="1"/>
  <c r="X79" i="1"/>
  <c r="AH79" i="1"/>
  <c r="AJ78" i="1"/>
  <c r="AL78" i="1" s="1"/>
  <c r="AO79" i="1"/>
  <c r="AQ78" i="1"/>
  <c r="AS78" i="1" s="1"/>
  <c r="AG79" i="1"/>
  <c r="AI78" i="1"/>
  <c r="AK78" i="1" s="1"/>
  <c r="AN79" i="1"/>
  <c r="AP78" i="1"/>
  <c r="AR78" i="1" s="1"/>
  <c r="Q80" i="1"/>
  <c r="S79" i="1"/>
  <c r="AU79" i="1"/>
  <c r="AW79" i="1" s="1"/>
  <c r="AY79" i="1" s="1"/>
  <c r="BB79" i="1"/>
  <c r="BD79" i="1" s="1"/>
  <c r="BF79" i="1" s="1"/>
  <c r="R80" i="1"/>
  <c r="T79" i="1"/>
  <c r="AV79" i="1"/>
  <c r="AX79" i="1" s="1"/>
  <c r="AZ79" i="1" s="1"/>
  <c r="BC79" i="1"/>
  <c r="BE79" i="1" s="1"/>
  <c r="BG79" i="1" s="1"/>
  <c r="M85" i="1"/>
  <c r="O84" i="1"/>
  <c r="G82" i="1" l="1"/>
  <c r="I81" i="1"/>
  <c r="L81" i="1"/>
  <c r="N80" i="1"/>
  <c r="H81" i="1"/>
  <c r="J80" i="1"/>
  <c r="AG80" i="1"/>
  <c r="AI79" i="1"/>
  <c r="AK79" i="1" s="1"/>
  <c r="AN80" i="1"/>
  <c r="AP79" i="1"/>
  <c r="AR79" i="1" s="1"/>
  <c r="M86" i="1"/>
  <c r="O85" i="1"/>
  <c r="V81" i="1"/>
  <c r="X80" i="1"/>
  <c r="W83" i="1"/>
  <c r="Y82" i="1"/>
  <c r="AO80" i="1"/>
  <c r="AQ79" i="1"/>
  <c r="AS79" i="1" s="1"/>
  <c r="AH80" i="1"/>
  <c r="AJ79" i="1"/>
  <c r="AL79" i="1" s="1"/>
  <c r="R81" i="1"/>
  <c r="T80" i="1"/>
  <c r="AV80" i="1"/>
  <c r="AX80" i="1" s="1"/>
  <c r="AZ80" i="1" s="1"/>
  <c r="BC80" i="1"/>
  <c r="BE80" i="1" s="1"/>
  <c r="BG80" i="1" s="1"/>
  <c r="Q81" i="1"/>
  <c r="S80" i="1"/>
  <c r="AU80" i="1"/>
  <c r="AW80" i="1" s="1"/>
  <c r="AY80" i="1" s="1"/>
  <c r="BB80" i="1"/>
  <c r="BD80" i="1" s="1"/>
  <c r="BF80" i="1" s="1"/>
  <c r="H82" i="1" l="1"/>
  <c r="J81" i="1"/>
  <c r="L82" i="1"/>
  <c r="N81" i="1"/>
  <c r="G83" i="1"/>
  <c r="I82" i="1"/>
  <c r="AH81" i="1"/>
  <c r="AJ80" i="1"/>
  <c r="AL80" i="1" s="1"/>
  <c r="AO81" i="1"/>
  <c r="AQ80" i="1"/>
  <c r="AS80" i="1" s="1"/>
  <c r="Q82" i="1"/>
  <c r="S81" i="1"/>
  <c r="AU81" i="1"/>
  <c r="AW81" i="1" s="1"/>
  <c r="AY81" i="1" s="1"/>
  <c r="BB81" i="1"/>
  <c r="BD81" i="1" s="1"/>
  <c r="BF81" i="1" s="1"/>
  <c r="W84" i="1"/>
  <c r="Y83" i="1"/>
  <c r="V82" i="1"/>
  <c r="X81" i="1"/>
  <c r="M87" i="1"/>
  <c r="O86" i="1"/>
  <c r="AN81" i="1"/>
  <c r="AP80" i="1"/>
  <c r="AR80" i="1" s="1"/>
  <c r="R82" i="1"/>
  <c r="T81" i="1"/>
  <c r="AV81" i="1"/>
  <c r="AX81" i="1" s="1"/>
  <c r="AZ81" i="1" s="1"/>
  <c r="BC81" i="1"/>
  <c r="BE81" i="1" s="1"/>
  <c r="BG81" i="1" s="1"/>
  <c r="AG81" i="1"/>
  <c r="AI80" i="1"/>
  <c r="AK80" i="1" s="1"/>
  <c r="G84" i="1" l="1"/>
  <c r="I83" i="1"/>
  <c r="L83" i="1"/>
  <c r="N82" i="1"/>
  <c r="H83" i="1"/>
  <c r="J82" i="1"/>
  <c r="V83" i="1"/>
  <c r="X82" i="1"/>
  <c r="AN82" i="1"/>
  <c r="AP81" i="1"/>
  <c r="AR81" i="1" s="1"/>
  <c r="AG82" i="1"/>
  <c r="AI81" i="1"/>
  <c r="AK81" i="1" s="1"/>
  <c r="W85" i="1"/>
  <c r="Y84" i="1"/>
  <c r="M88" i="1"/>
  <c r="O87" i="1"/>
  <c r="Q83" i="1"/>
  <c r="S82" i="1"/>
  <c r="AU82" i="1"/>
  <c r="AW82" i="1" s="1"/>
  <c r="AY82" i="1" s="1"/>
  <c r="BB82" i="1"/>
  <c r="BD82" i="1" s="1"/>
  <c r="BF82" i="1" s="1"/>
  <c r="AO82" i="1"/>
  <c r="AQ81" i="1"/>
  <c r="AS81" i="1" s="1"/>
  <c r="R83" i="1"/>
  <c r="T82" i="1"/>
  <c r="AV82" i="1"/>
  <c r="AX82" i="1" s="1"/>
  <c r="AZ82" i="1" s="1"/>
  <c r="BC82" i="1"/>
  <c r="BE82" i="1" s="1"/>
  <c r="BG82" i="1" s="1"/>
  <c r="AH82" i="1"/>
  <c r="AJ81" i="1"/>
  <c r="AL81" i="1" s="1"/>
  <c r="H84" i="1" l="1"/>
  <c r="J83" i="1"/>
  <c r="L84" i="1"/>
  <c r="N83" i="1"/>
  <c r="G85" i="1"/>
  <c r="I84" i="1"/>
  <c r="AG83" i="1"/>
  <c r="AI82" i="1"/>
  <c r="AK82" i="1" s="1"/>
  <c r="AN83" i="1"/>
  <c r="AP82" i="1"/>
  <c r="AR82" i="1" s="1"/>
  <c r="R84" i="1"/>
  <c r="T83" i="1"/>
  <c r="AV83" i="1"/>
  <c r="AX83" i="1" s="1"/>
  <c r="AZ83" i="1" s="1"/>
  <c r="BC83" i="1"/>
  <c r="BE83" i="1" s="1"/>
  <c r="BG83" i="1" s="1"/>
  <c r="AO83" i="1"/>
  <c r="AQ82" i="1"/>
  <c r="AS82" i="1" s="1"/>
  <c r="M89" i="1"/>
  <c r="O88" i="1"/>
  <c r="W86" i="1"/>
  <c r="Y85" i="1"/>
  <c r="AH83" i="1"/>
  <c r="AJ82" i="1"/>
  <c r="AL82" i="1" s="1"/>
  <c r="Q84" i="1"/>
  <c r="S83" i="1"/>
  <c r="AU83" i="1"/>
  <c r="AW83" i="1" s="1"/>
  <c r="AY83" i="1" s="1"/>
  <c r="BB83" i="1"/>
  <c r="BD83" i="1" s="1"/>
  <c r="BF83" i="1" s="1"/>
  <c r="V84" i="1"/>
  <c r="X83" i="1"/>
  <c r="G86" i="1" l="1"/>
  <c r="I85" i="1"/>
  <c r="L85" i="1"/>
  <c r="N84" i="1"/>
  <c r="J84" i="1"/>
  <c r="H85" i="1"/>
  <c r="AH84" i="1"/>
  <c r="AJ83" i="1"/>
  <c r="AL83" i="1" s="1"/>
  <c r="W87" i="1"/>
  <c r="Y86" i="1"/>
  <c r="V85" i="1"/>
  <c r="X84" i="1"/>
  <c r="Q85" i="1"/>
  <c r="S84" i="1"/>
  <c r="AU84" i="1"/>
  <c r="AW84" i="1" s="1"/>
  <c r="AY84" i="1" s="1"/>
  <c r="BB84" i="1"/>
  <c r="BD84" i="1" s="1"/>
  <c r="BF84" i="1" s="1"/>
  <c r="M90" i="1"/>
  <c r="O89" i="1"/>
  <c r="AO84" i="1"/>
  <c r="AQ83" i="1"/>
  <c r="AS83" i="1" s="1"/>
  <c r="R85" i="1"/>
  <c r="T84" i="1"/>
  <c r="AV84" i="1"/>
  <c r="AX84" i="1" s="1"/>
  <c r="AZ84" i="1" s="1"/>
  <c r="BC84" i="1"/>
  <c r="BE84" i="1" s="1"/>
  <c r="BG84" i="1" s="1"/>
  <c r="AN84" i="1"/>
  <c r="AP83" i="1"/>
  <c r="AR83" i="1" s="1"/>
  <c r="AG84" i="1"/>
  <c r="AI83" i="1"/>
  <c r="AK83" i="1" s="1"/>
  <c r="H86" i="1" l="1"/>
  <c r="J85" i="1"/>
  <c r="L86" i="1"/>
  <c r="N85" i="1"/>
  <c r="G87" i="1"/>
  <c r="I86" i="1"/>
  <c r="M91" i="1"/>
  <c r="O90" i="1"/>
  <c r="AG85" i="1"/>
  <c r="AI84" i="1"/>
  <c r="AK84" i="1" s="1"/>
  <c r="AO85" i="1"/>
  <c r="AQ84" i="1"/>
  <c r="AS84" i="1" s="1"/>
  <c r="AN85" i="1"/>
  <c r="AP84" i="1"/>
  <c r="AR84" i="1" s="1"/>
  <c r="Q86" i="1"/>
  <c r="S85" i="1"/>
  <c r="AU85" i="1"/>
  <c r="AW85" i="1" s="1"/>
  <c r="AY85" i="1" s="1"/>
  <c r="BB85" i="1"/>
  <c r="BD85" i="1" s="1"/>
  <c r="BF85" i="1" s="1"/>
  <c r="V86" i="1"/>
  <c r="X85" i="1"/>
  <c r="W88" i="1"/>
  <c r="Y87" i="1"/>
  <c r="R86" i="1"/>
  <c r="T85" i="1"/>
  <c r="AV85" i="1"/>
  <c r="AX85" i="1" s="1"/>
  <c r="AZ85" i="1" s="1"/>
  <c r="BC85" i="1"/>
  <c r="BE85" i="1" s="1"/>
  <c r="BG85" i="1" s="1"/>
  <c r="AH85" i="1"/>
  <c r="AJ84" i="1"/>
  <c r="AL84" i="1" s="1"/>
  <c r="G88" i="1" l="1"/>
  <c r="I87" i="1"/>
  <c r="L87" i="1"/>
  <c r="N86" i="1"/>
  <c r="H87" i="1"/>
  <c r="J86" i="1"/>
  <c r="Q87" i="1"/>
  <c r="S86" i="1"/>
  <c r="AU86" i="1"/>
  <c r="AW86" i="1" s="1"/>
  <c r="AY86" i="1" s="1"/>
  <c r="BB86" i="1"/>
  <c r="BD86" i="1" s="1"/>
  <c r="BF86" i="1" s="1"/>
  <c r="AH86" i="1"/>
  <c r="AJ85" i="1"/>
  <c r="AL85" i="1" s="1"/>
  <c r="AN86" i="1"/>
  <c r="AP85" i="1"/>
  <c r="AR85" i="1" s="1"/>
  <c r="R87" i="1"/>
  <c r="T86" i="1"/>
  <c r="AV86" i="1"/>
  <c r="AX86" i="1" s="1"/>
  <c r="AZ86" i="1" s="1"/>
  <c r="BC86" i="1"/>
  <c r="BE86" i="1" s="1"/>
  <c r="BG86" i="1" s="1"/>
  <c r="AO86" i="1"/>
  <c r="AQ85" i="1"/>
  <c r="AS85" i="1" s="1"/>
  <c r="W89" i="1"/>
  <c r="Y88" i="1"/>
  <c r="AG86" i="1"/>
  <c r="AI85" i="1"/>
  <c r="AK85" i="1" s="1"/>
  <c r="V87" i="1"/>
  <c r="X86" i="1"/>
  <c r="M92" i="1"/>
  <c r="O91" i="1"/>
  <c r="H88" i="1" l="1"/>
  <c r="J87" i="1"/>
  <c r="L88" i="1"/>
  <c r="N87" i="1"/>
  <c r="G89" i="1"/>
  <c r="I88" i="1"/>
  <c r="AO87" i="1"/>
  <c r="AQ86" i="1"/>
  <c r="AS86" i="1" s="1"/>
  <c r="R88" i="1"/>
  <c r="T87" i="1"/>
  <c r="AV87" i="1"/>
  <c r="AX87" i="1" s="1"/>
  <c r="AZ87" i="1" s="1"/>
  <c r="BC87" i="1"/>
  <c r="BE87" i="1" s="1"/>
  <c r="BG87" i="1" s="1"/>
  <c r="M93" i="1"/>
  <c r="O92" i="1"/>
  <c r="AN87" i="1"/>
  <c r="AP86" i="1"/>
  <c r="AR86" i="1" s="1"/>
  <c r="V88" i="1"/>
  <c r="X87" i="1"/>
  <c r="AH87" i="1"/>
  <c r="AJ86" i="1"/>
  <c r="AL86" i="1" s="1"/>
  <c r="AG87" i="1"/>
  <c r="AI86" i="1"/>
  <c r="AK86" i="1" s="1"/>
  <c r="W90" i="1"/>
  <c r="Y89" i="1"/>
  <c r="Q88" i="1"/>
  <c r="S87" i="1"/>
  <c r="AU87" i="1"/>
  <c r="AW87" i="1" s="1"/>
  <c r="AY87" i="1" s="1"/>
  <c r="BB87" i="1"/>
  <c r="BD87" i="1" s="1"/>
  <c r="BF87" i="1" s="1"/>
  <c r="G90" i="1" l="1"/>
  <c r="I89" i="1"/>
  <c r="L89" i="1"/>
  <c r="N88" i="1"/>
  <c r="H89" i="1"/>
  <c r="J88" i="1"/>
  <c r="M94" i="1"/>
  <c r="O93" i="1"/>
  <c r="Q89" i="1"/>
  <c r="S88" i="1"/>
  <c r="AU88" i="1"/>
  <c r="AW88" i="1" s="1"/>
  <c r="AY88" i="1" s="1"/>
  <c r="BB88" i="1"/>
  <c r="BD88" i="1" s="1"/>
  <c r="BF88" i="1" s="1"/>
  <c r="AN88" i="1"/>
  <c r="AP87" i="1"/>
  <c r="AR87" i="1" s="1"/>
  <c r="W91" i="1"/>
  <c r="Y90" i="1"/>
  <c r="R89" i="1"/>
  <c r="T88" i="1"/>
  <c r="AV88" i="1"/>
  <c r="AX88" i="1" s="1"/>
  <c r="AZ88" i="1" s="1"/>
  <c r="BC88" i="1"/>
  <c r="BE88" i="1" s="1"/>
  <c r="BG88" i="1" s="1"/>
  <c r="AG88" i="1"/>
  <c r="AI87" i="1"/>
  <c r="AK87" i="1" s="1"/>
  <c r="AH88" i="1"/>
  <c r="AJ87" i="1"/>
  <c r="AL87" i="1" s="1"/>
  <c r="V89" i="1"/>
  <c r="X88" i="1"/>
  <c r="AO88" i="1"/>
  <c r="AQ87" i="1"/>
  <c r="AS87" i="1" s="1"/>
  <c r="H90" i="1" l="1"/>
  <c r="J89" i="1"/>
  <c r="L90" i="1"/>
  <c r="N89" i="1"/>
  <c r="G91" i="1"/>
  <c r="I90" i="1"/>
  <c r="AO89" i="1"/>
  <c r="AQ88" i="1"/>
  <c r="AS88" i="1" s="1"/>
  <c r="R90" i="1"/>
  <c r="T89" i="1"/>
  <c r="AV89" i="1"/>
  <c r="AX89" i="1" s="1"/>
  <c r="AZ89" i="1" s="1"/>
  <c r="BC89" i="1"/>
  <c r="BE89" i="1" s="1"/>
  <c r="BG89" i="1" s="1"/>
  <c r="V90" i="1"/>
  <c r="X89" i="1"/>
  <c r="W92" i="1"/>
  <c r="Y91" i="1"/>
  <c r="AN89" i="1"/>
  <c r="AP88" i="1"/>
  <c r="AR88" i="1" s="1"/>
  <c r="AH89" i="1"/>
  <c r="AJ88" i="1"/>
  <c r="AL88" i="1" s="1"/>
  <c r="AG89" i="1"/>
  <c r="AI88" i="1"/>
  <c r="AK88" i="1" s="1"/>
  <c r="Q90" i="1"/>
  <c r="S89" i="1"/>
  <c r="AU89" i="1"/>
  <c r="AW89" i="1" s="1"/>
  <c r="AY89" i="1" s="1"/>
  <c r="BB89" i="1"/>
  <c r="BD89" i="1" s="1"/>
  <c r="BF89" i="1" s="1"/>
  <c r="M95" i="1"/>
  <c r="O94" i="1"/>
  <c r="G92" i="1" l="1"/>
  <c r="I91" i="1"/>
  <c r="L91" i="1"/>
  <c r="N90" i="1"/>
  <c r="H91" i="1"/>
  <c r="J90" i="1"/>
  <c r="AN90" i="1"/>
  <c r="AP89" i="1"/>
  <c r="AR89" i="1" s="1"/>
  <c r="M96" i="1"/>
  <c r="O95" i="1"/>
  <c r="W93" i="1"/>
  <c r="Y92" i="1"/>
  <c r="V91" i="1"/>
  <c r="X90" i="1"/>
  <c r="Q91" i="1"/>
  <c r="S90" i="1"/>
  <c r="AU90" i="1"/>
  <c r="AW90" i="1" s="1"/>
  <c r="AY90" i="1" s="1"/>
  <c r="BB90" i="1"/>
  <c r="BD90" i="1" s="1"/>
  <c r="BF90" i="1" s="1"/>
  <c r="R91" i="1"/>
  <c r="T90" i="1"/>
  <c r="AV90" i="1"/>
  <c r="AX90" i="1" s="1"/>
  <c r="AZ90" i="1" s="1"/>
  <c r="BC90" i="1"/>
  <c r="BE90" i="1" s="1"/>
  <c r="BG90" i="1" s="1"/>
  <c r="AG90" i="1"/>
  <c r="AI89" i="1"/>
  <c r="AK89" i="1" s="1"/>
  <c r="AO90" i="1"/>
  <c r="AQ89" i="1"/>
  <c r="AS89" i="1" s="1"/>
  <c r="AH90" i="1"/>
  <c r="AJ89" i="1"/>
  <c r="AL89" i="1" s="1"/>
  <c r="H92" i="1" l="1"/>
  <c r="J91" i="1"/>
  <c r="L92" i="1"/>
  <c r="N91" i="1"/>
  <c r="G93" i="1"/>
  <c r="I92" i="1"/>
  <c r="Q92" i="1"/>
  <c r="S91" i="1"/>
  <c r="AU91" i="1"/>
  <c r="AW91" i="1" s="1"/>
  <c r="AY91" i="1" s="1"/>
  <c r="BB91" i="1"/>
  <c r="BD91" i="1" s="1"/>
  <c r="BF91" i="1" s="1"/>
  <c r="AH91" i="1"/>
  <c r="AJ90" i="1"/>
  <c r="AL90" i="1" s="1"/>
  <c r="W94" i="1"/>
  <c r="Y93" i="1"/>
  <c r="V92" i="1"/>
  <c r="X91" i="1"/>
  <c r="AO91" i="1"/>
  <c r="AQ90" i="1"/>
  <c r="AS90" i="1" s="1"/>
  <c r="AG91" i="1"/>
  <c r="AI90" i="1"/>
  <c r="AK90" i="1" s="1"/>
  <c r="M97" i="1"/>
  <c r="O96" i="1"/>
  <c r="AN91" i="1"/>
  <c r="AP90" i="1"/>
  <c r="AR90" i="1" s="1"/>
  <c r="R92" i="1"/>
  <c r="T91" i="1"/>
  <c r="AV91" i="1"/>
  <c r="AX91" i="1" s="1"/>
  <c r="AZ91" i="1" s="1"/>
  <c r="BC91" i="1"/>
  <c r="BE91" i="1" s="1"/>
  <c r="BG91" i="1" s="1"/>
  <c r="G94" i="1" l="1"/>
  <c r="I93" i="1"/>
  <c r="L93" i="1"/>
  <c r="N92" i="1"/>
  <c r="H93" i="1"/>
  <c r="J92" i="1"/>
  <c r="AO92" i="1"/>
  <c r="AQ91" i="1"/>
  <c r="AS91" i="1" s="1"/>
  <c r="V93" i="1"/>
  <c r="X92" i="1"/>
  <c r="W95" i="1"/>
  <c r="Y94" i="1"/>
  <c r="AH92" i="1"/>
  <c r="AJ91" i="1"/>
  <c r="AL91" i="1" s="1"/>
  <c r="R93" i="1"/>
  <c r="T92" i="1"/>
  <c r="AV92" i="1"/>
  <c r="AX92" i="1" s="1"/>
  <c r="AZ92" i="1" s="1"/>
  <c r="BC92" i="1"/>
  <c r="BE92" i="1" s="1"/>
  <c r="BG92" i="1" s="1"/>
  <c r="AN92" i="1"/>
  <c r="AP91" i="1"/>
  <c r="AR91" i="1" s="1"/>
  <c r="M98" i="1"/>
  <c r="O97" i="1"/>
  <c r="AG92" i="1"/>
  <c r="AI91" i="1"/>
  <c r="AK91" i="1" s="1"/>
  <c r="Q93" i="1"/>
  <c r="S92" i="1"/>
  <c r="AU92" i="1"/>
  <c r="AW92" i="1" s="1"/>
  <c r="AY92" i="1" s="1"/>
  <c r="BB92" i="1"/>
  <c r="BD92" i="1" s="1"/>
  <c r="BF92" i="1" s="1"/>
  <c r="H94" i="1" l="1"/>
  <c r="J93" i="1"/>
  <c r="L94" i="1"/>
  <c r="N93" i="1"/>
  <c r="G95" i="1"/>
  <c r="I94" i="1"/>
  <c r="R94" i="1"/>
  <c r="T93" i="1"/>
  <c r="AV93" i="1"/>
  <c r="AX93" i="1" s="1"/>
  <c r="AZ93" i="1" s="1"/>
  <c r="BC93" i="1"/>
  <c r="BE93" i="1" s="1"/>
  <c r="BG93" i="1" s="1"/>
  <c r="Q94" i="1"/>
  <c r="S93" i="1"/>
  <c r="AU93" i="1"/>
  <c r="AW93" i="1" s="1"/>
  <c r="AY93" i="1" s="1"/>
  <c r="BB93" i="1"/>
  <c r="BD93" i="1" s="1"/>
  <c r="BF93" i="1" s="1"/>
  <c r="AH93" i="1"/>
  <c r="AJ92" i="1"/>
  <c r="AL92" i="1" s="1"/>
  <c r="AG93" i="1"/>
  <c r="AI92" i="1"/>
  <c r="AK92" i="1" s="1"/>
  <c r="M99" i="1"/>
  <c r="O98" i="1"/>
  <c r="W96" i="1"/>
  <c r="Y95" i="1"/>
  <c r="AN93" i="1"/>
  <c r="AP92" i="1"/>
  <c r="AR92" i="1" s="1"/>
  <c r="V94" i="1"/>
  <c r="X93" i="1"/>
  <c r="AO93" i="1"/>
  <c r="AQ92" i="1"/>
  <c r="AS92" i="1" s="1"/>
  <c r="G96" i="1" l="1"/>
  <c r="I95" i="1"/>
  <c r="L95" i="1"/>
  <c r="N94" i="1"/>
  <c r="H95" i="1"/>
  <c r="J94" i="1"/>
  <c r="AG94" i="1"/>
  <c r="AI93" i="1"/>
  <c r="AK93" i="1" s="1"/>
  <c r="AH94" i="1"/>
  <c r="AJ93" i="1"/>
  <c r="AL93" i="1" s="1"/>
  <c r="AO94" i="1"/>
  <c r="AQ93" i="1"/>
  <c r="AS93" i="1" s="1"/>
  <c r="V95" i="1"/>
  <c r="X94" i="1"/>
  <c r="Q95" i="1"/>
  <c r="S94" i="1"/>
  <c r="AU94" i="1"/>
  <c r="AW94" i="1" s="1"/>
  <c r="AY94" i="1" s="1"/>
  <c r="BB94" i="1"/>
  <c r="BD94" i="1" s="1"/>
  <c r="BF94" i="1" s="1"/>
  <c r="AN94" i="1"/>
  <c r="AP93" i="1"/>
  <c r="AR93" i="1" s="1"/>
  <c r="W97" i="1"/>
  <c r="Y96" i="1"/>
  <c r="M100" i="1"/>
  <c r="O99" i="1"/>
  <c r="R95" i="1"/>
  <c r="T94" i="1"/>
  <c r="AV94" i="1"/>
  <c r="AX94" i="1" s="1"/>
  <c r="AZ94" i="1" s="1"/>
  <c r="BC94" i="1"/>
  <c r="BE94" i="1" s="1"/>
  <c r="BG94" i="1" s="1"/>
  <c r="H96" i="1" l="1"/>
  <c r="J95" i="1"/>
  <c r="L96" i="1"/>
  <c r="N95" i="1"/>
  <c r="G97" i="1"/>
  <c r="I96" i="1"/>
  <c r="R96" i="1"/>
  <c r="T95" i="1"/>
  <c r="AV95" i="1"/>
  <c r="AX95" i="1" s="1"/>
  <c r="AZ95" i="1" s="1"/>
  <c r="BC95" i="1"/>
  <c r="BE95" i="1" s="1"/>
  <c r="BG95" i="1" s="1"/>
  <c r="AN95" i="1"/>
  <c r="AP94" i="1"/>
  <c r="AR94" i="1" s="1"/>
  <c r="AO95" i="1"/>
  <c r="AQ94" i="1"/>
  <c r="AS94" i="1" s="1"/>
  <c r="AH95" i="1"/>
  <c r="AJ94" i="1"/>
  <c r="AL94" i="1" s="1"/>
  <c r="Q96" i="1"/>
  <c r="S95" i="1"/>
  <c r="AU95" i="1"/>
  <c r="AW95" i="1" s="1"/>
  <c r="AY95" i="1" s="1"/>
  <c r="BB95" i="1"/>
  <c r="BD95" i="1" s="1"/>
  <c r="BF95" i="1" s="1"/>
  <c r="V96" i="1"/>
  <c r="X95" i="1"/>
  <c r="M101" i="1"/>
  <c r="O100" i="1"/>
  <c r="W98" i="1"/>
  <c r="Y97" i="1"/>
  <c r="AG95" i="1"/>
  <c r="AI94" i="1"/>
  <c r="AK94" i="1" s="1"/>
  <c r="G98" i="1" l="1"/>
  <c r="I97" i="1"/>
  <c r="L97" i="1"/>
  <c r="N96" i="1"/>
  <c r="H97" i="1"/>
  <c r="J96" i="1"/>
  <c r="Q97" i="1"/>
  <c r="S96" i="1"/>
  <c r="AU96" i="1"/>
  <c r="AW96" i="1" s="1"/>
  <c r="AY96" i="1" s="1"/>
  <c r="BB96" i="1"/>
  <c r="BD96" i="1" s="1"/>
  <c r="BF96" i="1" s="1"/>
  <c r="AH96" i="1"/>
  <c r="AJ95" i="1"/>
  <c r="AL95" i="1" s="1"/>
  <c r="AG96" i="1"/>
  <c r="AI95" i="1"/>
  <c r="AK95" i="1" s="1"/>
  <c r="W99" i="1"/>
  <c r="Y98" i="1"/>
  <c r="AO96" i="1"/>
  <c r="AQ95" i="1"/>
  <c r="AS95" i="1" s="1"/>
  <c r="M102" i="1"/>
  <c r="O101" i="1"/>
  <c r="AN96" i="1"/>
  <c r="AP95" i="1"/>
  <c r="AR95" i="1" s="1"/>
  <c r="V97" i="1"/>
  <c r="X96" i="1"/>
  <c r="R97" i="1"/>
  <c r="T96" i="1"/>
  <c r="AV96" i="1"/>
  <c r="AX96" i="1" s="1"/>
  <c r="AZ96" i="1" s="1"/>
  <c r="BC96" i="1"/>
  <c r="BE96" i="1" s="1"/>
  <c r="BG96" i="1" s="1"/>
  <c r="H98" i="1" l="1"/>
  <c r="J97" i="1"/>
  <c r="L98" i="1"/>
  <c r="N97" i="1"/>
  <c r="I98" i="1"/>
  <c r="G99" i="1"/>
  <c r="AO97" i="1"/>
  <c r="AQ96" i="1"/>
  <c r="AS96" i="1" s="1"/>
  <c r="R98" i="1"/>
  <c r="T97" i="1"/>
  <c r="AV97" i="1"/>
  <c r="AX97" i="1" s="1"/>
  <c r="AZ97" i="1" s="1"/>
  <c r="BC97" i="1"/>
  <c r="BE97" i="1" s="1"/>
  <c r="BG97" i="1" s="1"/>
  <c r="W100" i="1"/>
  <c r="Y99" i="1"/>
  <c r="AG97" i="1"/>
  <c r="AI96" i="1"/>
  <c r="AK96" i="1" s="1"/>
  <c r="AH97" i="1"/>
  <c r="AJ96" i="1"/>
  <c r="AL96" i="1" s="1"/>
  <c r="M103" i="1"/>
  <c r="O102" i="1"/>
  <c r="V98" i="1"/>
  <c r="X97" i="1"/>
  <c r="AN97" i="1"/>
  <c r="AP96" i="1"/>
  <c r="AR96" i="1" s="1"/>
  <c r="Q98" i="1"/>
  <c r="S97" i="1"/>
  <c r="AU97" i="1"/>
  <c r="AW97" i="1" s="1"/>
  <c r="AY97" i="1" s="1"/>
  <c r="BB97" i="1"/>
  <c r="BD97" i="1" s="1"/>
  <c r="BF97" i="1" s="1"/>
  <c r="G100" i="1" l="1"/>
  <c r="I99" i="1"/>
  <c r="L99" i="1"/>
  <c r="N98" i="1"/>
  <c r="H99" i="1"/>
  <c r="J98" i="1"/>
  <c r="AH98" i="1"/>
  <c r="AJ97" i="1"/>
  <c r="AL97" i="1" s="1"/>
  <c r="AG98" i="1"/>
  <c r="AI97" i="1"/>
  <c r="AK97" i="1" s="1"/>
  <c r="Q99" i="1"/>
  <c r="S98" i="1"/>
  <c r="AU98" i="1"/>
  <c r="AW98" i="1" s="1"/>
  <c r="AY98" i="1" s="1"/>
  <c r="BB98" i="1"/>
  <c r="BD98" i="1" s="1"/>
  <c r="BF98" i="1" s="1"/>
  <c r="AN98" i="1"/>
  <c r="AP97" i="1"/>
  <c r="AR97" i="1" s="1"/>
  <c r="W101" i="1"/>
  <c r="Y100" i="1"/>
  <c r="V99" i="1"/>
  <c r="X98" i="1"/>
  <c r="R99" i="1"/>
  <c r="T98" i="1"/>
  <c r="AV98" i="1"/>
  <c r="AX98" i="1" s="1"/>
  <c r="AZ98" i="1" s="1"/>
  <c r="BC98" i="1"/>
  <c r="BE98" i="1" s="1"/>
  <c r="BG98" i="1" s="1"/>
  <c r="M104" i="1"/>
  <c r="O103" i="1"/>
  <c r="AO98" i="1"/>
  <c r="AQ97" i="1"/>
  <c r="AS97" i="1" s="1"/>
  <c r="H100" i="1" l="1"/>
  <c r="J99" i="1"/>
  <c r="L100" i="1"/>
  <c r="N99" i="1"/>
  <c r="G101" i="1"/>
  <c r="I100" i="1"/>
  <c r="Q100" i="1"/>
  <c r="S99" i="1"/>
  <c r="AU99" i="1"/>
  <c r="AW99" i="1" s="1"/>
  <c r="AY99" i="1" s="1"/>
  <c r="BB99" i="1"/>
  <c r="BD99" i="1" s="1"/>
  <c r="BF99" i="1" s="1"/>
  <c r="R100" i="1"/>
  <c r="T99" i="1"/>
  <c r="AV99" i="1"/>
  <c r="AX99" i="1" s="1"/>
  <c r="AZ99" i="1" s="1"/>
  <c r="BC99" i="1"/>
  <c r="BE99" i="1" s="1"/>
  <c r="BG99" i="1" s="1"/>
  <c r="AO99" i="1"/>
  <c r="AQ98" i="1"/>
  <c r="AS98" i="1" s="1"/>
  <c r="W102" i="1"/>
  <c r="Y101" i="1"/>
  <c r="AN99" i="1"/>
  <c r="AP98" i="1"/>
  <c r="AR98" i="1" s="1"/>
  <c r="M105" i="1"/>
  <c r="O104" i="1"/>
  <c r="AG99" i="1"/>
  <c r="AI98" i="1"/>
  <c r="AK98" i="1" s="1"/>
  <c r="V100" i="1"/>
  <c r="X99" i="1"/>
  <c r="AH99" i="1"/>
  <c r="AJ98" i="1"/>
  <c r="AL98" i="1" s="1"/>
  <c r="G102" i="1" l="1"/>
  <c r="I101" i="1"/>
  <c r="L101" i="1"/>
  <c r="N100" i="1"/>
  <c r="H101" i="1"/>
  <c r="J100" i="1"/>
  <c r="W103" i="1"/>
  <c r="Y102" i="1"/>
  <c r="AN100" i="1"/>
  <c r="AP99" i="1"/>
  <c r="AR99" i="1" s="1"/>
  <c r="AH100" i="1"/>
  <c r="AJ99" i="1"/>
  <c r="AL99" i="1" s="1"/>
  <c r="AO100" i="1"/>
  <c r="AQ99" i="1"/>
  <c r="AS99" i="1" s="1"/>
  <c r="V101" i="1"/>
  <c r="X100" i="1"/>
  <c r="R101" i="1"/>
  <c r="T100" i="1"/>
  <c r="AV100" i="1"/>
  <c r="AX100" i="1" s="1"/>
  <c r="AZ100" i="1" s="1"/>
  <c r="BC100" i="1"/>
  <c r="BE100" i="1" s="1"/>
  <c r="BG100" i="1" s="1"/>
  <c r="AG100" i="1"/>
  <c r="AI99" i="1"/>
  <c r="AK99" i="1" s="1"/>
  <c r="Q101" i="1"/>
  <c r="S100" i="1"/>
  <c r="AU100" i="1"/>
  <c r="AW100" i="1" s="1"/>
  <c r="AY100" i="1" s="1"/>
  <c r="BB100" i="1"/>
  <c r="BD100" i="1" s="1"/>
  <c r="BF100" i="1" s="1"/>
  <c r="M106" i="1"/>
  <c r="O105" i="1"/>
  <c r="H102" i="1" l="1"/>
  <c r="J101" i="1"/>
  <c r="L102" i="1"/>
  <c r="N101" i="1"/>
  <c r="G103" i="1"/>
  <c r="I102" i="1"/>
  <c r="M107" i="1"/>
  <c r="O106" i="1"/>
  <c r="V102" i="1"/>
  <c r="X101" i="1"/>
  <c r="AO101" i="1"/>
  <c r="AQ100" i="1"/>
  <c r="AS100" i="1" s="1"/>
  <c r="Q102" i="1"/>
  <c r="S101" i="1"/>
  <c r="AU101" i="1"/>
  <c r="AW101" i="1" s="1"/>
  <c r="AY101" i="1" s="1"/>
  <c r="BB101" i="1"/>
  <c r="BD101" i="1" s="1"/>
  <c r="BF101" i="1" s="1"/>
  <c r="AH101" i="1"/>
  <c r="AJ100" i="1"/>
  <c r="AL100" i="1" s="1"/>
  <c r="AG101" i="1"/>
  <c r="AI100" i="1"/>
  <c r="AK100" i="1" s="1"/>
  <c r="AN101" i="1"/>
  <c r="AP100" i="1"/>
  <c r="AR100" i="1" s="1"/>
  <c r="R102" i="1"/>
  <c r="T101" i="1"/>
  <c r="AV101" i="1"/>
  <c r="AX101" i="1" s="1"/>
  <c r="AZ101" i="1" s="1"/>
  <c r="BC101" i="1"/>
  <c r="BE101" i="1" s="1"/>
  <c r="BG101" i="1" s="1"/>
  <c r="W104" i="1"/>
  <c r="Y103" i="1"/>
  <c r="G104" i="1" l="1"/>
  <c r="I103" i="1"/>
  <c r="L103" i="1"/>
  <c r="N102" i="1"/>
  <c r="H103" i="1"/>
  <c r="J102" i="1"/>
  <c r="AH102" i="1"/>
  <c r="AJ101" i="1"/>
  <c r="AL101" i="1" s="1"/>
  <c r="W105" i="1"/>
  <c r="Y104" i="1"/>
  <c r="AO102" i="1"/>
  <c r="AQ101" i="1"/>
  <c r="AS101" i="1" s="1"/>
  <c r="R103" i="1"/>
  <c r="T102" i="1"/>
  <c r="AV102" i="1"/>
  <c r="AX102" i="1" s="1"/>
  <c r="AZ102" i="1" s="1"/>
  <c r="BC102" i="1"/>
  <c r="BE102" i="1" s="1"/>
  <c r="BG102" i="1" s="1"/>
  <c r="AG102" i="1"/>
  <c r="AI101" i="1"/>
  <c r="AK101" i="1" s="1"/>
  <c r="V103" i="1"/>
  <c r="X102" i="1"/>
  <c r="Q103" i="1"/>
  <c r="S102" i="1"/>
  <c r="AU102" i="1"/>
  <c r="AW102" i="1" s="1"/>
  <c r="AY102" i="1" s="1"/>
  <c r="BB102" i="1"/>
  <c r="BD102" i="1" s="1"/>
  <c r="BF102" i="1" s="1"/>
  <c r="M108" i="1"/>
  <c r="O107" i="1"/>
  <c r="AN102" i="1"/>
  <c r="AP101" i="1"/>
  <c r="AR101" i="1" s="1"/>
  <c r="H104" i="1" l="1"/>
  <c r="J103" i="1"/>
  <c r="L104" i="1"/>
  <c r="N103" i="1"/>
  <c r="G105" i="1"/>
  <c r="I104" i="1"/>
  <c r="AG103" i="1"/>
  <c r="AI102" i="1"/>
  <c r="AK102" i="1" s="1"/>
  <c r="AN103" i="1"/>
  <c r="AP102" i="1"/>
  <c r="AR102" i="1" s="1"/>
  <c r="R104" i="1"/>
  <c r="T103" i="1"/>
  <c r="AV103" i="1"/>
  <c r="AX103" i="1" s="1"/>
  <c r="AZ103" i="1" s="1"/>
  <c r="BC103" i="1"/>
  <c r="BE103" i="1" s="1"/>
  <c r="BG103" i="1" s="1"/>
  <c r="M109" i="1"/>
  <c r="O108" i="1"/>
  <c r="AO103" i="1"/>
  <c r="AQ102" i="1"/>
  <c r="AS102" i="1" s="1"/>
  <c r="Q104" i="1"/>
  <c r="S103" i="1"/>
  <c r="AU103" i="1"/>
  <c r="AW103" i="1" s="1"/>
  <c r="AY103" i="1" s="1"/>
  <c r="BB103" i="1"/>
  <c r="BD103" i="1" s="1"/>
  <c r="BF103" i="1" s="1"/>
  <c r="W106" i="1"/>
  <c r="Y105" i="1"/>
  <c r="V104" i="1"/>
  <c r="X103" i="1"/>
  <c r="AH103" i="1"/>
  <c r="AJ102" i="1"/>
  <c r="AL102" i="1" s="1"/>
  <c r="G106" i="1" l="1"/>
  <c r="I105" i="1"/>
  <c r="L105" i="1"/>
  <c r="N104" i="1"/>
  <c r="H105" i="1"/>
  <c r="J104" i="1"/>
  <c r="AO104" i="1"/>
  <c r="AQ103" i="1"/>
  <c r="AS103" i="1" s="1"/>
  <c r="M110" i="1"/>
  <c r="O109" i="1"/>
  <c r="AH104" i="1"/>
  <c r="AJ103" i="1"/>
  <c r="AL103" i="1" s="1"/>
  <c r="V105" i="1"/>
  <c r="X104" i="1"/>
  <c r="R105" i="1"/>
  <c r="T104" i="1"/>
  <c r="AV104" i="1"/>
  <c r="AX104" i="1" s="1"/>
  <c r="AZ104" i="1" s="1"/>
  <c r="BC104" i="1"/>
  <c r="BE104" i="1" s="1"/>
  <c r="BG104" i="1" s="1"/>
  <c r="W107" i="1"/>
  <c r="Y106" i="1"/>
  <c r="AN104" i="1"/>
  <c r="AP103" i="1"/>
  <c r="AR103" i="1" s="1"/>
  <c r="Q105" i="1"/>
  <c r="S104" i="1"/>
  <c r="AU104" i="1"/>
  <c r="AW104" i="1" s="1"/>
  <c r="AY104" i="1" s="1"/>
  <c r="BB104" i="1"/>
  <c r="BD104" i="1" s="1"/>
  <c r="BF104" i="1" s="1"/>
  <c r="AG104" i="1"/>
  <c r="AI103" i="1"/>
  <c r="AK103" i="1" s="1"/>
  <c r="H106" i="1" l="1"/>
  <c r="J105" i="1"/>
  <c r="L106" i="1"/>
  <c r="N105" i="1"/>
  <c r="G107" i="1"/>
  <c r="I106" i="1"/>
  <c r="AN105" i="1"/>
  <c r="AP104" i="1"/>
  <c r="AR104" i="1" s="1"/>
  <c r="W108" i="1"/>
  <c r="Y107" i="1"/>
  <c r="R106" i="1"/>
  <c r="T105" i="1"/>
  <c r="AV105" i="1"/>
  <c r="AX105" i="1" s="1"/>
  <c r="AZ105" i="1" s="1"/>
  <c r="BC105" i="1"/>
  <c r="BE105" i="1" s="1"/>
  <c r="BG105" i="1" s="1"/>
  <c r="AG105" i="1"/>
  <c r="AI104" i="1"/>
  <c r="AK104" i="1" s="1"/>
  <c r="V106" i="1"/>
  <c r="X105" i="1"/>
  <c r="AH105" i="1"/>
  <c r="AJ104" i="1"/>
  <c r="AL104" i="1" s="1"/>
  <c r="Q106" i="1"/>
  <c r="S105" i="1"/>
  <c r="AU105" i="1"/>
  <c r="AW105" i="1" s="1"/>
  <c r="AY105" i="1" s="1"/>
  <c r="BB105" i="1"/>
  <c r="BD105" i="1" s="1"/>
  <c r="BF105" i="1" s="1"/>
  <c r="M111" i="1"/>
  <c r="O110" i="1"/>
  <c r="AO105" i="1"/>
  <c r="AQ104" i="1"/>
  <c r="AS104" i="1" s="1"/>
  <c r="G108" i="1" l="1"/>
  <c r="I107" i="1"/>
  <c r="L107" i="1"/>
  <c r="N106" i="1"/>
  <c r="H107" i="1"/>
  <c r="J106" i="1"/>
  <c r="V107" i="1"/>
  <c r="X106" i="1"/>
  <c r="AG106" i="1"/>
  <c r="AI105" i="1"/>
  <c r="AK105" i="1" s="1"/>
  <c r="AO106" i="1"/>
  <c r="AQ105" i="1"/>
  <c r="AS105" i="1" s="1"/>
  <c r="R107" i="1"/>
  <c r="T106" i="1"/>
  <c r="AV106" i="1"/>
  <c r="AX106" i="1" s="1"/>
  <c r="AZ106" i="1" s="1"/>
  <c r="BC106" i="1"/>
  <c r="BE106" i="1" s="1"/>
  <c r="BG106" i="1" s="1"/>
  <c r="M112" i="1"/>
  <c r="O111" i="1"/>
  <c r="Q107" i="1"/>
  <c r="S106" i="1"/>
  <c r="AU106" i="1"/>
  <c r="AW106" i="1" s="1"/>
  <c r="AY106" i="1" s="1"/>
  <c r="BB106" i="1"/>
  <c r="BD106" i="1" s="1"/>
  <c r="BF106" i="1" s="1"/>
  <c r="W109" i="1"/>
  <c r="Y108" i="1"/>
  <c r="AH106" i="1"/>
  <c r="AJ105" i="1"/>
  <c r="AL105" i="1" s="1"/>
  <c r="AN106" i="1"/>
  <c r="AP105" i="1"/>
  <c r="AR105" i="1" s="1"/>
  <c r="H108" i="1" l="1"/>
  <c r="J107" i="1"/>
  <c r="L108" i="1"/>
  <c r="N107" i="1"/>
  <c r="G109" i="1"/>
  <c r="I108" i="1"/>
  <c r="V108" i="1"/>
  <c r="X107" i="1"/>
  <c r="M113" i="1"/>
  <c r="O112" i="1"/>
  <c r="AN107" i="1"/>
  <c r="AP106" i="1"/>
  <c r="AR106" i="1" s="1"/>
  <c r="R108" i="1"/>
  <c r="T107" i="1"/>
  <c r="AV107" i="1"/>
  <c r="AX107" i="1" s="1"/>
  <c r="AZ107" i="1" s="1"/>
  <c r="BC107" i="1"/>
  <c r="BE107" i="1" s="1"/>
  <c r="BG107" i="1" s="1"/>
  <c r="W110" i="1"/>
  <c r="Y109" i="1"/>
  <c r="Q108" i="1"/>
  <c r="S107" i="1"/>
  <c r="AU107" i="1"/>
  <c r="AW107" i="1" s="1"/>
  <c r="AY107" i="1" s="1"/>
  <c r="BB107" i="1"/>
  <c r="BD107" i="1" s="1"/>
  <c r="BF107" i="1" s="1"/>
  <c r="AG107" i="1"/>
  <c r="AI106" i="1"/>
  <c r="AK106" i="1" s="1"/>
  <c r="AH107" i="1"/>
  <c r="AJ106" i="1"/>
  <c r="AL106" i="1" s="1"/>
  <c r="AO107" i="1"/>
  <c r="AQ106" i="1"/>
  <c r="AS106" i="1" s="1"/>
  <c r="G110" i="1" l="1"/>
  <c r="I109" i="1"/>
  <c r="L109" i="1"/>
  <c r="N108" i="1"/>
  <c r="H109" i="1"/>
  <c r="J108" i="1"/>
  <c r="Q109" i="1"/>
  <c r="S108" i="1"/>
  <c r="AU108" i="1"/>
  <c r="AW108" i="1" s="1"/>
  <c r="AY108" i="1" s="1"/>
  <c r="BB108" i="1"/>
  <c r="BD108" i="1" s="1"/>
  <c r="BF108" i="1" s="1"/>
  <c r="AO108" i="1"/>
  <c r="AQ107" i="1"/>
  <c r="AS107" i="1" s="1"/>
  <c r="W111" i="1"/>
  <c r="Y110" i="1"/>
  <c r="AH108" i="1"/>
  <c r="AJ107" i="1"/>
  <c r="AL107" i="1" s="1"/>
  <c r="R109" i="1"/>
  <c r="T108" i="1"/>
  <c r="AV108" i="1"/>
  <c r="AX108" i="1" s="1"/>
  <c r="AZ108" i="1" s="1"/>
  <c r="BC108" i="1"/>
  <c r="BE108" i="1" s="1"/>
  <c r="BG108" i="1" s="1"/>
  <c r="AN108" i="1"/>
  <c r="AP107" i="1"/>
  <c r="AR107" i="1" s="1"/>
  <c r="M114" i="1"/>
  <c r="O113" i="1"/>
  <c r="AG108" i="1"/>
  <c r="AI107" i="1"/>
  <c r="AK107" i="1" s="1"/>
  <c r="V109" i="1"/>
  <c r="X108" i="1"/>
  <c r="H110" i="1" l="1"/>
  <c r="J109" i="1"/>
  <c r="L110" i="1"/>
  <c r="N109" i="1"/>
  <c r="G111" i="1"/>
  <c r="I110" i="1"/>
  <c r="R110" i="1"/>
  <c r="T109" i="1"/>
  <c r="AV109" i="1"/>
  <c r="AX109" i="1" s="1"/>
  <c r="AZ109" i="1" s="1"/>
  <c r="BC109" i="1"/>
  <c r="BE109" i="1" s="1"/>
  <c r="BG109" i="1" s="1"/>
  <c r="V110" i="1"/>
  <c r="X109" i="1"/>
  <c r="AH109" i="1"/>
  <c r="AJ108" i="1"/>
  <c r="AL108" i="1" s="1"/>
  <c r="AG109" i="1"/>
  <c r="AI108" i="1"/>
  <c r="AK108" i="1" s="1"/>
  <c r="M115" i="1"/>
  <c r="O114" i="1"/>
  <c r="W112" i="1"/>
  <c r="Y111" i="1"/>
  <c r="AO109" i="1"/>
  <c r="AQ108" i="1"/>
  <c r="AS108" i="1" s="1"/>
  <c r="AN109" i="1"/>
  <c r="AP108" i="1"/>
  <c r="AR108" i="1" s="1"/>
  <c r="Q110" i="1"/>
  <c r="S109" i="1"/>
  <c r="AU109" i="1"/>
  <c r="AW109" i="1" s="1"/>
  <c r="AY109" i="1" s="1"/>
  <c r="BB109" i="1"/>
  <c r="BD109" i="1" s="1"/>
  <c r="BF109" i="1" s="1"/>
  <c r="G112" i="1" l="1"/>
  <c r="I111" i="1"/>
  <c r="L111" i="1"/>
  <c r="N110" i="1"/>
  <c r="H111" i="1"/>
  <c r="J110" i="1"/>
  <c r="W113" i="1"/>
  <c r="Y112" i="1"/>
  <c r="M116" i="1"/>
  <c r="O115" i="1"/>
  <c r="Q111" i="1"/>
  <c r="S110" i="1"/>
  <c r="AU110" i="1"/>
  <c r="AW110" i="1" s="1"/>
  <c r="AY110" i="1" s="1"/>
  <c r="BB110" i="1"/>
  <c r="BD110" i="1" s="1"/>
  <c r="BF110" i="1" s="1"/>
  <c r="AG110" i="1"/>
  <c r="AI109" i="1"/>
  <c r="AK109" i="1" s="1"/>
  <c r="AH110" i="1"/>
  <c r="AJ109" i="1"/>
  <c r="AL109" i="1" s="1"/>
  <c r="AN110" i="1"/>
  <c r="AP109" i="1"/>
  <c r="AR109" i="1" s="1"/>
  <c r="V111" i="1"/>
  <c r="X110" i="1"/>
  <c r="AO110" i="1"/>
  <c r="AQ109" i="1"/>
  <c r="AS109" i="1" s="1"/>
  <c r="R111" i="1"/>
  <c r="T110" i="1"/>
  <c r="AV110" i="1"/>
  <c r="AX110" i="1" s="1"/>
  <c r="AZ110" i="1" s="1"/>
  <c r="BC110" i="1"/>
  <c r="BE110" i="1" s="1"/>
  <c r="BG110" i="1" s="1"/>
  <c r="H112" i="1" l="1"/>
  <c r="J111" i="1"/>
  <c r="L112" i="1"/>
  <c r="N111" i="1"/>
  <c r="G113" i="1"/>
  <c r="I112" i="1"/>
  <c r="AH111" i="1"/>
  <c r="AJ110" i="1"/>
  <c r="AL110" i="1" s="1"/>
  <c r="AG111" i="1"/>
  <c r="AI110" i="1"/>
  <c r="AK110" i="1" s="1"/>
  <c r="R112" i="1"/>
  <c r="T111" i="1"/>
  <c r="AV111" i="1"/>
  <c r="AX111" i="1" s="1"/>
  <c r="AZ111" i="1" s="1"/>
  <c r="BC111" i="1"/>
  <c r="BE111" i="1" s="1"/>
  <c r="BG111" i="1" s="1"/>
  <c r="Q112" i="1"/>
  <c r="S111" i="1"/>
  <c r="AU111" i="1"/>
  <c r="AW111" i="1" s="1"/>
  <c r="AY111" i="1" s="1"/>
  <c r="BB111" i="1"/>
  <c r="BD111" i="1" s="1"/>
  <c r="BF111" i="1" s="1"/>
  <c r="AO111" i="1"/>
  <c r="AQ110" i="1"/>
  <c r="AS110" i="1" s="1"/>
  <c r="V112" i="1"/>
  <c r="X111" i="1"/>
  <c r="M117" i="1"/>
  <c r="O116" i="1"/>
  <c r="AN111" i="1"/>
  <c r="AP110" i="1"/>
  <c r="AR110" i="1" s="1"/>
  <c r="W114" i="1"/>
  <c r="Y113" i="1"/>
  <c r="G114" i="1" l="1"/>
  <c r="I113" i="1"/>
  <c r="L113" i="1"/>
  <c r="N112" i="1"/>
  <c r="H113" i="1"/>
  <c r="J112" i="1"/>
  <c r="Q113" i="1"/>
  <c r="S112" i="1"/>
  <c r="AU112" i="1"/>
  <c r="AW112" i="1" s="1"/>
  <c r="AY112" i="1" s="1"/>
  <c r="BB112" i="1"/>
  <c r="BD112" i="1" s="1"/>
  <c r="BF112" i="1" s="1"/>
  <c r="AN112" i="1"/>
  <c r="AP111" i="1"/>
  <c r="AR111" i="1" s="1"/>
  <c r="V113" i="1"/>
  <c r="X112" i="1"/>
  <c r="AG112" i="1"/>
  <c r="AI111" i="1"/>
  <c r="AK111" i="1" s="1"/>
  <c r="W115" i="1"/>
  <c r="Y114" i="1"/>
  <c r="M118" i="1"/>
  <c r="O117" i="1"/>
  <c r="R113" i="1"/>
  <c r="T112" i="1"/>
  <c r="AV112" i="1"/>
  <c r="AX112" i="1" s="1"/>
  <c r="AZ112" i="1" s="1"/>
  <c r="BC112" i="1"/>
  <c r="BE112" i="1" s="1"/>
  <c r="BG112" i="1" s="1"/>
  <c r="AO112" i="1"/>
  <c r="AQ111" i="1"/>
  <c r="AS111" i="1" s="1"/>
  <c r="AH112" i="1"/>
  <c r="AJ111" i="1"/>
  <c r="AL111" i="1" s="1"/>
  <c r="H114" i="1" l="1"/>
  <c r="J113" i="1"/>
  <c r="L114" i="1"/>
  <c r="N113" i="1"/>
  <c r="G115" i="1"/>
  <c r="I114" i="1"/>
  <c r="W116" i="1"/>
  <c r="Y115" i="1"/>
  <c r="AH113" i="1"/>
  <c r="AJ112" i="1"/>
  <c r="AL112" i="1" s="1"/>
  <c r="AG113" i="1"/>
  <c r="AI112" i="1"/>
  <c r="AK112" i="1" s="1"/>
  <c r="AO113" i="1"/>
  <c r="AQ112" i="1"/>
  <c r="AS112" i="1" s="1"/>
  <c r="V114" i="1"/>
  <c r="X113" i="1"/>
  <c r="AN113" i="1"/>
  <c r="AP112" i="1"/>
  <c r="AR112" i="1" s="1"/>
  <c r="R114" i="1"/>
  <c r="T113" i="1"/>
  <c r="AV113" i="1"/>
  <c r="AX113" i="1" s="1"/>
  <c r="AZ113" i="1" s="1"/>
  <c r="BC113" i="1"/>
  <c r="BE113" i="1" s="1"/>
  <c r="BG113" i="1" s="1"/>
  <c r="M119" i="1"/>
  <c r="O118" i="1"/>
  <c r="Q114" i="1"/>
  <c r="S113" i="1"/>
  <c r="AU113" i="1"/>
  <c r="AW113" i="1" s="1"/>
  <c r="AY113" i="1" s="1"/>
  <c r="BB113" i="1"/>
  <c r="BD113" i="1" s="1"/>
  <c r="BF113" i="1" s="1"/>
  <c r="G116" i="1" l="1"/>
  <c r="I115" i="1"/>
  <c r="L115" i="1"/>
  <c r="N114" i="1"/>
  <c r="H115" i="1"/>
  <c r="J114" i="1"/>
  <c r="AN114" i="1"/>
  <c r="AP113" i="1"/>
  <c r="AR113" i="1" s="1"/>
  <c r="V115" i="1"/>
  <c r="X114" i="1"/>
  <c r="Q115" i="1"/>
  <c r="S114" i="1"/>
  <c r="AU114" i="1"/>
  <c r="AW114" i="1" s="1"/>
  <c r="AY114" i="1" s="1"/>
  <c r="BB114" i="1"/>
  <c r="BD114" i="1" s="1"/>
  <c r="BF114" i="1" s="1"/>
  <c r="AO114" i="1"/>
  <c r="AQ113" i="1"/>
  <c r="AS113" i="1" s="1"/>
  <c r="M120" i="1"/>
  <c r="O119" i="1"/>
  <c r="AG114" i="1"/>
  <c r="AI113" i="1"/>
  <c r="AK113" i="1" s="1"/>
  <c r="AH114" i="1"/>
  <c r="AJ113" i="1"/>
  <c r="AL113" i="1" s="1"/>
  <c r="R115" i="1"/>
  <c r="T114" i="1"/>
  <c r="AV114" i="1"/>
  <c r="AX114" i="1" s="1"/>
  <c r="AZ114" i="1" s="1"/>
  <c r="BC114" i="1"/>
  <c r="BE114" i="1" s="1"/>
  <c r="BG114" i="1" s="1"/>
  <c r="W117" i="1"/>
  <c r="Y116" i="1"/>
  <c r="H116" i="1" l="1"/>
  <c r="J115" i="1"/>
  <c r="L116" i="1"/>
  <c r="N115" i="1"/>
  <c r="G117" i="1"/>
  <c r="I116" i="1"/>
  <c r="AG115" i="1"/>
  <c r="AI114" i="1"/>
  <c r="AK114" i="1" s="1"/>
  <c r="M121" i="1"/>
  <c r="O120" i="1"/>
  <c r="W118" i="1"/>
  <c r="Y117" i="1"/>
  <c r="AO115" i="1"/>
  <c r="AQ114" i="1"/>
  <c r="AS114" i="1" s="1"/>
  <c r="Q116" i="1"/>
  <c r="S115" i="1"/>
  <c r="AU115" i="1"/>
  <c r="AW115" i="1" s="1"/>
  <c r="AY115" i="1" s="1"/>
  <c r="BB115" i="1"/>
  <c r="BD115" i="1" s="1"/>
  <c r="BF115" i="1" s="1"/>
  <c r="V116" i="1"/>
  <c r="X115" i="1"/>
  <c r="R116" i="1"/>
  <c r="T115" i="1"/>
  <c r="AV115" i="1"/>
  <c r="AX115" i="1" s="1"/>
  <c r="AZ115" i="1" s="1"/>
  <c r="BC115" i="1"/>
  <c r="BE115" i="1" s="1"/>
  <c r="BG115" i="1" s="1"/>
  <c r="AH115" i="1"/>
  <c r="AJ114" i="1"/>
  <c r="AL114" i="1" s="1"/>
  <c r="AN115" i="1"/>
  <c r="AP114" i="1"/>
  <c r="AR114" i="1" s="1"/>
  <c r="G118" i="1" l="1"/>
  <c r="I117" i="1"/>
  <c r="L117" i="1"/>
  <c r="N116" i="1"/>
  <c r="H117" i="1"/>
  <c r="J116" i="1"/>
  <c r="Q117" i="1"/>
  <c r="S116" i="1"/>
  <c r="AU116" i="1"/>
  <c r="AW116" i="1" s="1"/>
  <c r="AY116" i="1" s="1"/>
  <c r="BB116" i="1"/>
  <c r="BD116" i="1" s="1"/>
  <c r="BF116" i="1" s="1"/>
  <c r="AN116" i="1"/>
  <c r="AP115" i="1"/>
  <c r="AR115" i="1" s="1"/>
  <c r="AH116" i="1"/>
  <c r="AJ115" i="1"/>
  <c r="AL115" i="1" s="1"/>
  <c r="AO116" i="1"/>
  <c r="AQ115" i="1"/>
  <c r="AS115" i="1" s="1"/>
  <c r="W119" i="1"/>
  <c r="Y118" i="1"/>
  <c r="R117" i="1"/>
  <c r="T116" i="1"/>
  <c r="AV116" i="1"/>
  <c r="AX116" i="1" s="1"/>
  <c r="AZ116" i="1" s="1"/>
  <c r="BC116" i="1"/>
  <c r="BE116" i="1" s="1"/>
  <c r="BG116" i="1" s="1"/>
  <c r="M122" i="1"/>
  <c r="O121" i="1"/>
  <c r="V117" i="1"/>
  <c r="X116" i="1"/>
  <c r="AG116" i="1"/>
  <c r="AI115" i="1"/>
  <c r="AK115" i="1" s="1"/>
  <c r="H118" i="1" l="1"/>
  <c r="J117" i="1"/>
  <c r="L118" i="1"/>
  <c r="N117" i="1"/>
  <c r="G119" i="1"/>
  <c r="I118" i="1"/>
  <c r="AO117" i="1"/>
  <c r="AQ116" i="1"/>
  <c r="AS116" i="1" s="1"/>
  <c r="AG117" i="1"/>
  <c r="AI116" i="1"/>
  <c r="AK116" i="1" s="1"/>
  <c r="V118" i="1"/>
  <c r="X117" i="1"/>
  <c r="AH117" i="1"/>
  <c r="AJ116" i="1"/>
  <c r="AL116" i="1" s="1"/>
  <c r="M123" i="1"/>
  <c r="O122" i="1"/>
  <c r="AN117" i="1"/>
  <c r="AP116" i="1"/>
  <c r="AR116" i="1" s="1"/>
  <c r="R118" i="1"/>
  <c r="T117" i="1"/>
  <c r="AV117" i="1"/>
  <c r="AX117" i="1" s="1"/>
  <c r="AZ117" i="1" s="1"/>
  <c r="BC117" i="1"/>
  <c r="BE117" i="1" s="1"/>
  <c r="BG117" i="1" s="1"/>
  <c r="W120" i="1"/>
  <c r="Y119" i="1"/>
  <c r="Q118" i="1"/>
  <c r="S117" i="1"/>
  <c r="AU117" i="1"/>
  <c r="AW117" i="1" s="1"/>
  <c r="AY117" i="1" s="1"/>
  <c r="BB117" i="1"/>
  <c r="BD117" i="1" s="1"/>
  <c r="BF117" i="1" s="1"/>
  <c r="G120" i="1" l="1"/>
  <c r="I119" i="1"/>
  <c r="L119" i="1"/>
  <c r="N118" i="1"/>
  <c r="H119" i="1"/>
  <c r="J118" i="1"/>
  <c r="M124" i="1"/>
  <c r="O123" i="1"/>
  <c r="AH118" i="1"/>
  <c r="AJ117" i="1"/>
  <c r="AL117" i="1" s="1"/>
  <c r="Q119" i="1"/>
  <c r="S118" i="1"/>
  <c r="AU118" i="1"/>
  <c r="AW118" i="1" s="1"/>
  <c r="AY118" i="1" s="1"/>
  <c r="BB118" i="1"/>
  <c r="BD118" i="1" s="1"/>
  <c r="BF118" i="1" s="1"/>
  <c r="V119" i="1"/>
  <c r="X118" i="1"/>
  <c r="W121" i="1"/>
  <c r="Y120" i="1"/>
  <c r="AG118" i="1"/>
  <c r="AI117" i="1"/>
  <c r="AK117" i="1" s="1"/>
  <c r="R119" i="1"/>
  <c r="T118" i="1"/>
  <c r="AV118" i="1"/>
  <c r="AX118" i="1" s="1"/>
  <c r="AZ118" i="1" s="1"/>
  <c r="BC118" i="1"/>
  <c r="BE118" i="1" s="1"/>
  <c r="BG118" i="1" s="1"/>
  <c r="AN118" i="1"/>
  <c r="AP117" i="1"/>
  <c r="AR117" i="1" s="1"/>
  <c r="AO118" i="1"/>
  <c r="AQ117" i="1"/>
  <c r="AS117" i="1" s="1"/>
  <c r="H120" i="1" l="1"/>
  <c r="J119" i="1"/>
  <c r="L120" i="1"/>
  <c r="N119" i="1"/>
  <c r="G121" i="1"/>
  <c r="I120" i="1"/>
  <c r="W122" i="1"/>
  <c r="Y121" i="1"/>
  <c r="AO119" i="1"/>
  <c r="AQ118" i="1"/>
  <c r="AS118" i="1" s="1"/>
  <c r="V120" i="1"/>
  <c r="X119" i="1"/>
  <c r="AN119" i="1"/>
  <c r="AP118" i="1"/>
  <c r="AR118" i="1" s="1"/>
  <c r="Q120" i="1"/>
  <c r="S119" i="1"/>
  <c r="AU119" i="1"/>
  <c r="AW119" i="1" s="1"/>
  <c r="AY119" i="1" s="1"/>
  <c r="BB119" i="1"/>
  <c r="BD119" i="1" s="1"/>
  <c r="BF119" i="1" s="1"/>
  <c r="AH119" i="1"/>
  <c r="AJ118" i="1"/>
  <c r="AL118" i="1" s="1"/>
  <c r="R120" i="1"/>
  <c r="T119" i="1"/>
  <c r="AV119" i="1"/>
  <c r="AX119" i="1" s="1"/>
  <c r="AZ119" i="1" s="1"/>
  <c r="BC119" i="1"/>
  <c r="BE119" i="1" s="1"/>
  <c r="BG119" i="1" s="1"/>
  <c r="M125" i="1"/>
  <c r="O124" i="1"/>
  <c r="AG119" i="1"/>
  <c r="AI118" i="1"/>
  <c r="AK118" i="1" s="1"/>
  <c r="G122" i="1" l="1"/>
  <c r="I121" i="1"/>
  <c r="L121" i="1"/>
  <c r="N120" i="1"/>
  <c r="H121" i="1"/>
  <c r="J120" i="1"/>
  <c r="Q121" i="1"/>
  <c r="S120" i="1"/>
  <c r="AU120" i="1"/>
  <c r="AW120" i="1" s="1"/>
  <c r="AY120" i="1" s="1"/>
  <c r="BB120" i="1"/>
  <c r="BD120" i="1" s="1"/>
  <c r="BF120" i="1" s="1"/>
  <c r="AG120" i="1"/>
  <c r="AI119" i="1"/>
  <c r="AK119" i="1" s="1"/>
  <c r="AN120" i="1"/>
  <c r="AP119" i="1"/>
  <c r="AR119" i="1" s="1"/>
  <c r="M126" i="1"/>
  <c r="O125" i="1"/>
  <c r="V121" i="1"/>
  <c r="X120" i="1"/>
  <c r="AO120" i="1"/>
  <c r="AQ119" i="1"/>
  <c r="AS119" i="1" s="1"/>
  <c r="R121" i="1"/>
  <c r="T120" i="1"/>
  <c r="AV120" i="1"/>
  <c r="AX120" i="1" s="1"/>
  <c r="AZ120" i="1" s="1"/>
  <c r="BC120" i="1"/>
  <c r="BE120" i="1" s="1"/>
  <c r="BG120" i="1" s="1"/>
  <c r="W123" i="1"/>
  <c r="Y122" i="1"/>
  <c r="AH120" i="1"/>
  <c r="AJ119" i="1"/>
  <c r="AL119" i="1" s="1"/>
  <c r="H122" i="1" l="1"/>
  <c r="J121" i="1"/>
  <c r="L122" i="1"/>
  <c r="N121" i="1"/>
  <c r="G123" i="1"/>
  <c r="I122" i="1"/>
  <c r="V122" i="1"/>
  <c r="X121" i="1"/>
  <c r="M127" i="1"/>
  <c r="O126" i="1"/>
  <c r="AN121" i="1"/>
  <c r="AP120" i="1"/>
  <c r="AR120" i="1" s="1"/>
  <c r="AH121" i="1"/>
  <c r="AJ120" i="1"/>
  <c r="AL120" i="1" s="1"/>
  <c r="AG121" i="1"/>
  <c r="AI120" i="1"/>
  <c r="AK120" i="1" s="1"/>
  <c r="W124" i="1"/>
  <c r="Y123" i="1"/>
  <c r="R122" i="1"/>
  <c r="T121" i="1"/>
  <c r="AV121" i="1"/>
  <c r="AX121" i="1" s="1"/>
  <c r="AZ121" i="1" s="1"/>
  <c r="BC121" i="1"/>
  <c r="BE121" i="1" s="1"/>
  <c r="BG121" i="1" s="1"/>
  <c r="AO121" i="1"/>
  <c r="AQ120" i="1"/>
  <c r="AS120" i="1" s="1"/>
  <c r="Q122" i="1"/>
  <c r="S121" i="1"/>
  <c r="AU121" i="1"/>
  <c r="AW121" i="1" s="1"/>
  <c r="AY121" i="1" s="1"/>
  <c r="BB121" i="1"/>
  <c r="BD121" i="1" s="1"/>
  <c r="BF121" i="1" s="1"/>
  <c r="G124" i="1" l="1"/>
  <c r="I123" i="1"/>
  <c r="L123" i="1"/>
  <c r="N122" i="1"/>
  <c r="H123" i="1"/>
  <c r="J122" i="1"/>
  <c r="AO122" i="1"/>
  <c r="AQ121" i="1"/>
  <c r="AS121" i="1" s="1"/>
  <c r="W125" i="1"/>
  <c r="Y124" i="1"/>
  <c r="AH122" i="1"/>
  <c r="AJ121" i="1"/>
  <c r="AL121" i="1" s="1"/>
  <c r="Q123" i="1"/>
  <c r="S122" i="1"/>
  <c r="AU122" i="1"/>
  <c r="AW122" i="1" s="1"/>
  <c r="AY122" i="1" s="1"/>
  <c r="BB122" i="1"/>
  <c r="BD122" i="1" s="1"/>
  <c r="BF122" i="1" s="1"/>
  <c r="AN122" i="1"/>
  <c r="AP121" i="1"/>
  <c r="AR121" i="1" s="1"/>
  <c r="R123" i="1"/>
  <c r="T122" i="1"/>
  <c r="AV122" i="1"/>
  <c r="AX122" i="1" s="1"/>
  <c r="AZ122" i="1" s="1"/>
  <c r="BC122" i="1"/>
  <c r="BE122" i="1" s="1"/>
  <c r="BG122" i="1" s="1"/>
  <c r="M128" i="1"/>
  <c r="O127" i="1"/>
  <c r="AG122" i="1"/>
  <c r="AI121" i="1"/>
  <c r="AK121" i="1" s="1"/>
  <c r="V123" i="1"/>
  <c r="X122" i="1"/>
  <c r="H124" i="1" l="1"/>
  <c r="J123" i="1"/>
  <c r="L124" i="1"/>
  <c r="N123" i="1"/>
  <c r="G125" i="1"/>
  <c r="I124" i="1"/>
  <c r="AN123" i="1"/>
  <c r="AP122" i="1"/>
  <c r="AR122" i="1" s="1"/>
  <c r="V124" i="1"/>
  <c r="X123" i="1"/>
  <c r="Q124" i="1"/>
  <c r="S123" i="1"/>
  <c r="AU123" i="1"/>
  <c r="AW123" i="1" s="1"/>
  <c r="AY123" i="1" s="1"/>
  <c r="BB123" i="1"/>
  <c r="BD123" i="1" s="1"/>
  <c r="BF123" i="1" s="1"/>
  <c r="AG123" i="1"/>
  <c r="AI122" i="1"/>
  <c r="AK122" i="1" s="1"/>
  <c r="AH123" i="1"/>
  <c r="AJ122" i="1"/>
  <c r="AL122" i="1" s="1"/>
  <c r="M129" i="1"/>
  <c r="O128" i="1"/>
  <c r="W126" i="1"/>
  <c r="Y125" i="1"/>
  <c r="R124" i="1"/>
  <c r="T123" i="1"/>
  <c r="AV123" i="1"/>
  <c r="AX123" i="1" s="1"/>
  <c r="AZ123" i="1" s="1"/>
  <c r="BC123" i="1"/>
  <c r="BE123" i="1" s="1"/>
  <c r="BG123" i="1" s="1"/>
  <c r="AO123" i="1"/>
  <c r="AQ122" i="1"/>
  <c r="AS122" i="1" s="1"/>
  <c r="I125" i="1" l="1"/>
  <c r="G126" i="1"/>
  <c r="L125" i="1"/>
  <c r="N124" i="1"/>
  <c r="H125" i="1"/>
  <c r="J124" i="1"/>
  <c r="AH124" i="1"/>
  <c r="AJ123" i="1"/>
  <c r="AL123" i="1" s="1"/>
  <c r="AG124" i="1"/>
  <c r="AI123" i="1"/>
  <c r="AK123" i="1" s="1"/>
  <c r="AO124" i="1"/>
  <c r="AQ123" i="1"/>
  <c r="AS123" i="1" s="1"/>
  <c r="Q125" i="1"/>
  <c r="S124" i="1"/>
  <c r="AU124" i="1"/>
  <c r="AW124" i="1" s="1"/>
  <c r="AY124" i="1" s="1"/>
  <c r="BB124" i="1"/>
  <c r="BD124" i="1" s="1"/>
  <c r="BF124" i="1" s="1"/>
  <c r="R125" i="1"/>
  <c r="T124" i="1"/>
  <c r="AV124" i="1"/>
  <c r="AX124" i="1" s="1"/>
  <c r="AZ124" i="1" s="1"/>
  <c r="BC124" i="1"/>
  <c r="BE124" i="1" s="1"/>
  <c r="BG124" i="1" s="1"/>
  <c r="V125" i="1"/>
  <c r="X124" i="1"/>
  <c r="W127" i="1"/>
  <c r="Y126" i="1"/>
  <c r="AN124" i="1"/>
  <c r="AP123" i="1"/>
  <c r="AR123" i="1" s="1"/>
  <c r="M130" i="1"/>
  <c r="O129" i="1"/>
  <c r="H126" i="1" l="1"/>
  <c r="J125" i="1"/>
  <c r="L126" i="1"/>
  <c r="N125" i="1"/>
  <c r="G127" i="1"/>
  <c r="I126" i="1"/>
  <c r="V126" i="1"/>
  <c r="X125" i="1"/>
  <c r="AG125" i="1"/>
  <c r="AI124" i="1"/>
  <c r="AK124" i="1" s="1"/>
  <c r="R126" i="1"/>
  <c r="T125" i="1"/>
  <c r="AV125" i="1"/>
  <c r="AX125" i="1" s="1"/>
  <c r="AZ125" i="1" s="1"/>
  <c r="BC125" i="1"/>
  <c r="BE125" i="1" s="1"/>
  <c r="BG125" i="1" s="1"/>
  <c r="M131" i="1"/>
  <c r="O130" i="1"/>
  <c r="Q126" i="1"/>
  <c r="S125" i="1"/>
  <c r="AU125" i="1"/>
  <c r="AW125" i="1" s="1"/>
  <c r="AY125" i="1" s="1"/>
  <c r="BB125" i="1"/>
  <c r="BD125" i="1" s="1"/>
  <c r="BF125" i="1" s="1"/>
  <c r="AO125" i="1"/>
  <c r="AQ124" i="1"/>
  <c r="AS124" i="1" s="1"/>
  <c r="AN125" i="1"/>
  <c r="AP124" i="1"/>
  <c r="AR124" i="1" s="1"/>
  <c r="W128" i="1"/>
  <c r="Y127" i="1"/>
  <c r="AH125" i="1"/>
  <c r="AJ124" i="1"/>
  <c r="AL124" i="1" s="1"/>
  <c r="G128" i="1" l="1"/>
  <c r="I127" i="1"/>
  <c r="L127" i="1"/>
  <c r="N126" i="1"/>
  <c r="H127" i="1"/>
  <c r="J126" i="1"/>
  <c r="Q127" i="1"/>
  <c r="S126" i="1"/>
  <c r="AU126" i="1"/>
  <c r="AW126" i="1" s="1"/>
  <c r="AY126" i="1" s="1"/>
  <c r="BB126" i="1"/>
  <c r="BD126" i="1" s="1"/>
  <c r="BF126" i="1" s="1"/>
  <c r="M132" i="1"/>
  <c r="O131" i="1"/>
  <c r="AH126" i="1"/>
  <c r="AJ125" i="1"/>
  <c r="AL125" i="1" s="1"/>
  <c r="W129" i="1"/>
  <c r="Y128" i="1"/>
  <c r="AN126" i="1"/>
  <c r="AP125" i="1"/>
  <c r="AR125" i="1" s="1"/>
  <c r="AO126" i="1"/>
  <c r="AQ125" i="1"/>
  <c r="AS125" i="1" s="1"/>
  <c r="V127" i="1"/>
  <c r="X126" i="1"/>
  <c r="R127" i="1"/>
  <c r="T126" i="1"/>
  <c r="AV126" i="1"/>
  <c r="AX126" i="1" s="1"/>
  <c r="AZ126" i="1" s="1"/>
  <c r="BC126" i="1"/>
  <c r="BE126" i="1" s="1"/>
  <c r="BG126" i="1" s="1"/>
  <c r="AG126" i="1"/>
  <c r="AI125" i="1"/>
  <c r="AK125" i="1" s="1"/>
  <c r="H128" i="1" l="1"/>
  <c r="J127" i="1"/>
  <c r="L128" i="1"/>
  <c r="N127" i="1"/>
  <c r="I128" i="1"/>
  <c r="G129" i="1"/>
  <c r="AN127" i="1"/>
  <c r="AP126" i="1"/>
  <c r="AR126" i="1" s="1"/>
  <c r="AG127" i="1"/>
  <c r="AI126" i="1"/>
  <c r="AK126" i="1" s="1"/>
  <c r="W130" i="1"/>
  <c r="Y129" i="1"/>
  <c r="AO127" i="1"/>
  <c r="AQ126" i="1"/>
  <c r="AS126" i="1" s="1"/>
  <c r="AH127" i="1"/>
  <c r="AJ126" i="1"/>
  <c r="AL126" i="1" s="1"/>
  <c r="M133" i="1"/>
  <c r="O132" i="1"/>
  <c r="R128" i="1"/>
  <c r="T127" i="1"/>
  <c r="AV127" i="1"/>
  <c r="AX127" i="1" s="1"/>
  <c r="AZ127" i="1" s="1"/>
  <c r="BC127" i="1"/>
  <c r="BE127" i="1" s="1"/>
  <c r="BG127" i="1" s="1"/>
  <c r="V128" i="1"/>
  <c r="X127" i="1"/>
  <c r="Q128" i="1"/>
  <c r="S127" i="1"/>
  <c r="AU127" i="1"/>
  <c r="AW127" i="1" s="1"/>
  <c r="AY127" i="1" s="1"/>
  <c r="BB127" i="1"/>
  <c r="BD127" i="1" s="1"/>
  <c r="BF127" i="1" s="1"/>
  <c r="G130" i="1" l="1"/>
  <c r="I129" i="1"/>
  <c r="L129" i="1"/>
  <c r="N128" i="1"/>
  <c r="H129" i="1"/>
  <c r="J128" i="1"/>
  <c r="AH128" i="1"/>
  <c r="AJ127" i="1"/>
  <c r="AL127" i="1" s="1"/>
  <c r="Q129" i="1"/>
  <c r="S128" i="1"/>
  <c r="AU128" i="1"/>
  <c r="AW128" i="1" s="1"/>
  <c r="AY128" i="1" s="1"/>
  <c r="BB128" i="1"/>
  <c r="BD128" i="1" s="1"/>
  <c r="BF128" i="1" s="1"/>
  <c r="AO128" i="1"/>
  <c r="AQ127" i="1"/>
  <c r="AS127" i="1" s="1"/>
  <c r="V129" i="1"/>
  <c r="X128" i="1"/>
  <c r="W131" i="1"/>
  <c r="Y130" i="1"/>
  <c r="R129" i="1"/>
  <c r="T128" i="1"/>
  <c r="AV128" i="1"/>
  <c r="AX128" i="1" s="1"/>
  <c r="AZ128" i="1" s="1"/>
  <c r="BC128" i="1"/>
  <c r="BE128" i="1" s="1"/>
  <c r="BG128" i="1" s="1"/>
  <c r="AG128" i="1"/>
  <c r="AI127" i="1"/>
  <c r="AK127" i="1" s="1"/>
  <c r="M134" i="1"/>
  <c r="O133" i="1"/>
  <c r="AN128" i="1"/>
  <c r="AP127" i="1"/>
  <c r="AR127" i="1" s="1"/>
  <c r="H130" i="1" l="1"/>
  <c r="J129" i="1"/>
  <c r="L130" i="1"/>
  <c r="N129" i="1"/>
  <c r="G131" i="1"/>
  <c r="I130" i="1"/>
  <c r="AH129" i="1"/>
  <c r="AJ128" i="1"/>
  <c r="AL128" i="1" s="1"/>
  <c r="W132" i="1"/>
  <c r="Y131" i="1"/>
  <c r="V130" i="1"/>
  <c r="X129" i="1"/>
  <c r="AO129" i="1"/>
  <c r="AQ128" i="1"/>
  <c r="AS128" i="1" s="1"/>
  <c r="M135" i="1"/>
  <c r="O134" i="1"/>
  <c r="AG129" i="1"/>
  <c r="AI128" i="1"/>
  <c r="AK128" i="1" s="1"/>
  <c r="Q130" i="1"/>
  <c r="S129" i="1"/>
  <c r="AU129" i="1"/>
  <c r="AW129" i="1" s="1"/>
  <c r="AY129" i="1" s="1"/>
  <c r="BB129" i="1"/>
  <c r="BD129" i="1" s="1"/>
  <c r="BF129" i="1" s="1"/>
  <c r="R130" i="1"/>
  <c r="T129" i="1"/>
  <c r="AV129" i="1"/>
  <c r="AX129" i="1" s="1"/>
  <c r="AZ129" i="1" s="1"/>
  <c r="BC129" i="1"/>
  <c r="BE129" i="1" s="1"/>
  <c r="BG129" i="1" s="1"/>
  <c r="AN129" i="1"/>
  <c r="AP128" i="1"/>
  <c r="AR128" i="1" s="1"/>
  <c r="G132" i="1" l="1"/>
  <c r="I131" i="1"/>
  <c r="L131" i="1"/>
  <c r="N130" i="1"/>
  <c r="H131" i="1"/>
  <c r="J130" i="1"/>
  <c r="AN130" i="1"/>
  <c r="AP129" i="1"/>
  <c r="AR129" i="1" s="1"/>
  <c r="AO130" i="1"/>
  <c r="AQ129" i="1"/>
  <c r="AS129" i="1" s="1"/>
  <c r="Q131" i="1"/>
  <c r="S130" i="1"/>
  <c r="AU130" i="1"/>
  <c r="AW130" i="1" s="1"/>
  <c r="AY130" i="1" s="1"/>
  <c r="BB130" i="1"/>
  <c r="BD130" i="1" s="1"/>
  <c r="BF130" i="1" s="1"/>
  <c r="AG130" i="1"/>
  <c r="AI129" i="1"/>
  <c r="AK129" i="1" s="1"/>
  <c r="M136" i="1"/>
  <c r="O135" i="1"/>
  <c r="V131" i="1"/>
  <c r="X130" i="1"/>
  <c r="R131" i="1"/>
  <c r="T130" i="1"/>
  <c r="AV130" i="1"/>
  <c r="AX130" i="1" s="1"/>
  <c r="AZ130" i="1" s="1"/>
  <c r="BC130" i="1"/>
  <c r="BE130" i="1" s="1"/>
  <c r="BG130" i="1" s="1"/>
  <c r="W133" i="1"/>
  <c r="Y132" i="1"/>
  <c r="AH130" i="1"/>
  <c r="AJ129" i="1"/>
  <c r="AL129" i="1" s="1"/>
  <c r="H132" i="1" l="1"/>
  <c r="J131" i="1"/>
  <c r="L132" i="1"/>
  <c r="N131" i="1"/>
  <c r="G133" i="1"/>
  <c r="I132" i="1"/>
  <c r="M137" i="1"/>
  <c r="O136" i="1"/>
  <c r="AH131" i="1"/>
  <c r="AJ130" i="1"/>
  <c r="AL130" i="1" s="1"/>
  <c r="AG131" i="1"/>
  <c r="AI130" i="1"/>
  <c r="AK130" i="1" s="1"/>
  <c r="W134" i="1"/>
  <c r="Y133" i="1"/>
  <c r="Q132" i="1"/>
  <c r="S131" i="1"/>
  <c r="AU131" i="1"/>
  <c r="AW131" i="1" s="1"/>
  <c r="AY131" i="1" s="1"/>
  <c r="BB131" i="1"/>
  <c r="BD131" i="1" s="1"/>
  <c r="BF131" i="1" s="1"/>
  <c r="R132" i="1"/>
  <c r="T131" i="1"/>
  <c r="AV131" i="1"/>
  <c r="AX131" i="1" s="1"/>
  <c r="AZ131" i="1" s="1"/>
  <c r="BC131" i="1"/>
  <c r="BE131" i="1" s="1"/>
  <c r="BG131" i="1" s="1"/>
  <c r="AO131" i="1"/>
  <c r="AQ130" i="1"/>
  <c r="AS130" i="1" s="1"/>
  <c r="V132" i="1"/>
  <c r="X131" i="1"/>
  <c r="AN131" i="1"/>
  <c r="AP130" i="1"/>
  <c r="AR130" i="1" s="1"/>
  <c r="G134" i="1" l="1"/>
  <c r="I133" i="1"/>
  <c r="L133" i="1"/>
  <c r="N132" i="1"/>
  <c r="H133" i="1"/>
  <c r="J132" i="1"/>
  <c r="AG132" i="1"/>
  <c r="AI131" i="1"/>
  <c r="AK131" i="1" s="1"/>
  <c r="V133" i="1"/>
  <c r="X132" i="1"/>
  <c r="Q133" i="1"/>
  <c r="S132" i="1"/>
  <c r="AU132" i="1"/>
  <c r="AW132" i="1" s="1"/>
  <c r="AY132" i="1" s="1"/>
  <c r="BB132" i="1"/>
  <c r="BD132" i="1" s="1"/>
  <c r="BF132" i="1" s="1"/>
  <c r="W135" i="1"/>
  <c r="Y134" i="1"/>
  <c r="AN132" i="1"/>
  <c r="AP131" i="1"/>
  <c r="AR131" i="1" s="1"/>
  <c r="AO132" i="1"/>
  <c r="AQ131" i="1"/>
  <c r="AS131" i="1" s="1"/>
  <c r="AH132" i="1"/>
  <c r="AJ131" i="1"/>
  <c r="AL131" i="1" s="1"/>
  <c r="R133" i="1"/>
  <c r="T132" i="1"/>
  <c r="AV132" i="1"/>
  <c r="AX132" i="1" s="1"/>
  <c r="AZ132" i="1" s="1"/>
  <c r="BC132" i="1"/>
  <c r="BE132" i="1" s="1"/>
  <c r="BG132" i="1" s="1"/>
  <c r="M138" i="1"/>
  <c r="O137" i="1"/>
  <c r="H134" i="1" l="1"/>
  <c r="J133" i="1"/>
  <c r="L134" i="1"/>
  <c r="N133" i="1"/>
  <c r="G135" i="1"/>
  <c r="I134" i="1"/>
  <c r="Q134" i="1"/>
  <c r="S133" i="1"/>
  <c r="AU133" i="1"/>
  <c r="AW133" i="1" s="1"/>
  <c r="AY133" i="1" s="1"/>
  <c r="BB133" i="1"/>
  <c r="BD133" i="1" s="1"/>
  <c r="BF133" i="1" s="1"/>
  <c r="AH133" i="1"/>
  <c r="AJ132" i="1"/>
  <c r="AL132" i="1" s="1"/>
  <c r="V134" i="1"/>
  <c r="X133" i="1"/>
  <c r="AN133" i="1"/>
  <c r="AP132" i="1"/>
  <c r="AR132" i="1" s="1"/>
  <c r="W136" i="1"/>
  <c r="Y135" i="1"/>
  <c r="M139" i="1"/>
  <c r="O138" i="1"/>
  <c r="R134" i="1"/>
  <c r="T133" i="1"/>
  <c r="AV133" i="1"/>
  <c r="AX133" i="1" s="1"/>
  <c r="AZ133" i="1" s="1"/>
  <c r="BC133" i="1"/>
  <c r="BE133" i="1" s="1"/>
  <c r="BG133" i="1" s="1"/>
  <c r="AO133" i="1"/>
  <c r="AQ132" i="1"/>
  <c r="AS132" i="1" s="1"/>
  <c r="AG133" i="1"/>
  <c r="AI132" i="1"/>
  <c r="AK132" i="1" s="1"/>
  <c r="G136" i="1" l="1"/>
  <c r="I135" i="1"/>
  <c r="L135" i="1"/>
  <c r="N134" i="1"/>
  <c r="H135" i="1"/>
  <c r="J134" i="1"/>
  <c r="AN134" i="1"/>
  <c r="AP133" i="1"/>
  <c r="AR133" i="1" s="1"/>
  <c r="AG134" i="1"/>
  <c r="AI133" i="1"/>
  <c r="AK133" i="1" s="1"/>
  <c r="V135" i="1"/>
  <c r="X134" i="1"/>
  <c r="AO134" i="1"/>
  <c r="AQ133" i="1"/>
  <c r="AS133" i="1" s="1"/>
  <c r="AH134" i="1"/>
  <c r="AJ133" i="1"/>
  <c r="AL133" i="1" s="1"/>
  <c r="R135" i="1"/>
  <c r="T134" i="1"/>
  <c r="AV134" i="1"/>
  <c r="AX134" i="1" s="1"/>
  <c r="AZ134" i="1" s="1"/>
  <c r="BC134" i="1"/>
  <c r="BE134" i="1" s="1"/>
  <c r="BG134" i="1" s="1"/>
  <c r="M140" i="1"/>
  <c r="O139" i="1"/>
  <c r="Q135" i="1"/>
  <c r="S134" i="1"/>
  <c r="AU134" i="1"/>
  <c r="AW134" i="1" s="1"/>
  <c r="AY134" i="1" s="1"/>
  <c r="BB134" i="1"/>
  <c r="BD134" i="1" s="1"/>
  <c r="BF134" i="1" s="1"/>
  <c r="W137" i="1"/>
  <c r="Y136" i="1"/>
  <c r="H136" i="1" l="1"/>
  <c r="J135" i="1"/>
  <c r="L136" i="1"/>
  <c r="N135" i="1"/>
  <c r="G137" i="1"/>
  <c r="I136" i="1"/>
  <c r="R136" i="1"/>
  <c r="T135" i="1"/>
  <c r="AV135" i="1"/>
  <c r="AX135" i="1" s="1"/>
  <c r="AZ135" i="1" s="1"/>
  <c r="BC135" i="1"/>
  <c r="BE135" i="1" s="1"/>
  <c r="BG135" i="1" s="1"/>
  <c r="AH135" i="1"/>
  <c r="AJ134" i="1"/>
  <c r="AL134" i="1" s="1"/>
  <c r="W138" i="1"/>
  <c r="Y137" i="1"/>
  <c r="AO135" i="1"/>
  <c r="AQ134" i="1"/>
  <c r="AS134" i="1" s="1"/>
  <c r="V136" i="1"/>
  <c r="X135" i="1"/>
  <c r="Q136" i="1"/>
  <c r="S135" i="1"/>
  <c r="AU135" i="1"/>
  <c r="AW135" i="1" s="1"/>
  <c r="AY135" i="1" s="1"/>
  <c r="BB135" i="1"/>
  <c r="BD135" i="1" s="1"/>
  <c r="BF135" i="1" s="1"/>
  <c r="AG135" i="1"/>
  <c r="AI134" i="1"/>
  <c r="AK134" i="1" s="1"/>
  <c r="M141" i="1"/>
  <c r="O140" i="1"/>
  <c r="AN135" i="1"/>
  <c r="AP134" i="1"/>
  <c r="AR134" i="1" s="1"/>
  <c r="G138" i="1" l="1"/>
  <c r="I137" i="1"/>
  <c r="L137" i="1"/>
  <c r="N136" i="1"/>
  <c r="H137" i="1"/>
  <c r="J136" i="1"/>
  <c r="M142" i="1"/>
  <c r="O141" i="1"/>
  <c r="AG136" i="1"/>
  <c r="AI135" i="1"/>
  <c r="AK135" i="1" s="1"/>
  <c r="V137" i="1"/>
  <c r="X136" i="1"/>
  <c r="AO136" i="1"/>
  <c r="AQ135" i="1"/>
  <c r="AS135" i="1" s="1"/>
  <c r="AN136" i="1"/>
  <c r="AP135" i="1"/>
  <c r="AR135" i="1" s="1"/>
  <c r="W139" i="1"/>
  <c r="Y138" i="1"/>
  <c r="AH136" i="1"/>
  <c r="AJ135" i="1"/>
  <c r="AL135" i="1" s="1"/>
  <c r="R137" i="1"/>
  <c r="T136" i="1"/>
  <c r="AV136" i="1"/>
  <c r="AX136" i="1" s="1"/>
  <c r="AZ136" i="1" s="1"/>
  <c r="BC136" i="1"/>
  <c r="BE136" i="1" s="1"/>
  <c r="BG136" i="1" s="1"/>
  <c r="Q137" i="1"/>
  <c r="S136" i="1"/>
  <c r="AU136" i="1"/>
  <c r="AW136" i="1" s="1"/>
  <c r="AY136" i="1" s="1"/>
  <c r="BB136" i="1"/>
  <c r="BD136" i="1" s="1"/>
  <c r="BF136" i="1" s="1"/>
  <c r="H138" i="1" l="1"/>
  <c r="J137" i="1"/>
  <c r="L138" i="1"/>
  <c r="N137" i="1"/>
  <c r="G139" i="1"/>
  <c r="I138" i="1"/>
  <c r="AH137" i="1"/>
  <c r="AJ136" i="1"/>
  <c r="AL136" i="1" s="1"/>
  <c r="W140" i="1"/>
  <c r="Y139" i="1"/>
  <c r="AN137" i="1"/>
  <c r="AP136" i="1"/>
  <c r="AR136" i="1" s="1"/>
  <c r="Q138" i="1"/>
  <c r="S137" i="1"/>
  <c r="AU137" i="1"/>
  <c r="AW137" i="1" s="1"/>
  <c r="AY137" i="1" s="1"/>
  <c r="BB137" i="1"/>
  <c r="BD137" i="1" s="1"/>
  <c r="BF137" i="1" s="1"/>
  <c r="AO137" i="1"/>
  <c r="AQ136" i="1"/>
  <c r="AS136" i="1" s="1"/>
  <c r="V138" i="1"/>
  <c r="X137" i="1"/>
  <c r="AG137" i="1"/>
  <c r="AI136" i="1"/>
  <c r="AK136" i="1" s="1"/>
  <c r="R138" i="1"/>
  <c r="T137" i="1"/>
  <c r="AV137" i="1"/>
  <c r="AX137" i="1" s="1"/>
  <c r="AZ137" i="1" s="1"/>
  <c r="BC137" i="1"/>
  <c r="BE137" i="1" s="1"/>
  <c r="BG137" i="1" s="1"/>
  <c r="M143" i="1"/>
  <c r="O142" i="1"/>
  <c r="G140" i="1" l="1"/>
  <c r="I139" i="1"/>
  <c r="L139" i="1"/>
  <c r="N138" i="1"/>
  <c r="H139" i="1"/>
  <c r="J138" i="1"/>
  <c r="AO138" i="1"/>
  <c r="AQ137" i="1"/>
  <c r="AS137" i="1" s="1"/>
  <c r="M144" i="1"/>
  <c r="O143" i="1"/>
  <c r="Q139" i="1"/>
  <c r="S138" i="1"/>
  <c r="AU138" i="1"/>
  <c r="AW138" i="1" s="1"/>
  <c r="AY138" i="1" s="1"/>
  <c r="BB138" i="1"/>
  <c r="BD138" i="1" s="1"/>
  <c r="BF138" i="1" s="1"/>
  <c r="AN138" i="1"/>
  <c r="AP137" i="1"/>
  <c r="AR137" i="1" s="1"/>
  <c r="R139" i="1"/>
  <c r="T138" i="1"/>
  <c r="AV138" i="1"/>
  <c r="AX138" i="1" s="1"/>
  <c r="AZ138" i="1" s="1"/>
  <c r="BC138" i="1"/>
  <c r="BE138" i="1" s="1"/>
  <c r="BG138" i="1" s="1"/>
  <c r="W141" i="1"/>
  <c r="Y140" i="1"/>
  <c r="AG138" i="1"/>
  <c r="AI137" i="1"/>
  <c r="AK137" i="1" s="1"/>
  <c r="V139" i="1"/>
  <c r="X138" i="1"/>
  <c r="AH138" i="1"/>
  <c r="AJ137" i="1"/>
  <c r="AL137" i="1" s="1"/>
  <c r="J139" i="1" l="1"/>
  <c r="H140" i="1"/>
  <c r="L140" i="1"/>
  <c r="N139" i="1"/>
  <c r="G141" i="1"/>
  <c r="I140" i="1"/>
  <c r="W142" i="1"/>
  <c r="Y141" i="1"/>
  <c r="AH139" i="1"/>
  <c r="AJ138" i="1"/>
  <c r="AL138" i="1" s="1"/>
  <c r="R140" i="1"/>
  <c r="T139" i="1"/>
  <c r="AV139" i="1"/>
  <c r="AX139" i="1" s="1"/>
  <c r="AZ139" i="1" s="1"/>
  <c r="BC139" i="1"/>
  <c r="BE139" i="1" s="1"/>
  <c r="BG139" i="1" s="1"/>
  <c r="AN139" i="1"/>
  <c r="AP138" i="1"/>
  <c r="AR138" i="1" s="1"/>
  <c r="V140" i="1"/>
  <c r="X139" i="1"/>
  <c r="Q140" i="1"/>
  <c r="S139" i="1"/>
  <c r="AU139" i="1"/>
  <c r="AW139" i="1" s="1"/>
  <c r="AY139" i="1" s="1"/>
  <c r="BB139" i="1"/>
  <c r="BD139" i="1" s="1"/>
  <c r="BF139" i="1" s="1"/>
  <c r="M145" i="1"/>
  <c r="O144" i="1"/>
  <c r="AG139" i="1"/>
  <c r="AI138" i="1"/>
  <c r="AK138" i="1" s="1"/>
  <c r="AO139" i="1"/>
  <c r="AQ138" i="1"/>
  <c r="AS138" i="1" s="1"/>
  <c r="G142" i="1" l="1"/>
  <c r="I141" i="1"/>
  <c r="L141" i="1"/>
  <c r="N140" i="1"/>
  <c r="H141" i="1"/>
  <c r="J140" i="1"/>
  <c r="V141" i="1"/>
  <c r="X140" i="1"/>
  <c r="AO140" i="1"/>
  <c r="AQ139" i="1"/>
  <c r="AS139" i="1" s="1"/>
  <c r="AN140" i="1"/>
  <c r="AP139" i="1"/>
  <c r="AR139" i="1" s="1"/>
  <c r="AG140" i="1"/>
  <c r="AI139" i="1"/>
  <c r="AK139" i="1" s="1"/>
  <c r="R141" i="1"/>
  <c r="T140" i="1"/>
  <c r="AV140" i="1"/>
  <c r="AX140" i="1" s="1"/>
  <c r="AZ140" i="1" s="1"/>
  <c r="BC140" i="1"/>
  <c r="BE140" i="1" s="1"/>
  <c r="BG140" i="1" s="1"/>
  <c r="M146" i="1"/>
  <c r="O145" i="1"/>
  <c r="AH140" i="1"/>
  <c r="AJ139" i="1"/>
  <c r="AL139" i="1" s="1"/>
  <c r="Q141" i="1"/>
  <c r="S140" i="1"/>
  <c r="AU140" i="1"/>
  <c r="AW140" i="1" s="1"/>
  <c r="AY140" i="1" s="1"/>
  <c r="BB140" i="1"/>
  <c r="BD140" i="1" s="1"/>
  <c r="BF140" i="1" s="1"/>
  <c r="W143" i="1"/>
  <c r="Y142" i="1"/>
  <c r="J141" i="1" l="1"/>
  <c r="H142" i="1"/>
  <c r="L142" i="1"/>
  <c r="N141" i="1"/>
  <c r="G143" i="1"/>
  <c r="I142" i="1"/>
  <c r="R142" i="1"/>
  <c r="T141" i="1"/>
  <c r="AV141" i="1"/>
  <c r="AX141" i="1" s="1"/>
  <c r="AZ141" i="1" s="1"/>
  <c r="BC141" i="1"/>
  <c r="BE141" i="1" s="1"/>
  <c r="BG141" i="1" s="1"/>
  <c r="W144" i="1"/>
  <c r="Y143" i="1"/>
  <c r="AG141" i="1"/>
  <c r="AI140" i="1"/>
  <c r="AK140" i="1" s="1"/>
  <c r="Q142" i="1"/>
  <c r="S141" i="1"/>
  <c r="AU141" i="1"/>
  <c r="AW141" i="1" s="1"/>
  <c r="AY141" i="1" s="1"/>
  <c r="BB141" i="1"/>
  <c r="BD141" i="1" s="1"/>
  <c r="BF141" i="1" s="1"/>
  <c r="AN141" i="1"/>
  <c r="AP140" i="1"/>
  <c r="AR140" i="1" s="1"/>
  <c r="AH141" i="1"/>
  <c r="AJ140" i="1"/>
  <c r="AL140" i="1" s="1"/>
  <c r="AO141" i="1"/>
  <c r="AQ140" i="1"/>
  <c r="AS140" i="1" s="1"/>
  <c r="M147" i="1"/>
  <c r="O146" i="1"/>
  <c r="V142" i="1"/>
  <c r="X141" i="1"/>
  <c r="G144" i="1" l="1"/>
  <c r="I143" i="1"/>
  <c r="N142" i="1"/>
  <c r="L143" i="1"/>
  <c r="H143" i="1"/>
  <c r="J142" i="1"/>
  <c r="V143" i="1"/>
  <c r="X142" i="1"/>
  <c r="AG142" i="1"/>
  <c r="AI141" i="1"/>
  <c r="AK141" i="1" s="1"/>
  <c r="AN142" i="1"/>
  <c r="AP141" i="1"/>
  <c r="AR141" i="1" s="1"/>
  <c r="Q143" i="1"/>
  <c r="S142" i="1"/>
  <c r="AU142" i="1"/>
  <c r="AW142" i="1" s="1"/>
  <c r="AY142" i="1" s="1"/>
  <c r="BB142" i="1"/>
  <c r="BD142" i="1" s="1"/>
  <c r="BF142" i="1" s="1"/>
  <c r="M148" i="1"/>
  <c r="O147" i="1"/>
  <c r="W145" i="1"/>
  <c r="Y144" i="1"/>
  <c r="AO142" i="1"/>
  <c r="AQ141" i="1"/>
  <c r="AS141" i="1" s="1"/>
  <c r="AH142" i="1"/>
  <c r="AJ141" i="1"/>
  <c r="AL141" i="1" s="1"/>
  <c r="R143" i="1"/>
  <c r="T142" i="1"/>
  <c r="AV142" i="1"/>
  <c r="AX142" i="1" s="1"/>
  <c r="AZ142" i="1" s="1"/>
  <c r="BC142" i="1"/>
  <c r="BE142" i="1" s="1"/>
  <c r="BG142" i="1" s="1"/>
  <c r="H144" i="1" l="1"/>
  <c r="J143" i="1"/>
  <c r="L144" i="1"/>
  <c r="N143" i="1"/>
  <c r="G145" i="1"/>
  <c r="I144" i="1"/>
  <c r="M149" i="1"/>
  <c r="O148" i="1"/>
  <c r="R144" i="1"/>
  <c r="T143" i="1"/>
  <c r="AV143" i="1"/>
  <c r="AX143" i="1" s="1"/>
  <c r="AZ143" i="1" s="1"/>
  <c r="BC143" i="1"/>
  <c r="BE143" i="1" s="1"/>
  <c r="BG143" i="1" s="1"/>
  <c r="AH143" i="1"/>
  <c r="AJ142" i="1"/>
  <c r="AL142" i="1" s="1"/>
  <c r="Q144" i="1"/>
  <c r="S143" i="1"/>
  <c r="AU143" i="1"/>
  <c r="AW143" i="1" s="1"/>
  <c r="AY143" i="1" s="1"/>
  <c r="BB143" i="1"/>
  <c r="BD143" i="1" s="1"/>
  <c r="BF143" i="1" s="1"/>
  <c r="AO143" i="1"/>
  <c r="AQ142" i="1"/>
  <c r="AS142" i="1" s="1"/>
  <c r="AN143" i="1"/>
  <c r="AP142" i="1"/>
  <c r="AR142" i="1" s="1"/>
  <c r="W146" i="1"/>
  <c r="Y145" i="1"/>
  <c r="AG143" i="1"/>
  <c r="AI142" i="1"/>
  <c r="AK142" i="1" s="1"/>
  <c r="V144" i="1"/>
  <c r="X143" i="1"/>
  <c r="G146" i="1" l="1"/>
  <c r="I145" i="1"/>
  <c r="L145" i="1"/>
  <c r="N144" i="1"/>
  <c r="H145" i="1"/>
  <c r="J144" i="1"/>
  <c r="V145" i="1"/>
  <c r="X144" i="1"/>
  <c r="Q145" i="1"/>
  <c r="S144" i="1"/>
  <c r="AU144" i="1"/>
  <c r="AW144" i="1" s="1"/>
  <c r="AY144" i="1" s="1"/>
  <c r="BB144" i="1"/>
  <c r="BD144" i="1" s="1"/>
  <c r="BF144" i="1" s="1"/>
  <c r="AH144" i="1"/>
  <c r="AJ143" i="1"/>
  <c r="AL143" i="1" s="1"/>
  <c r="AG144" i="1"/>
  <c r="AI143" i="1"/>
  <c r="AK143" i="1" s="1"/>
  <c r="R145" i="1"/>
  <c r="T144" i="1"/>
  <c r="AV144" i="1"/>
  <c r="AX144" i="1" s="1"/>
  <c r="AZ144" i="1" s="1"/>
  <c r="BC144" i="1"/>
  <c r="BE144" i="1" s="1"/>
  <c r="BG144" i="1" s="1"/>
  <c r="W147" i="1"/>
  <c r="Y146" i="1"/>
  <c r="M150" i="1"/>
  <c r="O149" i="1"/>
  <c r="AN144" i="1"/>
  <c r="AP143" i="1"/>
  <c r="AR143" i="1" s="1"/>
  <c r="AO144" i="1"/>
  <c r="AQ143" i="1"/>
  <c r="AS143" i="1" s="1"/>
  <c r="H146" i="1" l="1"/>
  <c r="J145" i="1"/>
  <c r="L146" i="1"/>
  <c r="N145" i="1"/>
  <c r="G147" i="1"/>
  <c r="I146" i="1"/>
  <c r="AO145" i="1"/>
  <c r="AQ144" i="1"/>
  <c r="AS144" i="1" s="1"/>
  <c r="M151" i="1"/>
  <c r="O150" i="1"/>
  <c r="R146" i="1"/>
  <c r="T145" i="1"/>
  <c r="AV145" i="1"/>
  <c r="AX145" i="1" s="1"/>
  <c r="AZ145" i="1" s="1"/>
  <c r="BC145" i="1"/>
  <c r="BE145" i="1" s="1"/>
  <c r="BG145" i="1" s="1"/>
  <c r="AG145" i="1"/>
  <c r="AI144" i="1"/>
  <c r="AK144" i="1" s="1"/>
  <c r="AH145" i="1"/>
  <c r="AJ144" i="1"/>
  <c r="AL144" i="1" s="1"/>
  <c r="AN145" i="1"/>
  <c r="AP144" i="1"/>
  <c r="AR144" i="1" s="1"/>
  <c r="Q146" i="1"/>
  <c r="S145" i="1"/>
  <c r="AU145" i="1"/>
  <c r="AW145" i="1" s="1"/>
  <c r="AY145" i="1" s="1"/>
  <c r="BB145" i="1"/>
  <c r="BD145" i="1" s="1"/>
  <c r="BF145" i="1" s="1"/>
  <c r="W148" i="1"/>
  <c r="Y147" i="1"/>
  <c r="V146" i="1"/>
  <c r="X145" i="1"/>
  <c r="G148" i="1" l="1"/>
  <c r="I147" i="1"/>
  <c r="L147" i="1"/>
  <c r="N146" i="1"/>
  <c r="H147" i="1"/>
  <c r="J146" i="1"/>
  <c r="AH146" i="1"/>
  <c r="AJ145" i="1"/>
  <c r="AL145" i="1" s="1"/>
  <c r="V147" i="1"/>
  <c r="X146" i="1"/>
  <c r="AG146" i="1"/>
  <c r="AI145" i="1"/>
  <c r="AK145" i="1" s="1"/>
  <c r="W149" i="1"/>
  <c r="Y148" i="1"/>
  <c r="R147" i="1"/>
  <c r="T146" i="1"/>
  <c r="AV146" i="1"/>
  <c r="AX146" i="1" s="1"/>
  <c r="AZ146" i="1" s="1"/>
  <c r="BC146" i="1"/>
  <c r="BE146" i="1" s="1"/>
  <c r="BG146" i="1" s="1"/>
  <c r="M152" i="1"/>
  <c r="O151" i="1"/>
  <c r="Q147" i="1"/>
  <c r="S146" i="1"/>
  <c r="AU146" i="1"/>
  <c r="AW146" i="1" s="1"/>
  <c r="AY146" i="1" s="1"/>
  <c r="BB146" i="1"/>
  <c r="BD146" i="1" s="1"/>
  <c r="BF146" i="1" s="1"/>
  <c r="AO146" i="1"/>
  <c r="AQ145" i="1"/>
  <c r="AS145" i="1" s="1"/>
  <c r="AN146" i="1"/>
  <c r="AP145" i="1"/>
  <c r="AR145" i="1" s="1"/>
  <c r="H148" i="1" l="1"/>
  <c r="J147" i="1"/>
  <c r="L148" i="1"/>
  <c r="N147" i="1"/>
  <c r="G149" i="1"/>
  <c r="I148" i="1"/>
  <c r="R148" i="1"/>
  <c r="T147" i="1"/>
  <c r="AV147" i="1"/>
  <c r="AX147" i="1" s="1"/>
  <c r="AZ147" i="1" s="1"/>
  <c r="BC147" i="1"/>
  <c r="BE147" i="1" s="1"/>
  <c r="BG147" i="1" s="1"/>
  <c r="W150" i="1"/>
  <c r="Y149" i="1"/>
  <c r="AN147" i="1"/>
  <c r="AP146" i="1"/>
  <c r="AR146" i="1" s="1"/>
  <c r="AO147" i="1"/>
  <c r="AQ146" i="1"/>
  <c r="AS146" i="1" s="1"/>
  <c r="AG147" i="1"/>
  <c r="AI146" i="1"/>
  <c r="AK146" i="1" s="1"/>
  <c r="V148" i="1"/>
  <c r="X147" i="1"/>
  <c r="Q148" i="1"/>
  <c r="S147" i="1"/>
  <c r="AU147" i="1"/>
  <c r="AW147" i="1" s="1"/>
  <c r="AY147" i="1" s="1"/>
  <c r="BB147" i="1"/>
  <c r="BD147" i="1" s="1"/>
  <c r="BF147" i="1" s="1"/>
  <c r="M153" i="1"/>
  <c r="O152" i="1"/>
  <c r="AH147" i="1"/>
  <c r="AJ146" i="1"/>
  <c r="AL146" i="1" s="1"/>
  <c r="G150" i="1" l="1"/>
  <c r="I149" i="1"/>
  <c r="L149" i="1"/>
  <c r="N148" i="1"/>
  <c r="H149" i="1"/>
  <c r="J148" i="1"/>
  <c r="AH148" i="1"/>
  <c r="AJ147" i="1"/>
  <c r="AL147" i="1" s="1"/>
  <c r="AG148" i="1"/>
  <c r="AI147" i="1"/>
  <c r="AK147" i="1" s="1"/>
  <c r="AO148" i="1"/>
  <c r="AQ147" i="1"/>
  <c r="AS147" i="1" s="1"/>
  <c r="M154" i="1"/>
  <c r="O153" i="1"/>
  <c r="AN148" i="1"/>
  <c r="AP147" i="1"/>
  <c r="AR147" i="1" s="1"/>
  <c r="W151" i="1"/>
  <c r="Y150" i="1"/>
  <c r="Q149" i="1"/>
  <c r="S148" i="1"/>
  <c r="AU148" i="1"/>
  <c r="AW148" i="1" s="1"/>
  <c r="AY148" i="1" s="1"/>
  <c r="BB148" i="1"/>
  <c r="BD148" i="1" s="1"/>
  <c r="BF148" i="1" s="1"/>
  <c r="V149" i="1"/>
  <c r="X148" i="1"/>
  <c r="R149" i="1"/>
  <c r="T148" i="1"/>
  <c r="AV148" i="1"/>
  <c r="AX148" i="1" s="1"/>
  <c r="AZ148" i="1" s="1"/>
  <c r="BC148" i="1"/>
  <c r="BE148" i="1" s="1"/>
  <c r="BG148" i="1" s="1"/>
  <c r="H150" i="1" l="1"/>
  <c r="J149" i="1"/>
  <c r="L150" i="1"/>
  <c r="N149" i="1"/>
  <c r="G151" i="1"/>
  <c r="I150" i="1"/>
  <c r="W152" i="1"/>
  <c r="Y151" i="1"/>
  <c r="AN149" i="1"/>
  <c r="AP148" i="1"/>
  <c r="AR148" i="1" s="1"/>
  <c r="R150" i="1"/>
  <c r="T149" i="1"/>
  <c r="AV149" i="1"/>
  <c r="AX149" i="1" s="1"/>
  <c r="AZ149" i="1" s="1"/>
  <c r="BC149" i="1"/>
  <c r="BE149" i="1" s="1"/>
  <c r="BG149" i="1" s="1"/>
  <c r="M155" i="1"/>
  <c r="O154" i="1"/>
  <c r="V150" i="1"/>
  <c r="X149" i="1"/>
  <c r="AO149" i="1"/>
  <c r="AQ148" i="1"/>
  <c r="AS148" i="1" s="1"/>
  <c r="Q150" i="1"/>
  <c r="S149" i="1"/>
  <c r="AU149" i="1"/>
  <c r="AW149" i="1" s="1"/>
  <c r="AY149" i="1" s="1"/>
  <c r="BB149" i="1"/>
  <c r="BD149" i="1" s="1"/>
  <c r="BF149" i="1" s="1"/>
  <c r="AG149" i="1"/>
  <c r="AI148" i="1"/>
  <c r="AK148" i="1" s="1"/>
  <c r="AH149" i="1"/>
  <c r="AJ148" i="1"/>
  <c r="AL148" i="1" s="1"/>
  <c r="G152" i="1" l="1"/>
  <c r="I151" i="1"/>
  <c r="L151" i="1"/>
  <c r="N150" i="1"/>
  <c r="H151" i="1"/>
  <c r="J150" i="1"/>
  <c r="V151" i="1"/>
  <c r="X150" i="1"/>
  <c r="M156" i="1"/>
  <c r="O155" i="1"/>
  <c r="AH150" i="1"/>
  <c r="AJ149" i="1"/>
  <c r="AL149" i="1" s="1"/>
  <c r="AG150" i="1"/>
  <c r="AI149" i="1"/>
  <c r="AK149" i="1" s="1"/>
  <c r="R151" i="1"/>
  <c r="T150" i="1"/>
  <c r="AV150" i="1"/>
  <c r="AX150" i="1" s="1"/>
  <c r="AZ150" i="1" s="1"/>
  <c r="BC150" i="1"/>
  <c r="BE150" i="1" s="1"/>
  <c r="BG150" i="1" s="1"/>
  <c r="AN150" i="1"/>
  <c r="AP149" i="1"/>
  <c r="AR149" i="1" s="1"/>
  <c r="Q151" i="1"/>
  <c r="S150" i="1"/>
  <c r="AU150" i="1"/>
  <c r="AW150" i="1" s="1"/>
  <c r="AY150" i="1" s="1"/>
  <c r="BB150" i="1"/>
  <c r="BD150" i="1" s="1"/>
  <c r="BF150" i="1" s="1"/>
  <c r="AO150" i="1"/>
  <c r="AQ149" i="1"/>
  <c r="AS149" i="1" s="1"/>
  <c r="W153" i="1"/>
  <c r="Y152" i="1"/>
  <c r="H152" i="1" l="1"/>
  <c r="J151" i="1"/>
  <c r="L152" i="1"/>
  <c r="N151" i="1"/>
  <c r="G153" i="1"/>
  <c r="I152" i="1"/>
  <c r="R152" i="1"/>
  <c r="T151" i="1"/>
  <c r="AV151" i="1"/>
  <c r="AX151" i="1" s="1"/>
  <c r="AZ151" i="1" s="1"/>
  <c r="BC151" i="1"/>
  <c r="BE151" i="1" s="1"/>
  <c r="BG151" i="1" s="1"/>
  <c r="W154" i="1"/>
  <c r="Y153" i="1"/>
  <c r="AG151" i="1"/>
  <c r="AI150" i="1"/>
  <c r="AK150" i="1" s="1"/>
  <c r="AO151" i="1"/>
  <c r="AQ150" i="1"/>
  <c r="AS150" i="1" s="1"/>
  <c r="AH151" i="1"/>
  <c r="AJ150" i="1"/>
  <c r="AL150" i="1" s="1"/>
  <c r="Q152" i="1"/>
  <c r="S151" i="1"/>
  <c r="AU151" i="1"/>
  <c r="AW151" i="1" s="1"/>
  <c r="AY151" i="1" s="1"/>
  <c r="BB151" i="1"/>
  <c r="BD151" i="1" s="1"/>
  <c r="BF151" i="1" s="1"/>
  <c r="M157" i="1"/>
  <c r="O156" i="1"/>
  <c r="AN151" i="1"/>
  <c r="AP150" i="1"/>
  <c r="AR150" i="1" s="1"/>
  <c r="V152" i="1"/>
  <c r="X151" i="1"/>
  <c r="G154" i="1" l="1"/>
  <c r="I153" i="1"/>
  <c r="L153" i="1"/>
  <c r="N152" i="1"/>
  <c r="H153" i="1"/>
  <c r="J152" i="1"/>
  <c r="AH152" i="1"/>
  <c r="AJ151" i="1"/>
  <c r="AL151" i="1" s="1"/>
  <c r="V153" i="1"/>
  <c r="X152" i="1"/>
  <c r="AN152" i="1"/>
  <c r="AP151" i="1"/>
  <c r="AR151" i="1" s="1"/>
  <c r="AO152" i="1"/>
  <c r="AQ151" i="1"/>
  <c r="AS151" i="1" s="1"/>
  <c r="M158" i="1"/>
  <c r="O157" i="1"/>
  <c r="AG152" i="1"/>
  <c r="AI151" i="1"/>
  <c r="AK151" i="1" s="1"/>
  <c r="W155" i="1"/>
  <c r="Y154" i="1"/>
  <c r="Q153" i="1"/>
  <c r="S152" i="1"/>
  <c r="AU152" i="1"/>
  <c r="AW152" i="1" s="1"/>
  <c r="AY152" i="1" s="1"/>
  <c r="BB152" i="1"/>
  <c r="BD152" i="1" s="1"/>
  <c r="BF152" i="1" s="1"/>
  <c r="R153" i="1"/>
  <c r="T152" i="1"/>
  <c r="AV152" i="1"/>
  <c r="AX152" i="1" s="1"/>
  <c r="AZ152" i="1" s="1"/>
  <c r="BC152" i="1"/>
  <c r="BE152" i="1" s="1"/>
  <c r="BG152" i="1" s="1"/>
  <c r="H154" i="1" l="1"/>
  <c r="J153" i="1"/>
  <c r="L154" i="1"/>
  <c r="N153" i="1"/>
  <c r="G155" i="1"/>
  <c r="I154" i="1"/>
  <c r="AG153" i="1"/>
  <c r="AI152" i="1"/>
  <c r="AK152" i="1" s="1"/>
  <c r="M159" i="1"/>
  <c r="O158" i="1"/>
  <c r="AO153" i="1"/>
  <c r="AQ152" i="1"/>
  <c r="AS152" i="1" s="1"/>
  <c r="R154" i="1"/>
  <c r="T153" i="1"/>
  <c r="AV153" i="1"/>
  <c r="AX153" i="1" s="1"/>
  <c r="AZ153" i="1" s="1"/>
  <c r="BC153" i="1"/>
  <c r="BE153" i="1" s="1"/>
  <c r="BG153" i="1" s="1"/>
  <c r="AN153" i="1"/>
  <c r="AP152" i="1"/>
  <c r="AR152" i="1" s="1"/>
  <c r="V154" i="1"/>
  <c r="X153" i="1"/>
  <c r="Q154" i="1"/>
  <c r="S153" i="1"/>
  <c r="AU153" i="1"/>
  <c r="AW153" i="1" s="1"/>
  <c r="AY153" i="1" s="1"/>
  <c r="BB153" i="1"/>
  <c r="BD153" i="1" s="1"/>
  <c r="BF153" i="1" s="1"/>
  <c r="W156" i="1"/>
  <c r="Y155" i="1"/>
  <c r="AH153" i="1"/>
  <c r="AJ152" i="1"/>
  <c r="AL152" i="1" s="1"/>
  <c r="G156" i="1" l="1"/>
  <c r="I155" i="1"/>
  <c r="L155" i="1"/>
  <c r="N154" i="1"/>
  <c r="H155" i="1"/>
  <c r="J154" i="1"/>
  <c r="AH154" i="1"/>
  <c r="AJ153" i="1"/>
  <c r="AL153" i="1" s="1"/>
  <c r="AN154" i="1"/>
  <c r="AP153" i="1"/>
  <c r="AR153" i="1" s="1"/>
  <c r="W157" i="1"/>
  <c r="Y156" i="1"/>
  <c r="R155" i="1"/>
  <c r="T154" i="1"/>
  <c r="AV154" i="1"/>
  <c r="AX154" i="1" s="1"/>
  <c r="AZ154" i="1" s="1"/>
  <c r="BC154" i="1"/>
  <c r="BE154" i="1" s="1"/>
  <c r="BG154" i="1" s="1"/>
  <c r="AO154" i="1"/>
  <c r="AQ153" i="1"/>
  <c r="AS153" i="1" s="1"/>
  <c r="Q155" i="1"/>
  <c r="S154" i="1"/>
  <c r="AU154" i="1"/>
  <c r="AW154" i="1" s="1"/>
  <c r="AY154" i="1" s="1"/>
  <c r="BB154" i="1"/>
  <c r="BD154" i="1" s="1"/>
  <c r="BF154" i="1" s="1"/>
  <c r="M160" i="1"/>
  <c r="O159" i="1"/>
  <c r="V155" i="1"/>
  <c r="X154" i="1"/>
  <c r="AG154" i="1"/>
  <c r="AI153" i="1"/>
  <c r="AK153" i="1" s="1"/>
  <c r="H156" i="1" l="1"/>
  <c r="J155" i="1"/>
  <c r="L156" i="1"/>
  <c r="N155" i="1"/>
  <c r="G157" i="1"/>
  <c r="I156" i="1"/>
  <c r="R156" i="1"/>
  <c r="T155" i="1"/>
  <c r="AV155" i="1"/>
  <c r="AX155" i="1" s="1"/>
  <c r="AZ155" i="1" s="1"/>
  <c r="BC155" i="1"/>
  <c r="BE155" i="1" s="1"/>
  <c r="BG155" i="1" s="1"/>
  <c r="AG155" i="1"/>
  <c r="AI154" i="1"/>
  <c r="AK154" i="1" s="1"/>
  <c r="V156" i="1"/>
  <c r="X155" i="1"/>
  <c r="W158" i="1"/>
  <c r="Y157" i="1"/>
  <c r="M161" i="1"/>
  <c r="O160" i="1"/>
  <c r="AN155" i="1"/>
  <c r="AP154" i="1"/>
  <c r="AR154" i="1" s="1"/>
  <c r="AH155" i="1"/>
  <c r="AJ154" i="1"/>
  <c r="AL154" i="1" s="1"/>
  <c r="Q156" i="1"/>
  <c r="S155" i="1"/>
  <c r="AU155" i="1"/>
  <c r="AW155" i="1" s="1"/>
  <c r="AY155" i="1" s="1"/>
  <c r="BB155" i="1"/>
  <c r="BD155" i="1" s="1"/>
  <c r="BF155" i="1" s="1"/>
  <c r="AO155" i="1"/>
  <c r="AQ154" i="1"/>
  <c r="AS154" i="1" s="1"/>
  <c r="G158" i="1" l="1"/>
  <c r="I157" i="1"/>
  <c r="L157" i="1"/>
  <c r="N156" i="1"/>
  <c r="H157" i="1"/>
  <c r="J156" i="1"/>
  <c r="AH156" i="1"/>
  <c r="AJ155" i="1"/>
  <c r="AL155" i="1" s="1"/>
  <c r="AN156" i="1"/>
  <c r="AP155" i="1"/>
  <c r="AR155" i="1" s="1"/>
  <c r="M162" i="1"/>
  <c r="O161" i="1"/>
  <c r="W159" i="1"/>
  <c r="Y158" i="1"/>
  <c r="AO156" i="1"/>
  <c r="AQ155" i="1"/>
  <c r="AS155" i="1" s="1"/>
  <c r="V157" i="1"/>
  <c r="X156" i="1"/>
  <c r="Q157" i="1"/>
  <c r="S156" i="1"/>
  <c r="AU156" i="1"/>
  <c r="AW156" i="1" s="1"/>
  <c r="AY156" i="1" s="1"/>
  <c r="BB156" i="1"/>
  <c r="BD156" i="1" s="1"/>
  <c r="BF156" i="1" s="1"/>
  <c r="AG156" i="1"/>
  <c r="AI155" i="1"/>
  <c r="AK155" i="1" s="1"/>
  <c r="R157" i="1"/>
  <c r="T156" i="1"/>
  <c r="AV156" i="1"/>
  <c r="AX156" i="1" s="1"/>
  <c r="AZ156" i="1" s="1"/>
  <c r="BC156" i="1"/>
  <c r="BE156" i="1" s="1"/>
  <c r="BG156" i="1" s="1"/>
  <c r="H158" i="1" l="1"/>
  <c r="J157" i="1"/>
  <c r="L158" i="1"/>
  <c r="N157" i="1"/>
  <c r="G159" i="1"/>
  <c r="I158" i="1"/>
  <c r="R158" i="1"/>
  <c r="T157" i="1"/>
  <c r="AV157" i="1"/>
  <c r="AX157" i="1" s="1"/>
  <c r="AZ157" i="1" s="1"/>
  <c r="BC157" i="1"/>
  <c r="BE157" i="1" s="1"/>
  <c r="BG157" i="1" s="1"/>
  <c r="V158" i="1"/>
  <c r="X157" i="1"/>
  <c r="AO157" i="1"/>
  <c r="AQ156" i="1"/>
  <c r="AS156" i="1" s="1"/>
  <c r="AG157" i="1"/>
  <c r="AI156" i="1"/>
  <c r="AK156" i="1" s="1"/>
  <c r="M163" i="1"/>
  <c r="O162" i="1"/>
  <c r="W160" i="1"/>
  <c r="Y159" i="1"/>
  <c r="AN157" i="1"/>
  <c r="AP156" i="1"/>
  <c r="AR156" i="1" s="1"/>
  <c r="Q158" i="1"/>
  <c r="S157" i="1"/>
  <c r="AU157" i="1"/>
  <c r="AW157" i="1" s="1"/>
  <c r="AY157" i="1" s="1"/>
  <c r="BB157" i="1"/>
  <c r="BD157" i="1" s="1"/>
  <c r="BF157" i="1" s="1"/>
  <c r="AH157" i="1"/>
  <c r="AJ156" i="1"/>
  <c r="AL156" i="1" s="1"/>
  <c r="G160" i="1" l="1"/>
  <c r="I159" i="1"/>
  <c r="L159" i="1"/>
  <c r="N158" i="1"/>
  <c r="H159" i="1"/>
  <c r="J158" i="1"/>
  <c r="AH158" i="1"/>
  <c r="AJ157" i="1"/>
  <c r="AL157" i="1" s="1"/>
  <c r="AG158" i="1"/>
  <c r="AI157" i="1"/>
  <c r="AK157" i="1" s="1"/>
  <c r="AO158" i="1"/>
  <c r="AQ157" i="1"/>
  <c r="AS157" i="1" s="1"/>
  <c r="Q159" i="1"/>
  <c r="S158" i="1"/>
  <c r="AU158" i="1"/>
  <c r="AW158" i="1" s="1"/>
  <c r="AY158" i="1" s="1"/>
  <c r="BB158" i="1"/>
  <c r="BD158" i="1" s="1"/>
  <c r="BF158" i="1" s="1"/>
  <c r="V159" i="1"/>
  <c r="X158" i="1"/>
  <c r="AN158" i="1"/>
  <c r="AP157" i="1"/>
  <c r="AR157" i="1" s="1"/>
  <c r="W161" i="1"/>
  <c r="Y160" i="1"/>
  <c r="R159" i="1"/>
  <c r="T158" i="1"/>
  <c r="AV158" i="1"/>
  <c r="AX158" i="1" s="1"/>
  <c r="AZ158" i="1" s="1"/>
  <c r="BC158" i="1"/>
  <c r="BE158" i="1" s="1"/>
  <c r="BG158" i="1" s="1"/>
  <c r="M164" i="1"/>
  <c r="O163" i="1"/>
  <c r="H160" i="1" l="1"/>
  <c r="J159" i="1"/>
  <c r="L160" i="1"/>
  <c r="N159" i="1"/>
  <c r="G161" i="1"/>
  <c r="I160" i="1"/>
  <c r="AH159" i="1"/>
  <c r="AJ158" i="1"/>
  <c r="AL158" i="1" s="1"/>
  <c r="AN159" i="1"/>
  <c r="AP158" i="1"/>
  <c r="AR158" i="1" s="1"/>
  <c r="M165" i="1"/>
  <c r="O164" i="1"/>
  <c r="Q160" i="1"/>
  <c r="S159" i="1"/>
  <c r="AU159" i="1"/>
  <c r="AW159" i="1" s="1"/>
  <c r="AY159" i="1" s="1"/>
  <c r="BB159" i="1"/>
  <c r="BD159" i="1" s="1"/>
  <c r="BF159" i="1" s="1"/>
  <c r="R160" i="1"/>
  <c r="T159" i="1"/>
  <c r="AV159" i="1"/>
  <c r="AX159" i="1" s="1"/>
  <c r="AZ159" i="1" s="1"/>
  <c r="BC159" i="1"/>
  <c r="BE159" i="1" s="1"/>
  <c r="BG159" i="1" s="1"/>
  <c r="W162" i="1"/>
  <c r="Y161" i="1"/>
  <c r="AG159" i="1"/>
  <c r="AI158" i="1"/>
  <c r="AK158" i="1" s="1"/>
  <c r="V160" i="1"/>
  <c r="X159" i="1"/>
  <c r="AO159" i="1"/>
  <c r="AQ158" i="1"/>
  <c r="AS158" i="1" s="1"/>
  <c r="I161" i="1" l="1"/>
  <c r="G162" i="1"/>
  <c r="L161" i="1"/>
  <c r="N160" i="1"/>
  <c r="H161" i="1"/>
  <c r="J160" i="1"/>
  <c r="M166" i="1"/>
  <c r="O165" i="1"/>
  <c r="AO160" i="1"/>
  <c r="AQ159" i="1"/>
  <c r="AS159" i="1" s="1"/>
  <c r="R161" i="1"/>
  <c r="T160" i="1"/>
  <c r="AV160" i="1"/>
  <c r="AX160" i="1" s="1"/>
  <c r="AZ160" i="1" s="1"/>
  <c r="BC160" i="1"/>
  <c r="BE160" i="1" s="1"/>
  <c r="BG160" i="1" s="1"/>
  <c r="V161" i="1"/>
  <c r="X160" i="1"/>
  <c r="Q161" i="1"/>
  <c r="S160" i="1"/>
  <c r="AU160" i="1"/>
  <c r="AW160" i="1" s="1"/>
  <c r="AY160" i="1" s="1"/>
  <c r="BB160" i="1"/>
  <c r="BD160" i="1" s="1"/>
  <c r="BF160" i="1" s="1"/>
  <c r="AG160" i="1"/>
  <c r="AI159" i="1"/>
  <c r="AK159" i="1" s="1"/>
  <c r="W163" i="1"/>
  <c r="Y162" i="1"/>
  <c r="AN160" i="1"/>
  <c r="AP159" i="1"/>
  <c r="AR159" i="1" s="1"/>
  <c r="AH160" i="1"/>
  <c r="AJ159" i="1"/>
  <c r="AL159" i="1" s="1"/>
  <c r="H162" i="1" l="1"/>
  <c r="J161" i="1"/>
  <c r="L162" i="1"/>
  <c r="N161" i="1"/>
  <c r="G163" i="1"/>
  <c r="I162" i="1"/>
  <c r="AH161" i="1"/>
  <c r="AJ160" i="1"/>
  <c r="AL160" i="1" s="1"/>
  <c r="R162" i="1"/>
  <c r="T161" i="1"/>
  <c r="AV161" i="1"/>
  <c r="AX161" i="1" s="1"/>
  <c r="AZ161" i="1" s="1"/>
  <c r="BC161" i="1"/>
  <c r="BE161" i="1" s="1"/>
  <c r="BG161" i="1" s="1"/>
  <c r="AG161" i="1"/>
  <c r="AI160" i="1"/>
  <c r="AK160" i="1" s="1"/>
  <c r="AO161" i="1"/>
  <c r="AQ160" i="1"/>
  <c r="AS160" i="1" s="1"/>
  <c r="Q162" i="1"/>
  <c r="S161" i="1"/>
  <c r="AU161" i="1"/>
  <c r="AW161" i="1" s="1"/>
  <c r="AY161" i="1" s="1"/>
  <c r="BB161" i="1"/>
  <c r="BD161" i="1" s="1"/>
  <c r="BF161" i="1" s="1"/>
  <c r="V162" i="1"/>
  <c r="X161" i="1"/>
  <c r="AN161" i="1"/>
  <c r="AP160" i="1"/>
  <c r="AR160" i="1" s="1"/>
  <c r="W164" i="1"/>
  <c r="Y163" i="1"/>
  <c r="M167" i="1"/>
  <c r="O166" i="1"/>
  <c r="G164" i="1" l="1"/>
  <c r="I163" i="1"/>
  <c r="L163" i="1"/>
  <c r="N162" i="1"/>
  <c r="H163" i="1"/>
  <c r="J162" i="1"/>
  <c r="M168" i="1"/>
  <c r="O167" i="1"/>
  <c r="AO162" i="1"/>
  <c r="AQ161" i="1"/>
  <c r="AS161" i="1" s="1"/>
  <c r="W165" i="1"/>
  <c r="Y164" i="1"/>
  <c r="AG162" i="1"/>
  <c r="AI161" i="1"/>
  <c r="AK161" i="1" s="1"/>
  <c r="AN162" i="1"/>
  <c r="AP161" i="1"/>
  <c r="AR161" i="1" s="1"/>
  <c r="V163" i="1"/>
  <c r="X162" i="1"/>
  <c r="R163" i="1"/>
  <c r="T162" i="1"/>
  <c r="AV162" i="1"/>
  <c r="AX162" i="1" s="1"/>
  <c r="AZ162" i="1" s="1"/>
  <c r="BC162" i="1"/>
  <c r="BE162" i="1" s="1"/>
  <c r="BG162" i="1" s="1"/>
  <c r="Q163" i="1"/>
  <c r="S162" i="1"/>
  <c r="AU162" i="1"/>
  <c r="AW162" i="1" s="1"/>
  <c r="AY162" i="1" s="1"/>
  <c r="BB162" i="1"/>
  <c r="BD162" i="1" s="1"/>
  <c r="BF162" i="1" s="1"/>
  <c r="AH162" i="1"/>
  <c r="AJ161" i="1"/>
  <c r="AL161" i="1" s="1"/>
  <c r="H164" i="1" l="1"/>
  <c r="J163" i="1"/>
  <c r="L164" i="1"/>
  <c r="N163" i="1"/>
  <c r="G165" i="1"/>
  <c r="I164" i="1"/>
  <c r="W166" i="1"/>
  <c r="Y165" i="1"/>
  <c r="AN163" i="1"/>
  <c r="AP162" i="1"/>
  <c r="AR162" i="1" s="1"/>
  <c r="AH163" i="1"/>
  <c r="AJ162" i="1"/>
  <c r="AL162" i="1" s="1"/>
  <c r="AG163" i="1"/>
  <c r="AI162" i="1"/>
  <c r="AK162" i="1" s="1"/>
  <c r="Q164" i="1"/>
  <c r="S163" i="1"/>
  <c r="AU163" i="1"/>
  <c r="AW163" i="1" s="1"/>
  <c r="AY163" i="1" s="1"/>
  <c r="BB163" i="1"/>
  <c r="BD163" i="1" s="1"/>
  <c r="BF163" i="1" s="1"/>
  <c r="AO163" i="1"/>
  <c r="AQ162" i="1"/>
  <c r="AS162" i="1" s="1"/>
  <c r="M169" i="1"/>
  <c r="O168" i="1"/>
  <c r="R164" i="1"/>
  <c r="T163" i="1"/>
  <c r="AV163" i="1"/>
  <c r="AX163" i="1" s="1"/>
  <c r="AZ163" i="1" s="1"/>
  <c r="BC163" i="1"/>
  <c r="BE163" i="1" s="1"/>
  <c r="BG163" i="1" s="1"/>
  <c r="V164" i="1"/>
  <c r="X163" i="1"/>
  <c r="G166" i="1" l="1"/>
  <c r="I165" i="1"/>
  <c r="L165" i="1"/>
  <c r="N164" i="1"/>
  <c r="H165" i="1"/>
  <c r="J164" i="1"/>
  <c r="V165" i="1"/>
  <c r="X164" i="1"/>
  <c r="AO164" i="1"/>
  <c r="AQ163" i="1"/>
  <c r="AS163" i="1" s="1"/>
  <c r="Q165" i="1"/>
  <c r="S164" i="1"/>
  <c r="AU164" i="1"/>
  <c r="AW164" i="1" s="1"/>
  <c r="AY164" i="1" s="1"/>
  <c r="BB164" i="1"/>
  <c r="BD164" i="1" s="1"/>
  <c r="BF164" i="1" s="1"/>
  <c r="AG164" i="1"/>
  <c r="AI163" i="1"/>
  <c r="AK163" i="1" s="1"/>
  <c r="AH164" i="1"/>
  <c r="AJ163" i="1"/>
  <c r="AL163" i="1" s="1"/>
  <c r="AN164" i="1"/>
  <c r="AP163" i="1"/>
  <c r="AR163" i="1" s="1"/>
  <c r="R165" i="1"/>
  <c r="T164" i="1"/>
  <c r="AV164" i="1"/>
  <c r="AX164" i="1" s="1"/>
  <c r="AZ164" i="1" s="1"/>
  <c r="BC164" i="1"/>
  <c r="BE164" i="1" s="1"/>
  <c r="BG164" i="1" s="1"/>
  <c r="W167" i="1"/>
  <c r="Y166" i="1"/>
  <c r="M170" i="1"/>
  <c r="O169" i="1"/>
  <c r="H166" i="1" l="1"/>
  <c r="J165" i="1"/>
  <c r="L166" i="1"/>
  <c r="N165" i="1"/>
  <c r="G167" i="1"/>
  <c r="I166" i="1"/>
  <c r="AH165" i="1"/>
  <c r="AJ164" i="1"/>
  <c r="AL164" i="1" s="1"/>
  <c r="AG165" i="1"/>
  <c r="AI164" i="1"/>
  <c r="AK164" i="1" s="1"/>
  <c r="M171" i="1"/>
  <c r="O170" i="1"/>
  <c r="W168" i="1"/>
  <c r="Y167" i="1"/>
  <c r="Q166" i="1"/>
  <c r="S165" i="1"/>
  <c r="AU165" i="1"/>
  <c r="AW165" i="1" s="1"/>
  <c r="AY165" i="1" s="1"/>
  <c r="BB165" i="1"/>
  <c r="BD165" i="1" s="1"/>
  <c r="BF165" i="1" s="1"/>
  <c r="AO165" i="1"/>
  <c r="AQ164" i="1"/>
  <c r="AS164" i="1" s="1"/>
  <c r="R166" i="1"/>
  <c r="T165" i="1"/>
  <c r="AV165" i="1"/>
  <c r="AX165" i="1" s="1"/>
  <c r="AZ165" i="1" s="1"/>
  <c r="BC165" i="1"/>
  <c r="BE165" i="1" s="1"/>
  <c r="BG165" i="1" s="1"/>
  <c r="V166" i="1"/>
  <c r="X165" i="1"/>
  <c r="AN165" i="1"/>
  <c r="AP164" i="1"/>
  <c r="AR164" i="1" s="1"/>
  <c r="G168" i="1" l="1"/>
  <c r="I167" i="1"/>
  <c r="L167" i="1"/>
  <c r="N166" i="1"/>
  <c r="H167" i="1"/>
  <c r="J166" i="1"/>
  <c r="W169" i="1"/>
  <c r="Y168" i="1"/>
  <c r="V167" i="1"/>
  <c r="X166" i="1"/>
  <c r="Q167" i="1"/>
  <c r="S166" i="1"/>
  <c r="AU166" i="1"/>
  <c r="AW166" i="1" s="1"/>
  <c r="AY166" i="1" s="1"/>
  <c r="BB166" i="1"/>
  <c r="BD166" i="1" s="1"/>
  <c r="BF166" i="1" s="1"/>
  <c r="AN166" i="1"/>
  <c r="AP165" i="1"/>
  <c r="AR165" i="1" s="1"/>
  <c r="M172" i="1"/>
  <c r="O171" i="1"/>
  <c r="AG166" i="1"/>
  <c r="AI165" i="1"/>
  <c r="AK165" i="1" s="1"/>
  <c r="R167" i="1"/>
  <c r="T166" i="1"/>
  <c r="AV166" i="1"/>
  <c r="AX166" i="1" s="1"/>
  <c r="AZ166" i="1" s="1"/>
  <c r="BC166" i="1"/>
  <c r="BE166" i="1" s="1"/>
  <c r="BG166" i="1" s="1"/>
  <c r="AO166" i="1"/>
  <c r="AQ165" i="1"/>
  <c r="AS165" i="1" s="1"/>
  <c r="AH166" i="1"/>
  <c r="AJ165" i="1"/>
  <c r="AL165" i="1" s="1"/>
  <c r="H168" i="1" l="1"/>
  <c r="J167" i="1"/>
  <c r="L168" i="1"/>
  <c r="N167" i="1"/>
  <c r="G169" i="1"/>
  <c r="I168" i="1"/>
  <c r="AG167" i="1"/>
  <c r="AI166" i="1"/>
  <c r="AK166" i="1" s="1"/>
  <c r="M173" i="1"/>
  <c r="O172" i="1"/>
  <c r="AH167" i="1"/>
  <c r="AJ166" i="1"/>
  <c r="AL166" i="1" s="1"/>
  <c r="AN167" i="1"/>
  <c r="AP166" i="1"/>
  <c r="AR166" i="1" s="1"/>
  <c r="AO167" i="1"/>
  <c r="AQ166" i="1"/>
  <c r="AS166" i="1" s="1"/>
  <c r="Q168" i="1"/>
  <c r="S167" i="1"/>
  <c r="AU167" i="1"/>
  <c r="AW167" i="1" s="1"/>
  <c r="AY167" i="1" s="1"/>
  <c r="BB167" i="1"/>
  <c r="BD167" i="1" s="1"/>
  <c r="BF167" i="1" s="1"/>
  <c r="R168" i="1"/>
  <c r="T167" i="1"/>
  <c r="AV167" i="1"/>
  <c r="AX167" i="1" s="1"/>
  <c r="AZ167" i="1" s="1"/>
  <c r="BC167" i="1"/>
  <c r="BE167" i="1" s="1"/>
  <c r="BG167" i="1" s="1"/>
  <c r="V168" i="1"/>
  <c r="X167" i="1"/>
  <c r="W170" i="1"/>
  <c r="Y169" i="1"/>
  <c r="G170" i="1" l="1"/>
  <c r="I169" i="1"/>
  <c r="L169" i="1"/>
  <c r="N168" i="1"/>
  <c r="H169" i="1"/>
  <c r="J168" i="1"/>
  <c r="Q169" i="1"/>
  <c r="S168" i="1"/>
  <c r="AU168" i="1"/>
  <c r="AW168" i="1" s="1"/>
  <c r="AY168" i="1" s="1"/>
  <c r="BB168" i="1"/>
  <c r="BD168" i="1" s="1"/>
  <c r="BF168" i="1" s="1"/>
  <c r="W171" i="1"/>
  <c r="Y170" i="1"/>
  <c r="AO168" i="1"/>
  <c r="AQ167" i="1"/>
  <c r="AS167" i="1" s="1"/>
  <c r="V169" i="1"/>
  <c r="X168" i="1"/>
  <c r="AN168" i="1"/>
  <c r="AP167" i="1"/>
  <c r="AR167" i="1" s="1"/>
  <c r="AH168" i="1"/>
  <c r="AJ167" i="1"/>
  <c r="AL167" i="1" s="1"/>
  <c r="R169" i="1"/>
  <c r="T168" i="1"/>
  <c r="AV168" i="1"/>
  <c r="AX168" i="1" s="1"/>
  <c r="AZ168" i="1" s="1"/>
  <c r="BC168" i="1"/>
  <c r="BE168" i="1" s="1"/>
  <c r="BG168" i="1" s="1"/>
  <c r="M174" i="1"/>
  <c r="O173" i="1"/>
  <c r="AG168" i="1"/>
  <c r="AI167" i="1"/>
  <c r="AK167" i="1" s="1"/>
  <c r="H170" i="1" l="1"/>
  <c r="J169" i="1"/>
  <c r="L170" i="1"/>
  <c r="N169" i="1"/>
  <c r="G171" i="1"/>
  <c r="I170" i="1"/>
  <c r="V170" i="1"/>
  <c r="X169" i="1"/>
  <c r="AG169" i="1"/>
  <c r="AI168" i="1"/>
  <c r="AK168" i="1" s="1"/>
  <c r="M175" i="1"/>
  <c r="O174" i="1"/>
  <c r="W172" i="1"/>
  <c r="Y171" i="1"/>
  <c r="R170" i="1"/>
  <c r="T169" i="1"/>
  <c r="AV169" i="1"/>
  <c r="AX169" i="1" s="1"/>
  <c r="AZ169" i="1" s="1"/>
  <c r="BC169" i="1"/>
  <c r="BE169" i="1" s="1"/>
  <c r="BG169" i="1" s="1"/>
  <c r="AN169" i="1"/>
  <c r="AP168" i="1"/>
  <c r="AR168" i="1" s="1"/>
  <c r="AO169" i="1"/>
  <c r="AQ168" i="1"/>
  <c r="AS168" i="1" s="1"/>
  <c r="AH169" i="1"/>
  <c r="AJ168" i="1"/>
  <c r="AL168" i="1" s="1"/>
  <c r="Q170" i="1"/>
  <c r="S169" i="1"/>
  <c r="AU169" i="1"/>
  <c r="AW169" i="1" s="1"/>
  <c r="AY169" i="1" s="1"/>
  <c r="BB169" i="1"/>
  <c r="BD169" i="1" s="1"/>
  <c r="BF169" i="1" s="1"/>
  <c r="G172" i="1" l="1"/>
  <c r="I171" i="1"/>
  <c r="L171" i="1"/>
  <c r="N170" i="1"/>
  <c r="H171" i="1"/>
  <c r="J170" i="1"/>
  <c r="W173" i="1"/>
  <c r="Y172" i="1"/>
  <c r="AH170" i="1"/>
  <c r="AJ169" i="1"/>
  <c r="AL169" i="1" s="1"/>
  <c r="AO170" i="1"/>
  <c r="AQ169" i="1"/>
  <c r="AS169" i="1" s="1"/>
  <c r="R171" i="1"/>
  <c r="T170" i="1"/>
  <c r="AV170" i="1"/>
  <c r="AX170" i="1" s="1"/>
  <c r="AZ170" i="1" s="1"/>
  <c r="BC170" i="1"/>
  <c r="BE170" i="1" s="1"/>
  <c r="BG170" i="1" s="1"/>
  <c r="M176" i="1"/>
  <c r="O175" i="1"/>
  <c r="Q171" i="1"/>
  <c r="S170" i="1"/>
  <c r="AU170" i="1"/>
  <c r="AW170" i="1" s="1"/>
  <c r="AY170" i="1" s="1"/>
  <c r="BB170" i="1"/>
  <c r="BD170" i="1" s="1"/>
  <c r="BF170" i="1" s="1"/>
  <c r="AN170" i="1"/>
  <c r="AP169" i="1"/>
  <c r="AR169" i="1" s="1"/>
  <c r="AG170" i="1"/>
  <c r="AI169" i="1"/>
  <c r="AK169" i="1" s="1"/>
  <c r="V171" i="1"/>
  <c r="X170" i="1"/>
  <c r="H172" i="1" l="1"/>
  <c r="J171" i="1"/>
  <c r="L172" i="1"/>
  <c r="N171" i="1"/>
  <c r="G173" i="1"/>
  <c r="I172" i="1"/>
  <c r="Q172" i="1"/>
  <c r="S171" i="1"/>
  <c r="AU171" i="1"/>
  <c r="AW171" i="1" s="1"/>
  <c r="AY171" i="1" s="1"/>
  <c r="BB171" i="1"/>
  <c r="BD171" i="1" s="1"/>
  <c r="BF171" i="1" s="1"/>
  <c r="M177" i="1"/>
  <c r="O176" i="1"/>
  <c r="R172" i="1"/>
  <c r="T171" i="1"/>
  <c r="AV171" i="1"/>
  <c r="AX171" i="1" s="1"/>
  <c r="AZ171" i="1" s="1"/>
  <c r="BC171" i="1"/>
  <c r="BE171" i="1" s="1"/>
  <c r="BG171" i="1" s="1"/>
  <c r="AG171" i="1"/>
  <c r="AI170" i="1"/>
  <c r="AK170" i="1" s="1"/>
  <c r="AO171" i="1"/>
  <c r="AQ170" i="1"/>
  <c r="AS170" i="1" s="1"/>
  <c r="AN171" i="1"/>
  <c r="AP170" i="1"/>
  <c r="AR170" i="1" s="1"/>
  <c r="AH171" i="1"/>
  <c r="AJ170" i="1"/>
  <c r="AL170" i="1" s="1"/>
  <c r="V172" i="1"/>
  <c r="X171" i="1"/>
  <c r="W174" i="1"/>
  <c r="Y173" i="1"/>
  <c r="G174" i="1" l="1"/>
  <c r="I173" i="1"/>
  <c r="L173" i="1"/>
  <c r="N172" i="1"/>
  <c r="H173" i="1"/>
  <c r="J172" i="1"/>
  <c r="V173" i="1"/>
  <c r="X172" i="1"/>
  <c r="AO172" i="1"/>
  <c r="AQ171" i="1"/>
  <c r="AS171" i="1" s="1"/>
  <c r="AG172" i="1"/>
  <c r="AI171" i="1"/>
  <c r="AK171" i="1" s="1"/>
  <c r="W175" i="1"/>
  <c r="Y174" i="1"/>
  <c r="R173" i="1"/>
  <c r="T172" i="1"/>
  <c r="AV172" i="1"/>
  <c r="AX172" i="1" s="1"/>
  <c r="AZ172" i="1" s="1"/>
  <c r="BC172" i="1"/>
  <c r="BE172" i="1" s="1"/>
  <c r="BG172" i="1" s="1"/>
  <c r="M178" i="1"/>
  <c r="O177" i="1"/>
  <c r="AH172" i="1"/>
  <c r="AJ171" i="1"/>
  <c r="AL171" i="1" s="1"/>
  <c r="AN172" i="1"/>
  <c r="AP171" i="1"/>
  <c r="AR171" i="1" s="1"/>
  <c r="Q173" i="1"/>
  <c r="S172" i="1"/>
  <c r="AU172" i="1"/>
  <c r="AW172" i="1" s="1"/>
  <c r="AY172" i="1" s="1"/>
  <c r="BB172" i="1"/>
  <c r="BD172" i="1" s="1"/>
  <c r="BF172" i="1" s="1"/>
  <c r="H174" i="1" l="1"/>
  <c r="J173" i="1"/>
  <c r="L174" i="1"/>
  <c r="N173" i="1"/>
  <c r="G175" i="1"/>
  <c r="I174" i="1"/>
  <c r="R174" i="1"/>
  <c r="T173" i="1"/>
  <c r="AV173" i="1"/>
  <c r="AX173" i="1" s="1"/>
  <c r="AZ173" i="1" s="1"/>
  <c r="BC173" i="1"/>
  <c r="BE173" i="1" s="1"/>
  <c r="BG173" i="1" s="1"/>
  <c r="Q174" i="1"/>
  <c r="S173" i="1"/>
  <c r="AU173" i="1"/>
  <c r="AW173" i="1" s="1"/>
  <c r="AY173" i="1" s="1"/>
  <c r="BB173" i="1"/>
  <c r="BD173" i="1" s="1"/>
  <c r="BF173" i="1" s="1"/>
  <c r="AN173" i="1"/>
  <c r="AP172" i="1"/>
  <c r="AR172" i="1" s="1"/>
  <c r="W176" i="1"/>
  <c r="Y175" i="1"/>
  <c r="AH173" i="1"/>
  <c r="AJ172" i="1"/>
  <c r="AL172" i="1" s="1"/>
  <c r="AG173" i="1"/>
  <c r="AI172" i="1"/>
  <c r="AK172" i="1" s="1"/>
  <c r="M179" i="1"/>
  <c r="O178" i="1"/>
  <c r="AO173" i="1"/>
  <c r="AQ172" i="1"/>
  <c r="AS172" i="1" s="1"/>
  <c r="V174" i="1"/>
  <c r="X173" i="1"/>
  <c r="G176" i="1" l="1"/>
  <c r="I175" i="1"/>
  <c r="L175" i="1"/>
  <c r="N174" i="1"/>
  <c r="H175" i="1"/>
  <c r="J174" i="1"/>
  <c r="W177" i="1"/>
  <c r="Y176" i="1"/>
  <c r="AN174" i="1"/>
  <c r="AP173" i="1"/>
  <c r="AR173" i="1" s="1"/>
  <c r="V175" i="1"/>
  <c r="X174" i="1"/>
  <c r="Q175" i="1"/>
  <c r="S174" i="1"/>
  <c r="AU174" i="1"/>
  <c r="AW174" i="1" s="1"/>
  <c r="AY174" i="1" s="1"/>
  <c r="BB174" i="1"/>
  <c r="BD174" i="1" s="1"/>
  <c r="BF174" i="1" s="1"/>
  <c r="AG174" i="1"/>
  <c r="AI173" i="1"/>
  <c r="AK173" i="1" s="1"/>
  <c r="AO174" i="1"/>
  <c r="AQ173" i="1"/>
  <c r="AS173" i="1" s="1"/>
  <c r="M180" i="1"/>
  <c r="O179" i="1"/>
  <c r="AH174" i="1"/>
  <c r="AJ173" i="1"/>
  <c r="AL173" i="1" s="1"/>
  <c r="R175" i="1"/>
  <c r="T174" i="1"/>
  <c r="AV174" i="1"/>
  <c r="AX174" i="1" s="1"/>
  <c r="AZ174" i="1" s="1"/>
  <c r="BC174" i="1"/>
  <c r="BE174" i="1" s="1"/>
  <c r="BG174" i="1" s="1"/>
  <c r="J175" i="1" l="1"/>
  <c r="H176" i="1"/>
  <c r="L176" i="1"/>
  <c r="N175" i="1"/>
  <c r="G177" i="1"/>
  <c r="I176" i="1"/>
  <c r="AO175" i="1"/>
  <c r="AQ174" i="1"/>
  <c r="AS174" i="1" s="1"/>
  <c r="R176" i="1"/>
  <c r="T175" i="1"/>
  <c r="AV175" i="1"/>
  <c r="AX175" i="1" s="1"/>
  <c r="AZ175" i="1" s="1"/>
  <c r="BC175" i="1"/>
  <c r="BE175" i="1" s="1"/>
  <c r="BG175" i="1" s="1"/>
  <c r="M181" i="1"/>
  <c r="O180" i="1"/>
  <c r="AN175" i="1"/>
  <c r="AP174" i="1"/>
  <c r="AR174" i="1" s="1"/>
  <c r="W178" i="1"/>
  <c r="Y177" i="1"/>
  <c r="AG175" i="1"/>
  <c r="AI174" i="1"/>
  <c r="AK174" i="1" s="1"/>
  <c r="Q176" i="1"/>
  <c r="S175" i="1"/>
  <c r="AU175" i="1"/>
  <c r="AW175" i="1" s="1"/>
  <c r="AY175" i="1" s="1"/>
  <c r="BB175" i="1"/>
  <c r="BD175" i="1" s="1"/>
  <c r="BF175" i="1" s="1"/>
  <c r="AH175" i="1"/>
  <c r="AJ174" i="1"/>
  <c r="AL174" i="1" s="1"/>
  <c r="V176" i="1"/>
  <c r="X175" i="1"/>
  <c r="G178" i="1" l="1"/>
  <c r="I177" i="1"/>
  <c r="L177" i="1"/>
  <c r="N176" i="1"/>
  <c r="H177" i="1"/>
  <c r="J176" i="1"/>
  <c r="W179" i="1"/>
  <c r="Y178" i="1"/>
  <c r="AN176" i="1"/>
  <c r="AP175" i="1"/>
  <c r="AR175" i="1" s="1"/>
  <c r="V177" i="1"/>
  <c r="X176" i="1"/>
  <c r="M182" i="1"/>
  <c r="O181" i="1"/>
  <c r="AH176" i="1"/>
  <c r="AJ175" i="1"/>
  <c r="AL175" i="1" s="1"/>
  <c r="Q177" i="1"/>
  <c r="S176" i="1"/>
  <c r="AU176" i="1"/>
  <c r="AW176" i="1" s="1"/>
  <c r="AY176" i="1" s="1"/>
  <c r="BB176" i="1"/>
  <c r="BD176" i="1" s="1"/>
  <c r="BF176" i="1" s="1"/>
  <c r="R177" i="1"/>
  <c r="T176" i="1"/>
  <c r="AV176" i="1"/>
  <c r="AX176" i="1" s="1"/>
  <c r="AZ176" i="1" s="1"/>
  <c r="BC176" i="1"/>
  <c r="BE176" i="1" s="1"/>
  <c r="BG176" i="1" s="1"/>
  <c r="AG176" i="1"/>
  <c r="AI175" i="1"/>
  <c r="AK175" i="1" s="1"/>
  <c r="AO176" i="1"/>
  <c r="AQ175" i="1"/>
  <c r="AS175" i="1" s="1"/>
  <c r="H178" i="1" l="1"/>
  <c r="J177" i="1"/>
  <c r="L178" i="1"/>
  <c r="N177" i="1"/>
  <c r="G179" i="1"/>
  <c r="I178" i="1"/>
  <c r="AO177" i="1"/>
  <c r="AQ176" i="1"/>
  <c r="AS176" i="1" s="1"/>
  <c r="AH177" i="1"/>
  <c r="AJ176" i="1"/>
  <c r="AL176" i="1" s="1"/>
  <c r="AG177" i="1"/>
  <c r="AI176" i="1"/>
  <c r="AK176" i="1" s="1"/>
  <c r="M183" i="1"/>
  <c r="O182" i="1"/>
  <c r="R178" i="1"/>
  <c r="T177" i="1"/>
  <c r="AV177" i="1"/>
  <c r="AX177" i="1" s="1"/>
  <c r="AZ177" i="1" s="1"/>
  <c r="BC177" i="1"/>
  <c r="BE177" i="1" s="1"/>
  <c r="BG177" i="1" s="1"/>
  <c r="V178" i="1"/>
  <c r="X177" i="1"/>
  <c r="AN177" i="1"/>
  <c r="AP176" i="1"/>
  <c r="AR176" i="1" s="1"/>
  <c r="Q178" i="1"/>
  <c r="S177" i="1"/>
  <c r="AU177" i="1"/>
  <c r="AW177" i="1" s="1"/>
  <c r="AY177" i="1" s="1"/>
  <c r="BB177" i="1"/>
  <c r="BD177" i="1" s="1"/>
  <c r="BF177" i="1" s="1"/>
  <c r="W180" i="1"/>
  <c r="Y179" i="1"/>
  <c r="G180" i="1" l="1"/>
  <c r="I179" i="1"/>
  <c r="L179" i="1"/>
  <c r="N178" i="1"/>
  <c r="H179" i="1"/>
  <c r="J178" i="1"/>
  <c r="R179" i="1"/>
  <c r="T178" i="1"/>
  <c r="AV178" i="1"/>
  <c r="AX178" i="1" s="1"/>
  <c r="AZ178" i="1" s="1"/>
  <c r="BC178" i="1"/>
  <c r="BE178" i="1" s="1"/>
  <c r="BG178" i="1" s="1"/>
  <c r="M184" i="1"/>
  <c r="O183" i="1"/>
  <c r="W181" i="1"/>
  <c r="Y180" i="1"/>
  <c r="AG178" i="1"/>
  <c r="AI177" i="1"/>
  <c r="AK177" i="1" s="1"/>
  <c r="Q179" i="1"/>
  <c r="S178" i="1"/>
  <c r="AU178" i="1"/>
  <c r="AW178" i="1" s="1"/>
  <c r="AY178" i="1" s="1"/>
  <c r="BB178" i="1"/>
  <c r="BD178" i="1" s="1"/>
  <c r="BF178" i="1" s="1"/>
  <c r="AH178" i="1"/>
  <c r="AJ177" i="1"/>
  <c r="AL177" i="1" s="1"/>
  <c r="AN178" i="1"/>
  <c r="AP177" i="1"/>
  <c r="AR177" i="1" s="1"/>
  <c r="V179" i="1"/>
  <c r="X178" i="1"/>
  <c r="AO178" i="1"/>
  <c r="AQ177" i="1"/>
  <c r="AS177" i="1" s="1"/>
  <c r="H180" i="1" l="1"/>
  <c r="J179" i="1"/>
  <c r="L180" i="1"/>
  <c r="N179" i="1"/>
  <c r="G181" i="1"/>
  <c r="I180" i="1"/>
  <c r="Q180" i="1"/>
  <c r="S179" i="1"/>
  <c r="AU179" i="1"/>
  <c r="AW179" i="1" s="1"/>
  <c r="AY179" i="1" s="1"/>
  <c r="BB179" i="1"/>
  <c r="BD179" i="1" s="1"/>
  <c r="BF179" i="1" s="1"/>
  <c r="AO179" i="1"/>
  <c r="AQ178" i="1"/>
  <c r="AS178" i="1" s="1"/>
  <c r="AG179" i="1"/>
  <c r="AI178" i="1"/>
  <c r="AK178" i="1" s="1"/>
  <c r="V180" i="1"/>
  <c r="X179" i="1"/>
  <c r="W182" i="1"/>
  <c r="Y181" i="1"/>
  <c r="M185" i="1"/>
  <c r="O184" i="1"/>
  <c r="AN179" i="1"/>
  <c r="AP178" i="1"/>
  <c r="AR178" i="1" s="1"/>
  <c r="AH179" i="1"/>
  <c r="AJ178" i="1"/>
  <c r="AL178" i="1" s="1"/>
  <c r="R180" i="1"/>
  <c r="T179" i="1"/>
  <c r="AV179" i="1"/>
  <c r="AX179" i="1" s="1"/>
  <c r="AZ179" i="1" s="1"/>
  <c r="BC179" i="1"/>
  <c r="BE179" i="1" s="1"/>
  <c r="BG179" i="1" s="1"/>
  <c r="G182" i="1" l="1"/>
  <c r="I181" i="1"/>
  <c r="L181" i="1"/>
  <c r="N180" i="1"/>
  <c r="H181" i="1"/>
  <c r="J180" i="1"/>
  <c r="W183" i="1"/>
  <c r="Y182" i="1"/>
  <c r="V181" i="1"/>
  <c r="X180" i="1"/>
  <c r="R181" i="1"/>
  <c r="T180" i="1"/>
  <c r="AV180" i="1"/>
  <c r="AX180" i="1" s="1"/>
  <c r="AZ180" i="1" s="1"/>
  <c r="BC180" i="1"/>
  <c r="BE180" i="1" s="1"/>
  <c r="BG180" i="1" s="1"/>
  <c r="AH180" i="1"/>
  <c r="AJ179" i="1"/>
  <c r="AL179" i="1" s="1"/>
  <c r="AG180" i="1"/>
  <c r="AI179" i="1"/>
  <c r="AK179" i="1" s="1"/>
  <c r="AN180" i="1"/>
  <c r="AP179" i="1"/>
  <c r="AR179" i="1" s="1"/>
  <c r="AO180" i="1"/>
  <c r="AQ179" i="1"/>
  <c r="AS179" i="1" s="1"/>
  <c r="M186" i="1"/>
  <c r="O185" i="1"/>
  <c r="Q181" i="1"/>
  <c r="S180" i="1"/>
  <c r="AU180" i="1"/>
  <c r="AW180" i="1" s="1"/>
  <c r="AY180" i="1" s="1"/>
  <c r="BB180" i="1"/>
  <c r="BD180" i="1" s="1"/>
  <c r="BF180" i="1" s="1"/>
  <c r="H182" i="1" l="1"/>
  <c r="J181" i="1"/>
  <c r="L182" i="1"/>
  <c r="N181" i="1"/>
  <c r="G183" i="1"/>
  <c r="I182" i="1"/>
  <c r="AG181" i="1"/>
  <c r="AI180" i="1"/>
  <c r="AK180" i="1" s="1"/>
  <c r="AH181" i="1"/>
  <c r="AJ180" i="1"/>
  <c r="AL180" i="1" s="1"/>
  <c r="Q182" i="1"/>
  <c r="S181" i="1"/>
  <c r="AU181" i="1"/>
  <c r="AW181" i="1" s="1"/>
  <c r="AY181" i="1" s="1"/>
  <c r="BB181" i="1"/>
  <c r="BD181" i="1" s="1"/>
  <c r="BF181" i="1" s="1"/>
  <c r="R182" i="1"/>
  <c r="T181" i="1"/>
  <c r="AV181" i="1"/>
  <c r="AX181" i="1" s="1"/>
  <c r="AZ181" i="1" s="1"/>
  <c r="BC181" i="1"/>
  <c r="BE181" i="1" s="1"/>
  <c r="BG181" i="1" s="1"/>
  <c r="M187" i="1"/>
  <c r="O186" i="1"/>
  <c r="AO181" i="1"/>
  <c r="AQ180" i="1"/>
  <c r="AS180" i="1" s="1"/>
  <c r="V182" i="1"/>
  <c r="X181" i="1"/>
  <c r="AN181" i="1"/>
  <c r="AP180" i="1"/>
  <c r="AR180" i="1" s="1"/>
  <c r="W184" i="1"/>
  <c r="Y183" i="1"/>
  <c r="G184" i="1" l="1"/>
  <c r="I183" i="1"/>
  <c r="L183" i="1"/>
  <c r="N182" i="1"/>
  <c r="J182" i="1"/>
  <c r="H183" i="1"/>
  <c r="W185" i="1"/>
  <c r="Y184" i="1"/>
  <c r="V183" i="1"/>
  <c r="X182" i="1"/>
  <c r="R183" i="1"/>
  <c r="T182" i="1"/>
  <c r="AV182" i="1"/>
  <c r="AX182" i="1" s="1"/>
  <c r="AZ182" i="1" s="1"/>
  <c r="BC182" i="1"/>
  <c r="BE182" i="1" s="1"/>
  <c r="BG182" i="1" s="1"/>
  <c r="AN182" i="1"/>
  <c r="AP181" i="1"/>
  <c r="AR181" i="1" s="1"/>
  <c r="Q183" i="1"/>
  <c r="S182" i="1"/>
  <c r="AU182" i="1"/>
  <c r="AW182" i="1" s="1"/>
  <c r="AY182" i="1" s="1"/>
  <c r="BB182" i="1"/>
  <c r="BD182" i="1" s="1"/>
  <c r="BF182" i="1" s="1"/>
  <c r="AO182" i="1"/>
  <c r="AQ181" i="1"/>
  <c r="AS181" i="1" s="1"/>
  <c r="AH182" i="1"/>
  <c r="AJ181" i="1"/>
  <c r="AL181" i="1" s="1"/>
  <c r="M188" i="1"/>
  <c r="O187" i="1"/>
  <c r="AG182" i="1"/>
  <c r="AI181" i="1"/>
  <c r="AK181" i="1" s="1"/>
  <c r="H184" i="1" l="1"/>
  <c r="J183" i="1"/>
  <c r="L184" i="1"/>
  <c r="N183" i="1"/>
  <c r="G185" i="1"/>
  <c r="I184" i="1"/>
  <c r="Q184" i="1"/>
  <c r="S183" i="1"/>
  <c r="AU183" i="1"/>
  <c r="AW183" i="1" s="1"/>
  <c r="AY183" i="1" s="1"/>
  <c r="BB183" i="1"/>
  <c r="BD183" i="1" s="1"/>
  <c r="BF183" i="1" s="1"/>
  <c r="AG183" i="1"/>
  <c r="AI182" i="1"/>
  <c r="AK182" i="1" s="1"/>
  <c r="AN183" i="1"/>
  <c r="AP182" i="1"/>
  <c r="AR182" i="1" s="1"/>
  <c r="M189" i="1"/>
  <c r="O188" i="1"/>
  <c r="AH183" i="1"/>
  <c r="AJ182" i="1"/>
  <c r="AL182" i="1" s="1"/>
  <c r="R184" i="1"/>
  <c r="T183" i="1"/>
  <c r="AV183" i="1"/>
  <c r="AX183" i="1" s="1"/>
  <c r="AZ183" i="1" s="1"/>
  <c r="BC183" i="1"/>
  <c r="BE183" i="1" s="1"/>
  <c r="BG183" i="1" s="1"/>
  <c r="V184" i="1"/>
  <c r="X183" i="1"/>
  <c r="AO183" i="1"/>
  <c r="AQ182" i="1"/>
  <c r="AS182" i="1" s="1"/>
  <c r="W186" i="1"/>
  <c r="Y185" i="1"/>
  <c r="G186" i="1" l="1"/>
  <c r="I185" i="1"/>
  <c r="L185" i="1"/>
  <c r="N184" i="1"/>
  <c r="H185" i="1"/>
  <c r="J184" i="1"/>
  <c r="R185" i="1"/>
  <c r="T184" i="1"/>
  <c r="AV184" i="1"/>
  <c r="AX184" i="1" s="1"/>
  <c r="AZ184" i="1" s="1"/>
  <c r="BC184" i="1"/>
  <c r="BE184" i="1" s="1"/>
  <c r="BG184" i="1" s="1"/>
  <c r="W187" i="1"/>
  <c r="Y186" i="1"/>
  <c r="AH184" i="1"/>
  <c r="AJ183" i="1"/>
  <c r="AL183" i="1" s="1"/>
  <c r="AO184" i="1"/>
  <c r="AQ183" i="1"/>
  <c r="AS183" i="1" s="1"/>
  <c r="M190" i="1"/>
  <c r="O189" i="1"/>
  <c r="AN184" i="1"/>
  <c r="AP183" i="1"/>
  <c r="AR183" i="1" s="1"/>
  <c r="AG184" i="1"/>
  <c r="AI183" i="1"/>
  <c r="AK183" i="1" s="1"/>
  <c r="V185" i="1"/>
  <c r="X184" i="1"/>
  <c r="Q185" i="1"/>
  <c r="S184" i="1"/>
  <c r="AU184" i="1"/>
  <c r="AW184" i="1" s="1"/>
  <c r="AY184" i="1" s="1"/>
  <c r="BB184" i="1"/>
  <c r="BD184" i="1" s="1"/>
  <c r="BF184" i="1" s="1"/>
  <c r="H186" i="1" l="1"/>
  <c r="J185" i="1"/>
  <c r="L186" i="1"/>
  <c r="N185" i="1"/>
  <c r="G187" i="1"/>
  <c r="I186" i="1"/>
  <c r="AN185" i="1"/>
  <c r="AP184" i="1"/>
  <c r="AR184" i="1" s="1"/>
  <c r="M191" i="1"/>
  <c r="O190" i="1"/>
  <c r="Q186" i="1"/>
  <c r="S185" i="1"/>
  <c r="AU185" i="1"/>
  <c r="AW185" i="1" s="1"/>
  <c r="AY185" i="1" s="1"/>
  <c r="BB185" i="1"/>
  <c r="BD185" i="1" s="1"/>
  <c r="BF185" i="1" s="1"/>
  <c r="AO185" i="1"/>
  <c r="AQ184" i="1"/>
  <c r="AS184" i="1" s="1"/>
  <c r="AH185" i="1"/>
  <c r="AJ184" i="1"/>
  <c r="AL184" i="1" s="1"/>
  <c r="V186" i="1"/>
  <c r="X185" i="1"/>
  <c r="W188" i="1"/>
  <c r="Y187" i="1"/>
  <c r="AG185" i="1"/>
  <c r="AI184" i="1"/>
  <c r="AK184" i="1" s="1"/>
  <c r="R186" i="1"/>
  <c r="T185" i="1"/>
  <c r="AV185" i="1"/>
  <c r="AX185" i="1" s="1"/>
  <c r="AZ185" i="1" s="1"/>
  <c r="BC185" i="1"/>
  <c r="BE185" i="1" s="1"/>
  <c r="BG185" i="1" s="1"/>
  <c r="G188" i="1" l="1"/>
  <c r="I187" i="1"/>
  <c r="L187" i="1"/>
  <c r="N186" i="1"/>
  <c r="H187" i="1"/>
  <c r="J186" i="1"/>
  <c r="AH186" i="1"/>
  <c r="AJ185" i="1"/>
  <c r="AL185" i="1" s="1"/>
  <c r="AO186" i="1"/>
  <c r="AQ185" i="1"/>
  <c r="AS185" i="1" s="1"/>
  <c r="R187" i="1"/>
  <c r="T186" i="1"/>
  <c r="AV186" i="1"/>
  <c r="AX186" i="1" s="1"/>
  <c r="AZ186" i="1" s="1"/>
  <c r="BC186" i="1"/>
  <c r="BE186" i="1" s="1"/>
  <c r="BG186" i="1" s="1"/>
  <c r="Q187" i="1"/>
  <c r="S186" i="1"/>
  <c r="AU186" i="1"/>
  <c r="AW186" i="1" s="1"/>
  <c r="AY186" i="1" s="1"/>
  <c r="BB186" i="1"/>
  <c r="BD186" i="1" s="1"/>
  <c r="BF186" i="1" s="1"/>
  <c r="AG186" i="1"/>
  <c r="AI185" i="1"/>
  <c r="AK185" i="1" s="1"/>
  <c r="M192" i="1"/>
  <c r="O191" i="1"/>
  <c r="W189" i="1"/>
  <c r="Y188" i="1"/>
  <c r="V187" i="1"/>
  <c r="X186" i="1"/>
  <c r="AN186" i="1"/>
  <c r="AP185" i="1"/>
  <c r="AR185" i="1" s="1"/>
  <c r="H188" i="1" l="1"/>
  <c r="J187" i="1"/>
  <c r="L188" i="1"/>
  <c r="N187" i="1"/>
  <c r="G189" i="1"/>
  <c r="I188" i="1"/>
  <c r="Q188" i="1"/>
  <c r="S187" i="1"/>
  <c r="AU187" i="1"/>
  <c r="AW187" i="1" s="1"/>
  <c r="AY187" i="1" s="1"/>
  <c r="BB187" i="1"/>
  <c r="BD187" i="1" s="1"/>
  <c r="BF187" i="1" s="1"/>
  <c r="AN187" i="1"/>
  <c r="AP186" i="1"/>
  <c r="AR186" i="1" s="1"/>
  <c r="V188" i="1"/>
  <c r="X187" i="1"/>
  <c r="R188" i="1"/>
  <c r="T187" i="1"/>
  <c r="AV187" i="1"/>
  <c r="AX187" i="1" s="1"/>
  <c r="AZ187" i="1" s="1"/>
  <c r="BC187" i="1"/>
  <c r="BE187" i="1" s="1"/>
  <c r="BG187" i="1" s="1"/>
  <c r="W190" i="1"/>
  <c r="Y189" i="1"/>
  <c r="AO187" i="1"/>
  <c r="AQ186" i="1"/>
  <c r="AS186" i="1" s="1"/>
  <c r="M193" i="1"/>
  <c r="O192" i="1"/>
  <c r="AG187" i="1"/>
  <c r="AI186" i="1"/>
  <c r="AK186" i="1" s="1"/>
  <c r="AH187" i="1"/>
  <c r="AJ186" i="1"/>
  <c r="AL186" i="1" s="1"/>
  <c r="G190" i="1" l="1"/>
  <c r="I189" i="1"/>
  <c r="L189" i="1"/>
  <c r="N188" i="1"/>
  <c r="H189" i="1"/>
  <c r="J188" i="1"/>
  <c r="AH188" i="1"/>
  <c r="AJ187" i="1"/>
  <c r="AL187" i="1" s="1"/>
  <c r="AG188" i="1"/>
  <c r="AI187" i="1"/>
  <c r="AK187" i="1" s="1"/>
  <c r="V189" i="1"/>
  <c r="X188" i="1"/>
  <c r="M194" i="1"/>
  <c r="O193" i="1"/>
  <c r="AN188" i="1"/>
  <c r="AP187" i="1"/>
  <c r="AR187" i="1" s="1"/>
  <c r="AO188" i="1"/>
  <c r="AQ187" i="1"/>
  <c r="AS187" i="1" s="1"/>
  <c r="R189" i="1"/>
  <c r="T188" i="1"/>
  <c r="AV188" i="1"/>
  <c r="AX188" i="1" s="1"/>
  <c r="AZ188" i="1" s="1"/>
  <c r="BC188" i="1"/>
  <c r="BE188" i="1" s="1"/>
  <c r="BG188" i="1" s="1"/>
  <c r="W191" i="1"/>
  <c r="Y190" i="1"/>
  <c r="Q189" i="1"/>
  <c r="S188" i="1"/>
  <c r="AU188" i="1"/>
  <c r="AW188" i="1" s="1"/>
  <c r="AY188" i="1" s="1"/>
  <c r="BB188" i="1"/>
  <c r="BD188" i="1" s="1"/>
  <c r="BF188" i="1" s="1"/>
  <c r="H190" i="1" l="1"/>
  <c r="J189" i="1"/>
  <c r="L190" i="1"/>
  <c r="N189" i="1"/>
  <c r="G191" i="1"/>
  <c r="I190" i="1"/>
  <c r="AN189" i="1"/>
  <c r="AP188" i="1"/>
  <c r="AR188" i="1" s="1"/>
  <c r="M195" i="1"/>
  <c r="O194" i="1"/>
  <c r="Q190" i="1"/>
  <c r="S189" i="1"/>
  <c r="AU189" i="1"/>
  <c r="AW189" i="1" s="1"/>
  <c r="AY189" i="1" s="1"/>
  <c r="BB189" i="1"/>
  <c r="BD189" i="1" s="1"/>
  <c r="BF189" i="1" s="1"/>
  <c r="W192" i="1"/>
  <c r="Y191" i="1"/>
  <c r="V190" i="1"/>
  <c r="X189" i="1"/>
  <c r="AG189" i="1"/>
  <c r="AI188" i="1"/>
  <c r="AK188" i="1" s="1"/>
  <c r="R190" i="1"/>
  <c r="T189" i="1"/>
  <c r="AV189" i="1"/>
  <c r="AX189" i="1" s="1"/>
  <c r="AZ189" i="1" s="1"/>
  <c r="BC189" i="1"/>
  <c r="BE189" i="1" s="1"/>
  <c r="BG189" i="1" s="1"/>
  <c r="AO189" i="1"/>
  <c r="AQ188" i="1"/>
  <c r="AS188" i="1" s="1"/>
  <c r="AH189" i="1"/>
  <c r="AJ188" i="1"/>
  <c r="AL188" i="1" s="1"/>
  <c r="G192" i="1" l="1"/>
  <c r="I191" i="1"/>
  <c r="L191" i="1"/>
  <c r="N190" i="1"/>
  <c r="J190" i="1"/>
  <c r="H191" i="1"/>
  <c r="V191" i="1"/>
  <c r="X190" i="1"/>
  <c r="AH190" i="1"/>
  <c r="AJ189" i="1"/>
  <c r="AL189" i="1" s="1"/>
  <c r="W193" i="1"/>
  <c r="Y192" i="1"/>
  <c r="Q191" i="1"/>
  <c r="S190" i="1"/>
  <c r="AU190" i="1"/>
  <c r="AW190" i="1" s="1"/>
  <c r="AY190" i="1" s="1"/>
  <c r="BB190" i="1"/>
  <c r="BD190" i="1" s="1"/>
  <c r="BF190" i="1" s="1"/>
  <c r="AO190" i="1"/>
  <c r="AQ189" i="1"/>
  <c r="AS189" i="1" s="1"/>
  <c r="R191" i="1"/>
  <c r="T190" i="1"/>
  <c r="AV190" i="1"/>
  <c r="AX190" i="1" s="1"/>
  <c r="AZ190" i="1" s="1"/>
  <c r="BC190" i="1"/>
  <c r="BE190" i="1" s="1"/>
  <c r="BG190" i="1" s="1"/>
  <c r="M196" i="1"/>
  <c r="O195" i="1"/>
  <c r="AG190" i="1"/>
  <c r="AI189" i="1"/>
  <c r="AK189" i="1" s="1"/>
  <c r="AN190" i="1"/>
  <c r="AP189" i="1"/>
  <c r="AR189" i="1" s="1"/>
  <c r="J191" i="1" l="1"/>
  <c r="H192" i="1"/>
  <c r="L192" i="1"/>
  <c r="N191" i="1"/>
  <c r="G193" i="1"/>
  <c r="I192" i="1"/>
  <c r="AO191" i="1"/>
  <c r="AQ190" i="1"/>
  <c r="AS190" i="1" s="1"/>
  <c r="AN191" i="1"/>
  <c r="AP190" i="1"/>
  <c r="AR190" i="1" s="1"/>
  <c r="AG191" i="1"/>
  <c r="AI190" i="1"/>
  <c r="AK190" i="1" s="1"/>
  <c r="Q192" i="1"/>
  <c r="S191" i="1"/>
  <c r="AU191" i="1"/>
  <c r="AW191" i="1" s="1"/>
  <c r="AY191" i="1" s="1"/>
  <c r="BB191" i="1"/>
  <c r="BD191" i="1" s="1"/>
  <c r="BF191" i="1" s="1"/>
  <c r="M197" i="1"/>
  <c r="O196" i="1"/>
  <c r="W194" i="1"/>
  <c r="Y193" i="1"/>
  <c r="R192" i="1"/>
  <c r="T191" i="1"/>
  <c r="AV191" i="1"/>
  <c r="AX191" i="1" s="1"/>
  <c r="AZ191" i="1" s="1"/>
  <c r="BC191" i="1"/>
  <c r="BE191" i="1" s="1"/>
  <c r="BG191" i="1" s="1"/>
  <c r="AH191" i="1"/>
  <c r="AJ190" i="1"/>
  <c r="AL190" i="1" s="1"/>
  <c r="V192" i="1"/>
  <c r="X191" i="1"/>
  <c r="G194" i="1" l="1"/>
  <c r="I193" i="1"/>
  <c r="L193" i="1"/>
  <c r="N192" i="1"/>
  <c r="H193" i="1"/>
  <c r="J192" i="1"/>
  <c r="M198" i="1"/>
  <c r="O197" i="1"/>
  <c r="V193" i="1"/>
  <c r="X192" i="1"/>
  <c r="Q193" i="1"/>
  <c r="S192" i="1"/>
  <c r="AU192" i="1"/>
  <c r="AW192" i="1" s="1"/>
  <c r="AY192" i="1" s="1"/>
  <c r="BB192" i="1"/>
  <c r="BD192" i="1" s="1"/>
  <c r="BF192" i="1" s="1"/>
  <c r="AH192" i="1"/>
  <c r="AJ191" i="1"/>
  <c r="AL191" i="1" s="1"/>
  <c r="AG192" i="1"/>
  <c r="AI191" i="1"/>
  <c r="AK191" i="1" s="1"/>
  <c r="AN192" i="1"/>
  <c r="AP191" i="1"/>
  <c r="AR191" i="1" s="1"/>
  <c r="R193" i="1"/>
  <c r="T192" i="1"/>
  <c r="AV192" i="1"/>
  <c r="AX192" i="1" s="1"/>
  <c r="AZ192" i="1" s="1"/>
  <c r="BC192" i="1"/>
  <c r="BE192" i="1" s="1"/>
  <c r="BG192" i="1" s="1"/>
  <c r="AO192" i="1"/>
  <c r="AQ191" i="1"/>
  <c r="AS191" i="1" s="1"/>
  <c r="W195" i="1"/>
  <c r="Y194" i="1"/>
  <c r="H194" i="1" l="1"/>
  <c r="J193" i="1"/>
  <c r="L194" i="1"/>
  <c r="N193" i="1"/>
  <c r="G195" i="1"/>
  <c r="I194" i="1"/>
  <c r="AH193" i="1"/>
  <c r="AJ192" i="1"/>
  <c r="AL192" i="1" s="1"/>
  <c r="W196" i="1"/>
  <c r="Y195" i="1"/>
  <c r="AG193" i="1"/>
  <c r="AI192" i="1"/>
  <c r="AK192" i="1" s="1"/>
  <c r="Q194" i="1"/>
  <c r="S193" i="1"/>
  <c r="AU193" i="1"/>
  <c r="AW193" i="1" s="1"/>
  <c r="AY193" i="1" s="1"/>
  <c r="BB193" i="1"/>
  <c r="BD193" i="1" s="1"/>
  <c r="BF193" i="1" s="1"/>
  <c r="AO193" i="1"/>
  <c r="AQ192" i="1"/>
  <c r="AS192" i="1" s="1"/>
  <c r="R194" i="1"/>
  <c r="T193" i="1"/>
  <c r="AV193" i="1"/>
  <c r="AX193" i="1" s="1"/>
  <c r="AZ193" i="1" s="1"/>
  <c r="BC193" i="1"/>
  <c r="BE193" i="1" s="1"/>
  <c r="BG193" i="1" s="1"/>
  <c r="V194" i="1"/>
  <c r="X193" i="1"/>
  <c r="AN193" i="1"/>
  <c r="AP192" i="1"/>
  <c r="AR192" i="1" s="1"/>
  <c r="M199" i="1"/>
  <c r="O198" i="1"/>
  <c r="G196" i="1" l="1"/>
  <c r="I195" i="1"/>
  <c r="L195" i="1"/>
  <c r="N194" i="1"/>
  <c r="H195" i="1"/>
  <c r="J194" i="1"/>
  <c r="AO194" i="1"/>
  <c r="AQ193" i="1"/>
  <c r="AS193" i="1" s="1"/>
  <c r="M200" i="1"/>
  <c r="O199" i="1"/>
  <c r="AN194" i="1"/>
  <c r="AP193" i="1"/>
  <c r="AR193" i="1" s="1"/>
  <c r="Q195" i="1"/>
  <c r="S194" i="1"/>
  <c r="AU194" i="1"/>
  <c r="AW194" i="1" s="1"/>
  <c r="AY194" i="1" s="1"/>
  <c r="BB194" i="1"/>
  <c r="BD194" i="1" s="1"/>
  <c r="BF194" i="1" s="1"/>
  <c r="V195" i="1"/>
  <c r="X194" i="1"/>
  <c r="AG194" i="1"/>
  <c r="AI193" i="1"/>
  <c r="AK193" i="1" s="1"/>
  <c r="R195" i="1"/>
  <c r="T194" i="1"/>
  <c r="AV194" i="1"/>
  <c r="AX194" i="1" s="1"/>
  <c r="AZ194" i="1" s="1"/>
  <c r="BC194" i="1"/>
  <c r="BE194" i="1" s="1"/>
  <c r="BG194" i="1" s="1"/>
  <c r="W197" i="1"/>
  <c r="Y196" i="1"/>
  <c r="AH194" i="1"/>
  <c r="AJ193" i="1"/>
  <c r="AL193" i="1" s="1"/>
  <c r="H196" i="1" l="1"/>
  <c r="J195" i="1"/>
  <c r="L196" i="1"/>
  <c r="N195" i="1"/>
  <c r="G197" i="1"/>
  <c r="I196" i="1"/>
  <c r="V196" i="1"/>
  <c r="X195" i="1"/>
  <c r="AH195" i="1"/>
  <c r="AJ194" i="1"/>
  <c r="AL194" i="1" s="1"/>
  <c r="Q196" i="1"/>
  <c r="S195" i="1"/>
  <c r="AU195" i="1"/>
  <c r="AW195" i="1" s="1"/>
  <c r="AY195" i="1" s="1"/>
  <c r="BB195" i="1"/>
  <c r="BD195" i="1" s="1"/>
  <c r="BF195" i="1" s="1"/>
  <c r="W198" i="1"/>
  <c r="Y197" i="1"/>
  <c r="AN195" i="1"/>
  <c r="AP194" i="1"/>
  <c r="AR194" i="1" s="1"/>
  <c r="M201" i="1"/>
  <c r="O200" i="1"/>
  <c r="R196" i="1"/>
  <c r="T195" i="1"/>
  <c r="AV195" i="1"/>
  <c r="AX195" i="1" s="1"/>
  <c r="AZ195" i="1" s="1"/>
  <c r="BC195" i="1"/>
  <c r="BE195" i="1" s="1"/>
  <c r="BG195" i="1" s="1"/>
  <c r="AO195" i="1"/>
  <c r="AQ194" i="1"/>
  <c r="AS194" i="1" s="1"/>
  <c r="AG195" i="1"/>
  <c r="AI194" i="1"/>
  <c r="AK194" i="1" s="1"/>
  <c r="G198" i="1" l="1"/>
  <c r="I197" i="1"/>
  <c r="L197" i="1"/>
  <c r="N196" i="1"/>
  <c r="J196" i="1"/>
  <c r="H197" i="1"/>
  <c r="AN196" i="1"/>
  <c r="AP195" i="1"/>
  <c r="AR195" i="1" s="1"/>
  <c r="W199" i="1"/>
  <c r="Y198" i="1"/>
  <c r="AG196" i="1"/>
  <c r="AI195" i="1"/>
  <c r="AK195" i="1" s="1"/>
  <c r="Q197" i="1"/>
  <c r="S196" i="1"/>
  <c r="AU196" i="1"/>
  <c r="AW196" i="1" s="1"/>
  <c r="AY196" i="1" s="1"/>
  <c r="BB196" i="1"/>
  <c r="BD196" i="1" s="1"/>
  <c r="BF196" i="1" s="1"/>
  <c r="AO196" i="1"/>
  <c r="AQ195" i="1"/>
  <c r="AS195" i="1" s="1"/>
  <c r="AH196" i="1"/>
  <c r="AJ195" i="1"/>
  <c r="AL195" i="1" s="1"/>
  <c r="R197" i="1"/>
  <c r="T196" i="1"/>
  <c r="AV196" i="1"/>
  <c r="AX196" i="1" s="1"/>
  <c r="AZ196" i="1" s="1"/>
  <c r="BC196" i="1"/>
  <c r="BE196" i="1" s="1"/>
  <c r="BG196" i="1" s="1"/>
  <c r="V197" i="1"/>
  <c r="X196" i="1"/>
  <c r="M202" i="1"/>
  <c r="O201" i="1"/>
  <c r="H198" i="1" l="1"/>
  <c r="J197" i="1"/>
  <c r="L198" i="1"/>
  <c r="N197" i="1"/>
  <c r="G199" i="1"/>
  <c r="I198" i="1"/>
  <c r="AO197" i="1"/>
  <c r="AQ196" i="1"/>
  <c r="AS196" i="1" s="1"/>
  <c r="Q198" i="1"/>
  <c r="S197" i="1"/>
  <c r="AU197" i="1"/>
  <c r="AW197" i="1" s="1"/>
  <c r="AY197" i="1" s="1"/>
  <c r="BB197" i="1"/>
  <c r="BD197" i="1" s="1"/>
  <c r="BF197" i="1" s="1"/>
  <c r="M203" i="1"/>
  <c r="O202" i="1"/>
  <c r="AG197" i="1"/>
  <c r="AI196" i="1"/>
  <c r="AK196" i="1" s="1"/>
  <c r="V198" i="1"/>
  <c r="X197" i="1"/>
  <c r="W200" i="1"/>
  <c r="Y199" i="1"/>
  <c r="AN197" i="1"/>
  <c r="AP196" i="1"/>
  <c r="AR196" i="1" s="1"/>
  <c r="R198" i="1"/>
  <c r="T197" i="1"/>
  <c r="AV197" i="1"/>
  <c r="AX197" i="1" s="1"/>
  <c r="AZ197" i="1" s="1"/>
  <c r="BC197" i="1"/>
  <c r="BE197" i="1" s="1"/>
  <c r="BG197" i="1" s="1"/>
  <c r="AH197" i="1"/>
  <c r="AJ196" i="1"/>
  <c r="AL196" i="1" s="1"/>
  <c r="G200" i="1" l="1"/>
  <c r="I199" i="1"/>
  <c r="L199" i="1"/>
  <c r="N198" i="1"/>
  <c r="H199" i="1"/>
  <c r="J198" i="1"/>
  <c r="W201" i="1"/>
  <c r="Y200" i="1"/>
  <c r="V199" i="1"/>
  <c r="X198" i="1"/>
  <c r="AG198" i="1"/>
  <c r="AI197" i="1"/>
  <c r="AK197" i="1" s="1"/>
  <c r="AH198" i="1"/>
  <c r="AJ197" i="1"/>
  <c r="AL197" i="1" s="1"/>
  <c r="M204" i="1"/>
  <c r="O203" i="1"/>
  <c r="Q199" i="1"/>
  <c r="S198" i="1"/>
  <c r="AU198" i="1"/>
  <c r="AW198" i="1" s="1"/>
  <c r="AY198" i="1" s="1"/>
  <c r="BB198" i="1"/>
  <c r="BD198" i="1" s="1"/>
  <c r="BF198" i="1" s="1"/>
  <c r="R199" i="1"/>
  <c r="T198" i="1"/>
  <c r="AV198" i="1"/>
  <c r="AX198" i="1" s="1"/>
  <c r="AZ198" i="1" s="1"/>
  <c r="BC198" i="1"/>
  <c r="BE198" i="1" s="1"/>
  <c r="BG198" i="1" s="1"/>
  <c r="AN198" i="1"/>
  <c r="AP197" i="1"/>
  <c r="AR197" i="1" s="1"/>
  <c r="AO198" i="1"/>
  <c r="AQ197" i="1"/>
  <c r="AS197" i="1" s="1"/>
  <c r="H200" i="1" l="1"/>
  <c r="J199" i="1"/>
  <c r="L200" i="1"/>
  <c r="N199" i="1"/>
  <c r="G201" i="1"/>
  <c r="I200" i="1"/>
  <c r="M205" i="1"/>
  <c r="O204" i="1"/>
  <c r="AH199" i="1"/>
  <c r="AJ198" i="1"/>
  <c r="AL198" i="1" s="1"/>
  <c r="R200" i="1"/>
  <c r="T199" i="1"/>
  <c r="AV199" i="1"/>
  <c r="AX199" i="1" s="1"/>
  <c r="AZ199" i="1" s="1"/>
  <c r="BC199" i="1"/>
  <c r="BE199" i="1" s="1"/>
  <c r="BG199" i="1" s="1"/>
  <c r="AO199" i="1"/>
  <c r="AQ198" i="1"/>
  <c r="AS198" i="1" s="1"/>
  <c r="Q200" i="1"/>
  <c r="S199" i="1"/>
  <c r="AU199" i="1"/>
  <c r="AW199" i="1" s="1"/>
  <c r="AY199" i="1" s="1"/>
  <c r="BB199" i="1"/>
  <c r="BD199" i="1" s="1"/>
  <c r="BF199" i="1" s="1"/>
  <c r="AN199" i="1"/>
  <c r="AP198" i="1"/>
  <c r="AR198" i="1" s="1"/>
  <c r="AG199" i="1"/>
  <c r="AI198" i="1"/>
  <c r="AK198" i="1" s="1"/>
  <c r="V200" i="1"/>
  <c r="X199" i="1"/>
  <c r="W202" i="1"/>
  <c r="Y201" i="1"/>
  <c r="G202" i="1" l="1"/>
  <c r="I201" i="1"/>
  <c r="L201" i="1"/>
  <c r="N200" i="1"/>
  <c r="H201" i="1"/>
  <c r="J200" i="1"/>
  <c r="Q201" i="1"/>
  <c r="S200" i="1"/>
  <c r="AU200" i="1"/>
  <c r="AW200" i="1" s="1"/>
  <c r="AY200" i="1" s="1"/>
  <c r="BB200" i="1"/>
  <c r="BD200" i="1" s="1"/>
  <c r="BF200" i="1" s="1"/>
  <c r="W203" i="1"/>
  <c r="Y202" i="1"/>
  <c r="AO200" i="1"/>
  <c r="AQ199" i="1"/>
  <c r="AS199" i="1" s="1"/>
  <c r="V201" i="1"/>
  <c r="X200" i="1"/>
  <c r="AG200" i="1"/>
  <c r="AI199" i="1"/>
  <c r="AK199" i="1" s="1"/>
  <c r="R201" i="1"/>
  <c r="T200" i="1"/>
  <c r="AV200" i="1"/>
  <c r="AX200" i="1" s="1"/>
  <c r="AZ200" i="1" s="1"/>
  <c r="BC200" i="1"/>
  <c r="BE200" i="1" s="1"/>
  <c r="BG200" i="1" s="1"/>
  <c r="AH200" i="1"/>
  <c r="AJ199" i="1"/>
  <c r="AL199" i="1" s="1"/>
  <c r="AN200" i="1"/>
  <c r="AP199" i="1"/>
  <c r="AR199" i="1" s="1"/>
  <c r="M206" i="1"/>
  <c r="O205" i="1"/>
  <c r="H202" i="1" l="1"/>
  <c r="J201" i="1"/>
  <c r="L202" i="1"/>
  <c r="N201" i="1"/>
  <c r="G203" i="1"/>
  <c r="I202" i="1"/>
  <c r="R202" i="1"/>
  <c r="T201" i="1"/>
  <c r="AV201" i="1"/>
  <c r="AX201" i="1" s="1"/>
  <c r="AZ201" i="1" s="1"/>
  <c r="BC201" i="1"/>
  <c r="BE201" i="1" s="1"/>
  <c r="BG201" i="1" s="1"/>
  <c r="AG201" i="1"/>
  <c r="AI200" i="1"/>
  <c r="AK200" i="1" s="1"/>
  <c r="V202" i="1"/>
  <c r="X201" i="1"/>
  <c r="M207" i="1"/>
  <c r="O206" i="1"/>
  <c r="AO201" i="1"/>
  <c r="AQ200" i="1"/>
  <c r="AS200" i="1" s="1"/>
  <c r="AN201" i="1"/>
  <c r="AP200" i="1"/>
  <c r="AR200" i="1" s="1"/>
  <c r="W204" i="1"/>
  <c r="Y203" i="1"/>
  <c r="AH201" i="1"/>
  <c r="AJ200" i="1"/>
  <c r="AL200" i="1" s="1"/>
  <c r="Q202" i="1"/>
  <c r="S201" i="1"/>
  <c r="AU201" i="1"/>
  <c r="AW201" i="1" s="1"/>
  <c r="AY201" i="1" s="1"/>
  <c r="BB201" i="1"/>
  <c r="BD201" i="1" s="1"/>
  <c r="BF201" i="1" s="1"/>
  <c r="G204" i="1" l="1"/>
  <c r="I203" i="1"/>
  <c r="L203" i="1"/>
  <c r="N202" i="1"/>
  <c r="H203" i="1"/>
  <c r="J202" i="1"/>
  <c r="Q203" i="1"/>
  <c r="S202" i="1"/>
  <c r="AU202" i="1"/>
  <c r="AW202" i="1" s="1"/>
  <c r="AY202" i="1" s="1"/>
  <c r="BB202" i="1"/>
  <c r="BD202" i="1" s="1"/>
  <c r="BF202" i="1" s="1"/>
  <c r="AN202" i="1"/>
  <c r="AP201" i="1"/>
  <c r="AR201" i="1" s="1"/>
  <c r="AO202" i="1"/>
  <c r="AQ201" i="1"/>
  <c r="AS201" i="1" s="1"/>
  <c r="M208" i="1"/>
  <c r="O207" i="1"/>
  <c r="V203" i="1"/>
  <c r="X202" i="1"/>
  <c r="AG202" i="1"/>
  <c r="AI201" i="1"/>
  <c r="AK201" i="1" s="1"/>
  <c r="AH202" i="1"/>
  <c r="AJ201" i="1"/>
  <c r="AL201" i="1" s="1"/>
  <c r="W205" i="1"/>
  <c r="Y204" i="1"/>
  <c r="R203" i="1"/>
  <c r="T202" i="1"/>
  <c r="AV202" i="1"/>
  <c r="AX202" i="1" s="1"/>
  <c r="AZ202" i="1" s="1"/>
  <c r="BC202" i="1"/>
  <c r="BE202" i="1" s="1"/>
  <c r="BG202" i="1" s="1"/>
  <c r="H204" i="1" l="1"/>
  <c r="J203" i="1"/>
  <c r="L204" i="1"/>
  <c r="N203" i="1"/>
  <c r="G205" i="1"/>
  <c r="I204" i="1"/>
  <c r="R204" i="1"/>
  <c r="T203" i="1"/>
  <c r="AV203" i="1"/>
  <c r="AX203" i="1" s="1"/>
  <c r="AZ203" i="1" s="1"/>
  <c r="BC203" i="1"/>
  <c r="BE203" i="1" s="1"/>
  <c r="BG203" i="1" s="1"/>
  <c r="V204" i="1"/>
  <c r="X203" i="1"/>
  <c r="AH203" i="1"/>
  <c r="AJ202" i="1"/>
  <c r="AL202" i="1" s="1"/>
  <c r="AG203" i="1"/>
  <c r="AI202" i="1"/>
  <c r="AK202" i="1" s="1"/>
  <c r="M209" i="1"/>
  <c r="O208" i="1"/>
  <c r="W206" i="1"/>
  <c r="Y205" i="1"/>
  <c r="AO203" i="1"/>
  <c r="AQ202" i="1"/>
  <c r="AS202" i="1" s="1"/>
  <c r="AN203" i="1"/>
  <c r="AP202" i="1"/>
  <c r="AR202" i="1" s="1"/>
  <c r="Q204" i="1"/>
  <c r="S203" i="1"/>
  <c r="AU203" i="1"/>
  <c r="AW203" i="1" s="1"/>
  <c r="AY203" i="1" s="1"/>
  <c r="BB203" i="1"/>
  <c r="BD203" i="1" s="1"/>
  <c r="BF203" i="1" s="1"/>
  <c r="G206" i="1" l="1"/>
  <c r="I205" i="1"/>
  <c r="L205" i="1"/>
  <c r="N204" i="1"/>
  <c r="H205" i="1"/>
  <c r="J204" i="1"/>
  <c r="M210" i="1"/>
  <c r="O209" i="1"/>
  <c r="AG204" i="1"/>
  <c r="AI203" i="1"/>
  <c r="AK203" i="1" s="1"/>
  <c r="Q205" i="1"/>
  <c r="S204" i="1"/>
  <c r="AU204" i="1"/>
  <c r="AW204" i="1" s="1"/>
  <c r="AY204" i="1" s="1"/>
  <c r="BB204" i="1"/>
  <c r="BD204" i="1" s="1"/>
  <c r="BF204" i="1" s="1"/>
  <c r="AH204" i="1"/>
  <c r="AJ203" i="1"/>
  <c r="AL203" i="1" s="1"/>
  <c r="V205" i="1"/>
  <c r="X204" i="1"/>
  <c r="AN204" i="1"/>
  <c r="AP203" i="1"/>
  <c r="AR203" i="1" s="1"/>
  <c r="AO204" i="1"/>
  <c r="AQ203" i="1"/>
  <c r="AS203" i="1" s="1"/>
  <c r="R205" i="1"/>
  <c r="T204" i="1"/>
  <c r="AV204" i="1"/>
  <c r="AX204" i="1" s="1"/>
  <c r="AZ204" i="1" s="1"/>
  <c r="BC204" i="1"/>
  <c r="BE204" i="1" s="1"/>
  <c r="BG204" i="1" s="1"/>
  <c r="W207" i="1"/>
  <c r="Y206" i="1"/>
  <c r="H206" i="1" l="1"/>
  <c r="J205" i="1"/>
  <c r="L206" i="1"/>
  <c r="N205" i="1"/>
  <c r="G207" i="1"/>
  <c r="I206" i="1"/>
  <c r="W208" i="1"/>
  <c r="Y207" i="1"/>
  <c r="V206" i="1"/>
  <c r="X205" i="1"/>
  <c r="R206" i="1"/>
  <c r="T205" i="1"/>
  <c r="AV205" i="1"/>
  <c r="AX205" i="1" s="1"/>
  <c r="AZ205" i="1" s="1"/>
  <c r="BC205" i="1"/>
  <c r="BE205" i="1" s="1"/>
  <c r="BG205" i="1" s="1"/>
  <c r="AH205" i="1"/>
  <c r="AJ204" i="1"/>
  <c r="AL204" i="1" s="1"/>
  <c r="Q206" i="1"/>
  <c r="S205" i="1"/>
  <c r="AU205" i="1"/>
  <c r="AW205" i="1" s="1"/>
  <c r="AY205" i="1" s="1"/>
  <c r="BB205" i="1"/>
  <c r="BD205" i="1" s="1"/>
  <c r="BF205" i="1" s="1"/>
  <c r="AG205" i="1"/>
  <c r="AI204" i="1"/>
  <c r="AK204" i="1" s="1"/>
  <c r="AO205" i="1"/>
  <c r="AQ204" i="1"/>
  <c r="AS204" i="1" s="1"/>
  <c r="AN205" i="1"/>
  <c r="AP204" i="1"/>
  <c r="AR204" i="1" s="1"/>
  <c r="M211" i="1"/>
  <c r="O210" i="1"/>
  <c r="I207" i="1" l="1"/>
  <c r="G208" i="1"/>
  <c r="L207" i="1"/>
  <c r="N206" i="1"/>
  <c r="H207" i="1"/>
  <c r="J206" i="1"/>
  <c r="M212" i="1"/>
  <c r="O211" i="1"/>
  <c r="V207" i="1"/>
  <c r="X206" i="1"/>
  <c r="R207" i="1"/>
  <c r="T206" i="1"/>
  <c r="AV206" i="1"/>
  <c r="AX206" i="1" s="1"/>
  <c r="AZ206" i="1" s="1"/>
  <c r="BC206" i="1"/>
  <c r="BE206" i="1" s="1"/>
  <c r="BG206" i="1" s="1"/>
  <c r="AG206" i="1"/>
  <c r="AI205" i="1"/>
  <c r="AK205" i="1" s="1"/>
  <c r="Q207" i="1"/>
  <c r="S206" i="1"/>
  <c r="AU206" i="1"/>
  <c r="AW206" i="1" s="1"/>
  <c r="AY206" i="1" s="1"/>
  <c r="BB206" i="1"/>
  <c r="BD206" i="1" s="1"/>
  <c r="BF206" i="1" s="1"/>
  <c r="AH206" i="1"/>
  <c r="AJ205" i="1"/>
  <c r="AL205" i="1" s="1"/>
  <c r="AN206" i="1"/>
  <c r="AP205" i="1"/>
  <c r="AR205" i="1" s="1"/>
  <c r="AO206" i="1"/>
  <c r="AQ205" i="1"/>
  <c r="AS205" i="1" s="1"/>
  <c r="W209" i="1"/>
  <c r="Y208" i="1"/>
  <c r="H208" i="1" l="1"/>
  <c r="J207" i="1"/>
  <c r="L208" i="1"/>
  <c r="N207" i="1"/>
  <c r="G209" i="1"/>
  <c r="I208" i="1"/>
  <c r="Q208" i="1"/>
  <c r="S207" i="1"/>
  <c r="AU207" i="1"/>
  <c r="AW207" i="1" s="1"/>
  <c r="AY207" i="1" s="1"/>
  <c r="BB207" i="1"/>
  <c r="BD207" i="1" s="1"/>
  <c r="BF207" i="1" s="1"/>
  <c r="AG207" i="1"/>
  <c r="AI206" i="1"/>
  <c r="AK206" i="1" s="1"/>
  <c r="W210" i="1"/>
  <c r="Y209" i="1"/>
  <c r="AO207" i="1"/>
  <c r="AQ206" i="1"/>
  <c r="AS206" i="1" s="1"/>
  <c r="AN207" i="1"/>
  <c r="AP206" i="1"/>
  <c r="AR206" i="1" s="1"/>
  <c r="R208" i="1"/>
  <c r="T207" i="1"/>
  <c r="AV207" i="1"/>
  <c r="AX207" i="1" s="1"/>
  <c r="AZ207" i="1" s="1"/>
  <c r="BC207" i="1"/>
  <c r="BE207" i="1" s="1"/>
  <c r="BG207" i="1" s="1"/>
  <c r="AH207" i="1"/>
  <c r="AJ206" i="1"/>
  <c r="AL206" i="1" s="1"/>
  <c r="V208" i="1"/>
  <c r="X207" i="1"/>
  <c r="M213" i="1"/>
  <c r="O212" i="1"/>
  <c r="G210" i="1" l="1"/>
  <c r="I209" i="1"/>
  <c r="L209" i="1"/>
  <c r="N208" i="1"/>
  <c r="H209" i="1"/>
  <c r="J208" i="1"/>
  <c r="M214" i="1"/>
  <c r="O213" i="1"/>
  <c r="AO208" i="1"/>
  <c r="AQ207" i="1"/>
  <c r="AS207" i="1" s="1"/>
  <c r="V209" i="1"/>
  <c r="X208" i="1"/>
  <c r="AH208" i="1"/>
  <c r="AJ207" i="1"/>
  <c r="AL207" i="1" s="1"/>
  <c r="W211" i="1"/>
  <c r="Y210" i="1"/>
  <c r="AG208" i="1"/>
  <c r="AI207" i="1"/>
  <c r="AK207" i="1" s="1"/>
  <c r="R209" i="1"/>
  <c r="T208" i="1"/>
  <c r="AV208" i="1"/>
  <c r="AX208" i="1" s="1"/>
  <c r="AZ208" i="1" s="1"/>
  <c r="BC208" i="1"/>
  <c r="BE208" i="1" s="1"/>
  <c r="BG208" i="1" s="1"/>
  <c r="AN208" i="1"/>
  <c r="AP207" i="1"/>
  <c r="AR207" i="1" s="1"/>
  <c r="Q209" i="1"/>
  <c r="S208" i="1"/>
  <c r="AU208" i="1"/>
  <c r="AW208" i="1" s="1"/>
  <c r="AY208" i="1" s="1"/>
  <c r="BB208" i="1"/>
  <c r="BD208" i="1" s="1"/>
  <c r="BF208" i="1" s="1"/>
  <c r="H210" i="1" l="1"/>
  <c r="J209" i="1"/>
  <c r="L210" i="1"/>
  <c r="N209" i="1"/>
  <c r="G211" i="1"/>
  <c r="I210" i="1"/>
  <c r="W212" i="1"/>
  <c r="Y211" i="1"/>
  <c r="AH209" i="1"/>
  <c r="AJ208" i="1"/>
  <c r="AL208" i="1" s="1"/>
  <c r="Q210" i="1"/>
  <c r="S209" i="1"/>
  <c r="AU209" i="1"/>
  <c r="AW209" i="1" s="1"/>
  <c r="AY209" i="1" s="1"/>
  <c r="BB209" i="1"/>
  <c r="BD209" i="1" s="1"/>
  <c r="BF209" i="1" s="1"/>
  <c r="V210" i="1"/>
  <c r="X209" i="1"/>
  <c r="AN209" i="1"/>
  <c r="AP208" i="1"/>
  <c r="AR208" i="1" s="1"/>
  <c r="AO209" i="1"/>
  <c r="AQ208" i="1"/>
  <c r="AS208" i="1" s="1"/>
  <c r="R210" i="1"/>
  <c r="T209" i="1"/>
  <c r="AV209" i="1"/>
  <c r="AX209" i="1" s="1"/>
  <c r="AZ209" i="1" s="1"/>
  <c r="BC209" i="1"/>
  <c r="BE209" i="1" s="1"/>
  <c r="BG209" i="1" s="1"/>
  <c r="AG209" i="1"/>
  <c r="AI208" i="1"/>
  <c r="AK208" i="1" s="1"/>
  <c r="M215" i="1"/>
  <c r="O214" i="1"/>
  <c r="G212" i="1" l="1"/>
  <c r="I211" i="1"/>
  <c r="L211" i="1"/>
  <c r="N210" i="1"/>
  <c r="H211" i="1"/>
  <c r="J210" i="1"/>
  <c r="AN210" i="1"/>
  <c r="AP209" i="1"/>
  <c r="AR209" i="1" s="1"/>
  <c r="M216" i="1"/>
  <c r="O215" i="1"/>
  <c r="V211" i="1"/>
  <c r="X210" i="1"/>
  <c r="Q211" i="1"/>
  <c r="S210" i="1"/>
  <c r="AU210" i="1"/>
  <c r="AW210" i="1" s="1"/>
  <c r="AY210" i="1" s="1"/>
  <c r="BB210" i="1"/>
  <c r="BD210" i="1" s="1"/>
  <c r="BF210" i="1" s="1"/>
  <c r="R211" i="1"/>
  <c r="T210" i="1"/>
  <c r="AV210" i="1"/>
  <c r="AX210" i="1" s="1"/>
  <c r="AZ210" i="1" s="1"/>
  <c r="BC210" i="1"/>
  <c r="BE210" i="1" s="1"/>
  <c r="BG210" i="1" s="1"/>
  <c r="AO210" i="1"/>
  <c r="AQ209" i="1"/>
  <c r="AS209" i="1" s="1"/>
  <c r="AG210" i="1"/>
  <c r="AI209" i="1"/>
  <c r="AK209" i="1" s="1"/>
  <c r="AH210" i="1"/>
  <c r="AJ209" i="1"/>
  <c r="AL209" i="1" s="1"/>
  <c r="W213" i="1"/>
  <c r="Y212" i="1"/>
  <c r="H212" i="1" l="1"/>
  <c r="J211" i="1"/>
  <c r="L212" i="1"/>
  <c r="N211" i="1"/>
  <c r="G213" i="1"/>
  <c r="I212" i="1"/>
  <c r="R212" i="1"/>
  <c r="T211" i="1"/>
  <c r="AV211" i="1"/>
  <c r="AX211" i="1" s="1"/>
  <c r="AZ211" i="1" s="1"/>
  <c r="BC211" i="1"/>
  <c r="BE211" i="1" s="1"/>
  <c r="BG211" i="1" s="1"/>
  <c r="W214" i="1"/>
  <c r="Y213" i="1"/>
  <c r="V212" i="1"/>
  <c r="X211" i="1"/>
  <c r="AG211" i="1"/>
  <c r="AI210" i="1"/>
  <c r="AK210" i="1" s="1"/>
  <c r="Q212" i="1"/>
  <c r="S211" i="1"/>
  <c r="AU211" i="1"/>
  <c r="AW211" i="1" s="1"/>
  <c r="AY211" i="1" s="1"/>
  <c r="BB211" i="1"/>
  <c r="BD211" i="1" s="1"/>
  <c r="BF211" i="1" s="1"/>
  <c r="AH211" i="1"/>
  <c r="AJ210" i="1"/>
  <c r="AL210" i="1" s="1"/>
  <c r="M217" i="1"/>
  <c r="O216" i="1"/>
  <c r="AO211" i="1"/>
  <c r="AQ210" i="1"/>
  <c r="AS210" i="1" s="1"/>
  <c r="AN211" i="1"/>
  <c r="AP210" i="1"/>
  <c r="AR210" i="1" s="1"/>
  <c r="G214" i="1" l="1"/>
  <c r="I213" i="1"/>
  <c r="L213" i="1"/>
  <c r="N212" i="1"/>
  <c r="H213" i="1"/>
  <c r="J212" i="1"/>
  <c r="Q213" i="1"/>
  <c r="S212" i="1"/>
  <c r="AU212" i="1"/>
  <c r="AW212" i="1" s="1"/>
  <c r="AY212" i="1" s="1"/>
  <c r="BB212" i="1"/>
  <c r="BD212" i="1" s="1"/>
  <c r="BF212" i="1" s="1"/>
  <c r="AG212" i="1"/>
  <c r="AI211" i="1"/>
  <c r="AK211" i="1" s="1"/>
  <c r="AN212" i="1"/>
  <c r="AP211" i="1"/>
  <c r="AR211" i="1" s="1"/>
  <c r="V213" i="1"/>
  <c r="X212" i="1"/>
  <c r="AO212" i="1"/>
  <c r="AQ211" i="1"/>
  <c r="AS211" i="1" s="1"/>
  <c r="M218" i="1"/>
  <c r="O217" i="1"/>
  <c r="W215" i="1"/>
  <c r="Y214" i="1"/>
  <c r="AH212" i="1"/>
  <c r="AJ211" i="1"/>
  <c r="AL211" i="1" s="1"/>
  <c r="R213" i="1"/>
  <c r="T212" i="1"/>
  <c r="AV212" i="1"/>
  <c r="AX212" i="1" s="1"/>
  <c r="AZ212" i="1" s="1"/>
  <c r="BC212" i="1"/>
  <c r="BE212" i="1" s="1"/>
  <c r="BG212" i="1" s="1"/>
  <c r="H214" i="1" l="1"/>
  <c r="J213" i="1"/>
  <c r="L214" i="1"/>
  <c r="N213" i="1"/>
  <c r="G215" i="1"/>
  <c r="I214" i="1"/>
  <c r="M219" i="1"/>
  <c r="O218" i="1"/>
  <c r="AO213" i="1"/>
  <c r="AQ212" i="1"/>
  <c r="AS212" i="1" s="1"/>
  <c r="R214" i="1"/>
  <c r="T213" i="1"/>
  <c r="AV213" i="1"/>
  <c r="AX213" i="1" s="1"/>
  <c r="AZ213" i="1" s="1"/>
  <c r="BC213" i="1"/>
  <c r="BE213" i="1" s="1"/>
  <c r="BG213" i="1" s="1"/>
  <c r="V214" i="1"/>
  <c r="X213" i="1"/>
  <c r="AH213" i="1"/>
  <c r="AJ212" i="1"/>
  <c r="AL212" i="1" s="1"/>
  <c r="AN213" i="1"/>
  <c r="AP212" i="1"/>
  <c r="AR212" i="1" s="1"/>
  <c r="W216" i="1"/>
  <c r="Y215" i="1"/>
  <c r="AG213" i="1"/>
  <c r="AI212" i="1"/>
  <c r="AK212" i="1" s="1"/>
  <c r="Q214" i="1"/>
  <c r="S213" i="1"/>
  <c r="AU213" i="1"/>
  <c r="AW213" i="1" s="1"/>
  <c r="AY213" i="1" s="1"/>
  <c r="BB213" i="1"/>
  <c r="BD213" i="1" s="1"/>
  <c r="BF213" i="1" s="1"/>
  <c r="G216" i="1" l="1"/>
  <c r="I215" i="1"/>
  <c r="L215" i="1"/>
  <c r="N214" i="1"/>
  <c r="H215" i="1"/>
  <c r="J214" i="1"/>
  <c r="AN214" i="1"/>
  <c r="AP213" i="1"/>
  <c r="AR213" i="1" s="1"/>
  <c r="AH214" i="1"/>
  <c r="AJ213" i="1"/>
  <c r="AL213" i="1" s="1"/>
  <c r="V215" i="1"/>
  <c r="X214" i="1"/>
  <c r="Q215" i="1"/>
  <c r="S214" i="1"/>
  <c r="AU214" i="1"/>
  <c r="AW214" i="1" s="1"/>
  <c r="AY214" i="1" s="1"/>
  <c r="BB214" i="1"/>
  <c r="BD214" i="1" s="1"/>
  <c r="BF214" i="1" s="1"/>
  <c r="R215" i="1"/>
  <c r="T214" i="1"/>
  <c r="AV214" i="1"/>
  <c r="AX214" i="1" s="1"/>
  <c r="AZ214" i="1" s="1"/>
  <c r="BC214" i="1"/>
  <c r="BE214" i="1" s="1"/>
  <c r="BG214" i="1" s="1"/>
  <c r="AO214" i="1"/>
  <c r="AQ213" i="1"/>
  <c r="AS213" i="1" s="1"/>
  <c r="AG214" i="1"/>
  <c r="AI213" i="1"/>
  <c r="AK213" i="1" s="1"/>
  <c r="W217" i="1"/>
  <c r="Y216" i="1"/>
  <c r="M220" i="1"/>
  <c r="O219" i="1"/>
  <c r="J215" i="1" l="1"/>
  <c r="H216" i="1"/>
  <c r="L216" i="1"/>
  <c r="N215" i="1"/>
  <c r="G217" i="1"/>
  <c r="I216" i="1"/>
  <c r="R216" i="1"/>
  <c r="T215" i="1"/>
  <c r="AV215" i="1"/>
  <c r="AX215" i="1" s="1"/>
  <c r="AZ215" i="1" s="1"/>
  <c r="BC215" i="1"/>
  <c r="BE215" i="1" s="1"/>
  <c r="BG215" i="1" s="1"/>
  <c r="M221" i="1"/>
  <c r="O220" i="1"/>
  <c r="W218" i="1"/>
  <c r="Y217" i="1"/>
  <c r="Q216" i="1"/>
  <c r="S215" i="1"/>
  <c r="AU215" i="1"/>
  <c r="AW215" i="1" s="1"/>
  <c r="AY215" i="1" s="1"/>
  <c r="BB215" i="1"/>
  <c r="BD215" i="1" s="1"/>
  <c r="BF215" i="1" s="1"/>
  <c r="AG215" i="1"/>
  <c r="AI214" i="1"/>
  <c r="AK214" i="1" s="1"/>
  <c r="V216" i="1"/>
  <c r="X215" i="1"/>
  <c r="AO215" i="1"/>
  <c r="AQ214" i="1"/>
  <c r="AS214" i="1" s="1"/>
  <c r="AH215" i="1"/>
  <c r="AJ214" i="1"/>
  <c r="AL214" i="1" s="1"/>
  <c r="AN215" i="1"/>
  <c r="AP214" i="1"/>
  <c r="AR214" i="1" s="1"/>
  <c r="G218" i="1" l="1"/>
  <c r="I217" i="1"/>
  <c r="L217" i="1"/>
  <c r="N216" i="1"/>
  <c r="H217" i="1"/>
  <c r="J216" i="1"/>
  <c r="Q217" i="1"/>
  <c r="S216" i="1"/>
  <c r="AU216" i="1"/>
  <c r="AW216" i="1" s="1"/>
  <c r="AY216" i="1" s="1"/>
  <c r="BB216" i="1"/>
  <c r="BD216" i="1" s="1"/>
  <c r="BF216" i="1" s="1"/>
  <c r="W219" i="1"/>
  <c r="Y218" i="1"/>
  <c r="M222" i="1"/>
  <c r="O221" i="1"/>
  <c r="V217" i="1"/>
  <c r="X216" i="1"/>
  <c r="AN216" i="1"/>
  <c r="AP215" i="1"/>
  <c r="AR215" i="1" s="1"/>
  <c r="AH216" i="1"/>
  <c r="AJ215" i="1"/>
  <c r="AL215" i="1" s="1"/>
  <c r="AO216" i="1"/>
  <c r="AQ215" i="1"/>
  <c r="AS215" i="1" s="1"/>
  <c r="AG216" i="1"/>
  <c r="AI215" i="1"/>
  <c r="AK215" i="1" s="1"/>
  <c r="R217" i="1"/>
  <c r="T216" i="1"/>
  <c r="AV216" i="1"/>
  <c r="AX216" i="1" s="1"/>
  <c r="AZ216" i="1" s="1"/>
  <c r="BC216" i="1"/>
  <c r="BE216" i="1" s="1"/>
  <c r="BG216" i="1" s="1"/>
  <c r="H218" i="1" l="1"/>
  <c r="J217" i="1"/>
  <c r="L218" i="1"/>
  <c r="N217" i="1"/>
  <c r="G219" i="1"/>
  <c r="I218" i="1"/>
  <c r="AN217" i="1"/>
  <c r="AP216" i="1"/>
  <c r="AR216" i="1" s="1"/>
  <c r="AH217" i="1"/>
  <c r="AJ216" i="1"/>
  <c r="AL216" i="1" s="1"/>
  <c r="V218" i="1"/>
  <c r="X217" i="1"/>
  <c r="R218" i="1"/>
  <c r="T217" i="1"/>
  <c r="AV217" i="1"/>
  <c r="AX217" i="1" s="1"/>
  <c r="AZ217" i="1" s="1"/>
  <c r="BC217" i="1"/>
  <c r="BE217" i="1" s="1"/>
  <c r="BG217" i="1" s="1"/>
  <c r="M223" i="1"/>
  <c r="O222" i="1"/>
  <c r="W220" i="1"/>
  <c r="Y219" i="1"/>
  <c r="AG217" i="1"/>
  <c r="AI216" i="1"/>
  <c r="AK216" i="1" s="1"/>
  <c r="Q218" i="1"/>
  <c r="S217" i="1"/>
  <c r="AU217" i="1"/>
  <c r="AW217" i="1" s="1"/>
  <c r="AY217" i="1" s="1"/>
  <c r="BB217" i="1"/>
  <c r="BD217" i="1" s="1"/>
  <c r="BF217" i="1" s="1"/>
  <c r="AO217" i="1"/>
  <c r="AQ216" i="1"/>
  <c r="AS216" i="1" s="1"/>
  <c r="G220" i="1" l="1"/>
  <c r="I219" i="1"/>
  <c r="L219" i="1"/>
  <c r="N218" i="1"/>
  <c r="H219" i="1"/>
  <c r="J218" i="1"/>
  <c r="M224" i="1"/>
  <c r="O223" i="1"/>
  <c r="R219" i="1"/>
  <c r="T218" i="1"/>
  <c r="AV218" i="1"/>
  <c r="AX218" i="1" s="1"/>
  <c r="AZ218" i="1" s="1"/>
  <c r="BC218" i="1"/>
  <c r="BE218" i="1" s="1"/>
  <c r="BG218" i="1" s="1"/>
  <c r="W221" i="1"/>
  <c r="Y220" i="1"/>
  <c r="AO218" i="1"/>
  <c r="AQ217" i="1"/>
  <c r="AS217" i="1" s="1"/>
  <c r="Q219" i="1"/>
  <c r="S218" i="1"/>
  <c r="AU218" i="1"/>
  <c r="AW218" i="1" s="1"/>
  <c r="AY218" i="1" s="1"/>
  <c r="BB218" i="1"/>
  <c r="BD218" i="1" s="1"/>
  <c r="BF218" i="1" s="1"/>
  <c r="V219" i="1"/>
  <c r="X218" i="1"/>
  <c r="AH218" i="1"/>
  <c r="AJ217" i="1"/>
  <c r="AL217" i="1" s="1"/>
  <c r="AG218" i="1"/>
  <c r="AI217" i="1"/>
  <c r="AK217" i="1" s="1"/>
  <c r="AN218" i="1"/>
  <c r="AP217" i="1"/>
  <c r="AR217" i="1" s="1"/>
  <c r="H220" i="1" l="1"/>
  <c r="J219" i="1"/>
  <c r="L220" i="1"/>
  <c r="N219" i="1"/>
  <c r="G221" i="1"/>
  <c r="I220" i="1"/>
  <c r="Q220" i="1"/>
  <c r="S219" i="1"/>
  <c r="AU219" i="1"/>
  <c r="AW219" i="1" s="1"/>
  <c r="AY219" i="1" s="1"/>
  <c r="BB219" i="1"/>
  <c r="BD219" i="1" s="1"/>
  <c r="BF219" i="1" s="1"/>
  <c r="AO219" i="1"/>
  <c r="AQ218" i="1"/>
  <c r="AS218" i="1" s="1"/>
  <c r="AN219" i="1"/>
  <c r="AP218" i="1"/>
  <c r="AR218" i="1" s="1"/>
  <c r="AG219" i="1"/>
  <c r="AI218" i="1"/>
  <c r="AK218" i="1" s="1"/>
  <c r="W222" i="1"/>
  <c r="Y221" i="1"/>
  <c r="AH219" i="1"/>
  <c r="AJ218" i="1"/>
  <c r="AL218" i="1" s="1"/>
  <c r="R220" i="1"/>
  <c r="T219" i="1"/>
  <c r="AV219" i="1"/>
  <c r="AX219" i="1" s="1"/>
  <c r="AZ219" i="1" s="1"/>
  <c r="BC219" i="1"/>
  <c r="BE219" i="1" s="1"/>
  <c r="BG219" i="1" s="1"/>
  <c r="V220" i="1"/>
  <c r="X219" i="1"/>
  <c r="M225" i="1"/>
  <c r="O224" i="1"/>
  <c r="G222" i="1" l="1"/>
  <c r="I221" i="1"/>
  <c r="L221" i="1"/>
  <c r="N220" i="1"/>
  <c r="H221" i="1"/>
  <c r="J220" i="1"/>
  <c r="W223" i="1"/>
  <c r="Y222" i="1"/>
  <c r="AH220" i="1"/>
  <c r="AJ219" i="1"/>
  <c r="AL219" i="1" s="1"/>
  <c r="AG220" i="1"/>
  <c r="AI219" i="1"/>
  <c r="AK219" i="1" s="1"/>
  <c r="M226" i="1"/>
  <c r="O225" i="1"/>
  <c r="V221" i="1"/>
  <c r="X220" i="1"/>
  <c r="AN220" i="1"/>
  <c r="AP219" i="1"/>
  <c r="AR219" i="1" s="1"/>
  <c r="AO220" i="1"/>
  <c r="AQ219" i="1"/>
  <c r="AS219" i="1" s="1"/>
  <c r="R221" i="1"/>
  <c r="T220" i="1"/>
  <c r="AV220" i="1"/>
  <c r="AX220" i="1" s="1"/>
  <c r="AZ220" i="1" s="1"/>
  <c r="BC220" i="1"/>
  <c r="BE220" i="1" s="1"/>
  <c r="BG220" i="1" s="1"/>
  <c r="Q221" i="1"/>
  <c r="S220" i="1"/>
  <c r="AU220" i="1"/>
  <c r="AW220" i="1" s="1"/>
  <c r="AY220" i="1" s="1"/>
  <c r="BB220" i="1"/>
  <c r="BD220" i="1" s="1"/>
  <c r="BF220" i="1" s="1"/>
  <c r="H222" i="1" l="1"/>
  <c r="J221" i="1"/>
  <c r="L222" i="1"/>
  <c r="N221" i="1"/>
  <c r="G223" i="1"/>
  <c r="I222" i="1"/>
  <c r="V222" i="1"/>
  <c r="X221" i="1"/>
  <c r="M227" i="1"/>
  <c r="O226" i="1"/>
  <c r="AN221" i="1"/>
  <c r="AP220" i="1"/>
  <c r="AR220" i="1" s="1"/>
  <c r="Q222" i="1"/>
  <c r="S221" i="1"/>
  <c r="AU221" i="1"/>
  <c r="AW221" i="1" s="1"/>
  <c r="AY221" i="1" s="1"/>
  <c r="BB221" i="1"/>
  <c r="BD221" i="1" s="1"/>
  <c r="BF221" i="1" s="1"/>
  <c r="AG221" i="1"/>
  <c r="AI220" i="1"/>
  <c r="AK220" i="1" s="1"/>
  <c r="R222" i="1"/>
  <c r="T221" i="1"/>
  <c r="AV221" i="1"/>
  <c r="AX221" i="1" s="1"/>
  <c r="AZ221" i="1" s="1"/>
  <c r="BC221" i="1"/>
  <c r="BE221" i="1" s="1"/>
  <c r="BG221" i="1" s="1"/>
  <c r="AH221" i="1"/>
  <c r="AJ220" i="1"/>
  <c r="AL220" i="1" s="1"/>
  <c r="AO221" i="1"/>
  <c r="AQ220" i="1"/>
  <c r="AS220" i="1" s="1"/>
  <c r="W224" i="1"/>
  <c r="Y223" i="1"/>
  <c r="G224" i="1" l="1"/>
  <c r="I223" i="1"/>
  <c r="L223" i="1"/>
  <c r="N222" i="1"/>
  <c r="H223" i="1"/>
  <c r="J222" i="1"/>
  <c r="AG222" i="1"/>
  <c r="AI221" i="1"/>
  <c r="AK221" i="1" s="1"/>
  <c r="Q223" i="1"/>
  <c r="S222" i="1"/>
  <c r="AU222" i="1"/>
  <c r="AW222" i="1" s="1"/>
  <c r="AY222" i="1" s="1"/>
  <c r="BB222" i="1"/>
  <c r="BD222" i="1" s="1"/>
  <c r="BF222" i="1" s="1"/>
  <c r="W225" i="1"/>
  <c r="Y224" i="1"/>
  <c r="AO222" i="1"/>
  <c r="AQ221" i="1"/>
  <c r="AS221" i="1" s="1"/>
  <c r="AH222" i="1"/>
  <c r="AJ221" i="1"/>
  <c r="AL221" i="1" s="1"/>
  <c r="AN222" i="1"/>
  <c r="AP221" i="1"/>
  <c r="AR221" i="1" s="1"/>
  <c r="M228" i="1"/>
  <c r="O227" i="1"/>
  <c r="R223" i="1"/>
  <c r="T222" i="1"/>
  <c r="AV222" i="1"/>
  <c r="AX222" i="1" s="1"/>
  <c r="AZ222" i="1" s="1"/>
  <c r="BC222" i="1"/>
  <c r="BE222" i="1" s="1"/>
  <c r="BG222" i="1" s="1"/>
  <c r="V223" i="1"/>
  <c r="X222" i="1"/>
  <c r="H224" i="1" l="1"/>
  <c r="J223" i="1"/>
  <c r="L224" i="1"/>
  <c r="N223" i="1"/>
  <c r="G225" i="1"/>
  <c r="I224" i="1"/>
  <c r="AO223" i="1"/>
  <c r="AQ222" i="1"/>
  <c r="AS222" i="1" s="1"/>
  <c r="W226" i="1"/>
  <c r="Y225" i="1"/>
  <c r="Q224" i="1"/>
  <c r="S223" i="1"/>
  <c r="AU223" i="1"/>
  <c r="AW223" i="1" s="1"/>
  <c r="AY223" i="1" s="1"/>
  <c r="BB223" i="1"/>
  <c r="BD223" i="1" s="1"/>
  <c r="BF223" i="1" s="1"/>
  <c r="AN223" i="1"/>
  <c r="AP222" i="1"/>
  <c r="AR222" i="1" s="1"/>
  <c r="AH223" i="1"/>
  <c r="AJ222" i="1"/>
  <c r="AL222" i="1" s="1"/>
  <c r="V224" i="1"/>
  <c r="X223" i="1"/>
  <c r="R224" i="1"/>
  <c r="T223" i="1"/>
  <c r="AV223" i="1"/>
  <c r="AX223" i="1" s="1"/>
  <c r="AZ223" i="1" s="1"/>
  <c r="BC223" i="1"/>
  <c r="BE223" i="1" s="1"/>
  <c r="BG223" i="1" s="1"/>
  <c r="M229" i="1"/>
  <c r="O228" i="1"/>
  <c r="AG223" i="1"/>
  <c r="AI222" i="1"/>
  <c r="AK222" i="1" s="1"/>
  <c r="G226" i="1" l="1"/>
  <c r="I225" i="1"/>
  <c r="L225" i="1"/>
  <c r="N224" i="1"/>
  <c r="J224" i="1"/>
  <c r="H225" i="1"/>
  <c r="AH224" i="1"/>
  <c r="AJ223" i="1"/>
  <c r="AL223" i="1" s="1"/>
  <c r="V225" i="1"/>
  <c r="X224" i="1"/>
  <c r="AG224" i="1"/>
  <c r="AI223" i="1"/>
  <c r="AK223" i="1" s="1"/>
  <c r="AN224" i="1"/>
  <c r="AP223" i="1"/>
  <c r="AR223" i="1" s="1"/>
  <c r="M230" i="1"/>
  <c r="O229" i="1"/>
  <c r="Q225" i="1"/>
  <c r="S224" i="1"/>
  <c r="AU224" i="1"/>
  <c r="AW224" i="1" s="1"/>
  <c r="AY224" i="1" s="1"/>
  <c r="BB224" i="1"/>
  <c r="BD224" i="1" s="1"/>
  <c r="BF224" i="1" s="1"/>
  <c r="R225" i="1"/>
  <c r="T224" i="1"/>
  <c r="AV224" i="1"/>
  <c r="AX224" i="1" s="1"/>
  <c r="AZ224" i="1" s="1"/>
  <c r="BC224" i="1"/>
  <c r="BE224" i="1" s="1"/>
  <c r="BG224" i="1" s="1"/>
  <c r="W227" i="1"/>
  <c r="Y226" i="1"/>
  <c r="AO224" i="1"/>
  <c r="AQ223" i="1"/>
  <c r="AS223" i="1" s="1"/>
  <c r="H226" i="1" l="1"/>
  <c r="J225" i="1"/>
  <c r="L226" i="1"/>
  <c r="N225" i="1"/>
  <c r="G227" i="1"/>
  <c r="I226" i="1"/>
  <c r="R226" i="1"/>
  <c r="T225" i="1"/>
  <c r="AV225" i="1"/>
  <c r="AX225" i="1" s="1"/>
  <c r="AZ225" i="1" s="1"/>
  <c r="BC225" i="1"/>
  <c r="BE225" i="1" s="1"/>
  <c r="BG225" i="1" s="1"/>
  <c r="AO225" i="1"/>
  <c r="AQ224" i="1"/>
  <c r="AS224" i="1" s="1"/>
  <c r="AN225" i="1"/>
  <c r="AP224" i="1"/>
  <c r="AR224" i="1" s="1"/>
  <c r="Q226" i="1"/>
  <c r="S225" i="1"/>
  <c r="AU225" i="1"/>
  <c r="AW225" i="1" s="1"/>
  <c r="AY225" i="1" s="1"/>
  <c r="BB225" i="1"/>
  <c r="BD225" i="1" s="1"/>
  <c r="BF225" i="1" s="1"/>
  <c r="M231" i="1"/>
  <c r="O230" i="1"/>
  <c r="W228" i="1"/>
  <c r="Y227" i="1"/>
  <c r="AG225" i="1"/>
  <c r="AI224" i="1"/>
  <c r="AK224" i="1" s="1"/>
  <c r="V226" i="1"/>
  <c r="X225" i="1"/>
  <c r="AH225" i="1"/>
  <c r="AJ224" i="1"/>
  <c r="AL224" i="1" s="1"/>
  <c r="G228" i="1" l="1"/>
  <c r="I227" i="1"/>
  <c r="L227" i="1"/>
  <c r="N226" i="1"/>
  <c r="H227" i="1"/>
  <c r="J226" i="1"/>
  <c r="AH226" i="1"/>
  <c r="AJ225" i="1"/>
  <c r="AL225" i="1" s="1"/>
  <c r="V227" i="1"/>
  <c r="X226" i="1"/>
  <c r="AN226" i="1"/>
  <c r="AP225" i="1"/>
  <c r="AR225" i="1" s="1"/>
  <c r="M232" i="1"/>
  <c r="O231" i="1"/>
  <c r="Q227" i="1"/>
  <c r="S226" i="1"/>
  <c r="AU226" i="1"/>
  <c r="AW226" i="1" s="1"/>
  <c r="AY226" i="1" s="1"/>
  <c r="BB226" i="1"/>
  <c r="BD226" i="1" s="1"/>
  <c r="BF226" i="1" s="1"/>
  <c r="AG226" i="1"/>
  <c r="AI225" i="1"/>
  <c r="AK225" i="1" s="1"/>
  <c r="AO226" i="1"/>
  <c r="AQ225" i="1"/>
  <c r="AS225" i="1" s="1"/>
  <c r="W229" i="1"/>
  <c r="Y228" i="1"/>
  <c r="R227" i="1"/>
  <c r="T226" i="1"/>
  <c r="AV226" i="1"/>
  <c r="AX226" i="1" s="1"/>
  <c r="AZ226" i="1" s="1"/>
  <c r="BC226" i="1"/>
  <c r="BE226" i="1" s="1"/>
  <c r="BG226" i="1" s="1"/>
  <c r="H228" i="1" l="1"/>
  <c r="J227" i="1"/>
  <c r="L228" i="1"/>
  <c r="N227" i="1"/>
  <c r="G229" i="1"/>
  <c r="I228" i="1"/>
  <c r="Q228" i="1"/>
  <c r="S227" i="1"/>
  <c r="AU227" i="1"/>
  <c r="AW227" i="1" s="1"/>
  <c r="AY227" i="1" s="1"/>
  <c r="BB227" i="1"/>
  <c r="BD227" i="1" s="1"/>
  <c r="BF227" i="1" s="1"/>
  <c r="R228" i="1"/>
  <c r="T227" i="1"/>
  <c r="AV227" i="1"/>
  <c r="AX227" i="1" s="1"/>
  <c r="AZ227" i="1" s="1"/>
  <c r="BC227" i="1"/>
  <c r="BE227" i="1" s="1"/>
  <c r="BG227" i="1" s="1"/>
  <c r="W230" i="1"/>
  <c r="Y229" i="1"/>
  <c r="M233" i="1"/>
  <c r="O232" i="1"/>
  <c r="AN227" i="1"/>
  <c r="AP226" i="1"/>
  <c r="AR226" i="1" s="1"/>
  <c r="AO227" i="1"/>
  <c r="AQ226" i="1"/>
  <c r="AS226" i="1" s="1"/>
  <c r="V228" i="1"/>
  <c r="X227" i="1"/>
  <c r="AG227" i="1"/>
  <c r="AI226" i="1"/>
  <c r="AK226" i="1" s="1"/>
  <c r="AH227" i="1"/>
  <c r="AJ226" i="1"/>
  <c r="AL226" i="1" s="1"/>
  <c r="G230" i="1" l="1"/>
  <c r="I229" i="1"/>
  <c r="L229" i="1"/>
  <c r="N228" i="1"/>
  <c r="H229" i="1"/>
  <c r="J228" i="1"/>
  <c r="M234" i="1"/>
  <c r="O233" i="1"/>
  <c r="R229" i="1"/>
  <c r="T228" i="1"/>
  <c r="AV228" i="1"/>
  <c r="AX228" i="1" s="1"/>
  <c r="AZ228" i="1" s="1"/>
  <c r="BC228" i="1"/>
  <c r="BE228" i="1" s="1"/>
  <c r="BG228" i="1" s="1"/>
  <c r="AO228" i="1"/>
  <c r="AQ227" i="1"/>
  <c r="AS227" i="1" s="1"/>
  <c r="W231" i="1"/>
  <c r="Y230" i="1"/>
  <c r="AH228" i="1"/>
  <c r="AJ227" i="1"/>
  <c r="AL227" i="1" s="1"/>
  <c r="AG228" i="1"/>
  <c r="AI227" i="1"/>
  <c r="AK227" i="1" s="1"/>
  <c r="V229" i="1"/>
  <c r="X228" i="1"/>
  <c r="AN228" i="1"/>
  <c r="AP227" i="1"/>
  <c r="AR227" i="1" s="1"/>
  <c r="Q229" i="1"/>
  <c r="S228" i="1"/>
  <c r="AU228" i="1"/>
  <c r="AW228" i="1" s="1"/>
  <c r="AY228" i="1" s="1"/>
  <c r="BB228" i="1"/>
  <c r="BD228" i="1" s="1"/>
  <c r="BF228" i="1" s="1"/>
  <c r="H230" i="1" l="1"/>
  <c r="J229" i="1"/>
  <c r="N229" i="1"/>
  <c r="L230" i="1"/>
  <c r="G231" i="1"/>
  <c r="I230" i="1"/>
  <c r="AG229" i="1"/>
  <c r="AI228" i="1"/>
  <c r="AK228" i="1" s="1"/>
  <c r="AH229" i="1"/>
  <c r="AJ228" i="1"/>
  <c r="AL228" i="1" s="1"/>
  <c r="W232" i="1"/>
  <c r="Y231" i="1"/>
  <c r="AO229" i="1"/>
  <c r="AQ228" i="1"/>
  <c r="AS228" i="1" s="1"/>
  <c r="Q230" i="1"/>
  <c r="S229" i="1"/>
  <c r="AU229" i="1"/>
  <c r="AW229" i="1" s="1"/>
  <c r="AY229" i="1" s="1"/>
  <c r="BB229" i="1"/>
  <c r="BD229" i="1" s="1"/>
  <c r="BF229" i="1" s="1"/>
  <c r="R230" i="1"/>
  <c r="T229" i="1"/>
  <c r="AV229" i="1"/>
  <c r="AX229" i="1" s="1"/>
  <c r="AZ229" i="1" s="1"/>
  <c r="BC229" i="1"/>
  <c r="BE229" i="1" s="1"/>
  <c r="BG229" i="1" s="1"/>
  <c r="AN229" i="1"/>
  <c r="AP228" i="1"/>
  <c r="AR228" i="1" s="1"/>
  <c r="V230" i="1"/>
  <c r="X229" i="1"/>
  <c r="M235" i="1"/>
  <c r="O234" i="1"/>
  <c r="G232" i="1" l="1"/>
  <c r="I231" i="1"/>
  <c r="L231" i="1"/>
  <c r="N230" i="1"/>
  <c r="H231" i="1"/>
  <c r="J230" i="1"/>
  <c r="Q231" i="1"/>
  <c r="S230" i="1"/>
  <c r="AU230" i="1"/>
  <c r="AW230" i="1" s="1"/>
  <c r="AY230" i="1" s="1"/>
  <c r="BB230" i="1"/>
  <c r="BD230" i="1" s="1"/>
  <c r="BF230" i="1" s="1"/>
  <c r="M236" i="1"/>
  <c r="O235" i="1"/>
  <c r="AO230" i="1"/>
  <c r="AQ229" i="1"/>
  <c r="AS229" i="1" s="1"/>
  <c r="V231" i="1"/>
  <c r="X230" i="1"/>
  <c r="W233" i="1"/>
  <c r="Y232" i="1"/>
  <c r="AN230" i="1"/>
  <c r="AP229" i="1"/>
  <c r="AR229" i="1" s="1"/>
  <c r="AH230" i="1"/>
  <c r="AJ229" i="1"/>
  <c r="AL229" i="1" s="1"/>
  <c r="R231" i="1"/>
  <c r="T230" i="1"/>
  <c r="AV230" i="1"/>
  <c r="AX230" i="1" s="1"/>
  <c r="AZ230" i="1" s="1"/>
  <c r="BC230" i="1"/>
  <c r="BE230" i="1" s="1"/>
  <c r="BG230" i="1" s="1"/>
  <c r="AG230" i="1"/>
  <c r="AI229" i="1"/>
  <c r="AK229" i="1" s="1"/>
  <c r="H232" i="1" l="1"/>
  <c r="J231" i="1"/>
  <c r="L232" i="1"/>
  <c r="N231" i="1"/>
  <c r="G233" i="1"/>
  <c r="I232" i="1"/>
  <c r="AG231" i="1"/>
  <c r="AI230" i="1"/>
  <c r="AK230" i="1" s="1"/>
  <c r="R232" i="1"/>
  <c r="T231" i="1"/>
  <c r="AV231" i="1"/>
  <c r="AX231" i="1" s="1"/>
  <c r="AZ231" i="1" s="1"/>
  <c r="BC231" i="1"/>
  <c r="BE231" i="1" s="1"/>
  <c r="BG231" i="1" s="1"/>
  <c r="AH231" i="1"/>
  <c r="AJ230" i="1"/>
  <c r="AL230" i="1" s="1"/>
  <c r="M237" i="1"/>
  <c r="O236" i="1"/>
  <c r="W234" i="1"/>
  <c r="Y233" i="1"/>
  <c r="V232" i="1"/>
  <c r="X231" i="1"/>
  <c r="AO231" i="1"/>
  <c r="AQ230" i="1"/>
  <c r="AS230" i="1" s="1"/>
  <c r="AN231" i="1"/>
  <c r="AP230" i="1"/>
  <c r="AR230" i="1" s="1"/>
  <c r="Q232" i="1"/>
  <c r="S231" i="1"/>
  <c r="AU231" i="1"/>
  <c r="AW231" i="1" s="1"/>
  <c r="AY231" i="1" s="1"/>
  <c r="BB231" i="1"/>
  <c r="BD231" i="1" s="1"/>
  <c r="BF231" i="1" s="1"/>
  <c r="G234" i="1" l="1"/>
  <c r="I233" i="1"/>
  <c r="L233" i="1"/>
  <c r="N232" i="1"/>
  <c r="J232" i="1"/>
  <c r="H233" i="1"/>
  <c r="W235" i="1"/>
  <c r="Y234" i="1"/>
  <c r="M238" i="1"/>
  <c r="O237" i="1"/>
  <c r="AH232" i="1"/>
  <c r="AJ231" i="1"/>
  <c r="AL231" i="1" s="1"/>
  <c r="AN232" i="1"/>
  <c r="AP231" i="1"/>
  <c r="AR231" i="1" s="1"/>
  <c r="Q233" i="1"/>
  <c r="S232" i="1"/>
  <c r="AU232" i="1"/>
  <c r="AW232" i="1" s="1"/>
  <c r="AY232" i="1" s="1"/>
  <c r="BB232" i="1"/>
  <c r="BD232" i="1" s="1"/>
  <c r="BF232" i="1" s="1"/>
  <c r="R233" i="1"/>
  <c r="T232" i="1"/>
  <c r="AV232" i="1"/>
  <c r="AX232" i="1" s="1"/>
  <c r="AZ232" i="1" s="1"/>
  <c r="BC232" i="1"/>
  <c r="BE232" i="1" s="1"/>
  <c r="BG232" i="1" s="1"/>
  <c r="AO232" i="1"/>
  <c r="AQ231" i="1"/>
  <c r="AS231" i="1" s="1"/>
  <c r="AG232" i="1"/>
  <c r="AI231" i="1"/>
  <c r="AK231" i="1" s="1"/>
  <c r="V233" i="1"/>
  <c r="X232" i="1"/>
  <c r="H234" i="1" l="1"/>
  <c r="J233" i="1"/>
  <c r="L234" i="1"/>
  <c r="N233" i="1"/>
  <c r="I234" i="1"/>
  <c r="G235" i="1"/>
  <c r="R234" i="1"/>
  <c r="T233" i="1"/>
  <c r="AV233" i="1"/>
  <c r="AX233" i="1" s="1"/>
  <c r="AZ233" i="1" s="1"/>
  <c r="BC233" i="1"/>
  <c r="BE233" i="1" s="1"/>
  <c r="BG233" i="1" s="1"/>
  <c r="AG233" i="1"/>
  <c r="AI232" i="1"/>
  <c r="AK232" i="1" s="1"/>
  <c r="AO233" i="1"/>
  <c r="AQ232" i="1"/>
  <c r="AS232" i="1" s="1"/>
  <c r="M239" i="1"/>
  <c r="O238" i="1"/>
  <c r="Q234" i="1"/>
  <c r="S233" i="1"/>
  <c r="AU233" i="1"/>
  <c r="AW233" i="1" s="1"/>
  <c r="AY233" i="1" s="1"/>
  <c r="BB233" i="1"/>
  <c r="BD233" i="1" s="1"/>
  <c r="BF233" i="1" s="1"/>
  <c r="V234" i="1"/>
  <c r="X233" i="1"/>
  <c r="AN233" i="1"/>
  <c r="AP232" i="1"/>
  <c r="AR232" i="1" s="1"/>
  <c r="AH233" i="1"/>
  <c r="AJ232" i="1"/>
  <c r="AL232" i="1" s="1"/>
  <c r="W236" i="1"/>
  <c r="Y235" i="1"/>
  <c r="G236" i="1" l="1"/>
  <c r="I235" i="1"/>
  <c r="L235" i="1"/>
  <c r="N234" i="1"/>
  <c r="H235" i="1"/>
  <c r="J234" i="1"/>
  <c r="W237" i="1"/>
  <c r="Y236" i="1"/>
  <c r="M240" i="1"/>
  <c r="O239" i="1"/>
  <c r="AH234" i="1"/>
  <c r="AJ233" i="1"/>
  <c r="AL233" i="1" s="1"/>
  <c r="Q235" i="1"/>
  <c r="S234" i="1"/>
  <c r="AU234" i="1"/>
  <c r="AW234" i="1" s="1"/>
  <c r="AY234" i="1" s="1"/>
  <c r="BB234" i="1"/>
  <c r="BD234" i="1" s="1"/>
  <c r="BF234" i="1" s="1"/>
  <c r="AO234" i="1"/>
  <c r="AQ233" i="1"/>
  <c r="AS233" i="1" s="1"/>
  <c r="AG234" i="1"/>
  <c r="AI233" i="1"/>
  <c r="AK233" i="1" s="1"/>
  <c r="AN234" i="1"/>
  <c r="AP233" i="1"/>
  <c r="AR233" i="1" s="1"/>
  <c r="V235" i="1"/>
  <c r="X234" i="1"/>
  <c r="R235" i="1"/>
  <c r="T234" i="1"/>
  <c r="AV234" i="1"/>
  <c r="AX234" i="1" s="1"/>
  <c r="AZ234" i="1" s="1"/>
  <c r="BC234" i="1"/>
  <c r="BE234" i="1" s="1"/>
  <c r="BG234" i="1" s="1"/>
  <c r="H236" i="1" l="1"/>
  <c r="J235" i="1"/>
  <c r="N235" i="1"/>
  <c r="L236" i="1"/>
  <c r="G237" i="1"/>
  <c r="I236" i="1"/>
  <c r="AO235" i="1"/>
  <c r="AQ234" i="1"/>
  <c r="AS234" i="1" s="1"/>
  <c r="Q236" i="1"/>
  <c r="S235" i="1"/>
  <c r="AU235" i="1"/>
  <c r="AW235" i="1" s="1"/>
  <c r="AY235" i="1" s="1"/>
  <c r="BB235" i="1"/>
  <c r="BD235" i="1" s="1"/>
  <c r="BF235" i="1" s="1"/>
  <c r="R236" i="1"/>
  <c r="T235" i="1"/>
  <c r="AV235" i="1"/>
  <c r="AX235" i="1" s="1"/>
  <c r="AZ235" i="1" s="1"/>
  <c r="BC235" i="1"/>
  <c r="BE235" i="1" s="1"/>
  <c r="BG235" i="1" s="1"/>
  <c r="V236" i="1"/>
  <c r="X235" i="1"/>
  <c r="AH235" i="1"/>
  <c r="AJ234" i="1"/>
  <c r="AL234" i="1" s="1"/>
  <c r="AN235" i="1"/>
  <c r="AP234" i="1"/>
  <c r="AR234" i="1" s="1"/>
  <c r="M241" i="1"/>
  <c r="O240" i="1"/>
  <c r="AG235" i="1"/>
  <c r="AI234" i="1"/>
  <c r="AK234" i="1" s="1"/>
  <c r="W238" i="1"/>
  <c r="Y237" i="1"/>
  <c r="G238" i="1" l="1"/>
  <c r="I237" i="1"/>
  <c r="L237" i="1"/>
  <c r="N236" i="1"/>
  <c r="J236" i="1"/>
  <c r="H237" i="1"/>
  <c r="AH236" i="1"/>
  <c r="AJ235" i="1"/>
  <c r="AL235" i="1" s="1"/>
  <c r="V237" i="1"/>
  <c r="X236" i="1"/>
  <c r="W239" i="1"/>
  <c r="Y238" i="1"/>
  <c r="AG236" i="1"/>
  <c r="AI235" i="1"/>
  <c r="AK235" i="1" s="1"/>
  <c r="M242" i="1"/>
  <c r="O241" i="1"/>
  <c r="R237" i="1"/>
  <c r="T236" i="1"/>
  <c r="AV236" i="1"/>
  <c r="AX236" i="1" s="1"/>
  <c r="AZ236" i="1" s="1"/>
  <c r="BC236" i="1"/>
  <c r="BE236" i="1" s="1"/>
  <c r="BG236" i="1" s="1"/>
  <c r="Q237" i="1"/>
  <c r="S236" i="1"/>
  <c r="AU236" i="1"/>
  <c r="AW236" i="1" s="1"/>
  <c r="AY236" i="1" s="1"/>
  <c r="BB236" i="1"/>
  <c r="BD236" i="1" s="1"/>
  <c r="BF236" i="1" s="1"/>
  <c r="AN236" i="1"/>
  <c r="AP235" i="1"/>
  <c r="AR235" i="1" s="1"/>
  <c r="AO236" i="1"/>
  <c r="AQ235" i="1"/>
  <c r="AS235" i="1" s="1"/>
  <c r="H238" i="1" l="1"/>
  <c r="J237" i="1"/>
  <c r="L238" i="1"/>
  <c r="N237" i="1"/>
  <c r="G239" i="1"/>
  <c r="I238" i="1"/>
  <c r="R238" i="1"/>
  <c r="T237" i="1"/>
  <c r="AV237" i="1"/>
  <c r="AX237" i="1" s="1"/>
  <c r="AZ237" i="1" s="1"/>
  <c r="BC237" i="1"/>
  <c r="BE237" i="1" s="1"/>
  <c r="BG237" i="1" s="1"/>
  <c r="AO237" i="1"/>
  <c r="AQ236" i="1"/>
  <c r="AS236" i="1" s="1"/>
  <c r="M243" i="1"/>
  <c r="O242" i="1"/>
  <c r="AN237" i="1"/>
  <c r="AP236" i="1"/>
  <c r="AR236" i="1" s="1"/>
  <c r="AG237" i="1"/>
  <c r="AI236" i="1"/>
  <c r="AK236" i="1" s="1"/>
  <c r="Q238" i="1"/>
  <c r="S237" i="1"/>
  <c r="AU237" i="1"/>
  <c r="AW237" i="1" s="1"/>
  <c r="AY237" i="1" s="1"/>
  <c r="BB237" i="1"/>
  <c r="BD237" i="1" s="1"/>
  <c r="BF237" i="1" s="1"/>
  <c r="W240" i="1"/>
  <c r="Y239" i="1"/>
  <c r="V238" i="1"/>
  <c r="X237" i="1"/>
  <c r="AH237" i="1"/>
  <c r="AJ236" i="1"/>
  <c r="AL236" i="1" s="1"/>
  <c r="G240" i="1" l="1"/>
  <c r="I239" i="1"/>
  <c r="L239" i="1"/>
  <c r="N238" i="1"/>
  <c r="H239" i="1"/>
  <c r="J238" i="1"/>
  <c r="Q239" i="1"/>
  <c r="S238" i="1"/>
  <c r="AU238" i="1"/>
  <c r="AW238" i="1" s="1"/>
  <c r="AY238" i="1" s="1"/>
  <c r="BB238" i="1"/>
  <c r="BD238" i="1" s="1"/>
  <c r="BF238" i="1" s="1"/>
  <c r="AG238" i="1"/>
  <c r="AI237" i="1"/>
  <c r="AK237" i="1" s="1"/>
  <c r="AN238" i="1"/>
  <c r="AP237" i="1"/>
  <c r="AR237" i="1" s="1"/>
  <c r="V239" i="1"/>
  <c r="X238" i="1"/>
  <c r="M244" i="1"/>
  <c r="O243" i="1"/>
  <c r="AO238" i="1"/>
  <c r="AQ237" i="1"/>
  <c r="AS237" i="1" s="1"/>
  <c r="W241" i="1"/>
  <c r="Y240" i="1"/>
  <c r="AH238" i="1"/>
  <c r="AJ237" i="1"/>
  <c r="AL237" i="1" s="1"/>
  <c r="R239" i="1"/>
  <c r="T238" i="1"/>
  <c r="AV238" i="1"/>
  <c r="AX238" i="1" s="1"/>
  <c r="AZ238" i="1" s="1"/>
  <c r="BC238" i="1"/>
  <c r="BE238" i="1" s="1"/>
  <c r="BG238" i="1" s="1"/>
  <c r="H240" i="1" l="1"/>
  <c r="J239" i="1"/>
  <c r="L240" i="1"/>
  <c r="N239" i="1"/>
  <c r="G241" i="1"/>
  <c r="I240" i="1"/>
  <c r="M245" i="1"/>
  <c r="O244" i="1"/>
  <c r="V240" i="1"/>
  <c r="X239" i="1"/>
  <c r="AN239" i="1"/>
  <c r="AP238" i="1"/>
  <c r="AR238" i="1" s="1"/>
  <c r="R240" i="1"/>
  <c r="T239" i="1"/>
  <c r="AV239" i="1"/>
  <c r="AX239" i="1" s="1"/>
  <c r="AZ239" i="1" s="1"/>
  <c r="BC239" i="1"/>
  <c r="BE239" i="1" s="1"/>
  <c r="BG239" i="1" s="1"/>
  <c r="AG239" i="1"/>
  <c r="AI238" i="1"/>
  <c r="AK238" i="1" s="1"/>
  <c r="AH239" i="1"/>
  <c r="AJ238" i="1"/>
  <c r="AL238" i="1" s="1"/>
  <c r="W242" i="1"/>
  <c r="Y241" i="1"/>
  <c r="AO239" i="1"/>
  <c r="AQ238" i="1"/>
  <c r="AS238" i="1" s="1"/>
  <c r="Q240" i="1"/>
  <c r="S239" i="1"/>
  <c r="AU239" i="1"/>
  <c r="AW239" i="1" s="1"/>
  <c r="AY239" i="1" s="1"/>
  <c r="BB239" i="1"/>
  <c r="BD239" i="1" s="1"/>
  <c r="BF239" i="1" s="1"/>
  <c r="G242" i="1" l="1"/>
  <c r="I241" i="1"/>
  <c r="L241" i="1"/>
  <c r="N240" i="1"/>
  <c r="H241" i="1"/>
  <c r="J240" i="1"/>
  <c r="AH240" i="1"/>
  <c r="AJ239" i="1"/>
  <c r="AL239" i="1" s="1"/>
  <c r="AG240" i="1"/>
  <c r="AI239" i="1"/>
  <c r="AK239" i="1" s="1"/>
  <c r="Q241" i="1"/>
  <c r="S240" i="1"/>
  <c r="AU240" i="1"/>
  <c r="AW240" i="1" s="1"/>
  <c r="AY240" i="1" s="1"/>
  <c r="BB240" i="1"/>
  <c r="BD240" i="1" s="1"/>
  <c r="BF240" i="1" s="1"/>
  <c r="R241" i="1"/>
  <c r="T240" i="1"/>
  <c r="AV240" i="1"/>
  <c r="AX240" i="1" s="1"/>
  <c r="AZ240" i="1" s="1"/>
  <c r="BC240" i="1"/>
  <c r="BE240" i="1" s="1"/>
  <c r="BG240" i="1" s="1"/>
  <c r="AN240" i="1"/>
  <c r="AP239" i="1"/>
  <c r="AR239" i="1" s="1"/>
  <c r="AO240" i="1"/>
  <c r="AQ239" i="1"/>
  <c r="AS239" i="1" s="1"/>
  <c r="V241" i="1"/>
  <c r="X240" i="1"/>
  <c r="W243" i="1"/>
  <c r="Y242" i="1"/>
  <c r="M246" i="1"/>
  <c r="O245" i="1"/>
  <c r="H242" i="1" l="1"/>
  <c r="J241" i="1"/>
  <c r="L242" i="1"/>
  <c r="N241" i="1"/>
  <c r="I242" i="1"/>
  <c r="G243" i="1"/>
  <c r="AN241" i="1"/>
  <c r="AP240" i="1"/>
  <c r="AR240" i="1" s="1"/>
  <c r="M247" i="1"/>
  <c r="O246" i="1"/>
  <c r="W244" i="1"/>
  <c r="Y243" i="1"/>
  <c r="R242" i="1"/>
  <c r="T241" i="1"/>
  <c r="AV241" i="1"/>
  <c r="AX241" i="1" s="1"/>
  <c r="AZ241" i="1" s="1"/>
  <c r="BC241" i="1"/>
  <c r="BE241" i="1" s="1"/>
  <c r="BG241" i="1" s="1"/>
  <c r="V242" i="1"/>
  <c r="X241" i="1"/>
  <c r="Q242" i="1"/>
  <c r="S241" i="1"/>
  <c r="AU241" i="1"/>
  <c r="AW241" i="1" s="1"/>
  <c r="AY241" i="1" s="1"/>
  <c r="BB241" i="1"/>
  <c r="BD241" i="1" s="1"/>
  <c r="BF241" i="1" s="1"/>
  <c r="AG241" i="1"/>
  <c r="AI240" i="1"/>
  <c r="AK240" i="1" s="1"/>
  <c r="AO241" i="1"/>
  <c r="AQ240" i="1"/>
  <c r="AS240" i="1" s="1"/>
  <c r="AH241" i="1"/>
  <c r="AJ240" i="1"/>
  <c r="AL240" i="1" s="1"/>
  <c r="G244" i="1" l="1"/>
  <c r="I243" i="1"/>
  <c r="L243" i="1"/>
  <c r="N242" i="1"/>
  <c r="H243" i="1"/>
  <c r="J242" i="1"/>
  <c r="V243" i="1"/>
  <c r="X242" i="1"/>
  <c r="AH242" i="1"/>
  <c r="AJ241" i="1"/>
  <c r="AL241" i="1" s="1"/>
  <c r="AO242" i="1"/>
  <c r="AQ241" i="1"/>
  <c r="AS241" i="1" s="1"/>
  <c r="R243" i="1"/>
  <c r="T242" i="1"/>
  <c r="AV242" i="1"/>
  <c r="AX242" i="1" s="1"/>
  <c r="AZ242" i="1" s="1"/>
  <c r="BC242" i="1"/>
  <c r="BE242" i="1" s="1"/>
  <c r="BG242" i="1" s="1"/>
  <c r="AG242" i="1"/>
  <c r="AI241" i="1"/>
  <c r="AK241" i="1" s="1"/>
  <c r="W245" i="1"/>
  <c r="Y244" i="1"/>
  <c r="M248" i="1"/>
  <c r="O247" i="1"/>
  <c r="Q243" i="1"/>
  <c r="S242" i="1"/>
  <c r="AU242" i="1"/>
  <c r="AW242" i="1" s="1"/>
  <c r="AY242" i="1" s="1"/>
  <c r="BB242" i="1"/>
  <c r="BD242" i="1" s="1"/>
  <c r="BF242" i="1" s="1"/>
  <c r="AN242" i="1"/>
  <c r="AP241" i="1"/>
  <c r="AR241" i="1" s="1"/>
  <c r="H244" i="1" l="1"/>
  <c r="J243" i="1"/>
  <c r="L244" i="1"/>
  <c r="N243" i="1"/>
  <c r="G245" i="1"/>
  <c r="I244" i="1"/>
  <c r="W246" i="1"/>
  <c r="Y245" i="1"/>
  <c r="AG243" i="1"/>
  <c r="AI242" i="1"/>
  <c r="AK242" i="1" s="1"/>
  <c r="AN243" i="1"/>
  <c r="AP242" i="1"/>
  <c r="AR242" i="1" s="1"/>
  <c r="R244" i="1"/>
  <c r="T243" i="1"/>
  <c r="AV243" i="1"/>
  <c r="AX243" i="1" s="1"/>
  <c r="AZ243" i="1" s="1"/>
  <c r="BC243" i="1"/>
  <c r="BE243" i="1" s="1"/>
  <c r="BG243" i="1" s="1"/>
  <c r="AO243" i="1"/>
  <c r="AQ242" i="1"/>
  <c r="AS242" i="1" s="1"/>
  <c r="AH243" i="1"/>
  <c r="AJ242" i="1"/>
  <c r="AL242" i="1" s="1"/>
  <c r="V244" i="1"/>
  <c r="X243" i="1"/>
  <c r="Q244" i="1"/>
  <c r="S243" i="1"/>
  <c r="AU243" i="1"/>
  <c r="AW243" i="1" s="1"/>
  <c r="AY243" i="1" s="1"/>
  <c r="BB243" i="1"/>
  <c r="BD243" i="1" s="1"/>
  <c r="BF243" i="1" s="1"/>
  <c r="M249" i="1"/>
  <c r="O248" i="1"/>
  <c r="G246" i="1" l="1"/>
  <c r="I245" i="1"/>
  <c r="L245" i="1"/>
  <c r="N244" i="1"/>
  <c r="H245" i="1"/>
  <c r="J244" i="1"/>
  <c r="AH244" i="1"/>
  <c r="AJ243" i="1"/>
  <c r="AL243" i="1" s="1"/>
  <c r="AO244" i="1"/>
  <c r="AQ243" i="1"/>
  <c r="AS243" i="1" s="1"/>
  <c r="M250" i="1"/>
  <c r="O249" i="1"/>
  <c r="R245" i="1"/>
  <c r="T244" i="1"/>
  <c r="AV244" i="1"/>
  <c r="AX244" i="1" s="1"/>
  <c r="AZ244" i="1" s="1"/>
  <c r="BC244" i="1"/>
  <c r="BE244" i="1" s="1"/>
  <c r="BG244" i="1" s="1"/>
  <c r="AN244" i="1"/>
  <c r="AP243" i="1"/>
  <c r="AR243" i="1" s="1"/>
  <c r="Q245" i="1"/>
  <c r="S244" i="1"/>
  <c r="AU244" i="1"/>
  <c r="AW244" i="1" s="1"/>
  <c r="AY244" i="1" s="1"/>
  <c r="BB244" i="1"/>
  <c r="BD244" i="1" s="1"/>
  <c r="BF244" i="1" s="1"/>
  <c r="AG244" i="1"/>
  <c r="AI243" i="1"/>
  <c r="AK243" i="1" s="1"/>
  <c r="V245" i="1"/>
  <c r="X244" i="1"/>
  <c r="W247" i="1"/>
  <c r="Y246" i="1"/>
  <c r="H246" i="1" l="1"/>
  <c r="J245" i="1"/>
  <c r="L246" i="1"/>
  <c r="N245" i="1"/>
  <c r="G247" i="1"/>
  <c r="I246" i="1"/>
  <c r="R246" i="1"/>
  <c r="T245" i="1"/>
  <c r="AV245" i="1"/>
  <c r="AX245" i="1" s="1"/>
  <c r="AZ245" i="1" s="1"/>
  <c r="BC245" i="1"/>
  <c r="BE245" i="1" s="1"/>
  <c r="BG245" i="1" s="1"/>
  <c r="W248" i="1"/>
  <c r="Y247" i="1"/>
  <c r="M251" i="1"/>
  <c r="O250" i="1"/>
  <c r="V246" i="1"/>
  <c r="X245" i="1"/>
  <c r="AG245" i="1"/>
  <c r="AI244" i="1"/>
  <c r="AK244" i="1" s="1"/>
  <c r="AO245" i="1"/>
  <c r="AQ244" i="1"/>
  <c r="AS244" i="1" s="1"/>
  <c r="Q246" i="1"/>
  <c r="S245" i="1"/>
  <c r="AU245" i="1"/>
  <c r="AW245" i="1" s="1"/>
  <c r="AY245" i="1" s="1"/>
  <c r="BB245" i="1"/>
  <c r="BD245" i="1" s="1"/>
  <c r="BF245" i="1" s="1"/>
  <c r="AN245" i="1"/>
  <c r="AP244" i="1"/>
  <c r="AR244" i="1" s="1"/>
  <c r="AH245" i="1"/>
  <c r="AJ244" i="1"/>
  <c r="AL244" i="1" s="1"/>
  <c r="G248" i="1" l="1"/>
  <c r="I247" i="1"/>
  <c r="L247" i="1"/>
  <c r="N246" i="1"/>
  <c r="H247" i="1"/>
  <c r="J246" i="1"/>
  <c r="AO246" i="1"/>
  <c r="AQ245" i="1"/>
  <c r="AS245" i="1" s="1"/>
  <c r="AG246" i="1"/>
  <c r="AI245" i="1"/>
  <c r="AK245" i="1" s="1"/>
  <c r="AH246" i="1"/>
  <c r="AJ245" i="1"/>
  <c r="AL245" i="1" s="1"/>
  <c r="V247" i="1"/>
  <c r="X246" i="1"/>
  <c r="AN246" i="1"/>
  <c r="AP245" i="1"/>
  <c r="AR245" i="1" s="1"/>
  <c r="M252" i="1"/>
  <c r="O251" i="1"/>
  <c r="W249" i="1"/>
  <c r="Y248" i="1"/>
  <c r="Q247" i="1"/>
  <c r="S246" i="1"/>
  <c r="AU246" i="1"/>
  <c r="AW246" i="1" s="1"/>
  <c r="AY246" i="1" s="1"/>
  <c r="BB246" i="1"/>
  <c r="BD246" i="1" s="1"/>
  <c r="BF246" i="1" s="1"/>
  <c r="R247" i="1"/>
  <c r="T246" i="1"/>
  <c r="AV246" i="1"/>
  <c r="AX246" i="1" s="1"/>
  <c r="AZ246" i="1" s="1"/>
  <c r="BC246" i="1"/>
  <c r="BE246" i="1" s="1"/>
  <c r="BG246" i="1" s="1"/>
  <c r="H248" i="1" l="1"/>
  <c r="J247" i="1"/>
  <c r="N247" i="1"/>
  <c r="L248" i="1"/>
  <c r="G249" i="1"/>
  <c r="I248" i="1"/>
  <c r="AN247" i="1"/>
  <c r="AP246" i="1"/>
  <c r="AR246" i="1" s="1"/>
  <c r="V248" i="1"/>
  <c r="X247" i="1"/>
  <c r="R248" i="1"/>
  <c r="T247" i="1"/>
  <c r="AV247" i="1"/>
  <c r="AX247" i="1" s="1"/>
  <c r="AZ247" i="1" s="1"/>
  <c r="BC247" i="1"/>
  <c r="BE247" i="1" s="1"/>
  <c r="BG247" i="1" s="1"/>
  <c r="AH247" i="1"/>
  <c r="AJ246" i="1"/>
  <c r="AL246" i="1" s="1"/>
  <c r="M253" i="1"/>
  <c r="O252" i="1"/>
  <c r="Q248" i="1"/>
  <c r="S247" i="1"/>
  <c r="AU247" i="1"/>
  <c r="AW247" i="1" s="1"/>
  <c r="AY247" i="1" s="1"/>
  <c r="BB247" i="1"/>
  <c r="BD247" i="1" s="1"/>
  <c r="BF247" i="1" s="1"/>
  <c r="AG247" i="1"/>
  <c r="AI246" i="1"/>
  <c r="AK246" i="1" s="1"/>
  <c r="W250" i="1"/>
  <c r="Y249" i="1"/>
  <c r="AO247" i="1"/>
  <c r="AQ246" i="1"/>
  <c r="AS246" i="1" s="1"/>
  <c r="G250" i="1" l="1"/>
  <c r="I249" i="1"/>
  <c r="L249" i="1"/>
  <c r="N248" i="1"/>
  <c r="H249" i="1"/>
  <c r="J248" i="1"/>
  <c r="M254" i="1"/>
  <c r="O253" i="1"/>
  <c r="AH248" i="1"/>
  <c r="AJ247" i="1"/>
  <c r="AL247" i="1" s="1"/>
  <c r="AO248" i="1"/>
  <c r="AQ247" i="1"/>
  <c r="AS247" i="1" s="1"/>
  <c r="W251" i="1"/>
  <c r="Y250" i="1"/>
  <c r="R249" i="1"/>
  <c r="T248" i="1"/>
  <c r="AV248" i="1"/>
  <c r="AX248" i="1" s="1"/>
  <c r="AZ248" i="1" s="1"/>
  <c r="BC248" i="1"/>
  <c r="BE248" i="1" s="1"/>
  <c r="BG248" i="1" s="1"/>
  <c r="AG248" i="1"/>
  <c r="AI247" i="1"/>
  <c r="AK247" i="1" s="1"/>
  <c r="V249" i="1"/>
  <c r="X248" i="1"/>
  <c r="AN248" i="1"/>
  <c r="AP247" i="1"/>
  <c r="AR247" i="1" s="1"/>
  <c r="Q249" i="1"/>
  <c r="S248" i="1"/>
  <c r="AU248" i="1"/>
  <c r="AW248" i="1" s="1"/>
  <c r="AY248" i="1" s="1"/>
  <c r="BB248" i="1"/>
  <c r="BD248" i="1" s="1"/>
  <c r="BF248" i="1" s="1"/>
  <c r="H250" i="1" l="1"/>
  <c r="J249" i="1"/>
  <c r="L250" i="1"/>
  <c r="N249" i="1"/>
  <c r="G251" i="1"/>
  <c r="I250" i="1"/>
  <c r="R250" i="1"/>
  <c r="T249" i="1"/>
  <c r="AV249" i="1"/>
  <c r="AX249" i="1" s="1"/>
  <c r="AZ249" i="1" s="1"/>
  <c r="BC249" i="1"/>
  <c r="BE249" i="1" s="1"/>
  <c r="BG249" i="1" s="1"/>
  <c r="AG249" i="1"/>
  <c r="AI248" i="1"/>
  <c r="AK248" i="1" s="1"/>
  <c r="W252" i="1"/>
  <c r="Y251" i="1"/>
  <c r="AO249" i="1"/>
  <c r="AQ248" i="1"/>
  <c r="AS248" i="1" s="1"/>
  <c r="Q250" i="1"/>
  <c r="S249" i="1"/>
  <c r="AU249" i="1"/>
  <c r="AW249" i="1" s="1"/>
  <c r="AY249" i="1" s="1"/>
  <c r="BB249" i="1"/>
  <c r="BD249" i="1" s="1"/>
  <c r="BF249" i="1" s="1"/>
  <c r="AH249" i="1"/>
  <c r="AJ248" i="1"/>
  <c r="AL248" i="1" s="1"/>
  <c r="AN249" i="1"/>
  <c r="AP248" i="1"/>
  <c r="AR248" i="1" s="1"/>
  <c r="M255" i="1"/>
  <c r="AC4" i="1" s="1"/>
  <c r="O254" i="1"/>
  <c r="O255" i="1" s="1"/>
  <c r="AC9" i="1" s="1"/>
  <c r="V250" i="1"/>
  <c r="X249" i="1"/>
  <c r="G252" i="1" l="1"/>
  <c r="I251" i="1"/>
  <c r="L251" i="1"/>
  <c r="N250" i="1"/>
  <c r="H251" i="1"/>
  <c r="J250" i="1"/>
  <c r="AO250" i="1"/>
  <c r="AQ249" i="1"/>
  <c r="AS249" i="1" s="1"/>
  <c r="W253" i="1"/>
  <c r="Y252" i="1"/>
  <c r="V251" i="1"/>
  <c r="X250" i="1"/>
  <c r="AG250" i="1"/>
  <c r="AI249" i="1"/>
  <c r="AK249" i="1" s="1"/>
  <c r="AH250" i="1"/>
  <c r="AJ249" i="1"/>
  <c r="AL249" i="1" s="1"/>
  <c r="Q251" i="1"/>
  <c r="S250" i="1"/>
  <c r="AU250" i="1"/>
  <c r="AW250" i="1" s="1"/>
  <c r="AY250" i="1" s="1"/>
  <c r="BB250" i="1"/>
  <c r="BD250" i="1" s="1"/>
  <c r="BF250" i="1" s="1"/>
  <c r="AN250" i="1"/>
  <c r="AP249" i="1"/>
  <c r="AR249" i="1" s="1"/>
  <c r="R251" i="1"/>
  <c r="T250" i="1"/>
  <c r="AV250" i="1"/>
  <c r="AX250" i="1" s="1"/>
  <c r="AZ250" i="1" s="1"/>
  <c r="BC250" i="1"/>
  <c r="BE250" i="1" s="1"/>
  <c r="BG250" i="1" s="1"/>
  <c r="H252" i="1" l="1"/>
  <c r="J251" i="1"/>
  <c r="L252" i="1"/>
  <c r="N251" i="1"/>
  <c r="G253" i="1"/>
  <c r="I252" i="1"/>
  <c r="AN251" i="1"/>
  <c r="AP250" i="1"/>
  <c r="AR250" i="1" s="1"/>
  <c r="Q252" i="1"/>
  <c r="S251" i="1"/>
  <c r="AU251" i="1"/>
  <c r="AW251" i="1" s="1"/>
  <c r="AY251" i="1" s="1"/>
  <c r="BB251" i="1"/>
  <c r="BD251" i="1" s="1"/>
  <c r="BF251" i="1" s="1"/>
  <c r="AH251" i="1"/>
  <c r="AJ250" i="1"/>
  <c r="AL250" i="1" s="1"/>
  <c r="AG251" i="1"/>
  <c r="AI250" i="1"/>
  <c r="AK250" i="1" s="1"/>
  <c r="V252" i="1"/>
  <c r="X251" i="1"/>
  <c r="W254" i="1"/>
  <c r="Y253" i="1"/>
  <c r="R252" i="1"/>
  <c r="T251" i="1"/>
  <c r="AV251" i="1"/>
  <c r="AX251" i="1" s="1"/>
  <c r="AZ251" i="1" s="1"/>
  <c r="BC251" i="1"/>
  <c r="BE251" i="1" s="1"/>
  <c r="BG251" i="1" s="1"/>
  <c r="AO251" i="1"/>
  <c r="AQ250" i="1"/>
  <c r="AS250" i="1" s="1"/>
  <c r="G254" i="1" l="1"/>
  <c r="I253" i="1"/>
  <c r="L253" i="1"/>
  <c r="N252" i="1"/>
  <c r="H253" i="1"/>
  <c r="J252" i="1"/>
  <c r="R253" i="1"/>
  <c r="T252" i="1"/>
  <c r="AV252" i="1"/>
  <c r="AX252" i="1" s="1"/>
  <c r="AZ252" i="1" s="1"/>
  <c r="BC252" i="1"/>
  <c r="BE252" i="1" s="1"/>
  <c r="BG252" i="1" s="1"/>
  <c r="W255" i="1"/>
  <c r="AC6" i="1" s="1"/>
  <c r="Y254" i="1"/>
  <c r="Y255" i="1" s="1"/>
  <c r="AC11" i="1" s="1"/>
  <c r="V253" i="1"/>
  <c r="X252" i="1"/>
  <c r="AG252" i="1"/>
  <c r="AI251" i="1"/>
  <c r="AK251" i="1" s="1"/>
  <c r="AH252" i="1"/>
  <c r="AJ251" i="1"/>
  <c r="AL251" i="1" s="1"/>
  <c r="AO252" i="1"/>
  <c r="AQ251" i="1"/>
  <c r="AS251" i="1" s="1"/>
  <c r="Q253" i="1"/>
  <c r="S252" i="1"/>
  <c r="AU252" i="1"/>
  <c r="AW252" i="1" s="1"/>
  <c r="AY252" i="1" s="1"/>
  <c r="BB252" i="1"/>
  <c r="BD252" i="1" s="1"/>
  <c r="BF252" i="1" s="1"/>
  <c r="AN252" i="1"/>
  <c r="AP251" i="1"/>
  <c r="AR251" i="1" s="1"/>
  <c r="H254" i="1" l="1"/>
  <c r="J253" i="1"/>
  <c r="L254" i="1"/>
  <c r="N253" i="1"/>
  <c r="G255" i="1"/>
  <c r="AB3" i="1" s="1"/>
  <c r="I254" i="1"/>
  <c r="I255" i="1" s="1"/>
  <c r="AB8" i="1" s="1"/>
  <c r="Q254" i="1"/>
  <c r="S253" i="1"/>
  <c r="AU253" i="1"/>
  <c r="AW253" i="1" s="1"/>
  <c r="AY253" i="1" s="1"/>
  <c r="BB253" i="1"/>
  <c r="BD253" i="1" s="1"/>
  <c r="BF253" i="1" s="1"/>
  <c r="AO253" i="1"/>
  <c r="AQ253" i="1" s="1"/>
  <c r="AS253" i="1" s="1"/>
  <c r="AQ252" i="1"/>
  <c r="AS252" i="1" s="1"/>
  <c r="AH253" i="1"/>
  <c r="AJ252" i="1"/>
  <c r="AL252" i="1" s="1"/>
  <c r="AG253" i="1"/>
  <c r="AI252" i="1"/>
  <c r="AK252" i="1" s="1"/>
  <c r="V254" i="1"/>
  <c r="X253" i="1"/>
  <c r="AN253" i="1"/>
  <c r="AP253" i="1" s="1"/>
  <c r="AR253" i="1" s="1"/>
  <c r="AP252" i="1"/>
  <c r="AR252" i="1" s="1"/>
  <c r="R254" i="1"/>
  <c r="T253" i="1"/>
  <c r="AV253" i="1"/>
  <c r="AX253" i="1" s="1"/>
  <c r="AZ253" i="1" s="1"/>
  <c r="BC253" i="1"/>
  <c r="BE253" i="1" s="1"/>
  <c r="BG253" i="1" s="1"/>
  <c r="L255" i="1" l="1"/>
  <c r="AB4" i="1" s="1"/>
  <c r="N254" i="1"/>
  <c r="N255" i="1" s="1"/>
  <c r="AB9" i="1" s="1"/>
  <c r="H255" i="1"/>
  <c r="AC3" i="1" s="1"/>
  <c r="J254" i="1"/>
  <c r="J255" i="1" s="1"/>
  <c r="AC8" i="1" s="1"/>
  <c r="R255" i="1"/>
  <c r="AC5" i="1" s="1"/>
  <c r="AO254" i="1"/>
  <c r="AQ254" i="1" s="1"/>
  <c r="AS254" i="1" s="1"/>
  <c r="AS255" i="1" s="1"/>
  <c r="T254" i="1"/>
  <c r="T255" i="1" s="1"/>
  <c r="AC10" i="1" s="1"/>
  <c r="AV254" i="1"/>
  <c r="AX254" i="1" s="1"/>
  <c r="AZ254" i="1" s="1"/>
  <c r="AZ255" i="1" s="1"/>
  <c r="BC254" i="1"/>
  <c r="BE254" i="1" s="1"/>
  <c r="BG254" i="1" s="1"/>
  <c r="BG255" i="1" s="1"/>
  <c r="V255" i="1"/>
  <c r="AB6" i="1" s="1"/>
  <c r="X254" i="1"/>
  <c r="X255" i="1" s="1"/>
  <c r="AB11" i="1" s="1"/>
  <c r="AG254" i="1"/>
  <c r="AI253" i="1"/>
  <c r="AK253" i="1" s="1"/>
  <c r="AH254" i="1"/>
  <c r="AJ253" i="1"/>
  <c r="AL253" i="1" s="1"/>
  <c r="Q255" i="1"/>
  <c r="AB5" i="1" s="1"/>
  <c r="AN254" i="1"/>
  <c r="AP254" i="1" s="1"/>
  <c r="AR254" i="1" s="1"/>
  <c r="AR255" i="1" s="1"/>
  <c r="S254" i="1"/>
  <c r="S255" i="1" s="1"/>
  <c r="AB10" i="1" s="1"/>
  <c r="AU254" i="1"/>
  <c r="AW254" i="1" s="1"/>
  <c r="AY254" i="1" s="1"/>
  <c r="AY255" i="1" s="1"/>
  <c r="BB254" i="1"/>
  <c r="BD254" i="1" s="1"/>
  <c r="BF254" i="1" s="1"/>
  <c r="BF255" i="1" s="1"/>
  <c r="AN255" i="1" l="1"/>
  <c r="AP255" i="1" s="1"/>
  <c r="AU255" i="1"/>
  <c r="AW255" i="1" s="1"/>
  <c r="BB255" i="1"/>
  <c r="BD255" i="1" s="1"/>
  <c r="AH255" i="1"/>
  <c r="AJ255" i="1" s="1"/>
  <c r="AJ254" i="1"/>
  <c r="AL254" i="1" s="1"/>
  <c r="AL255" i="1" s="1"/>
  <c r="AG255" i="1"/>
  <c r="AI255" i="1" s="1"/>
  <c r="AI254" i="1"/>
  <c r="AK254" i="1" s="1"/>
  <c r="AK255" i="1" s="1"/>
  <c r="AO255" i="1"/>
  <c r="AQ255" i="1" s="1"/>
  <c r="AV255" i="1"/>
  <c r="AX255" i="1" s="1"/>
  <c r="BC255" i="1"/>
  <c r="BE2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<sst xmlns="http://schemas.openxmlformats.org/spreadsheetml/2006/main" count="183" uniqueCount="61">
  <si>
    <t>Data</t>
  </si>
  <si>
    <t>Exponential Smoothning Method</t>
  </si>
  <si>
    <t>Date</t>
  </si>
  <si>
    <t>Period</t>
  </si>
  <si>
    <t>AMZN</t>
  </si>
  <si>
    <t>NFLX</t>
  </si>
  <si>
    <t>MAPE AMZN</t>
  </si>
  <si>
    <t>MAPE NFLX</t>
  </si>
  <si>
    <t>Af(t) AMZN</t>
  </si>
  <si>
    <t>Af(t) NFLX</t>
  </si>
  <si>
    <t>F(t) α = 0.60</t>
  </si>
  <si>
    <t>F(t) α = 0.80</t>
  </si>
  <si>
    <t>F(t) α = 0.20</t>
  </si>
  <si>
    <t>F(t) α = 0.40</t>
  </si>
  <si>
    <t>Adjusted Exponential Smoothing F(t) α = 0.60</t>
  </si>
  <si>
    <t>T(t) β = 0.20</t>
  </si>
  <si>
    <t>T(t) β = 0.40</t>
  </si>
  <si>
    <t>T(t) β = 0.60</t>
  </si>
  <si>
    <t>T(t) β = 0.80</t>
  </si>
  <si>
    <t>5-Period Weighted Moving Average</t>
  </si>
  <si>
    <t>5P-WMA AMZN</t>
  </si>
  <si>
    <t>5P-WMA NFLX</t>
  </si>
  <si>
    <t xml:space="preserve">Actual Values </t>
  </si>
  <si>
    <t>Slope</t>
  </si>
  <si>
    <t>Intercept</t>
  </si>
  <si>
    <t>Correlation R</t>
  </si>
  <si>
    <t>Determination R2</t>
  </si>
  <si>
    <t>Predicted AMZN</t>
  </si>
  <si>
    <t>Predicted NFLX</t>
  </si>
  <si>
    <t>Residual AMZN</t>
  </si>
  <si>
    <t>Residual NFLX</t>
  </si>
  <si>
    <t>Residual = Obs - Pred</t>
  </si>
  <si>
    <t>Equations</t>
  </si>
  <si>
    <t>Mean</t>
  </si>
  <si>
    <t>z = (x-mean(x))/sd(x)</t>
  </si>
  <si>
    <t>Rank i</t>
  </si>
  <si>
    <t>(i-0.5)/n</t>
  </si>
  <si>
    <t>Std z values</t>
  </si>
  <si>
    <t>Normality Probabilty PlotStandardized Residuals</t>
  </si>
  <si>
    <t>Chi-squared Goodness of fit test</t>
  </si>
  <si>
    <t>Sample size</t>
  </si>
  <si>
    <t>NLFX</t>
  </si>
  <si>
    <t>Min</t>
  </si>
  <si>
    <t>Max</t>
  </si>
  <si>
    <t>Range</t>
  </si>
  <si>
    <t>Std Dev</t>
  </si>
  <si>
    <t>Probability</t>
  </si>
  <si>
    <t>Bin</t>
  </si>
  <si>
    <t>Class Width</t>
  </si>
  <si>
    <t>Expected</t>
  </si>
  <si>
    <t>Observed</t>
  </si>
  <si>
    <t>Chi-Sq</t>
  </si>
  <si>
    <t>DF</t>
  </si>
  <si>
    <t>Test-Statistic</t>
  </si>
  <si>
    <t>P-value</t>
  </si>
  <si>
    <t>Prediction</t>
  </si>
  <si>
    <t>MAPE</t>
  </si>
  <si>
    <t>Lower</t>
  </si>
  <si>
    <t>Upper</t>
  </si>
  <si>
    <t>Predicted Values for Period 253</t>
  </si>
  <si>
    <t>Predicted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</si>
</sst>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0" fontId="16" fillId="33" borderId="18" xfId="1" applyNumberFormat="1" applyFont="1" applyFill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2" fontId="0" fillId="0" borderId="14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19" xfId="0" applyBorder="1"/>
    <xf numFmtId="0" fontId="0" fillId="0" borderId="21" xfId="0" applyBorder="1"/>
    <xf numFmtId="2" fontId="16" fillId="33" borderId="16" xfId="0" applyNumberFormat="1" applyFont="1" applyFill="1" applyBorder="1" applyAlignment="1">
      <alignment horizontal="center"/>
    </xf>
    <xf numFmtId="2" fontId="16" fillId="33" borderId="14" xfId="0" applyNumberFormat="1" applyFont="1" applyFill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6" fillId="0" borderId="16" xfId="0" applyFont="1" applyBorder="1"/>
    <xf numFmtId="2" fontId="16" fillId="0" borderId="18" xfId="0" applyNumberFormat="1" applyFon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16" fillId="33" borderId="25" xfId="0" applyNumberFormat="1" applyFont="1" applyFill="1" applyBorder="1" applyAlignment="1">
      <alignment horizontal="center"/>
    </xf>
    <xf numFmtId="2" fontId="16" fillId="33" borderId="26" xfId="0" applyNumberFormat="1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27" xfId="0" applyBorder="1"/>
    <xf numFmtId="0" fontId="0" fillId="0" borderId="25" xfId="0" applyBorder="1"/>
    <xf numFmtId="164" fontId="0" fillId="0" borderId="15" xfId="0" applyNumberFormat="1" applyBorder="1" applyAlignment="1">
      <alignment horizontal="center"/>
    </xf>
    <xf numFmtId="10" fontId="16" fillId="33" borderId="16" xfId="1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2" fontId="16" fillId="0" borderId="13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16" fillId="0" borderId="0" xfId="0" applyFont="1"/>
    <xf numFmtId="10" fontId="16" fillId="0" borderId="0" xfId="1" applyNumberFormat="1" applyFont="1" applyFill="1" applyBorder="1" applyAlignment="1">
      <alignment horizontal="center"/>
    </xf>
    <xf numFmtId="0" fontId="0" fillId="0" borderId="10" xfId="0" applyBorder="1"/>
    <xf numFmtId="165" fontId="16" fillId="0" borderId="10" xfId="0" applyNumberFormat="1" applyFont="1" applyBorder="1" applyAlignment="1">
      <alignment horizontal="center"/>
    </xf>
    <xf numFmtId="165" fontId="0" fillId="0" borderId="10" xfId="0" applyNumberFormat="1" applyBorder="1"/>
    <xf numFmtId="1" fontId="0" fillId="0" borderId="10" xfId="0" applyNumberFormat="1" applyBorder="1"/>
    <xf numFmtId="165" fontId="0" fillId="0" borderId="17" xfId="0" applyNumberFormat="1" applyBorder="1"/>
    <xf numFmtId="1" fontId="0" fillId="0" borderId="17" xfId="0" applyNumberFormat="1" applyBorder="1"/>
    <xf numFmtId="0" fontId="0" fillId="0" borderId="18" xfId="0" applyBorder="1"/>
    <xf numFmtId="0" fontId="16" fillId="0" borderId="12" xfId="0" applyFont="1" applyBorder="1"/>
    <xf numFmtId="2" fontId="16" fillId="0" borderId="12" xfId="0" applyNumberFormat="1" applyFont="1" applyBorder="1" applyAlignment="1">
      <alignment horizontal="center"/>
    </xf>
    <xf numFmtId="0" fontId="16" fillId="0" borderId="13" xfId="0" applyFont="1" applyBorder="1"/>
    <xf numFmtId="165" fontId="16" fillId="33" borderId="10" xfId="0" applyNumberFormat="1" applyFont="1" applyFill="1" applyBorder="1" applyAlignment="1">
      <alignment horizontal="center"/>
    </xf>
    <xf numFmtId="165" fontId="16" fillId="33" borderId="15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10" fontId="18" fillId="33" borderId="17" xfId="1" applyNumberFormat="1" applyFont="1" applyFill="1" applyBorder="1" applyAlignment="1">
      <alignment horizontal="center"/>
    </xf>
    <xf numFmtId="10" fontId="18" fillId="33" borderId="18" xfId="1" applyNumberFormat="1" applyFont="1" applyFill="1" applyBorder="1" applyAlignment="1">
      <alignment horizontal="center"/>
    </xf>
    <xf numFmtId="10" fontId="16" fillId="33" borderId="0" xfId="1" applyNumberFormat="1" applyFont="1" applyFill="1" applyBorder="1" applyAlignment="1">
      <alignment horizontal="center"/>
    </xf>
    <xf numFmtId="10" fontId="16" fillId="33" borderId="10" xfId="1" applyNumberFormat="1" applyFon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0" fontId="16" fillId="0" borderId="29" xfId="0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0" fillId="0" borderId="29" xfId="0" applyBorder="1"/>
    <xf numFmtId="0" fontId="16" fillId="0" borderId="31" xfId="0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0" fontId="16" fillId="0" borderId="10" xfId="0" applyFont="1" applyBorder="1"/>
    <xf numFmtId="166" fontId="0" fillId="0" borderId="10" xfId="0" applyNumberFormat="1" applyBorder="1" applyAlignment="1">
      <alignment horizontal="center"/>
    </xf>
    <xf numFmtId="10" fontId="18" fillId="0" borderId="0" xfId="1" applyNumberFormat="1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2" fontId="16" fillId="33" borderId="34" xfId="0" applyNumberFormat="1" applyFont="1" applyFill="1" applyBorder="1" applyAlignment="1">
      <alignment horizontal="center"/>
    </xf>
    <xf numFmtId="10" fontId="16" fillId="33" borderId="34" xfId="1" applyNumberFormat="1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10" fontId="16" fillId="33" borderId="35" xfId="1" applyNumberFormat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2" fontId="0" fillId="0" borderId="34" xfId="0" applyNumberFormat="1" applyBorder="1" applyAlignment="1">
      <alignment horizontal="center"/>
    </xf>
    <xf numFmtId="165" fontId="0" fillId="0" borderId="34" xfId="0" applyNumberForma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2" fontId="16" fillId="0" borderId="11" xfId="0" applyNumberFormat="1" applyFont="1" applyBorder="1" applyAlignment="1">
      <alignment horizontal="center"/>
    </xf>
    <xf numFmtId="2" fontId="16" fillId="0" borderId="13" xfId="0" applyNumberFormat="1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0" xfId="0" applyFont="1" applyAlignment="1">
      <alignment horizontal="center"/>
    </xf>
    <xf numFmtId="165" fontId="0" fillId="0" borderId="10" xfId="0" applyNumberFormat="1" applyFont="1" applyFill="1" applyBorder="1" applyAlignment="1">
      <alignment horizontal="center"/>
    </xf>
    <xf numFmtId="165" fontId="0" fillId="0" borderId="15" xfId="0" applyNumberFormat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Part1!$C$2</c:f>
              <c:strCache>
                <c:ptCount val="1"/>
                <c:pt idx="0">
                  <c:v>AMZN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Part1!$A$3:$A$254</c:f>
              <c:numCache>
                <c:formatCode>m/d/yyyy</c:formatCode>
                <c:ptCount val="252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</c:numCache>
            </c:numRef>
          </c:cat>
          <c:val>
            <c:numRef>
              <c:f>Part1!$C$3:$C$254</c:f>
              <c:numCache>
                <c:formatCode>0.00</c:formatCode>
                <c:ptCount val="252"/>
                <c:pt idx="0">
                  <c:v>94.9</c:v>
                </c:pt>
                <c:pt idx="1">
                  <c:v>93.75</c:v>
                </c:pt>
                <c:pt idx="2">
                  <c:v>95.14</c:v>
                </c:pt>
                <c:pt idx="3">
                  <c:v>95.34</c:v>
                </c:pt>
                <c:pt idx="4">
                  <c:v>94.6</c:v>
                </c:pt>
                <c:pt idx="5">
                  <c:v>95.05</c:v>
                </c:pt>
                <c:pt idx="6">
                  <c:v>94.16</c:v>
                </c:pt>
                <c:pt idx="7">
                  <c:v>94.57</c:v>
                </c:pt>
                <c:pt idx="8">
                  <c:v>93.47</c:v>
                </c:pt>
                <c:pt idx="9">
                  <c:v>93.1</c:v>
                </c:pt>
                <c:pt idx="10">
                  <c:v>93.9</c:v>
                </c:pt>
                <c:pt idx="11">
                  <c:v>93.24</c:v>
                </c:pt>
                <c:pt idx="12">
                  <c:v>94.6</c:v>
                </c:pt>
                <c:pt idx="13">
                  <c:v>94.37</c:v>
                </c:pt>
                <c:pt idx="14">
                  <c:v>94.23</c:v>
                </c:pt>
                <c:pt idx="15">
                  <c:v>93.08</c:v>
                </c:pt>
                <c:pt idx="16">
                  <c:v>91.42</c:v>
                </c:pt>
                <c:pt idx="17">
                  <c:v>92.66</c:v>
                </c:pt>
                <c:pt idx="18">
                  <c:v>92.9</c:v>
                </c:pt>
                <c:pt idx="19">
                  <c:v>93.53</c:v>
                </c:pt>
                <c:pt idx="20">
                  <c:v>100.44</c:v>
                </c:pt>
                <c:pt idx="21">
                  <c:v>100.21</c:v>
                </c:pt>
                <c:pt idx="22">
                  <c:v>102.48</c:v>
                </c:pt>
                <c:pt idx="23">
                  <c:v>101.99</c:v>
                </c:pt>
                <c:pt idx="24">
                  <c:v>102.51</c:v>
                </c:pt>
                <c:pt idx="25">
                  <c:v>103.96</c:v>
                </c:pt>
                <c:pt idx="26">
                  <c:v>106.7</c:v>
                </c:pt>
                <c:pt idx="27">
                  <c:v>107.54</c:v>
                </c:pt>
                <c:pt idx="28">
                  <c:v>108</c:v>
                </c:pt>
                <c:pt idx="29">
                  <c:v>107.49</c:v>
                </c:pt>
                <c:pt idx="30">
                  <c:v>106.74</c:v>
                </c:pt>
                <c:pt idx="31">
                  <c:v>107.78</c:v>
                </c:pt>
                <c:pt idx="32">
                  <c:v>108.51</c:v>
                </c:pt>
                <c:pt idx="33">
                  <c:v>107.65</c:v>
                </c:pt>
                <c:pt idx="34">
                  <c:v>104.8</c:v>
                </c:pt>
                <c:pt idx="35">
                  <c:v>100.46</c:v>
                </c:pt>
                <c:pt idx="36">
                  <c:v>98.64</c:v>
                </c:pt>
                <c:pt idx="37">
                  <c:v>98.98</c:v>
                </c:pt>
                <c:pt idx="38">
                  <c:v>94.21</c:v>
                </c:pt>
                <c:pt idx="39">
                  <c:v>94.19</c:v>
                </c:pt>
                <c:pt idx="40">
                  <c:v>97.7</c:v>
                </c:pt>
                <c:pt idx="41">
                  <c:v>95.45</c:v>
                </c:pt>
                <c:pt idx="42">
                  <c:v>98.79</c:v>
                </c:pt>
                <c:pt idx="43">
                  <c:v>96.2</c:v>
                </c:pt>
                <c:pt idx="44">
                  <c:v>95.05</c:v>
                </c:pt>
                <c:pt idx="45">
                  <c:v>90.03</c:v>
                </c:pt>
                <c:pt idx="46">
                  <c:v>94.59</c:v>
                </c:pt>
                <c:pt idx="47">
                  <c:v>91.04</c:v>
                </c:pt>
                <c:pt idx="48">
                  <c:v>83.83</c:v>
                </c:pt>
                <c:pt idx="49">
                  <c:v>89.25</c:v>
                </c:pt>
                <c:pt idx="50">
                  <c:v>84.46</c:v>
                </c:pt>
                <c:pt idx="51">
                  <c:v>90.39</c:v>
                </c:pt>
                <c:pt idx="52">
                  <c:v>91.5</c:v>
                </c:pt>
                <c:pt idx="53">
                  <c:v>94.05</c:v>
                </c:pt>
                <c:pt idx="54">
                  <c:v>92.3</c:v>
                </c:pt>
                <c:pt idx="55">
                  <c:v>95.14</c:v>
                </c:pt>
                <c:pt idx="56">
                  <c:v>97</c:v>
                </c:pt>
                <c:pt idx="57">
                  <c:v>94.29</c:v>
                </c:pt>
                <c:pt idx="58">
                  <c:v>97.77</c:v>
                </c:pt>
                <c:pt idx="59">
                  <c:v>95</c:v>
                </c:pt>
                <c:pt idx="60">
                  <c:v>98.2</c:v>
                </c:pt>
                <c:pt idx="61">
                  <c:v>97.49</c:v>
                </c:pt>
                <c:pt idx="62">
                  <c:v>95.39</c:v>
                </c:pt>
                <c:pt idx="63">
                  <c:v>95.94</c:v>
                </c:pt>
                <c:pt idx="64">
                  <c:v>95.33</c:v>
                </c:pt>
                <c:pt idx="65">
                  <c:v>99.88</c:v>
                </c:pt>
                <c:pt idx="66">
                  <c:v>100.58</c:v>
                </c:pt>
                <c:pt idx="67">
                  <c:v>102.15</c:v>
                </c:pt>
                <c:pt idx="68">
                  <c:v>102.14</c:v>
                </c:pt>
                <c:pt idx="69">
                  <c:v>108.44</c:v>
                </c:pt>
                <c:pt idx="70">
                  <c:v>114.17</c:v>
                </c:pt>
                <c:pt idx="71">
                  <c:v>115.38</c:v>
                </c:pt>
                <c:pt idx="72">
                  <c:v>120.41</c:v>
                </c:pt>
                <c:pt idx="73">
                  <c:v>118.75</c:v>
                </c:pt>
                <c:pt idx="74">
                  <c:v>119.68</c:v>
                </c:pt>
                <c:pt idx="75">
                  <c:v>116.41</c:v>
                </c:pt>
                <c:pt idx="76">
                  <c:v>118.17</c:v>
                </c:pt>
                <c:pt idx="77">
                  <c:v>119.97</c:v>
                </c:pt>
                <c:pt idx="78">
                  <c:v>120.51</c:v>
                </c:pt>
                <c:pt idx="79">
                  <c:v>118.8</c:v>
                </c:pt>
                <c:pt idx="80">
                  <c:v>115.7</c:v>
                </c:pt>
                <c:pt idx="81">
                  <c:v>118.64</c:v>
                </c:pt>
                <c:pt idx="82">
                  <c:v>123.7</c:v>
                </c:pt>
                <c:pt idx="83">
                  <c:v>114.3</c:v>
                </c:pt>
                <c:pt idx="84">
                  <c:v>115.8</c:v>
                </c:pt>
                <c:pt idx="85">
                  <c:v>115.89</c:v>
                </c:pt>
                <c:pt idx="86">
                  <c:v>117.56</c:v>
                </c:pt>
                <c:pt idx="87">
                  <c:v>118.38</c:v>
                </c:pt>
                <c:pt idx="88">
                  <c:v>118.98</c:v>
                </c:pt>
                <c:pt idx="89">
                  <c:v>120.45</c:v>
                </c:pt>
                <c:pt idx="90">
                  <c:v>117.85</c:v>
                </c:pt>
                <c:pt idx="91">
                  <c:v>118.4</c:v>
                </c:pt>
                <c:pt idx="92">
                  <c:v>119.44</c:v>
                </c:pt>
                <c:pt idx="93">
                  <c:v>120.49</c:v>
                </c:pt>
                <c:pt idx="94">
                  <c:v>121.31</c:v>
                </c:pt>
                <c:pt idx="95">
                  <c:v>122.47</c:v>
                </c:pt>
                <c:pt idx="96">
                  <c:v>124.9</c:v>
                </c:pt>
                <c:pt idx="97">
                  <c:v>122.34</c:v>
                </c:pt>
                <c:pt idx="98">
                  <c:v>121.84</c:v>
                </c:pt>
                <c:pt idx="99">
                  <c:v>121.09</c:v>
                </c:pt>
                <c:pt idx="100">
                  <c:v>120.52</c:v>
                </c:pt>
                <c:pt idx="101">
                  <c:v>120.06</c:v>
                </c:pt>
                <c:pt idx="102">
                  <c:v>122.12</c:v>
                </c:pt>
                <c:pt idx="103">
                  <c:v>123.55</c:v>
                </c:pt>
                <c:pt idx="104">
                  <c:v>123.62</c:v>
                </c:pt>
                <c:pt idx="105">
                  <c:v>123.92</c:v>
                </c:pt>
                <c:pt idx="106">
                  <c:v>123.03</c:v>
                </c:pt>
                <c:pt idx="107">
                  <c:v>124.15</c:v>
                </c:pt>
                <c:pt idx="108">
                  <c:v>126.2</c:v>
                </c:pt>
                <c:pt idx="109">
                  <c:v>130.04</c:v>
                </c:pt>
                <c:pt idx="110">
                  <c:v>132.37</c:v>
                </c:pt>
                <c:pt idx="111">
                  <c:v>127.9</c:v>
                </c:pt>
                <c:pt idx="112">
                  <c:v>127.25</c:v>
                </c:pt>
                <c:pt idx="113">
                  <c:v>128.63</c:v>
                </c:pt>
                <c:pt idx="114">
                  <c:v>130.76</c:v>
                </c:pt>
                <c:pt idx="115">
                  <c:v>132.05000000000001</c:v>
                </c:pt>
                <c:pt idx="116">
                  <c:v>132.69999999999999</c:v>
                </c:pt>
                <c:pt idx="117">
                  <c:v>133.75</c:v>
                </c:pt>
                <c:pt idx="118">
                  <c:v>135.69</c:v>
                </c:pt>
                <c:pt idx="119">
                  <c:v>138.22</c:v>
                </c:pt>
                <c:pt idx="120">
                  <c:v>136.72</c:v>
                </c:pt>
                <c:pt idx="121">
                  <c:v>137.72999999999999</c:v>
                </c:pt>
                <c:pt idx="122">
                  <c:v>134.63999999999999</c:v>
                </c:pt>
                <c:pt idx="123">
                  <c:v>134.02000000000001</c:v>
                </c:pt>
                <c:pt idx="124">
                  <c:v>137.94</c:v>
                </c:pt>
                <c:pt idx="125">
                  <c:v>143.93</c:v>
                </c:pt>
                <c:pt idx="126">
                  <c:v>144.51</c:v>
                </c:pt>
                <c:pt idx="127">
                  <c:v>152.85</c:v>
                </c:pt>
                <c:pt idx="128">
                  <c:v>150.01</c:v>
                </c:pt>
                <c:pt idx="129">
                  <c:v>154.06</c:v>
                </c:pt>
                <c:pt idx="130">
                  <c:v>159.13</c:v>
                </c:pt>
                <c:pt idx="131">
                  <c:v>160</c:v>
                </c:pt>
                <c:pt idx="132">
                  <c:v>155.19999999999999</c:v>
                </c:pt>
                <c:pt idx="133">
                  <c:v>154.19999999999999</c:v>
                </c:pt>
                <c:pt idx="134">
                  <c:v>150.44</c:v>
                </c:pt>
                <c:pt idx="135">
                  <c:v>149.99</c:v>
                </c:pt>
                <c:pt idx="136">
                  <c:v>148.1</c:v>
                </c:pt>
                <c:pt idx="137">
                  <c:v>159.84</c:v>
                </c:pt>
                <c:pt idx="138">
                  <c:v>156.91</c:v>
                </c:pt>
                <c:pt idx="139">
                  <c:v>155</c:v>
                </c:pt>
                <c:pt idx="140">
                  <c:v>149.33000000000001</c:v>
                </c:pt>
                <c:pt idx="141">
                  <c:v>150.44999999999999</c:v>
                </c:pt>
                <c:pt idx="142">
                  <c:v>152.76</c:v>
                </c:pt>
                <c:pt idx="143">
                  <c:v>150.02000000000001</c:v>
                </c:pt>
                <c:pt idx="144">
                  <c:v>151.68</c:v>
                </c:pt>
                <c:pt idx="145">
                  <c:v>152.59</c:v>
                </c:pt>
                <c:pt idx="146">
                  <c:v>158.22999999999999</c:v>
                </c:pt>
                <c:pt idx="147">
                  <c:v>155.59</c:v>
                </c:pt>
                <c:pt idx="148">
                  <c:v>156.94</c:v>
                </c:pt>
                <c:pt idx="149">
                  <c:v>160.25</c:v>
                </c:pt>
                <c:pt idx="150">
                  <c:v>161.25</c:v>
                </c:pt>
                <c:pt idx="151">
                  <c:v>158.37</c:v>
                </c:pt>
                <c:pt idx="152">
                  <c:v>157.41</c:v>
                </c:pt>
                <c:pt idx="153">
                  <c:v>154.03</c:v>
                </c:pt>
                <c:pt idx="154">
                  <c:v>158.11000000000001</c:v>
                </c:pt>
                <c:pt idx="155">
                  <c:v>158.05000000000001</c:v>
                </c:pt>
                <c:pt idx="156">
                  <c:v>157.4</c:v>
                </c:pt>
                <c:pt idx="157">
                  <c:v>159.12</c:v>
                </c:pt>
                <c:pt idx="158">
                  <c:v>165.62</c:v>
                </c:pt>
                <c:pt idx="159">
                  <c:v>163.02000000000001</c:v>
                </c:pt>
                <c:pt idx="160">
                  <c:v>164.87</c:v>
                </c:pt>
                <c:pt idx="161">
                  <c:v>164.24</c:v>
                </c:pt>
                <c:pt idx="162">
                  <c:v>165.37</c:v>
                </c:pt>
                <c:pt idx="163">
                  <c:v>167.32</c:v>
                </c:pt>
                <c:pt idx="164">
                  <c:v>172.09</c:v>
                </c:pt>
                <c:pt idx="165">
                  <c:v>170</c:v>
                </c:pt>
                <c:pt idx="166">
                  <c:v>170.09</c:v>
                </c:pt>
                <c:pt idx="167">
                  <c:v>172.55</c:v>
                </c:pt>
                <c:pt idx="168">
                  <c:v>174.96</c:v>
                </c:pt>
                <c:pt idx="169">
                  <c:v>176.57</c:v>
                </c:pt>
                <c:pt idx="170">
                  <c:v>168.4</c:v>
                </c:pt>
                <c:pt idx="171">
                  <c:v>164.73</c:v>
                </c:pt>
                <c:pt idx="172">
                  <c:v>157.49</c:v>
                </c:pt>
                <c:pt idx="173">
                  <c:v>163.43</c:v>
                </c:pt>
                <c:pt idx="174">
                  <c:v>158.76</c:v>
                </c:pt>
                <c:pt idx="175">
                  <c:v>155.81</c:v>
                </c:pt>
                <c:pt idx="176">
                  <c:v>155.15</c:v>
                </c:pt>
                <c:pt idx="177">
                  <c:v>157.81</c:v>
                </c:pt>
                <c:pt idx="178">
                  <c:v>153.9</c:v>
                </c:pt>
                <c:pt idx="179">
                  <c:v>150.44</c:v>
                </c:pt>
                <c:pt idx="180">
                  <c:v>147.75</c:v>
                </c:pt>
                <c:pt idx="181">
                  <c:v>148.02000000000001</c:v>
                </c:pt>
                <c:pt idx="182">
                  <c:v>156.44999999999999</c:v>
                </c:pt>
                <c:pt idx="183">
                  <c:v>149.99</c:v>
                </c:pt>
                <c:pt idx="184">
                  <c:v>150.99</c:v>
                </c:pt>
                <c:pt idx="185">
                  <c:v>154.76</c:v>
                </c:pt>
                <c:pt idx="186">
                  <c:v>158.69999999999999</c:v>
                </c:pt>
                <c:pt idx="187">
                  <c:v>157.24</c:v>
                </c:pt>
                <c:pt idx="188">
                  <c:v>157.44</c:v>
                </c:pt>
                <c:pt idx="189">
                  <c:v>161.06</c:v>
                </c:pt>
                <c:pt idx="190">
                  <c:v>156.25</c:v>
                </c:pt>
                <c:pt idx="191">
                  <c:v>159.96</c:v>
                </c:pt>
                <c:pt idx="192">
                  <c:v>155</c:v>
                </c:pt>
                <c:pt idx="193">
                  <c:v>159.78</c:v>
                </c:pt>
                <c:pt idx="194">
                  <c:v>159.53</c:v>
                </c:pt>
                <c:pt idx="195">
                  <c:v>164.33</c:v>
                </c:pt>
                <c:pt idx="196">
                  <c:v>172.15</c:v>
                </c:pt>
                <c:pt idx="197">
                  <c:v>172.18</c:v>
                </c:pt>
                <c:pt idx="198">
                  <c:v>168.19</c:v>
                </c:pt>
                <c:pt idx="199">
                  <c:v>166.93</c:v>
                </c:pt>
                <c:pt idx="200">
                  <c:v>163.63999999999999</c:v>
                </c:pt>
                <c:pt idx="201">
                  <c:v>160.36000000000001</c:v>
                </c:pt>
                <c:pt idx="202">
                  <c:v>160.85</c:v>
                </c:pt>
                <c:pt idx="203">
                  <c:v>159.25</c:v>
                </c:pt>
                <c:pt idx="204">
                  <c:v>158.82</c:v>
                </c:pt>
                <c:pt idx="205">
                  <c:v>160.22</c:v>
                </c:pt>
                <c:pt idx="206">
                  <c:v>160.35</c:v>
                </c:pt>
                <c:pt idx="207">
                  <c:v>164.32</c:v>
                </c:pt>
                <c:pt idx="208">
                  <c:v>158.13999999999999</c:v>
                </c:pt>
                <c:pt idx="209">
                  <c:v>160.55000000000001</c:v>
                </c:pt>
                <c:pt idx="210">
                  <c:v>151.81</c:v>
                </c:pt>
                <c:pt idx="211">
                  <c:v>150.22</c:v>
                </c:pt>
                <c:pt idx="212">
                  <c:v>152.41999999999999</c:v>
                </c:pt>
                <c:pt idx="213">
                  <c:v>162.06</c:v>
                </c:pt>
                <c:pt idx="214">
                  <c:v>166.1</c:v>
                </c:pt>
                <c:pt idx="215">
                  <c:v>165.57</c:v>
                </c:pt>
                <c:pt idx="216">
                  <c:v>157.19</c:v>
                </c:pt>
                <c:pt idx="217">
                  <c:v>151.75</c:v>
                </c:pt>
                <c:pt idx="218">
                  <c:v>156.87</c:v>
                </c:pt>
                <c:pt idx="219">
                  <c:v>155.51</c:v>
                </c:pt>
                <c:pt idx="220">
                  <c:v>156.44</c:v>
                </c:pt>
                <c:pt idx="221">
                  <c:v>156.55000000000001</c:v>
                </c:pt>
                <c:pt idx="222">
                  <c:v>156.78</c:v>
                </c:pt>
                <c:pt idx="223">
                  <c:v>155.27000000000001</c:v>
                </c:pt>
                <c:pt idx="224">
                  <c:v>155.85</c:v>
                </c:pt>
                <c:pt idx="225">
                  <c:v>154.97</c:v>
                </c:pt>
                <c:pt idx="226">
                  <c:v>154.91999999999999</c:v>
                </c:pt>
                <c:pt idx="227">
                  <c:v>155.9</c:v>
                </c:pt>
                <c:pt idx="228">
                  <c:v>159.25</c:v>
                </c:pt>
                <c:pt idx="229">
                  <c:v>159.77000000000001</c:v>
                </c:pt>
                <c:pt idx="230">
                  <c:v>158.4</c:v>
                </c:pt>
                <c:pt idx="231">
                  <c:v>161</c:v>
                </c:pt>
                <c:pt idx="232">
                  <c:v>160.18</c:v>
                </c:pt>
                <c:pt idx="233">
                  <c:v>159.34</c:v>
                </c:pt>
                <c:pt idx="234">
                  <c:v>158.13</c:v>
                </c:pt>
                <c:pt idx="235">
                  <c:v>157.9</c:v>
                </c:pt>
                <c:pt idx="236">
                  <c:v>158.86000000000001</c:v>
                </c:pt>
                <c:pt idx="237">
                  <c:v>155.21</c:v>
                </c:pt>
                <c:pt idx="238">
                  <c:v>155.07</c:v>
                </c:pt>
                <c:pt idx="239">
                  <c:v>155.82</c:v>
                </c:pt>
                <c:pt idx="240">
                  <c:v>157.85</c:v>
                </c:pt>
                <c:pt idx="241">
                  <c:v>158.26</c:v>
                </c:pt>
                <c:pt idx="242">
                  <c:v>162.05000000000001</c:v>
                </c:pt>
                <c:pt idx="243">
                  <c:v>161.80000000000001</c:v>
                </c:pt>
                <c:pt idx="244">
                  <c:v>160.08000000000001</c:v>
                </c:pt>
                <c:pt idx="245">
                  <c:v>160.31</c:v>
                </c:pt>
                <c:pt idx="246">
                  <c:v>160.33000000000001</c:v>
                </c:pt>
                <c:pt idx="247">
                  <c:v>159.26</c:v>
                </c:pt>
                <c:pt idx="248">
                  <c:v>158.63</c:v>
                </c:pt>
                <c:pt idx="249">
                  <c:v>164.2</c:v>
                </c:pt>
                <c:pt idx="250">
                  <c:v>166.1</c:v>
                </c:pt>
                <c:pt idx="251">
                  <c:v>164.29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3-4556-8E1C-AF3D4F652E2D}"/>
            </c:ext>
          </c:extLst>
        </c:ser>
        <c:ser>
          <c:idx val="1"/>
          <c:order val="1"/>
          <c:tx>
            <c:strRef>
              <c:f>Part1!$D$2</c:f>
              <c:strCache>
                <c:ptCount val="1"/>
                <c:pt idx="0">
                  <c:v>NFLX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Part1!$A$3:$A$254</c:f>
              <c:numCache>
                <c:formatCode>m/d/yyyy</c:formatCode>
                <c:ptCount val="252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</c:numCache>
            </c:numRef>
          </c:cat>
          <c:val>
            <c:numRef>
              <c:f>Part1!$D$3:$D$254</c:f>
              <c:numCache>
                <c:formatCode>0.00</c:formatCode>
                <c:ptCount val="252"/>
                <c:pt idx="0">
                  <c:v>329.81</c:v>
                </c:pt>
                <c:pt idx="1">
                  <c:v>325.89999999999998</c:v>
                </c:pt>
                <c:pt idx="2">
                  <c:v>335.83</c:v>
                </c:pt>
                <c:pt idx="3">
                  <c:v>330.75</c:v>
                </c:pt>
                <c:pt idx="4">
                  <c:v>339.26</c:v>
                </c:pt>
                <c:pt idx="5">
                  <c:v>335.66</c:v>
                </c:pt>
                <c:pt idx="6">
                  <c:v>329.05</c:v>
                </c:pt>
                <c:pt idx="7">
                  <c:v>338.92</c:v>
                </c:pt>
                <c:pt idx="8">
                  <c:v>338.69</c:v>
                </c:pt>
                <c:pt idx="9">
                  <c:v>339.07</c:v>
                </c:pt>
                <c:pt idx="10">
                  <c:v>338.62</c:v>
                </c:pt>
                <c:pt idx="11">
                  <c:v>339.67</c:v>
                </c:pt>
                <c:pt idx="12">
                  <c:v>338.11</c:v>
                </c:pt>
                <c:pt idx="13">
                  <c:v>326</c:v>
                </c:pt>
                <c:pt idx="14">
                  <c:v>349.6</c:v>
                </c:pt>
                <c:pt idx="15">
                  <c:v>353.16</c:v>
                </c:pt>
                <c:pt idx="16">
                  <c:v>342.88</c:v>
                </c:pt>
                <c:pt idx="17">
                  <c:v>348.52</c:v>
                </c:pt>
                <c:pt idx="18">
                  <c:v>343.16</c:v>
                </c:pt>
                <c:pt idx="19">
                  <c:v>347.74</c:v>
                </c:pt>
                <c:pt idx="20">
                  <c:v>345.09</c:v>
                </c:pt>
                <c:pt idx="21">
                  <c:v>358</c:v>
                </c:pt>
                <c:pt idx="22">
                  <c:v>369.01</c:v>
                </c:pt>
                <c:pt idx="23">
                  <c:v>369.67</c:v>
                </c:pt>
                <c:pt idx="24">
                  <c:v>366.95</c:v>
                </c:pt>
                <c:pt idx="25">
                  <c:v>366.77</c:v>
                </c:pt>
                <c:pt idx="26">
                  <c:v>371.07</c:v>
                </c:pt>
                <c:pt idx="27">
                  <c:v>373.69</c:v>
                </c:pt>
                <c:pt idx="28">
                  <c:v>380.01</c:v>
                </c:pt>
                <c:pt idx="29">
                  <c:v>381.4</c:v>
                </c:pt>
                <c:pt idx="30">
                  <c:v>380.4</c:v>
                </c:pt>
                <c:pt idx="31">
                  <c:v>387.78</c:v>
                </c:pt>
                <c:pt idx="32">
                  <c:v>386.19</c:v>
                </c:pt>
                <c:pt idx="33">
                  <c:v>386</c:v>
                </c:pt>
                <c:pt idx="34">
                  <c:v>380.07</c:v>
                </c:pt>
                <c:pt idx="35">
                  <c:v>368.7</c:v>
                </c:pt>
                <c:pt idx="36">
                  <c:v>360.09</c:v>
                </c:pt>
                <c:pt idx="37">
                  <c:v>379.24</c:v>
                </c:pt>
                <c:pt idx="38">
                  <c:v>371.71</c:v>
                </c:pt>
                <c:pt idx="39">
                  <c:v>369.03</c:v>
                </c:pt>
                <c:pt idx="40">
                  <c:v>381.05</c:v>
                </c:pt>
                <c:pt idx="41">
                  <c:v>368.77</c:v>
                </c:pt>
                <c:pt idx="42">
                  <c:v>383.79</c:v>
                </c:pt>
                <c:pt idx="43">
                  <c:v>372.78</c:v>
                </c:pt>
                <c:pt idx="44">
                  <c:v>368.97</c:v>
                </c:pt>
                <c:pt idx="45">
                  <c:v>346.49</c:v>
                </c:pt>
                <c:pt idx="46">
                  <c:v>364.13</c:v>
                </c:pt>
                <c:pt idx="47">
                  <c:v>349.92</c:v>
                </c:pt>
                <c:pt idx="48">
                  <c:v>315.25</c:v>
                </c:pt>
                <c:pt idx="49">
                  <c:v>336.3</c:v>
                </c:pt>
                <c:pt idx="50">
                  <c:v>298.83999999999997</c:v>
                </c:pt>
                <c:pt idx="51">
                  <c:v>319.75</c:v>
                </c:pt>
                <c:pt idx="52">
                  <c:v>315.47000000000003</c:v>
                </c:pt>
                <c:pt idx="53">
                  <c:v>332.03</c:v>
                </c:pt>
                <c:pt idx="54">
                  <c:v>332.83</c:v>
                </c:pt>
                <c:pt idx="55">
                  <c:v>360.27</c:v>
                </c:pt>
                <c:pt idx="56">
                  <c:v>357.32</c:v>
                </c:pt>
                <c:pt idx="57">
                  <c:v>342.39</c:v>
                </c:pt>
                <c:pt idx="58">
                  <c:v>362.99</c:v>
                </c:pt>
                <c:pt idx="59">
                  <c:v>357.12</c:v>
                </c:pt>
                <c:pt idx="60">
                  <c:v>370.96</c:v>
                </c:pt>
                <c:pt idx="61">
                  <c:v>375.5</c:v>
                </c:pt>
                <c:pt idx="62">
                  <c:v>364.08</c:v>
                </c:pt>
                <c:pt idx="63">
                  <c:v>370.08</c:v>
                </c:pt>
                <c:pt idx="64">
                  <c:v>361.76</c:v>
                </c:pt>
                <c:pt idx="65">
                  <c:v>379.96</c:v>
                </c:pt>
                <c:pt idx="66">
                  <c:v>372.28</c:v>
                </c:pt>
                <c:pt idx="67">
                  <c:v>371.12</c:v>
                </c:pt>
                <c:pt idx="68">
                  <c:v>370.72</c:v>
                </c:pt>
                <c:pt idx="69">
                  <c:v>396.72</c:v>
                </c:pt>
                <c:pt idx="70">
                  <c:v>413.55</c:v>
                </c:pt>
                <c:pt idx="71">
                  <c:v>426.75</c:v>
                </c:pt>
                <c:pt idx="72">
                  <c:v>439.17</c:v>
                </c:pt>
                <c:pt idx="73">
                  <c:v>422.96</c:v>
                </c:pt>
                <c:pt idx="74">
                  <c:v>437.49</c:v>
                </c:pt>
                <c:pt idx="75">
                  <c:v>433.83</c:v>
                </c:pt>
                <c:pt idx="76">
                  <c:v>421.42</c:v>
                </c:pt>
                <c:pt idx="77">
                  <c:v>426.7</c:v>
                </c:pt>
                <c:pt idx="78">
                  <c:v>424.99</c:v>
                </c:pt>
                <c:pt idx="79">
                  <c:v>421.38</c:v>
                </c:pt>
                <c:pt idx="80">
                  <c:v>403.83</c:v>
                </c:pt>
                <c:pt idx="81">
                  <c:v>411.89</c:v>
                </c:pt>
                <c:pt idx="82">
                  <c:v>419.85</c:v>
                </c:pt>
                <c:pt idx="83">
                  <c:v>415.27</c:v>
                </c:pt>
                <c:pt idx="84">
                  <c:v>428.15</c:v>
                </c:pt>
                <c:pt idx="85">
                  <c:v>424.68</c:v>
                </c:pt>
                <c:pt idx="86">
                  <c:v>434.26</c:v>
                </c:pt>
                <c:pt idx="87">
                  <c:v>436.53</c:v>
                </c:pt>
                <c:pt idx="88">
                  <c:v>435.55</c:v>
                </c:pt>
                <c:pt idx="89">
                  <c:v>440.52</c:v>
                </c:pt>
                <c:pt idx="90">
                  <c:v>431.82</c:v>
                </c:pt>
                <c:pt idx="91">
                  <c:v>438.27</c:v>
                </c:pt>
                <c:pt idx="92">
                  <c:v>441.95</c:v>
                </c:pt>
                <c:pt idx="93">
                  <c:v>454.19</c:v>
                </c:pt>
                <c:pt idx="94">
                  <c:v>452.58</c:v>
                </c:pt>
                <c:pt idx="95">
                  <c:v>451.04</c:v>
                </c:pt>
                <c:pt idx="96">
                  <c:v>447.67</c:v>
                </c:pt>
                <c:pt idx="97">
                  <c:v>436.25</c:v>
                </c:pt>
                <c:pt idx="98">
                  <c:v>429.32</c:v>
                </c:pt>
                <c:pt idx="99">
                  <c:v>414.77</c:v>
                </c:pt>
                <c:pt idx="100">
                  <c:v>419.89</c:v>
                </c:pt>
                <c:pt idx="101">
                  <c:v>413.44</c:v>
                </c:pt>
                <c:pt idx="102">
                  <c:v>419.73</c:v>
                </c:pt>
                <c:pt idx="103">
                  <c:v>425.92</c:v>
                </c:pt>
                <c:pt idx="104">
                  <c:v>427.31</c:v>
                </c:pt>
                <c:pt idx="105">
                  <c:v>421.97</c:v>
                </c:pt>
                <c:pt idx="106">
                  <c:v>414.33</c:v>
                </c:pt>
                <c:pt idx="107">
                  <c:v>419.6</c:v>
                </c:pt>
                <c:pt idx="108">
                  <c:v>419.49</c:v>
                </c:pt>
                <c:pt idx="109">
                  <c:v>434.05</c:v>
                </c:pt>
                <c:pt idx="110">
                  <c:v>434.48</c:v>
                </c:pt>
                <c:pt idx="111">
                  <c:v>425.56</c:v>
                </c:pt>
                <c:pt idx="112">
                  <c:v>418.07</c:v>
                </c:pt>
                <c:pt idx="113">
                  <c:v>425.5</c:v>
                </c:pt>
                <c:pt idx="114">
                  <c:v>436.13</c:v>
                </c:pt>
                <c:pt idx="115">
                  <c:v>447.77</c:v>
                </c:pt>
                <c:pt idx="116">
                  <c:v>449.87</c:v>
                </c:pt>
                <c:pt idx="117">
                  <c:v>453.72</c:v>
                </c:pt>
                <c:pt idx="118">
                  <c:v>468.04</c:v>
                </c:pt>
                <c:pt idx="119">
                  <c:v>466.26</c:v>
                </c:pt>
                <c:pt idx="120">
                  <c:v>457.85</c:v>
                </c:pt>
                <c:pt idx="121">
                  <c:v>465.91</c:v>
                </c:pt>
                <c:pt idx="122">
                  <c:v>443.4</c:v>
                </c:pt>
                <c:pt idx="123">
                  <c:v>447.24</c:v>
                </c:pt>
                <c:pt idx="124">
                  <c:v>455.04</c:v>
                </c:pt>
                <c:pt idx="125">
                  <c:v>485.64</c:v>
                </c:pt>
                <c:pt idx="126">
                  <c:v>476.89</c:v>
                </c:pt>
                <c:pt idx="127">
                  <c:v>493.81</c:v>
                </c:pt>
                <c:pt idx="128">
                  <c:v>493.16</c:v>
                </c:pt>
                <c:pt idx="129">
                  <c:v>502.78</c:v>
                </c:pt>
                <c:pt idx="130">
                  <c:v>507.76</c:v>
                </c:pt>
                <c:pt idx="131">
                  <c:v>548.73</c:v>
                </c:pt>
                <c:pt idx="132">
                  <c:v>525.5</c:v>
                </c:pt>
                <c:pt idx="133">
                  <c:v>524.88</c:v>
                </c:pt>
                <c:pt idx="134">
                  <c:v>523.26</c:v>
                </c:pt>
                <c:pt idx="135">
                  <c:v>527.39</c:v>
                </c:pt>
                <c:pt idx="136">
                  <c:v>492.99</c:v>
                </c:pt>
                <c:pt idx="137">
                  <c:v>502.41</c:v>
                </c:pt>
                <c:pt idx="138">
                  <c:v>490.1</c:v>
                </c:pt>
                <c:pt idx="139">
                  <c:v>489.82</c:v>
                </c:pt>
                <c:pt idx="140">
                  <c:v>477.58</c:v>
                </c:pt>
                <c:pt idx="141">
                  <c:v>480.45</c:v>
                </c:pt>
                <c:pt idx="142">
                  <c:v>495.65</c:v>
                </c:pt>
                <c:pt idx="143">
                  <c:v>488.51</c:v>
                </c:pt>
                <c:pt idx="144">
                  <c:v>484.48</c:v>
                </c:pt>
                <c:pt idx="145">
                  <c:v>485.8</c:v>
                </c:pt>
                <c:pt idx="146">
                  <c:v>488.88</c:v>
                </c:pt>
                <c:pt idx="147">
                  <c:v>498.62</c:v>
                </c:pt>
                <c:pt idx="148">
                  <c:v>509.64</c:v>
                </c:pt>
                <c:pt idx="149">
                  <c:v>502.11</c:v>
                </c:pt>
                <c:pt idx="150">
                  <c:v>509.08</c:v>
                </c:pt>
                <c:pt idx="151">
                  <c:v>494.73</c:v>
                </c:pt>
                <c:pt idx="152">
                  <c:v>483.38</c:v>
                </c:pt>
                <c:pt idx="153">
                  <c:v>466.93</c:v>
                </c:pt>
                <c:pt idx="154">
                  <c:v>475.47</c:v>
                </c:pt>
                <c:pt idx="155">
                  <c:v>481.33</c:v>
                </c:pt>
                <c:pt idx="156">
                  <c:v>482.68</c:v>
                </c:pt>
                <c:pt idx="157">
                  <c:v>482.35</c:v>
                </c:pt>
                <c:pt idx="158">
                  <c:v>491.87</c:v>
                </c:pt>
                <c:pt idx="159">
                  <c:v>484.53</c:v>
                </c:pt>
                <c:pt idx="160">
                  <c:v>497.9</c:v>
                </c:pt>
                <c:pt idx="161">
                  <c:v>492.31</c:v>
                </c:pt>
                <c:pt idx="162">
                  <c:v>488.81</c:v>
                </c:pt>
                <c:pt idx="163">
                  <c:v>490.58</c:v>
                </c:pt>
                <c:pt idx="164">
                  <c:v>547.53</c:v>
                </c:pt>
                <c:pt idx="165">
                  <c:v>526.27</c:v>
                </c:pt>
                <c:pt idx="166">
                  <c:v>523.89</c:v>
                </c:pt>
                <c:pt idx="167">
                  <c:v>529.55999999999995</c:v>
                </c:pt>
                <c:pt idx="168">
                  <c:v>556.54999999999995</c:v>
                </c:pt>
                <c:pt idx="169">
                  <c:v>552.84</c:v>
                </c:pt>
                <c:pt idx="170">
                  <c:v>525.75</c:v>
                </c:pt>
                <c:pt idx="171">
                  <c:v>516.04999999999995</c:v>
                </c:pt>
                <c:pt idx="172">
                  <c:v>507.02</c:v>
                </c:pt>
                <c:pt idx="173">
                  <c:v>500.19</c:v>
                </c:pt>
                <c:pt idx="174">
                  <c:v>480.67</c:v>
                </c:pt>
                <c:pt idx="175">
                  <c:v>482.03</c:v>
                </c:pt>
                <c:pt idx="176">
                  <c:v>476.26</c:v>
                </c:pt>
                <c:pt idx="177">
                  <c:v>495.99</c:v>
                </c:pt>
                <c:pt idx="178">
                  <c:v>483.86</c:v>
                </c:pt>
                <c:pt idx="179">
                  <c:v>470.2</c:v>
                </c:pt>
                <c:pt idx="180">
                  <c:v>469.96</c:v>
                </c:pt>
                <c:pt idx="181">
                  <c:v>487.35</c:v>
                </c:pt>
                <c:pt idx="182">
                  <c:v>491.17</c:v>
                </c:pt>
                <c:pt idx="183">
                  <c:v>470.61</c:v>
                </c:pt>
                <c:pt idx="184">
                  <c:v>473.08</c:v>
                </c:pt>
                <c:pt idx="185">
                  <c:v>482.88</c:v>
                </c:pt>
                <c:pt idx="186">
                  <c:v>490.65</c:v>
                </c:pt>
                <c:pt idx="187">
                  <c:v>493.48</c:v>
                </c:pt>
                <c:pt idx="188">
                  <c:v>500.03</c:v>
                </c:pt>
                <c:pt idx="189">
                  <c:v>527.51</c:v>
                </c:pt>
                <c:pt idx="190">
                  <c:v>503.06</c:v>
                </c:pt>
                <c:pt idx="191">
                  <c:v>520.65</c:v>
                </c:pt>
                <c:pt idx="192">
                  <c:v>505.87</c:v>
                </c:pt>
                <c:pt idx="193">
                  <c:v>534.66</c:v>
                </c:pt>
                <c:pt idx="194">
                  <c:v>531.79</c:v>
                </c:pt>
                <c:pt idx="195">
                  <c:v>539.44000000000005</c:v>
                </c:pt>
                <c:pt idx="196">
                  <c:v>539.80999999999995</c:v>
                </c:pt>
                <c:pt idx="197">
                  <c:v>554.09</c:v>
                </c:pt>
                <c:pt idx="198">
                  <c:v>541.45000000000005</c:v>
                </c:pt>
                <c:pt idx="199">
                  <c:v>541.94000000000005</c:v>
                </c:pt>
                <c:pt idx="200">
                  <c:v>530.79</c:v>
                </c:pt>
                <c:pt idx="201">
                  <c:v>530.72</c:v>
                </c:pt>
                <c:pt idx="202">
                  <c:v>525.41999999999996</c:v>
                </c:pt>
                <c:pt idx="203">
                  <c:v>489.05</c:v>
                </c:pt>
                <c:pt idx="204">
                  <c:v>485.23</c:v>
                </c:pt>
                <c:pt idx="205">
                  <c:v>488.28</c:v>
                </c:pt>
                <c:pt idx="206">
                  <c:v>488.24</c:v>
                </c:pt>
                <c:pt idx="207">
                  <c:v>488.93</c:v>
                </c:pt>
                <c:pt idx="208">
                  <c:v>486.24</c:v>
                </c:pt>
                <c:pt idx="209">
                  <c:v>504.21</c:v>
                </c:pt>
                <c:pt idx="210">
                  <c:v>475.74</c:v>
                </c:pt>
                <c:pt idx="211">
                  <c:v>484.12</c:v>
                </c:pt>
                <c:pt idx="212">
                  <c:v>487.22</c:v>
                </c:pt>
                <c:pt idx="213">
                  <c:v>496.95</c:v>
                </c:pt>
                <c:pt idx="214">
                  <c:v>513.76</c:v>
                </c:pt>
                <c:pt idx="215">
                  <c:v>514.73</c:v>
                </c:pt>
                <c:pt idx="216">
                  <c:v>470.5</c:v>
                </c:pt>
                <c:pt idx="217">
                  <c:v>480.24</c:v>
                </c:pt>
                <c:pt idx="218">
                  <c:v>490.76</c:v>
                </c:pt>
                <c:pt idx="219">
                  <c:v>486.77</c:v>
                </c:pt>
                <c:pt idx="220">
                  <c:v>482.84</c:v>
                </c:pt>
                <c:pt idx="221">
                  <c:v>479.1</c:v>
                </c:pt>
                <c:pt idx="222">
                  <c:v>480.63</c:v>
                </c:pt>
                <c:pt idx="223">
                  <c:v>481.79</c:v>
                </c:pt>
                <c:pt idx="224">
                  <c:v>484.67</c:v>
                </c:pt>
                <c:pt idx="225">
                  <c:v>488.24</c:v>
                </c:pt>
                <c:pt idx="226">
                  <c:v>476.62</c:v>
                </c:pt>
                <c:pt idx="227">
                  <c:v>482.88</c:v>
                </c:pt>
                <c:pt idx="228">
                  <c:v>485</c:v>
                </c:pt>
                <c:pt idx="229">
                  <c:v>491.36</c:v>
                </c:pt>
                <c:pt idx="230">
                  <c:v>490.7</c:v>
                </c:pt>
                <c:pt idx="231">
                  <c:v>504.58</c:v>
                </c:pt>
                <c:pt idx="232">
                  <c:v>503.38</c:v>
                </c:pt>
                <c:pt idx="233">
                  <c:v>497.52</c:v>
                </c:pt>
                <c:pt idx="234">
                  <c:v>498.31</c:v>
                </c:pt>
                <c:pt idx="235">
                  <c:v>515.78</c:v>
                </c:pt>
                <c:pt idx="236">
                  <c:v>512.66</c:v>
                </c:pt>
                <c:pt idx="237">
                  <c:v>493.6</c:v>
                </c:pt>
                <c:pt idx="238">
                  <c:v>501.09</c:v>
                </c:pt>
                <c:pt idx="239">
                  <c:v>503.22</c:v>
                </c:pt>
                <c:pt idx="240">
                  <c:v>522.41999999999996</c:v>
                </c:pt>
                <c:pt idx="241">
                  <c:v>519.78</c:v>
                </c:pt>
                <c:pt idx="242">
                  <c:v>524.83000000000004</c:v>
                </c:pt>
                <c:pt idx="243">
                  <c:v>532.9</c:v>
                </c:pt>
                <c:pt idx="244">
                  <c:v>534.45000000000005</c:v>
                </c:pt>
                <c:pt idx="245">
                  <c:v>528.91</c:v>
                </c:pt>
                <c:pt idx="246">
                  <c:v>527.33000000000004</c:v>
                </c:pt>
                <c:pt idx="247">
                  <c:v>514.48</c:v>
                </c:pt>
                <c:pt idx="248">
                  <c:v>513.97</c:v>
                </c:pt>
                <c:pt idx="249">
                  <c:v>519.12</c:v>
                </c:pt>
                <c:pt idx="250">
                  <c:v>530.87</c:v>
                </c:pt>
                <c:pt idx="251">
                  <c:v>524.59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03-4556-8E1C-AF3D4F652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145807"/>
        <c:axId val="2032230671"/>
      </c:lineChart>
      <c:dateAx>
        <c:axId val="3971458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30671"/>
        <c:crosses val="autoZero"/>
        <c:auto val="1"/>
        <c:lblOffset val="100"/>
        <c:baseTimeUnit val="days"/>
      </c:dateAx>
      <c:valAx>
        <c:axId val="203223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4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</a:t>
            </a:r>
            <a:r>
              <a:rPr lang="en-US" baseline="0"/>
              <a:t> Smoothining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EXP_AMZN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Part1!$A$3:$A$255</c:f>
              <c:numCache>
                <c:formatCode>m/d/yyyy</c:formatCode>
                <c:ptCount val="253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</c:numCache>
            </c:numRef>
          </c:cat>
          <c:val>
            <c:numRef>
              <c:f>Part1!$V$3:$V$255</c:f>
              <c:numCache>
                <c:formatCode>0.00</c:formatCode>
                <c:ptCount val="253"/>
                <c:pt idx="0">
                  <c:v>94.9</c:v>
                </c:pt>
                <c:pt idx="1">
                  <c:v>94.9</c:v>
                </c:pt>
                <c:pt idx="2">
                  <c:v>93.97999999999999</c:v>
                </c:pt>
                <c:pt idx="3">
                  <c:v>94.908000000000001</c:v>
                </c:pt>
                <c:pt idx="4">
                  <c:v>95.253600000000006</c:v>
                </c:pt>
                <c:pt idx="5">
                  <c:v>94.730719999999991</c:v>
                </c:pt>
                <c:pt idx="6">
                  <c:v>94.986143999999996</c:v>
                </c:pt>
                <c:pt idx="7">
                  <c:v>94.325228799999991</c:v>
                </c:pt>
                <c:pt idx="8">
                  <c:v>94.521045759999993</c:v>
                </c:pt>
                <c:pt idx="9">
                  <c:v>93.680209151999989</c:v>
                </c:pt>
                <c:pt idx="10">
                  <c:v>93.216041830400002</c:v>
                </c:pt>
                <c:pt idx="11">
                  <c:v>93.763208366079994</c:v>
                </c:pt>
                <c:pt idx="12">
                  <c:v>93.344641673215989</c:v>
                </c:pt>
                <c:pt idx="13">
                  <c:v>94.34892833464319</c:v>
                </c:pt>
                <c:pt idx="14">
                  <c:v>94.365785666928645</c:v>
                </c:pt>
                <c:pt idx="15">
                  <c:v>94.257157133385732</c:v>
                </c:pt>
                <c:pt idx="16">
                  <c:v>93.315431426677137</c:v>
                </c:pt>
                <c:pt idx="17">
                  <c:v>91.799086285335434</c:v>
                </c:pt>
                <c:pt idx="18">
                  <c:v>92.487817257067078</c:v>
                </c:pt>
                <c:pt idx="19">
                  <c:v>92.81756345141342</c:v>
                </c:pt>
                <c:pt idx="20">
                  <c:v>93.387512690282676</c:v>
                </c:pt>
                <c:pt idx="21">
                  <c:v>99.029502538056533</c:v>
                </c:pt>
                <c:pt idx="22">
                  <c:v>99.973900507611305</c:v>
                </c:pt>
                <c:pt idx="23">
                  <c:v>101.97878010152226</c:v>
                </c:pt>
                <c:pt idx="24">
                  <c:v>101.98775602030445</c:v>
                </c:pt>
                <c:pt idx="25">
                  <c:v>102.4055512040609</c:v>
                </c:pt>
                <c:pt idx="26">
                  <c:v>103.64911024081218</c:v>
                </c:pt>
                <c:pt idx="27">
                  <c:v>106.08982204816245</c:v>
                </c:pt>
                <c:pt idx="28">
                  <c:v>107.2499644096325</c:v>
                </c:pt>
                <c:pt idx="29">
                  <c:v>107.8499928819265</c:v>
                </c:pt>
                <c:pt idx="30">
                  <c:v>107.56199857638529</c:v>
                </c:pt>
                <c:pt idx="31">
                  <c:v>106.90439971527705</c:v>
                </c:pt>
                <c:pt idx="32">
                  <c:v>107.60487994305541</c:v>
                </c:pt>
                <c:pt idx="33">
                  <c:v>108.32897598861109</c:v>
                </c:pt>
                <c:pt idx="34">
                  <c:v>107.78579519772222</c:v>
                </c:pt>
                <c:pt idx="35">
                  <c:v>105.39715903954445</c:v>
                </c:pt>
                <c:pt idx="36">
                  <c:v>101.44743180790888</c:v>
                </c:pt>
                <c:pt idx="37">
                  <c:v>99.201486361581772</c:v>
                </c:pt>
                <c:pt idx="38">
                  <c:v>99.02429727231636</c:v>
                </c:pt>
                <c:pt idx="39">
                  <c:v>95.172859454463264</c:v>
                </c:pt>
                <c:pt idx="40">
                  <c:v>94.386571890892654</c:v>
                </c:pt>
                <c:pt idx="41">
                  <c:v>97.037314378178536</c:v>
                </c:pt>
                <c:pt idx="42">
                  <c:v>95.767462875635701</c:v>
                </c:pt>
                <c:pt idx="43">
                  <c:v>98.185492575127142</c:v>
                </c:pt>
                <c:pt idx="44">
                  <c:v>96.597098515025436</c:v>
                </c:pt>
                <c:pt idx="45">
                  <c:v>95.359419703005088</c:v>
                </c:pt>
                <c:pt idx="46">
                  <c:v>91.095883940601013</c:v>
                </c:pt>
                <c:pt idx="47">
                  <c:v>93.891176788120205</c:v>
                </c:pt>
                <c:pt idx="48">
                  <c:v>91.610235357624049</c:v>
                </c:pt>
                <c:pt idx="49">
                  <c:v>85.386047071524814</c:v>
                </c:pt>
                <c:pt idx="50">
                  <c:v>88.477209414304966</c:v>
                </c:pt>
                <c:pt idx="51">
                  <c:v>85.263441882860988</c:v>
                </c:pt>
                <c:pt idx="52">
                  <c:v>89.36468837657219</c:v>
                </c:pt>
                <c:pt idx="53">
                  <c:v>91.072937675314435</c:v>
                </c:pt>
                <c:pt idx="54">
                  <c:v>93.454587535062871</c:v>
                </c:pt>
                <c:pt idx="55">
                  <c:v>92.530917507012575</c:v>
                </c:pt>
                <c:pt idx="56">
                  <c:v>94.618183501402513</c:v>
                </c:pt>
                <c:pt idx="57">
                  <c:v>96.523636700280505</c:v>
                </c:pt>
                <c:pt idx="58">
                  <c:v>94.736727340056092</c:v>
                </c:pt>
                <c:pt idx="59">
                  <c:v>97.163345468011215</c:v>
                </c:pt>
                <c:pt idx="60">
                  <c:v>95.432669093602243</c:v>
                </c:pt>
                <c:pt idx="61">
                  <c:v>97.646533818720442</c:v>
                </c:pt>
                <c:pt idx="62">
                  <c:v>97.521306763744093</c:v>
                </c:pt>
                <c:pt idx="63">
                  <c:v>95.816261352748811</c:v>
                </c:pt>
                <c:pt idx="64">
                  <c:v>95.915252270549772</c:v>
                </c:pt>
                <c:pt idx="65">
                  <c:v>95.447050454109942</c:v>
                </c:pt>
                <c:pt idx="66">
                  <c:v>98.993410090821982</c:v>
                </c:pt>
                <c:pt idx="67">
                  <c:v>100.26268201816438</c:v>
                </c:pt>
                <c:pt idx="68">
                  <c:v>101.77253640363288</c:v>
                </c:pt>
                <c:pt idx="69">
                  <c:v>102.06650728072657</c:v>
                </c:pt>
                <c:pt idx="70">
                  <c:v>107.16530145614531</c:v>
                </c:pt>
                <c:pt idx="71">
                  <c:v>112.76906029122907</c:v>
                </c:pt>
                <c:pt idx="72">
                  <c:v>114.85781205824581</c:v>
                </c:pt>
                <c:pt idx="73">
                  <c:v>119.29956241164916</c:v>
                </c:pt>
                <c:pt idx="74">
                  <c:v>118.85991248232983</c:v>
                </c:pt>
                <c:pt idx="75">
                  <c:v>119.51598249646598</c:v>
                </c:pt>
                <c:pt idx="76">
                  <c:v>117.03119649929319</c:v>
                </c:pt>
                <c:pt idx="77">
                  <c:v>117.94223929985864</c:v>
                </c:pt>
                <c:pt idx="78">
                  <c:v>119.56444785997172</c:v>
                </c:pt>
                <c:pt idx="79">
                  <c:v>120.32088957199436</c:v>
                </c:pt>
                <c:pt idx="80">
                  <c:v>119.10417791439887</c:v>
                </c:pt>
                <c:pt idx="81">
                  <c:v>116.38083558287977</c:v>
                </c:pt>
                <c:pt idx="82">
                  <c:v>118.18816711657595</c:v>
                </c:pt>
                <c:pt idx="83">
                  <c:v>122.59763342331519</c:v>
                </c:pt>
                <c:pt idx="84">
                  <c:v>115.95952668466303</c:v>
                </c:pt>
                <c:pt idx="85">
                  <c:v>115.83190533693261</c:v>
                </c:pt>
                <c:pt idx="86">
                  <c:v>115.87838106738653</c:v>
                </c:pt>
                <c:pt idx="87">
                  <c:v>117.2236762134773</c:v>
                </c:pt>
                <c:pt idx="88">
                  <c:v>118.14873524269547</c:v>
                </c:pt>
                <c:pt idx="89">
                  <c:v>118.8137470485391</c:v>
                </c:pt>
                <c:pt idx="90">
                  <c:v>120.12274940970784</c:v>
                </c:pt>
                <c:pt idx="91">
                  <c:v>118.30454988194157</c:v>
                </c:pt>
                <c:pt idx="92">
                  <c:v>118.38090997638832</c:v>
                </c:pt>
                <c:pt idx="93">
                  <c:v>119.22818199527767</c:v>
                </c:pt>
                <c:pt idx="94">
                  <c:v>120.23763639905553</c:v>
                </c:pt>
                <c:pt idx="95">
                  <c:v>121.09552727981111</c:v>
                </c:pt>
                <c:pt idx="96">
                  <c:v>122.19510545596222</c:v>
                </c:pt>
                <c:pt idx="97">
                  <c:v>124.35902109119246</c:v>
                </c:pt>
                <c:pt idx="98">
                  <c:v>122.74380421823849</c:v>
                </c:pt>
                <c:pt idx="99">
                  <c:v>122.02076084364771</c:v>
                </c:pt>
                <c:pt idx="100">
                  <c:v>121.27615216872955</c:v>
                </c:pt>
                <c:pt idx="101">
                  <c:v>120.6712304337459</c:v>
                </c:pt>
                <c:pt idx="102">
                  <c:v>120.18224608674917</c:v>
                </c:pt>
                <c:pt idx="103">
                  <c:v>121.73244921734984</c:v>
                </c:pt>
                <c:pt idx="104">
                  <c:v>123.18648984346996</c:v>
                </c:pt>
                <c:pt idx="105">
                  <c:v>123.533297968694</c:v>
                </c:pt>
                <c:pt idx="106">
                  <c:v>123.8426595937388</c:v>
                </c:pt>
                <c:pt idx="107">
                  <c:v>123.19253191874776</c:v>
                </c:pt>
                <c:pt idx="108">
                  <c:v>123.95850638374955</c:v>
                </c:pt>
                <c:pt idx="109">
                  <c:v>125.75170127674991</c:v>
                </c:pt>
                <c:pt idx="110">
                  <c:v>129.18234025534997</c:v>
                </c:pt>
                <c:pt idx="111">
                  <c:v>131.73246805107001</c:v>
                </c:pt>
                <c:pt idx="112">
                  <c:v>128.66649361021399</c:v>
                </c:pt>
                <c:pt idx="113">
                  <c:v>127.5332987220428</c:v>
                </c:pt>
                <c:pt idx="114">
                  <c:v>128.41065974440855</c:v>
                </c:pt>
                <c:pt idx="115">
                  <c:v>130.29013194888171</c:v>
                </c:pt>
                <c:pt idx="116">
                  <c:v>131.69802638977635</c:v>
                </c:pt>
                <c:pt idx="117">
                  <c:v>132.49960527795525</c:v>
                </c:pt>
                <c:pt idx="118">
                  <c:v>133.49992105559105</c:v>
                </c:pt>
                <c:pt idx="119">
                  <c:v>135.25198421111821</c:v>
                </c:pt>
                <c:pt idx="120">
                  <c:v>137.62639684222364</c:v>
                </c:pt>
                <c:pt idx="121">
                  <c:v>136.90127936844473</c:v>
                </c:pt>
                <c:pt idx="122">
                  <c:v>137.56425587368895</c:v>
                </c:pt>
                <c:pt idx="123">
                  <c:v>135.22485117473778</c:v>
                </c:pt>
                <c:pt idx="124">
                  <c:v>134.26097023494756</c:v>
                </c:pt>
                <c:pt idx="125">
                  <c:v>137.2041940469895</c:v>
                </c:pt>
                <c:pt idx="126">
                  <c:v>142.58483880939789</c:v>
                </c:pt>
                <c:pt idx="127">
                  <c:v>144.12496776187959</c:v>
                </c:pt>
                <c:pt idx="128">
                  <c:v>151.1049935523759</c:v>
                </c:pt>
                <c:pt idx="129">
                  <c:v>150.22899871047517</c:v>
                </c:pt>
                <c:pt idx="130">
                  <c:v>153.29379974209502</c:v>
                </c:pt>
                <c:pt idx="131">
                  <c:v>157.96275994841901</c:v>
                </c:pt>
                <c:pt idx="132">
                  <c:v>159.59255198968378</c:v>
                </c:pt>
                <c:pt idx="133">
                  <c:v>156.07851039793675</c:v>
                </c:pt>
                <c:pt idx="134">
                  <c:v>154.57570207958736</c:v>
                </c:pt>
                <c:pt idx="135">
                  <c:v>151.26714041591748</c:v>
                </c:pt>
                <c:pt idx="136">
                  <c:v>150.2454280831835</c:v>
                </c:pt>
                <c:pt idx="137">
                  <c:v>148.52908561663671</c:v>
                </c:pt>
                <c:pt idx="138">
                  <c:v>157.57781712332735</c:v>
                </c:pt>
                <c:pt idx="139">
                  <c:v>157.04356342466548</c:v>
                </c:pt>
                <c:pt idx="140">
                  <c:v>155.40871268493308</c:v>
                </c:pt>
                <c:pt idx="141">
                  <c:v>150.54574253698661</c:v>
                </c:pt>
                <c:pt idx="142">
                  <c:v>150.46914850739731</c:v>
                </c:pt>
                <c:pt idx="143">
                  <c:v>152.30182970147945</c:v>
                </c:pt>
                <c:pt idx="144">
                  <c:v>150.47636594029589</c:v>
                </c:pt>
                <c:pt idx="145">
                  <c:v>151.43927318805919</c:v>
                </c:pt>
                <c:pt idx="146">
                  <c:v>152.35985463761185</c:v>
                </c:pt>
                <c:pt idx="147">
                  <c:v>157.05597092752237</c:v>
                </c:pt>
                <c:pt idx="148">
                  <c:v>155.88319418550446</c:v>
                </c:pt>
                <c:pt idx="149">
                  <c:v>156.7286388371009</c:v>
                </c:pt>
                <c:pt idx="150">
                  <c:v>159.5457277674202</c:v>
                </c:pt>
                <c:pt idx="151">
                  <c:v>160.90914555348402</c:v>
                </c:pt>
                <c:pt idx="152">
                  <c:v>158.87782911069681</c:v>
                </c:pt>
                <c:pt idx="153">
                  <c:v>157.70356582213935</c:v>
                </c:pt>
                <c:pt idx="154">
                  <c:v>154.76471316442786</c:v>
                </c:pt>
                <c:pt idx="155">
                  <c:v>157.44094263288559</c:v>
                </c:pt>
                <c:pt idx="156">
                  <c:v>157.92818852657712</c:v>
                </c:pt>
                <c:pt idx="157">
                  <c:v>157.50563770531542</c:v>
                </c:pt>
                <c:pt idx="158">
                  <c:v>158.79712754106308</c:v>
                </c:pt>
                <c:pt idx="159">
                  <c:v>164.25542550821262</c:v>
                </c:pt>
                <c:pt idx="160">
                  <c:v>163.26708510164255</c:v>
                </c:pt>
                <c:pt idx="161">
                  <c:v>164.54941702032852</c:v>
                </c:pt>
                <c:pt idx="162">
                  <c:v>164.30188340406573</c:v>
                </c:pt>
                <c:pt idx="163">
                  <c:v>165.15637668081317</c:v>
                </c:pt>
                <c:pt idx="164">
                  <c:v>166.88727533616262</c:v>
                </c:pt>
                <c:pt idx="165">
                  <c:v>171.04945506723251</c:v>
                </c:pt>
                <c:pt idx="166">
                  <c:v>170.20989101344651</c:v>
                </c:pt>
                <c:pt idx="167">
                  <c:v>170.11397820268928</c:v>
                </c:pt>
                <c:pt idx="168">
                  <c:v>172.06279564053787</c:v>
                </c:pt>
                <c:pt idx="169">
                  <c:v>174.38055912810759</c:v>
                </c:pt>
                <c:pt idx="170">
                  <c:v>176.13211182562151</c:v>
                </c:pt>
                <c:pt idx="171">
                  <c:v>169.94642236512431</c:v>
                </c:pt>
                <c:pt idx="172">
                  <c:v>165.77328447302483</c:v>
                </c:pt>
                <c:pt idx="173">
                  <c:v>159.14665689460497</c:v>
                </c:pt>
                <c:pt idx="174">
                  <c:v>162.57333137892098</c:v>
                </c:pt>
                <c:pt idx="175">
                  <c:v>159.52266627578419</c:v>
                </c:pt>
                <c:pt idx="176">
                  <c:v>156.55253325515685</c:v>
                </c:pt>
                <c:pt idx="177">
                  <c:v>155.43050665103135</c:v>
                </c:pt>
                <c:pt idx="178">
                  <c:v>157.33410133020627</c:v>
                </c:pt>
                <c:pt idx="179">
                  <c:v>154.58682026604126</c:v>
                </c:pt>
                <c:pt idx="180">
                  <c:v>151.26936405320825</c:v>
                </c:pt>
                <c:pt idx="181">
                  <c:v>148.45387281064166</c:v>
                </c:pt>
                <c:pt idx="182">
                  <c:v>148.10677456212835</c:v>
                </c:pt>
                <c:pt idx="183">
                  <c:v>154.78135491242566</c:v>
                </c:pt>
                <c:pt idx="184">
                  <c:v>150.94827098248516</c:v>
                </c:pt>
                <c:pt idx="185">
                  <c:v>150.98165419649703</c:v>
                </c:pt>
                <c:pt idx="186">
                  <c:v>154.0043308392994</c:v>
                </c:pt>
                <c:pt idx="187">
                  <c:v>157.76086616785986</c:v>
                </c:pt>
                <c:pt idx="188">
                  <c:v>157.34417323357198</c:v>
                </c:pt>
                <c:pt idx="189">
                  <c:v>157.42083464671438</c:v>
                </c:pt>
                <c:pt idx="190">
                  <c:v>160.33216692934289</c:v>
                </c:pt>
                <c:pt idx="191">
                  <c:v>157.06643338586858</c:v>
                </c:pt>
                <c:pt idx="192">
                  <c:v>159.38128667717373</c:v>
                </c:pt>
                <c:pt idx="193">
                  <c:v>155.87625733543473</c:v>
                </c:pt>
                <c:pt idx="194">
                  <c:v>158.99925146708694</c:v>
                </c:pt>
                <c:pt idx="195">
                  <c:v>159.42385029341739</c:v>
                </c:pt>
                <c:pt idx="196">
                  <c:v>163.3487700586835</c:v>
                </c:pt>
                <c:pt idx="197">
                  <c:v>170.3897540117367</c:v>
                </c:pt>
                <c:pt idx="198">
                  <c:v>171.82195080234732</c:v>
                </c:pt>
                <c:pt idx="199">
                  <c:v>168.91639016046946</c:v>
                </c:pt>
                <c:pt idx="200">
                  <c:v>167.32727803209389</c:v>
                </c:pt>
                <c:pt idx="201">
                  <c:v>164.37745560641878</c:v>
                </c:pt>
                <c:pt idx="202">
                  <c:v>161.16349112128376</c:v>
                </c:pt>
                <c:pt idx="203">
                  <c:v>160.91269822425676</c:v>
                </c:pt>
                <c:pt idx="204">
                  <c:v>159.58253964485135</c:v>
                </c:pt>
                <c:pt idx="205">
                  <c:v>158.97250792897026</c:v>
                </c:pt>
                <c:pt idx="206">
                  <c:v>159.97050158579407</c:v>
                </c:pt>
                <c:pt idx="207">
                  <c:v>160.2741003171588</c:v>
                </c:pt>
                <c:pt idx="208">
                  <c:v>163.51082006343174</c:v>
                </c:pt>
                <c:pt idx="209">
                  <c:v>159.21416401268635</c:v>
                </c:pt>
                <c:pt idx="210">
                  <c:v>160.28283280253729</c:v>
                </c:pt>
                <c:pt idx="211">
                  <c:v>153.50456656050744</c:v>
                </c:pt>
                <c:pt idx="212">
                  <c:v>150.87691331210149</c:v>
                </c:pt>
                <c:pt idx="213">
                  <c:v>152.11138266242028</c:v>
                </c:pt>
                <c:pt idx="214">
                  <c:v>160.07027653248406</c:v>
                </c:pt>
                <c:pt idx="215">
                  <c:v>164.8940553064968</c:v>
                </c:pt>
                <c:pt idx="216">
                  <c:v>165.43481106129934</c:v>
                </c:pt>
                <c:pt idx="217">
                  <c:v>158.83896221225987</c:v>
                </c:pt>
                <c:pt idx="218">
                  <c:v>153.16779244245197</c:v>
                </c:pt>
                <c:pt idx="219">
                  <c:v>156.1295584884904</c:v>
                </c:pt>
                <c:pt idx="220">
                  <c:v>155.63391169769807</c:v>
                </c:pt>
                <c:pt idx="221">
                  <c:v>156.27878233953962</c:v>
                </c:pt>
                <c:pt idx="222">
                  <c:v>156.49575646790794</c:v>
                </c:pt>
                <c:pt idx="223">
                  <c:v>156.72315129358159</c:v>
                </c:pt>
                <c:pt idx="224">
                  <c:v>155.56063025871632</c:v>
                </c:pt>
                <c:pt idx="225">
                  <c:v>155.79212605174325</c:v>
                </c:pt>
                <c:pt idx="226">
                  <c:v>155.13442521034864</c:v>
                </c:pt>
                <c:pt idx="227">
                  <c:v>154.96288504206973</c:v>
                </c:pt>
                <c:pt idx="228">
                  <c:v>155.71257700841394</c:v>
                </c:pt>
                <c:pt idx="229">
                  <c:v>158.54251540168278</c:v>
                </c:pt>
                <c:pt idx="230">
                  <c:v>159.52450308033656</c:v>
                </c:pt>
                <c:pt idx="231">
                  <c:v>158.62490061606732</c:v>
                </c:pt>
                <c:pt idx="232">
                  <c:v>160.52498012321348</c:v>
                </c:pt>
                <c:pt idx="233">
                  <c:v>160.24899602464268</c:v>
                </c:pt>
                <c:pt idx="234">
                  <c:v>159.52179920492853</c:v>
                </c:pt>
                <c:pt idx="235">
                  <c:v>158.4083598409857</c:v>
                </c:pt>
                <c:pt idx="236">
                  <c:v>158.00167196819714</c:v>
                </c:pt>
                <c:pt idx="237">
                  <c:v>158.68833439363945</c:v>
                </c:pt>
                <c:pt idx="238">
                  <c:v>155.90566687872789</c:v>
                </c:pt>
                <c:pt idx="239">
                  <c:v>155.23713337574557</c:v>
                </c:pt>
                <c:pt idx="240">
                  <c:v>155.7034266751491</c:v>
                </c:pt>
                <c:pt idx="241">
                  <c:v>157.42068533502982</c:v>
                </c:pt>
                <c:pt idx="242">
                  <c:v>158.09213706700595</c:v>
                </c:pt>
                <c:pt idx="243">
                  <c:v>161.25842741340119</c:v>
                </c:pt>
                <c:pt idx="244">
                  <c:v>161.69168548268027</c:v>
                </c:pt>
                <c:pt idx="245">
                  <c:v>160.40233709653606</c:v>
                </c:pt>
                <c:pt idx="246">
                  <c:v>160.32846741930723</c:v>
                </c:pt>
                <c:pt idx="247">
                  <c:v>160.32969348386143</c:v>
                </c:pt>
                <c:pt idx="248">
                  <c:v>159.47393869677228</c:v>
                </c:pt>
                <c:pt idx="249">
                  <c:v>158.79878773935445</c:v>
                </c:pt>
                <c:pt idx="250">
                  <c:v>163.11975754787088</c:v>
                </c:pt>
                <c:pt idx="251">
                  <c:v>165.50395150957416</c:v>
                </c:pt>
                <c:pt idx="252">
                  <c:v>164.53279030191482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E68-4FDA-8DDE-0553A1CEC22D}"/>
            </c:ext>
          </c:extLst>
        </c:ser>
        <c:ser>
          <c:idx val="3"/>
          <c:order val="1"/>
          <c:tx>
            <c:v>EXP_NFLX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Part1!$A$3:$A$255</c:f>
              <c:numCache>
                <c:formatCode>m/d/yyyy</c:formatCode>
                <c:ptCount val="253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</c:numCache>
            </c:numRef>
          </c:cat>
          <c:val>
            <c:numRef>
              <c:f>Part1!$W$3:$W$255</c:f>
              <c:numCache>
                <c:formatCode>0.00</c:formatCode>
                <c:ptCount val="253"/>
                <c:pt idx="0">
                  <c:v>329.81</c:v>
                </c:pt>
                <c:pt idx="1">
                  <c:v>329.81</c:v>
                </c:pt>
                <c:pt idx="2">
                  <c:v>326.68199999999996</c:v>
                </c:pt>
                <c:pt idx="3">
                  <c:v>334.00039999999996</c:v>
                </c:pt>
                <c:pt idx="4">
                  <c:v>331.40008</c:v>
                </c:pt>
                <c:pt idx="5">
                  <c:v>337.688016</c:v>
                </c:pt>
                <c:pt idx="6">
                  <c:v>336.0656032</c:v>
                </c:pt>
                <c:pt idx="7">
                  <c:v>330.45312064000001</c:v>
                </c:pt>
                <c:pt idx="8">
                  <c:v>337.22662412800003</c:v>
                </c:pt>
                <c:pt idx="9">
                  <c:v>338.39732482559998</c:v>
                </c:pt>
                <c:pt idx="10">
                  <c:v>338.93546496511999</c:v>
                </c:pt>
                <c:pt idx="11">
                  <c:v>338.68309299302399</c:v>
                </c:pt>
                <c:pt idx="12">
                  <c:v>339.47261859860481</c:v>
                </c:pt>
                <c:pt idx="13">
                  <c:v>338.38252371972095</c:v>
                </c:pt>
                <c:pt idx="14">
                  <c:v>328.47650474394419</c:v>
                </c:pt>
                <c:pt idx="15">
                  <c:v>345.37530094878883</c:v>
                </c:pt>
                <c:pt idx="16">
                  <c:v>351.6030601897578</c:v>
                </c:pt>
                <c:pt idx="17">
                  <c:v>344.62461203795158</c:v>
                </c:pt>
                <c:pt idx="18">
                  <c:v>347.74092240759029</c:v>
                </c:pt>
                <c:pt idx="19">
                  <c:v>344.07618448151806</c:v>
                </c:pt>
                <c:pt idx="20">
                  <c:v>347.0072368963036</c:v>
                </c:pt>
                <c:pt idx="21">
                  <c:v>345.47344737926073</c:v>
                </c:pt>
                <c:pt idx="22">
                  <c:v>355.49468947585217</c:v>
                </c:pt>
                <c:pt idx="23">
                  <c:v>366.30693789517045</c:v>
                </c:pt>
                <c:pt idx="24">
                  <c:v>368.99738757903413</c:v>
                </c:pt>
                <c:pt idx="25">
                  <c:v>367.35947751580682</c:v>
                </c:pt>
                <c:pt idx="26">
                  <c:v>366.88789550316136</c:v>
                </c:pt>
                <c:pt idx="27">
                  <c:v>370.23357910063226</c:v>
                </c:pt>
                <c:pt idx="28">
                  <c:v>372.99871582012645</c:v>
                </c:pt>
                <c:pt idx="29">
                  <c:v>378.60774316402524</c:v>
                </c:pt>
                <c:pt idx="30">
                  <c:v>380.84154863280503</c:v>
                </c:pt>
                <c:pt idx="31">
                  <c:v>380.488309726561</c:v>
                </c:pt>
                <c:pt idx="32">
                  <c:v>386.32166194531214</c:v>
                </c:pt>
                <c:pt idx="33">
                  <c:v>386.21633238906242</c:v>
                </c:pt>
                <c:pt idx="34">
                  <c:v>386.04326647781249</c:v>
                </c:pt>
                <c:pt idx="35">
                  <c:v>381.26465329556248</c:v>
                </c:pt>
                <c:pt idx="36">
                  <c:v>371.21293065911243</c:v>
                </c:pt>
                <c:pt idx="37">
                  <c:v>362.31458613182247</c:v>
                </c:pt>
                <c:pt idx="38">
                  <c:v>375.85491722636448</c:v>
                </c:pt>
                <c:pt idx="39">
                  <c:v>372.53898344527289</c:v>
                </c:pt>
                <c:pt idx="40">
                  <c:v>369.73179668905453</c:v>
                </c:pt>
                <c:pt idx="41">
                  <c:v>378.78635933781095</c:v>
                </c:pt>
                <c:pt idx="42">
                  <c:v>370.77327186756219</c:v>
                </c:pt>
                <c:pt idx="43">
                  <c:v>381.18665437351245</c:v>
                </c:pt>
                <c:pt idx="44">
                  <c:v>374.46133087470247</c:v>
                </c:pt>
                <c:pt idx="45">
                  <c:v>370.0682661749405</c:v>
                </c:pt>
                <c:pt idx="46">
                  <c:v>351.20565323498806</c:v>
                </c:pt>
                <c:pt idx="47">
                  <c:v>361.54513064699762</c:v>
                </c:pt>
                <c:pt idx="48">
                  <c:v>352.24502612939955</c:v>
                </c:pt>
                <c:pt idx="49">
                  <c:v>322.64900522587993</c:v>
                </c:pt>
                <c:pt idx="50">
                  <c:v>333.56980104517601</c:v>
                </c:pt>
                <c:pt idx="51">
                  <c:v>305.78596020903518</c:v>
                </c:pt>
                <c:pt idx="52">
                  <c:v>316.95719204180705</c:v>
                </c:pt>
                <c:pt idx="53">
                  <c:v>315.76743840836144</c:v>
                </c:pt>
                <c:pt idx="54">
                  <c:v>328.77748768167226</c:v>
                </c:pt>
                <c:pt idx="55">
                  <c:v>332.01949753633443</c:v>
                </c:pt>
                <c:pt idx="56">
                  <c:v>354.61989950726689</c:v>
                </c:pt>
                <c:pt idx="57">
                  <c:v>356.77997990145337</c:v>
                </c:pt>
                <c:pt idx="58">
                  <c:v>345.26799598029061</c:v>
                </c:pt>
                <c:pt idx="59">
                  <c:v>359.44559919605808</c:v>
                </c:pt>
                <c:pt idx="60">
                  <c:v>357.58511983921164</c:v>
                </c:pt>
                <c:pt idx="61">
                  <c:v>368.28502396784228</c:v>
                </c:pt>
                <c:pt idx="62">
                  <c:v>374.05700479356847</c:v>
                </c:pt>
                <c:pt idx="63">
                  <c:v>366.07540095871366</c:v>
                </c:pt>
                <c:pt idx="64">
                  <c:v>369.27908019174276</c:v>
                </c:pt>
                <c:pt idx="65">
                  <c:v>363.26381603834852</c:v>
                </c:pt>
                <c:pt idx="66">
                  <c:v>376.62076320766971</c:v>
                </c:pt>
                <c:pt idx="67">
                  <c:v>373.14815264153395</c:v>
                </c:pt>
                <c:pt idx="68">
                  <c:v>371.52563052830681</c:v>
                </c:pt>
                <c:pt idx="69">
                  <c:v>370.88112610566134</c:v>
                </c:pt>
                <c:pt idx="70">
                  <c:v>391.55222522113229</c:v>
                </c:pt>
                <c:pt idx="71">
                  <c:v>409.15044504422644</c:v>
                </c:pt>
                <c:pt idx="72">
                  <c:v>423.23008900884531</c:v>
                </c:pt>
                <c:pt idx="73">
                  <c:v>435.98201780176908</c:v>
                </c:pt>
                <c:pt idx="74">
                  <c:v>425.56440356035381</c:v>
                </c:pt>
                <c:pt idx="75">
                  <c:v>435.10488071207078</c:v>
                </c:pt>
                <c:pt idx="76">
                  <c:v>434.08497614241418</c:v>
                </c:pt>
                <c:pt idx="77">
                  <c:v>423.95299522848285</c:v>
                </c:pt>
                <c:pt idx="78">
                  <c:v>426.15059904569659</c:v>
                </c:pt>
                <c:pt idx="79">
                  <c:v>425.22211980913931</c:v>
                </c:pt>
                <c:pt idx="80">
                  <c:v>422.14842396182792</c:v>
                </c:pt>
                <c:pt idx="81">
                  <c:v>407.49368479236557</c:v>
                </c:pt>
                <c:pt idx="82">
                  <c:v>411.0107369584731</c:v>
                </c:pt>
                <c:pt idx="83">
                  <c:v>418.08214739169466</c:v>
                </c:pt>
                <c:pt idx="84">
                  <c:v>415.8324294783389</c:v>
                </c:pt>
                <c:pt idx="85">
                  <c:v>425.68648589566772</c:v>
                </c:pt>
                <c:pt idx="86">
                  <c:v>424.88129717913353</c:v>
                </c:pt>
                <c:pt idx="87">
                  <c:v>432.38425943582672</c:v>
                </c:pt>
                <c:pt idx="88">
                  <c:v>435.7008518871653</c:v>
                </c:pt>
                <c:pt idx="89">
                  <c:v>435.58017037743309</c:v>
                </c:pt>
                <c:pt idx="90">
                  <c:v>439.53203407548659</c:v>
                </c:pt>
                <c:pt idx="91">
                  <c:v>433.3624068150973</c:v>
                </c:pt>
                <c:pt idx="92">
                  <c:v>437.2884813630194</c:v>
                </c:pt>
                <c:pt idx="93">
                  <c:v>441.01769627260387</c:v>
                </c:pt>
                <c:pt idx="94">
                  <c:v>451.5555392545208</c:v>
                </c:pt>
                <c:pt idx="95">
                  <c:v>452.37510785090416</c:v>
                </c:pt>
                <c:pt idx="96">
                  <c:v>451.30702157018084</c:v>
                </c:pt>
                <c:pt idx="97">
                  <c:v>448.39740431403618</c:v>
                </c:pt>
                <c:pt idx="98">
                  <c:v>438.67948086280722</c:v>
                </c:pt>
                <c:pt idx="99">
                  <c:v>431.19189617256143</c:v>
                </c:pt>
                <c:pt idx="100">
                  <c:v>418.05437923451228</c:v>
                </c:pt>
                <c:pt idx="101">
                  <c:v>419.52287584690248</c:v>
                </c:pt>
                <c:pt idx="102">
                  <c:v>414.65657516938052</c:v>
                </c:pt>
                <c:pt idx="103">
                  <c:v>418.71531503387615</c:v>
                </c:pt>
                <c:pt idx="104">
                  <c:v>424.47906300677528</c:v>
                </c:pt>
                <c:pt idx="105">
                  <c:v>426.74381260135505</c:v>
                </c:pt>
                <c:pt idx="106">
                  <c:v>422.92476252027103</c:v>
                </c:pt>
                <c:pt idx="107">
                  <c:v>416.04895250405417</c:v>
                </c:pt>
                <c:pt idx="108">
                  <c:v>418.88979050081088</c:v>
                </c:pt>
                <c:pt idx="109">
                  <c:v>419.36995810016219</c:v>
                </c:pt>
                <c:pt idx="110">
                  <c:v>431.11399162003244</c:v>
                </c:pt>
                <c:pt idx="111">
                  <c:v>433.80679832400654</c:v>
                </c:pt>
                <c:pt idx="112">
                  <c:v>427.20935966480135</c:v>
                </c:pt>
                <c:pt idx="113">
                  <c:v>419.89787193296024</c:v>
                </c:pt>
                <c:pt idx="114">
                  <c:v>424.37957438659208</c:v>
                </c:pt>
                <c:pt idx="115">
                  <c:v>433.77991487731839</c:v>
                </c:pt>
                <c:pt idx="116">
                  <c:v>444.97198297546367</c:v>
                </c:pt>
                <c:pt idx="117">
                  <c:v>448.89039659509274</c:v>
                </c:pt>
                <c:pt idx="118">
                  <c:v>452.75407931901862</c:v>
                </c:pt>
                <c:pt idx="119">
                  <c:v>464.98281586380369</c:v>
                </c:pt>
                <c:pt idx="120">
                  <c:v>466.00456317276075</c:v>
                </c:pt>
                <c:pt idx="121">
                  <c:v>459.48091263455217</c:v>
                </c:pt>
                <c:pt idx="122">
                  <c:v>464.62418252691049</c:v>
                </c:pt>
                <c:pt idx="123">
                  <c:v>447.6448365053821</c:v>
                </c:pt>
                <c:pt idx="124">
                  <c:v>447.32096730107645</c:v>
                </c:pt>
                <c:pt idx="125">
                  <c:v>453.4961934602153</c:v>
                </c:pt>
                <c:pt idx="126">
                  <c:v>479.21123869204303</c:v>
                </c:pt>
                <c:pt idx="127">
                  <c:v>477.35424773840862</c:v>
                </c:pt>
                <c:pt idx="128">
                  <c:v>490.51884954768173</c:v>
                </c:pt>
                <c:pt idx="129">
                  <c:v>492.63176990953633</c:v>
                </c:pt>
                <c:pt idx="130">
                  <c:v>500.75035398190721</c:v>
                </c:pt>
                <c:pt idx="131">
                  <c:v>506.35807079638141</c:v>
                </c:pt>
                <c:pt idx="132">
                  <c:v>540.25561415927632</c:v>
                </c:pt>
                <c:pt idx="133">
                  <c:v>528.45112283185529</c:v>
                </c:pt>
                <c:pt idx="134">
                  <c:v>525.59422456637105</c:v>
                </c:pt>
                <c:pt idx="135">
                  <c:v>523.72684491327414</c:v>
                </c:pt>
                <c:pt idx="136">
                  <c:v>526.65736898265482</c:v>
                </c:pt>
                <c:pt idx="137">
                  <c:v>499.72347379653098</c:v>
                </c:pt>
                <c:pt idx="138">
                  <c:v>501.87269475930623</c:v>
                </c:pt>
                <c:pt idx="139">
                  <c:v>492.45453895186125</c:v>
                </c:pt>
                <c:pt idx="140">
                  <c:v>490.34690779037226</c:v>
                </c:pt>
                <c:pt idx="141">
                  <c:v>480.13338155807446</c:v>
                </c:pt>
                <c:pt idx="142">
                  <c:v>480.38667631161491</c:v>
                </c:pt>
                <c:pt idx="143">
                  <c:v>492.59733526232293</c:v>
                </c:pt>
                <c:pt idx="144">
                  <c:v>489.32746705246456</c:v>
                </c:pt>
                <c:pt idx="145">
                  <c:v>485.44949341049295</c:v>
                </c:pt>
                <c:pt idx="146">
                  <c:v>485.72989868209862</c:v>
                </c:pt>
                <c:pt idx="147">
                  <c:v>488.24997973641973</c:v>
                </c:pt>
                <c:pt idx="148">
                  <c:v>496.54599594728393</c:v>
                </c:pt>
                <c:pt idx="149">
                  <c:v>507.02119918945675</c:v>
                </c:pt>
                <c:pt idx="150">
                  <c:v>503.09223983789138</c:v>
                </c:pt>
                <c:pt idx="151">
                  <c:v>507.88244796757829</c:v>
                </c:pt>
                <c:pt idx="152">
                  <c:v>497.36048959351569</c:v>
                </c:pt>
                <c:pt idx="153">
                  <c:v>486.17609791870314</c:v>
                </c:pt>
                <c:pt idx="154">
                  <c:v>470.77921958374066</c:v>
                </c:pt>
                <c:pt idx="155">
                  <c:v>474.53184391674813</c:v>
                </c:pt>
                <c:pt idx="156">
                  <c:v>479.97036878334961</c:v>
                </c:pt>
                <c:pt idx="157">
                  <c:v>482.13807375666988</c:v>
                </c:pt>
                <c:pt idx="158">
                  <c:v>482.30761475133397</c:v>
                </c:pt>
                <c:pt idx="159">
                  <c:v>489.95752295026682</c:v>
                </c:pt>
                <c:pt idx="160">
                  <c:v>485.61550459005338</c:v>
                </c:pt>
                <c:pt idx="161">
                  <c:v>495.44310091801066</c:v>
                </c:pt>
                <c:pt idx="162">
                  <c:v>492.93662018360214</c:v>
                </c:pt>
                <c:pt idx="163">
                  <c:v>489.63532403672042</c:v>
                </c:pt>
                <c:pt idx="164">
                  <c:v>490.39106480734404</c:v>
                </c:pt>
                <c:pt idx="165">
                  <c:v>536.10221296146881</c:v>
                </c:pt>
                <c:pt idx="166">
                  <c:v>528.23644259229377</c:v>
                </c:pt>
                <c:pt idx="167">
                  <c:v>524.75928851845879</c:v>
                </c:pt>
                <c:pt idx="168">
                  <c:v>528.59985770369167</c:v>
                </c:pt>
                <c:pt idx="169">
                  <c:v>550.95997154073837</c:v>
                </c:pt>
                <c:pt idx="170">
                  <c:v>552.46399430814768</c:v>
                </c:pt>
                <c:pt idx="171">
                  <c:v>531.09279886162949</c:v>
                </c:pt>
                <c:pt idx="172">
                  <c:v>519.05855977232591</c:v>
                </c:pt>
                <c:pt idx="173">
                  <c:v>509.42771195446517</c:v>
                </c:pt>
                <c:pt idx="174">
                  <c:v>502.03754239089307</c:v>
                </c:pt>
                <c:pt idx="175">
                  <c:v>484.94350847817861</c:v>
                </c:pt>
                <c:pt idx="176">
                  <c:v>482.61270169563574</c:v>
                </c:pt>
                <c:pt idx="177">
                  <c:v>477.53054033912713</c:v>
                </c:pt>
                <c:pt idx="178">
                  <c:v>492.29810806782541</c:v>
                </c:pt>
                <c:pt idx="179">
                  <c:v>485.54762161356507</c:v>
                </c:pt>
                <c:pt idx="180">
                  <c:v>473.26952432271298</c:v>
                </c:pt>
                <c:pt idx="181">
                  <c:v>470.62190486454261</c:v>
                </c:pt>
                <c:pt idx="182">
                  <c:v>484.00438097290856</c:v>
                </c:pt>
                <c:pt idx="183">
                  <c:v>489.73687619458173</c:v>
                </c:pt>
                <c:pt idx="184">
                  <c:v>474.43537523891638</c:v>
                </c:pt>
                <c:pt idx="185">
                  <c:v>473.35107504778324</c:v>
                </c:pt>
                <c:pt idx="186">
                  <c:v>480.97421500955664</c:v>
                </c:pt>
                <c:pt idx="187">
                  <c:v>488.71484300191128</c:v>
                </c:pt>
                <c:pt idx="188">
                  <c:v>492.52696860038225</c:v>
                </c:pt>
                <c:pt idx="189">
                  <c:v>498.52939372007643</c:v>
                </c:pt>
                <c:pt idx="190">
                  <c:v>521.71387874401535</c:v>
                </c:pt>
                <c:pt idx="191">
                  <c:v>506.79077574880307</c:v>
                </c:pt>
                <c:pt idx="192">
                  <c:v>517.87815514976057</c:v>
                </c:pt>
                <c:pt idx="193">
                  <c:v>508.27163102995212</c:v>
                </c:pt>
                <c:pt idx="194">
                  <c:v>529.38232620599047</c:v>
                </c:pt>
                <c:pt idx="195">
                  <c:v>531.30846524119806</c:v>
                </c:pt>
                <c:pt idx="196">
                  <c:v>537.81369304823966</c:v>
                </c:pt>
                <c:pt idx="197">
                  <c:v>539.41073860964786</c:v>
                </c:pt>
                <c:pt idx="198">
                  <c:v>551.15414772192958</c:v>
                </c:pt>
                <c:pt idx="199">
                  <c:v>543.39082954438595</c:v>
                </c:pt>
                <c:pt idx="200">
                  <c:v>542.23016590887721</c:v>
                </c:pt>
                <c:pt idx="201">
                  <c:v>533.07803318177548</c:v>
                </c:pt>
                <c:pt idx="202">
                  <c:v>531.19160663635512</c:v>
                </c:pt>
                <c:pt idx="203">
                  <c:v>526.57432132727104</c:v>
                </c:pt>
                <c:pt idx="204">
                  <c:v>496.55486426545417</c:v>
                </c:pt>
                <c:pt idx="205">
                  <c:v>487.49497285309087</c:v>
                </c:pt>
                <c:pt idx="206">
                  <c:v>488.12299457061818</c:v>
                </c:pt>
                <c:pt idx="207">
                  <c:v>488.21659891412367</c:v>
                </c:pt>
                <c:pt idx="208">
                  <c:v>488.78731978282474</c:v>
                </c:pt>
                <c:pt idx="209">
                  <c:v>486.74946395656491</c:v>
                </c:pt>
                <c:pt idx="210">
                  <c:v>500.71789279131292</c:v>
                </c:pt>
                <c:pt idx="211">
                  <c:v>480.7355785582626</c:v>
                </c:pt>
                <c:pt idx="212">
                  <c:v>483.44311571165258</c:v>
                </c:pt>
                <c:pt idx="213">
                  <c:v>486.46462314233054</c:v>
                </c:pt>
                <c:pt idx="214">
                  <c:v>494.8529246284661</c:v>
                </c:pt>
                <c:pt idx="215">
                  <c:v>509.97858492569321</c:v>
                </c:pt>
                <c:pt idx="216">
                  <c:v>513.77971698513863</c:v>
                </c:pt>
                <c:pt idx="217">
                  <c:v>479.15594339702773</c:v>
                </c:pt>
                <c:pt idx="218">
                  <c:v>480.02318867940551</c:v>
                </c:pt>
                <c:pt idx="219">
                  <c:v>488.61263773588109</c:v>
                </c:pt>
                <c:pt idx="220">
                  <c:v>487.13852754717618</c:v>
                </c:pt>
                <c:pt idx="221">
                  <c:v>483.6997055094352</c:v>
                </c:pt>
                <c:pt idx="222">
                  <c:v>480.01994110188707</c:v>
                </c:pt>
                <c:pt idx="223">
                  <c:v>480.5079882203774</c:v>
                </c:pt>
                <c:pt idx="224">
                  <c:v>481.53359764407548</c:v>
                </c:pt>
                <c:pt idx="225">
                  <c:v>484.04271952881516</c:v>
                </c:pt>
                <c:pt idx="226">
                  <c:v>487.40054390576302</c:v>
                </c:pt>
                <c:pt idx="227">
                  <c:v>478.77610878115263</c:v>
                </c:pt>
                <c:pt idx="228">
                  <c:v>482.05922175623056</c:v>
                </c:pt>
                <c:pt idx="229">
                  <c:v>484.41184435124609</c:v>
                </c:pt>
                <c:pt idx="230">
                  <c:v>489.97036887024922</c:v>
                </c:pt>
                <c:pt idx="231">
                  <c:v>490.55407377404981</c:v>
                </c:pt>
                <c:pt idx="232">
                  <c:v>501.77481475480994</c:v>
                </c:pt>
                <c:pt idx="233">
                  <c:v>503.05896295096198</c:v>
                </c:pt>
                <c:pt idx="234">
                  <c:v>498.62779259019237</c:v>
                </c:pt>
                <c:pt idx="235">
                  <c:v>498.37355851803846</c:v>
                </c:pt>
                <c:pt idx="236">
                  <c:v>512.29871170360775</c:v>
                </c:pt>
                <c:pt idx="237">
                  <c:v>512.58774234072155</c:v>
                </c:pt>
                <c:pt idx="238">
                  <c:v>497.39754846814435</c:v>
                </c:pt>
                <c:pt idx="239">
                  <c:v>500.35150969362883</c:v>
                </c:pt>
                <c:pt idx="240">
                  <c:v>502.64630193872574</c:v>
                </c:pt>
                <c:pt idx="241">
                  <c:v>518.46526038774505</c:v>
                </c:pt>
                <c:pt idx="242">
                  <c:v>519.51705207754901</c:v>
                </c:pt>
                <c:pt idx="243">
                  <c:v>523.76741041550986</c:v>
                </c:pt>
                <c:pt idx="244">
                  <c:v>531.07348208310191</c:v>
                </c:pt>
                <c:pt idx="245">
                  <c:v>533.77469641662037</c:v>
                </c:pt>
                <c:pt idx="246">
                  <c:v>529.88293928332405</c:v>
                </c:pt>
                <c:pt idx="247">
                  <c:v>527.8405878566648</c:v>
                </c:pt>
                <c:pt idx="248">
                  <c:v>517.15211757133295</c:v>
                </c:pt>
                <c:pt idx="249">
                  <c:v>514.60642351426657</c:v>
                </c:pt>
                <c:pt idx="250">
                  <c:v>518.21728470285336</c:v>
                </c:pt>
                <c:pt idx="251">
                  <c:v>528.3394569405707</c:v>
                </c:pt>
                <c:pt idx="252">
                  <c:v>525.3398913881141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E68-4FDA-8DDE-0553A1CEC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145807"/>
        <c:axId val="2032230671"/>
      </c:lineChart>
      <c:dateAx>
        <c:axId val="3971458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30671"/>
        <c:crosses val="autoZero"/>
        <c:auto val="1"/>
        <c:lblOffset val="100"/>
        <c:baseTimeUnit val="days"/>
      </c:dateAx>
      <c:valAx>
        <c:axId val="203223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4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Adjusted Exponential</a:t>
            </a:r>
            <a:r>
              <a:rPr lang="en-US" baseline="0"/>
              <a:t> Smoothining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Adj_EXP_AMZN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Part1!$A$3:$A$255</c:f>
              <c:numCache>
                <c:formatCode>m/d/yyyy</c:formatCode>
                <c:ptCount val="253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</c:numCache>
            </c:numRef>
          </c:cat>
          <c:val>
            <c:numRef>
              <c:f>Part1!$AW$4:$AW$255</c:f>
              <c:numCache>
                <c:formatCode>0.0000</c:formatCode>
                <c:ptCount val="252"/>
                <c:pt idx="0">
                  <c:v>94.9</c:v>
                </c:pt>
                <c:pt idx="1">
                  <c:v>93.796000000000006</c:v>
                </c:pt>
                <c:pt idx="2">
                  <c:v>94.93719999999999</c:v>
                </c:pt>
                <c:pt idx="3">
                  <c:v>95.384799999999998</c:v>
                </c:pt>
                <c:pt idx="4">
                  <c:v>94.729888000000003</c:v>
                </c:pt>
                <c:pt idx="5">
                  <c:v>95.010342399999999</c:v>
                </c:pt>
                <c:pt idx="6">
                  <c:v>94.215091839999985</c:v>
                </c:pt>
                <c:pt idx="7">
                  <c:v>94.461618687999987</c:v>
                </c:pt>
                <c:pt idx="8">
                  <c:v>93.484080255999999</c:v>
                </c:pt>
                <c:pt idx="9">
                  <c:v>92.967405214719989</c:v>
                </c:pt>
                <c:pt idx="10">
                  <c:v>93.700471330816001</c:v>
                </c:pt>
                <c:pt idx="11">
                  <c:v>93.255992230297593</c:v>
                </c:pt>
                <c:pt idx="12">
                  <c:v>94.484718371307537</c:v>
                </c:pt>
                <c:pt idx="13">
                  <c:v>94.50201594019839</c:v>
                </c:pt>
                <c:pt idx="14">
                  <c:v>94.322857812749533</c:v>
                </c:pt>
                <c:pt idx="15">
                  <c:v>93.156763699767879</c:v>
                </c:pt>
                <c:pt idx="16">
                  <c:v>91.348953709774364</c:v>
                </c:pt>
                <c:pt idx="17">
                  <c:v>92.275680775856642</c:v>
                </c:pt>
                <c:pt idx="18">
                  <c:v>92.792712027121425</c:v>
                </c:pt>
                <c:pt idx="19">
                  <c:v>93.518860697560086</c:v>
                </c:pt>
                <c:pt idx="20">
                  <c:v>100.27265463370863</c:v>
                </c:pt>
                <c:pt idx="21">
                  <c:v>101.19270599535727</c:v>
                </c:pt>
                <c:pt idx="22">
                  <c:v>103.16534005489245</c:v>
                </c:pt>
                <c:pt idx="23">
                  <c:v>102.76383908465678</c:v>
                </c:pt>
                <c:pt idx="24">
                  <c:v>102.92021685894265</c:v>
                </c:pt>
                <c:pt idx="25">
                  <c:v>104.18955923360902</c:v>
                </c:pt>
                <c:pt idx="26">
                  <c:v>106.94041268945639</c:v>
                </c:pt>
                <c:pt idx="27">
                  <c:v>108.10040067418767</c:v>
                </c:pt>
                <c:pt idx="28">
                  <c:v>108.52585450903712</c:v>
                </c:pt>
                <c:pt idx="29">
                  <c:v>107.91501949935966</c:v>
                </c:pt>
                <c:pt idx="30">
                  <c:v>106.9442788780418</c:v>
                </c:pt>
                <c:pt idx="31">
                  <c:v>107.7138199825359</c:v>
                </c:pt>
                <c:pt idx="32">
                  <c:v>108.56157136554202</c:v>
                </c:pt>
                <c:pt idx="33">
                  <c:v>107.85304589522788</c:v>
                </c:pt>
                <c:pt idx="34">
                  <c:v>104.93058529769556</c:v>
                </c:pt>
                <c:pt idx="35">
                  <c:v>100.24958089492</c:v>
                </c:pt>
                <c:pt idx="36">
                  <c:v>97.829171068304703</c:v>
                </c:pt>
                <c:pt idx="37">
                  <c:v>98.060203911456568</c:v>
                </c:pt>
                <c:pt idx="38">
                  <c:v>93.849095758236516</c:v>
                </c:pt>
                <c:pt idx="39">
                  <c:v>93.286043980756133</c:v>
                </c:pt>
                <c:pt idx="40">
                  <c:v>96.890979863287086</c:v>
                </c:pt>
                <c:pt idx="41">
                  <c:v>95.59901685370869</c:v>
                </c:pt>
                <c:pt idx="42">
                  <c:v>98.545056704841031</c:v>
                </c:pt>
                <c:pt idx="43">
                  <c:v>96.618202667279419</c:v>
                </c:pt>
                <c:pt idx="44">
                  <c:v>95.055353061048976</c:v>
                </c:pt>
                <c:pt idx="45">
                  <c:v>89.984170022074466</c:v>
                </c:pt>
                <c:pt idx="46">
                  <c:v>93.566879527891757</c:v>
                </c:pt>
                <c:pt idx="47">
                  <c:v>91.100436418781484</c:v>
                </c:pt>
                <c:pt idx="48">
                  <c:v>83.762448410562499</c:v>
                </c:pt>
                <c:pt idx="49">
                  <c:v>87.815888901444964</c:v>
                </c:pt>
                <c:pt idx="50">
                  <c:v>84.382319375465954</c:v>
                </c:pt>
                <c:pt idx="51">
                  <c:v>89.553713276141593</c:v>
                </c:pt>
                <c:pt idx="52">
                  <c:v>91.747799520838711</c:v>
                </c:pt>
                <c:pt idx="53">
                  <c:v>94.457645492488325</c:v>
                </c:pt>
                <c:pt idx="54">
                  <c:v>93.064468470656436</c:v>
                </c:pt>
                <c:pt idx="55">
                  <c:v>95.292751497727025</c:v>
                </c:pt>
                <c:pt idx="56">
                  <c:v>97.379886242876594</c:v>
                </c:pt>
                <c:pt idx="57">
                  <c:v>94.975468754664959</c:v>
                </c:pt>
                <c:pt idx="58">
                  <c:v>97.684793204871696</c:v>
                </c:pt>
                <c:pt idx="59">
                  <c:v>95.489759563150969</c:v>
                </c:pt>
                <c:pt idx="60">
                  <c:v>98.034240737741314</c:v>
                </c:pt>
                <c:pt idx="61">
                  <c:v>97.819431060088888</c:v>
                </c:pt>
                <c:pt idx="62">
                  <c:v>95.650466330032529</c:v>
                </c:pt>
                <c:pt idx="63">
                  <c:v>95.737664094411784</c:v>
                </c:pt>
                <c:pt idx="64">
                  <c:v>95.238856662724245</c:v>
                </c:pt>
                <c:pt idx="65">
                  <c:v>99.559859075073504</c:v>
                </c:pt>
                <c:pt idx="66">
                  <c:v>101.03847019402293</c:v>
                </c:pt>
                <c:pt idx="67">
                  <c:v>102.61719870320657</c:v>
                </c:pt>
                <c:pt idx="68">
                  <c:v>102.69200373152161</c:v>
                </c:pt>
                <c:pt idx="69">
                  <c:v>108.55325119270421</c:v>
                </c:pt>
                <c:pt idx="70">
                  <c:v>114.95108035711991</c:v>
                </c:pt>
                <c:pt idx="71">
                  <c:v>116.85514409486326</c:v>
                </c:pt>
                <c:pt idx="72">
                  <c:v>121.45754241875142</c:v>
                </c:pt>
                <c:pt idx="73">
                  <c:v>120.22321087982303</c:v>
                </c:pt>
                <c:pt idx="74">
                  <c:v>120.38816191685821</c:v>
                </c:pt>
                <c:pt idx="75">
                  <c:v>117.02041579271486</c:v>
                </c:pt>
                <c:pt idx="76">
                  <c:v>117.95142672747457</c:v>
                </c:pt>
                <c:pt idx="77">
                  <c:v>119.90707485514528</c:v>
                </c:pt>
                <c:pt idx="78">
                  <c:v>120.76103160772028</c:v>
                </c:pt>
                <c:pt idx="79">
                  <c:v>119.16569330935302</c:v>
                </c:pt>
                <c:pt idx="80">
                  <c:v>115.80278959024716</c:v>
                </c:pt>
                <c:pt idx="81">
                  <c:v>118.05012074270125</c:v>
                </c:pt>
                <c:pt idx="82">
                  <c:v>123.47965025972145</c:v>
                </c:pt>
                <c:pt idx="83">
                  <c:v>115.40370088894495</c:v>
                </c:pt>
                <c:pt idx="84">
                  <c:v>115.15421666960053</c:v>
                </c:pt>
                <c:pt idx="85">
                  <c:v>115.43318119344922</c:v>
                </c:pt>
                <c:pt idx="86">
                  <c:v>117.24547028762331</c:v>
                </c:pt>
                <c:pt idx="87">
                  <c:v>118.43586723914676</c:v>
                </c:pt>
                <c:pt idx="88">
                  <c:v>119.18221854529772</c:v>
                </c:pt>
                <c:pt idx="89">
                  <c:v>120.64003607797467</c:v>
                </c:pt>
                <c:pt idx="90">
                  <c:v>118.30887389513209</c:v>
                </c:pt>
                <c:pt idx="91">
                  <c:v>118.29869334362975</c:v>
                </c:pt>
                <c:pt idx="92">
                  <c:v>119.33193485168265</c:v>
                </c:pt>
                <c:pt idx="93">
                  <c:v>120.54415694636536</c:v>
                </c:pt>
                <c:pt idx="94">
                  <c:v>121.50581598082307</c:v>
                </c:pt>
                <c:pt idx="95">
                  <c:v>122.70278767324001</c:v>
                </c:pt>
                <c:pt idx="96">
                  <c:v>125.14329958166032</c:v>
                </c:pt>
                <c:pt idx="97">
                  <c:v>122.98859363760984</c:v>
                </c:pt>
                <c:pt idx="98">
                  <c:v>121.93034697702223</c:v>
                </c:pt>
                <c:pt idx="99">
                  <c:v>121.00850259960019</c:v>
                </c:pt>
                <c:pt idx="100">
                  <c:v>120.34314656335661</c:v>
                </c:pt>
                <c:pt idx="101">
                  <c:v>119.85875683474926</c:v>
                </c:pt>
                <c:pt idx="102">
                  <c:v>121.83130201766237</c:v>
                </c:pt>
                <c:pt idx="103">
                  <c:v>123.62364052057001</c:v>
                </c:pt>
                <c:pt idx="104">
                  <c:v>123.95110409363002</c:v>
                </c:pt>
                <c:pt idx="105">
                  <c:v>124.17230079161283</c:v>
                </c:pt>
                <c:pt idx="106">
                  <c:v>123.26246397830946</c:v>
                </c:pt>
                <c:pt idx="107">
                  <c:v>124.10840305598951</c:v>
                </c:pt>
                <c:pt idx="108">
                  <c:v>126.2267282082621</c:v>
                </c:pt>
                <c:pt idx="109">
                  <c:v>130.24243807765131</c:v>
                </c:pt>
                <c:pt idx="110">
                  <c:v>133.04887394879916</c:v>
                </c:pt>
                <c:pt idx="111">
                  <c:v>128.96230906661509</c:v>
                </c:pt>
                <c:pt idx="112">
                  <c:v>127.30202742148421</c:v>
                </c:pt>
                <c:pt idx="113">
                  <c:v>128.34245248652894</c:v>
                </c:pt>
                <c:pt idx="114">
                  <c:v>130.65723760178565</c:v>
                </c:pt>
                <c:pt idx="115">
                  <c:v>132.30299768358395</c:v>
                </c:pt>
                <c:pt idx="116">
                  <c:v>133.09924013058142</c:v>
                </c:pt>
                <c:pt idx="117">
                  <c:v>134.09091247509173</c:v>
                </c:pt>
                <c:pt idx="118">
                  <c:v>135.98925155918033</c:v>
                </c:pt>
                <c:pt idx="119">
                  <c:v>138.6140552513296</c:v>
                </c:pt>
                <c:pt idx="120">
                  <c:v>137.45216395159483</c:v>
                </c:pt>
                <c:pt idx="121">
                  <c:v>137.97228232106309</c:v>
                </c:pt>
                <c:pt idx="122">
                  <c:v>135.00187962459529</c:v>
                </c:pt>
                <c:pt idx="123">
                  <c:v>133.80113852830618</c:v>
                </c:pt>
                <c:pt idx="124">
                  <c:v>137.45101008270967</c:v>
                </c:pt>
                <c:pt idx="125">
                  <c:v>143.96142590163873</c:v>
                </c:pt>
                <c:pt idx="126">
                  <c:v>145.54857910807743</c:v>
                </c:pt>
                <c:pt idx="127">
                  <c:v>153.43503514219975</c:v>
                </c:pt>
                <c:pt idx="128">
                  <c:v>151.75985545646739</c:v>
                </c:pt>
                <c:pt idx="129">
                  <c:v>154.74987874242194</c:v>
                </c:pt>
                <c:pt idx="130">
                  <c:v>159.8471261209028</c:v>
                </c:pt>
                <c:pt idx="131">
                  <c:v>161.23972029793472</c:v>
                </c:pt>
                <c:pt idx="132">
                  <c:v>156.40823605900331</c:v>
                </c:pt>
                <c:pt idx="133">
                  <c:v>154.24023359953307</c:v>
                </c:pt>
                <c:pt idx="134">
                  <c:v>150.26926911018597</c:v>
                </c:pt>
                <c:pt idx="135">
                  <c:v>149.26337791222346</c:v>
                </c:pt>
                <c:pt idx="136">
                  <c:v>147.54961927214902</c:v>
                </c:pt>
                <c:pt idx="137">
                  <c:v>158.74395495176347</c:v>
                </c:pt>
                <c:pt idx="138">
                  <c:v>158.11682487786692</c:v>
                </c:pt>
                <c:pt idx="139">
                  <c:v>155.74842711001136</c:v>
                </c:pt>
                <c:pt idx="140">
                  <c:v>149.65684970755041</c:v>
                </c:pt>
                <c:pt idx="141">
                  <c:v>149.63973142843852</c:v>
                </c:pt>
                <c:pt idx="142">
                  <c:v>152.14628918954273</c:v>
                </c:pt>
                <c:pt idx="143">
                  <c:v>150.13787432308402</c:v>
                </c:pt>
                <c:pt idx="144">
                  <c:v>151.36769318814035</c:v>
                </c:pt>
                <c:pt idx="145">
                  <c:v>152.55049465881888</c:v>
                </c:pt>
                <c:pt idx="146">
                  <c:v>158.16836481695262</c:v>
                </c:pt>
                <c:pt idx="147">
                  <c:v>156.55501270815105</c:v>
                </c:pt>
                <c:pt idx="148">
                  <c:v>157.24547179580847</c:v>
                </c:pt>
                <c:pt idx="149">
                  <c:v>160.4235754033426</c:v>
                </c:pt>
                <c:pt idx="150">
                  <c:v>161.82958483534472</c:v>
                </c:pt>
                <c:pt idx="151">
                  <c:v>159.08109580374099</c:v>
                </c:pt>
                <c:pt idx="152">
                  <c:v>157.46374306933762</c:v>
                </c:pt>
                <c:pt idx="153">
                  <c:v>153.94081912687153</c:v>
                </c:pt>
                <c:pt idx="154">
                  <c:v>157.32605641040325</c:v>
                </c:pt>
                <c:pt idx="155">
                  <c:v>158.09231406802314</c:v>
                </c:pt>
                <c:pt idx="156">
                  <c:v>157.57568222875398</c:v>
                </c:pt>
                <c:pt idx="157">
                  <c:v>159.08097553211951</c:v>
                </c:pt>
                <c:pt idx="158">
                  <c:v>165.57587126909493</c:v>
                </c:pt>
                <c:pt idx="159">
                  <c:v>164.13494093013685</c:v>
                </c:pt>
                <c:pt idx="160">
                  <c:v>165.27901334105428</c:v>
                </c:pt>
                <c:pt idx="161">
                  <c:v>164.71002012402153</c:v>
                </c:pt>
                <c:pt idx="162">
                  <c:v>165.53457396464853</c:v>
                </c:pt>
                <c:pt idx="163">
                  <c:v>167.47925595187542</c:v>
                </c:pt>
                <c:pt idx="164">
                  <c:v>172.31227292715656</c:v>
                </c:pt>
                <c:pt idx="165">
                  <c:v>170.99913738942521</c:v>
                </c:pt>
                <c:pt idx="166">
                  <c:v>170.51574624319511</c:v>
                </c:pt>
                <c:pt idx="167">
                  <c:v>172.64673501224809</c:v>
                </c:pt>
                <c:pt idx="168">
                  <c:v>175.26646861088722</c:v>
                </c:pt>
                <c:pt idx="169">
                  <c:v>177.12089728675011</c:v>
                </c:pt>
                <c:pt idx="170">
                  <c:v>169.37608285165814</c:v>
                </c:pt>
                <c:pt idx="171">
                  <c:v>164.26232271544646</c:v>
                </c:pt>
                <c:pt idx="172">
                  <c:v>156.66208491609186</c:v>
                </c:pt>
                <c:pt idx="173">
                  <c:v>161.44649629840211</c:v>
                </c:pt>
                <c:pt idx="174">
                  <c:v>158.44286345214695</c:v>
                </c:pt>
                <c:pt idx="175">
                  <c:v>155.24445135397323</c:v>
                </c:pt>
                <c:pt idx="176">
                  <c:v>154.30270293083507</c:v>
                </c:pt>
                <c:pt idx="177">
                  <c:v>157.01065012803235</c:v>
                </c:pt>
                <c:pt idx="178">
                  <c:v>153.97808763349227</c:v>
                </c:pt>
                <c:pt idx="179">
                  <c:v>150.14316608630864</c:v>
                </c:pt>
                <c:pt idx="180">
                  <c:v>147.05403884768816</c:v>
                </c:pt>
                <c:pt idx="181">
                  <c:v>147.06952450434116</c:v>
                </c:pt>
                <c:pt idx="182">
                  <c:v>155.50697338784278</c:v>
                </c:pt>
                <c:pt idx="183">
                  <c:v>150.99485478957968</c:v>
                </c:pt>
                <c:pt idx="184">
                  <c:v>150.87116808960889</c:v>
                </c:pt>
                <c:pt idx="185">
                  <c:v>154.51335770535434</c:v>
                </c:pt>
                <c:pt idx="186">
                  <c:v>158.96729926994601</c:v>
                </c:pt>
                <c:pt idx="187">
                  <c:v>158.18210218310014</c:v>
                </c:pt>
                <c:pt idx="188">
                  <c:v>157.90931386328873</c:v>
                </c:pt>
                <c:pt idx="189">
                  <c:v>161.17191474133497</c:v>
                </c:pt>
                <c:pt idx="190">
                  <c:v>157.03604157494178</c:v>
                </c:pt>
                <c:pt idx="191">
                  <c:v>159.65292690133981</c:v>
                </c:pt>
                <c:pt idx="192">
                  <c:v>155.42057486908118</c:v>
                </c:pt>
                <c:pt idx="193">
                  <c:v>159.18079159105056</c:v>
                </c:pt>
                <c:pt idx="194">
                  <c:v>159.7581412937875</c:v>
                </c:pt>
                <c:pt idx="195">
                  <c:v>164.37638638046189</c:v>
                </c:pt>
                <c:pt idx="196">
                  <c:v>172.60580649736352</c:v>
                </c:pt>
                <c:pt idx="197">
                  <c:v>173.78722337701694</c:v>
                </c:pt>
                <c:pt idx="198">
                  <c:v>169.56724966203538</c:v>
                </c:pt>
                <c:pt idx="199">
                  <c:v>167.18664398930562</c:v>
                </c:pt>
                <c:pt idx="200">
                  <c:v>163.55495524551878</c:v>
                </c:pt>
                <c:pt idx="201">
                  <c:v>159.85570115812615</c:v>
                </c:pt>
                <c:pt idx="202">
                  <c:v>159.91576808721791</c:v>
                </c:pt>
                <c:pt idx="203">
                  <c:v>158.72570228447415</c:v>
                </c:pt>
                <c:pt idx="204">
                  <c:v>158.31123893362442</c:v>
                </c:pt>
                <c:pt idx="205">
                  <c:v>159.77207878138367</c:v>
                </c:pt>
                <c:pt idx="206">
                  <c:v>160.29186479572704</c:v>
                </c:pt>
                <c:pt idx="207">
                  <c:v>164.20715923156027</c:v>
                </c:pt>
                <c:pt idx="208">
                  <c:v>158.94142901793185</c:v>
                </c:pt>
                <c:pt idx="209">
                  <c:v>160.12399773729584</c:v>
                </c:pt>
                <c:pt idx="210">
                  <c:v>152.07616954696761</c:v>
                </c:pt>
                <c:pt idx="211">
                  <c:v>149.16629599960675</c:v>
                </c:pt>
                <c:pt idx="212">
                  <c:v>151.19204967217058</c:v>
                </c:pt>
                <c:pt idx="213">
                  <c:v>161.21263237779942</c:v>
                </c:pt>
                <c:pt idx="214">
                  <c:v>166.99937795469222</c:v>
                </c:pt>
                <c:pt idx="215">
                  <c:v>167.09268118330587</c:v>
                </c:pt>
                <c:pt idx="216">
                  <c:v>158.51464447389392</c:v>
                </c:pt>
                <c:pt idx="217">
                  <c:v>151.44288658978621</c:v>
                </c:pt>
                <c:pt idx="218">
                  <c:v>155.33716615600594</c:v>
                </c:pt>
                <c:pt idx="219">
                  <c:v>155.20647107043899</c:v>
                </c:pt>
                <c:pt idx="220">
                  <c:v>156.18763027139025</c:v>
                </c:pt>
                <c:pt idx="221">
                  <c:v>156.54106884584195</c:v>
                </c:pt>
                <c:pt idx="222">
                  <c:v>156.8216342332511</c:v>
                </c:pt>
                <c:pt idx="223">
                  <c:v>155.4019363712662</c:v>
                </c:pt>
                <c:pt idx="224">
                  <c:v>155.68408761969278</c:v>
                </c:pt>
                <c:pt idx="225">
                  <c:v>154.94416027635165</c:v>
                </c:pt>
                <c:pt idx="226">
                  <c:v>154.78707420193044</c:v>
                </c:pt>
                <c:pt idx="227">
                  <c:v>155.75059371732809</c:v>
                </c:pt>
                <c:pt idx="228">
                  <c:v>159.17454310155361</c:v>
                </c:pt>
                <c:pt idx="229">
                  <c:v>160.24873948647041</c:v>
                </c:pt>
                <c:pt idx="230">
                  <c:v>158.93306469292776</c:v>
                </c:pt>
                <c:pt idx="231">
                  <c:v>161.0266534365069</c:v>
                </c:pt>
                <c:pt idx="232">
                  <c:v>160.5648323983371</c:v>
                </c:pt>
                <c:pt idx="233">
                  <c:v>159.5460013688286</c:v>
                </c:pt>
                <c:pt idx="234">
                  <c:v>158.14722791132897</c:v>
                </c:pt>
                <c:pt idx="235">
                  <c:v>157.69642211005058</c:v>
                </c:pt>
                <c:pt idx="236">
                  <c:v>158.61918122222784</c:v>
                </c:pt>
                <c:pt idx="237">
                  <c:v>155.3495174401742</c:v>
                </c:pt>
                <c:pt idx="238">
                  <c:v>154.64174495658287</c:v>
                </c:pt>
                <c:pt idx="239">
                  <c:v>155.40267317483841</c:v>
                </c:pt>
                <c:pt idx="240">
                  <c:v>157.62345934681747</c:v>
                </c:pt>
                <c:pt idx="241">
                  <c:v>158.45393976947983</c:v>
                </c:pt>
                <c:pt idx="242">
                  <c:v>162.15539832009307</c:v>
                </c:pt>
                <c:pt idx="243">
                  <c:v>162.46968829295767</c:v>
                </c:pt>
                <c:pt idx="244">
                  <c:v>160.62768690315127</c:v>
                </c:pt>
                <c:pt idx="245">
                  <c:v>160.35659939564775</c:v>
                </c:pt>
                <c:pt idx="246">
                  <c:v>160.31564961201403</c:v>
                </c:pt>
                <c:pt idx="247">
                  <c:v>159.28706378630756</c:v>
                </c:pt>
                <c:pt idx="248">
                  <c:v>158.50794709112381</c:v>
                </c:pt>
                <c:pt idx="249">
                  <c:v>163.77442746708985</c:v>
                </c:pt>
                <c:pt idx="250">
                  <c:v>166.5942704390921</c:v>
                </c:pt>
                <c:pt idx="251" formatCode="0.00">
                  <c:v>165.12990795653928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6B-4EF9-9F23-579AC1113ECA}"/>
            </c:ext>
          </c:extLst>
        </c:ser>
        <c:ser>
          <c:idx val="1"/>
          <c:order val="1"/>
          <c:tx>
            <c:v>Adj_EXP_NFLX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Part1!$A$3:$A$255</c:f>
              <c:numCache>
                <c:formatCode>m/d/yyyy</c:formatCode>
                <c:ptCount val="253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</c:numCache>
            </c:numRef>
          </c:cat>
          <c:val>
            <c:numRef>
              <c:f>Part1!$AX$4:$AX$255</c:f>
              <c:numCache>
                <c:formatCode>0.0000</c:formatCode>
                <c:ptCount val="252"/>
                <c:pt idx="0">
                  <c:v>329.81</c:v>
                </c:pt>
                <c:pt idx="1">
                  <c:v>326.5256</c:v>
                </c:pt>
                <c:pt idx="2">
                  <c:v>333.92840000000001</c:v>
                </c:pt>
                <c:pt idx="3">
                  <c:v>331.89425599999998</c:v>
                </c:pt>
                <c:pt idx="4">
                  <c:v>338.27983999999998</c:v>
                </c:pt>
                <c:pt idx="5">
                  <c:v>337.02361856000005</c:v>
                </c:pt>
                <c:pt idx="6">
                  <c:v>330.84245696000005</c:v>
                </c:pt>
                <c:pt idx="7">
                  <c:v>337.21958850559997</c:v>
                </c:pt>
                <c:pt idx="8">
                  <c:v>338.96499883519999</c:v>
                </c:pt>
                <c:pt idx="9">
                  <c:v>339.63709759385603</c:v>
                </c:pt>
                <c:pt idx="10">
                  <c:v>339.28429787340804</c:v>
                </c:pt>
                <c:pt idx="11">
                  <c:v>339.92219445088256</c:v>
                </c:pt>
                <c:pt idx="12">
                  <c:v>338.70436296126462</c:v>
                </c:pt>
                <c:pt idx="13">
                  <c:v>328.09703629305278</c:v>
                </c:pt>
                <c:pt idx="14">
                  <c:v>344.87198918234935</c:v>
                </c:pt>
                <c:pt idx="15">
                  <c:v>353.02310047201667</c:v>
                </c:pt>
                <c:pt idx="16">
                  <c:v>346.37702306825281</c:v>
                </c:pt>
                <c:pt idx="17">
                  <c:v>348.6802789549688</c:v>
                </c:pt>
                <c:pt idx="18">
                  <c:v>344.69219341858809</c:v>
                </c:pt>
                <c:pt idx="19">
                  <c:v>347.21452646939571</c:v>
                </c:pt>
                <c:pt idx="20">
                  <c:v>345.72000004893448</c:v>
                </c:pt>
                <c:pt idx="21">
                  <c:v>356.05451369627951</c:v>
                </c:pt>
                <c:pt idx="22">
                  <c:v>368.25011368453528</c:v>
                </c:pt>
                <c:pt idx="23">
                  <c:v>371.91383039742817</c:v>
                </c:pt>
                <c:pt idx="24">
                  <c:v>369.96980311313973</c:v>
                </c:pt>
                <c:pt idx="25">
                  <c:v>368.62728381775696</c:v>
                </c:pt>
                <c:pt idx="26">
                  <c:v>371.47133107060336</c:v>
                </c:pt>
                <c:pt idx="27">
                  <c:v>374.2583829543417</c:v>
                </c:pt>
                <c:pt idx="28">
                  <c:v>380.09966349739699</c:v>
                </c:pt>
                <c:pt idx="29">
                  <c:v>382.64765158835485</c:v>
                </c:pt>
                <c:pt idx="30">
                  <c:v>382.1197323489796</c:v>
                </c:pt>
                <c:pt idx="31">
                  <c:v>387.77949596777444</c:v>
                </c:pt>
                <c:pt idx="32">
                  <c:v>387.80236020401935</c:v>
                </c:pt>
                <c:pt idx="33">
                  <c:v>387.26128117175347</c:v>
                </c:pt>
                <c:pt idx="34">
                  <c:v>381.84751472278884</c:v>
                </c:pt>
                <c:pt idx="35">
                  <c:v>370.57080724156805</c:v>
                </c:pt>
                <c:pt idx="36">
                  <c:v>360.18300370809874</c:v>
                </c:pt>
                <c:pt idx="37">
                  <c:v>373.75360997012245</c:v>
                </c:pt>
                <c:pt idx="38">
                  <c:v>372.00208908017868</c:v>
                </c:pt>
                <c:pt idx="39">
                  <c:v>369.26042268734926</c:v>
                </c:pt>
                <c:pt idx="40">
                  <c:v>378.64392130810643</c:v>
                </c:pt>
                <c:pt idx="41">
                  <c:v>371.15821986314262</c:v>
                </c:pt>
                <c:pt idx="42">
                  <c:v>381.40527874919707</c:v>
                </c:pt>
                <c:pt idx="43">
                  <c:v>375.18850598204278</c:v>
                </c:pt>
                <c:pt idx="44">
                  <c:v>369.91803908223551</c:v>
                </c:pt>
                <c:pt idx="45">
                  <c:v>349.54239764654528</c:v>
                </c:pt>
                <c:pt idx="46">
                  <c:v>358.73726826680877</c:v>
                </c:pt>
                <c:pt idx="47">
                  <c:v>350.30189283163787</c:v>
                </c:pt>
                <c:pt idx="48">
                  <c:v>319.06294844760379</c:v>
                </c:pt>
                <c:pt idx="49">
                  <c:v>328.33249416801073</c:v>
                </c:pt>
                <c:pt idx="50">
                  <c:v>301.00298654058577</c:v>
                </c:pt>
                <c:pt idx="51">
                  <c:v>311.48918794026326</c:v>
                </c:pt>
                <c:pt idx="52">
                  <c:v>312.39327117052267</c:v>
                </c:pt>
                <c:pt idx="53">
                  <c:v>327.25906606485944</c:v>
                </c:pt>
                <c:pt idx="54">
                  <c:v>332.64388098393397</c:v>
                </c:pt>
                <c:pt idx="55">
                  <c:v>357.03050512836774</c:v>
                </c:pt>
                <c:pt idx="56">
                  <c:v>361.18277369222363</c:v>
                </c:pt>
                <c:pt idx="57">
                  <c:v>348.71105246141536</c:v>
                </c:pt>
                <c:pt idx="58">
                  <c:v>361.50478677528167</c:v>
                </c:pt>
                <c:pt idx="59">
                  <c:v>360.00093418454202</c:v>
                </c:pt>
                <c:pt idx="60">
                  <c:v>370.57418535847438</c:v>
                </c:pt>
                <c:pt idx="61">
                  <c:v>377.01796115418432</c:v>
                </c:pt>
                <c:pt idx="62">
                  <c:v>368.60735666815043</c:v>
                </c:pt>
                <c:pt idx="63">
                  <c:v>370.54224599114622</c:v>
                </c:pt>
                <c:pt idx="64">
                  <c:v>363.90688039079015</c:v>
                </c:pt>
                <c:pt idx="65">
                  <c:v>377.08714135291501</c:v>
                </c:pt>
                <c:pt idx="66">
                  <c:v>374.48869005912542</c:v>
                </c:pt>
                <c:pt idx="67">
                  <c:v>372.3605761344258</c:v>
                </c:pt>
                <c:pt idx="68">
                  <c:v>371.21609052023575</c:v>
                </c:pt>
                <c:pt idx="69">
                  <c:v>392.6623522479735</c:v>
                </c:pt>
                <c:pt idx="70">
                  <c:v>412.92049052311694</c:v>
                </c:pt>
                <c:pt idx="71">
                  <c:v>429.02152598360334</c:v>
                </c:pt>
                <c:pt idx="72">
                  <c:v>442.77340825805527</c:v>
                </c:pt>
                <c:pt idx="73">
                  <c:v>431.59264202199046</c:v>
                </c:pt>
                <c:pt idx="74">
                  <c:v>439.04262404005715</c:v>
                </c:pt>
                <c:pt idx="75">
                  <c:v>437.38358995477944</c:v>
                </c:pt>
                <c:pt idx="76">
                  <c:v>425.70816018516575</c:v>
                </c:pt>
                <c:pt idx="77">
                  <c:v>426.3120985960187</c:v>
                </c:pt>
                <c:pt idx="78">
                  <c:v>425.11374015157895</c:v>
                </c:pt>
                <c:pt idx="79">
                  <c:v>421.76403648853437</c:v>
                </c:pt>
                <c:pt idx="80">
                  <c:v>406.12593885215546</c:v>
                </c:pt>
                <c:pt idx="81">
                  <c:v>408.59217009490715</c:v>
                </c:pt>
                <c:pt idx="82">
                  <c:v>416.66194477038988</c:v>
                </c:pt>
                <c:pt idx="83">
                  <c:v>415.51662394761217</c:v>
                </c:pt>
                <c:pt idx="84">
                  <c:v>426.00175720271858</c:v>
                </c:pt>
                <c:pt idx="85">
                  <c:v>426.11896745529168</c:v>
                </c:pt>
                <c:pt idx="86">
                  <c:v>433.84894572663922</c:v>
                </c:pt>
                <c:pt idx="87">
                  <c:v>437.70959353736913</c:v>
                </c:pt>
                <c:pt idx="88">
                  <c:v>437.52984656297576</c:v>
                </c:pt>
                <c:pt idx="89">
                  <c:v>441.18634411400711</c:v>
                </c:pt>
                <c:pt idx="90">
                  <c:v>434.59598093889298</c:v>
                </c:pt>
                <c:pt idx="91">
                  <c:v>437.76605835153134</c:v>
                </c:pt>
                <c:pt idx="92">
                  <c:v>441.73902292619692</c:v>
                </c:pt>
                <c:pt idx="93">
                  <c:v>453.02476892182949</c:v>
                </c:pt>
                <c:pt idx="94">
                  <c:v>454.66060341954227</c:v>
                </c:pt>
                <c:pt idx="95">
                  <c:v>453.2602588783032</c:v>
                </c:pt>
                <c:pt idx="96">
                  <c:v>449.56051405761303</c:v>
                </c:pt>
                <c:pt idx="97">
                  <c:v>438.62605192682031</c:v>
                </c:pt>
                <c:pt idx="98">
                  <c:v>429.61032855299311</c:v>
                </c:pt>
                <c:pt idx="99">
                  <c:v>415.15487609055623</c:v>
                </c:pt>
                <c:pt idx="100">
                  <c:v>415.89399723783788</c:v>
                </c:pt>
                <c:pt idx="101">
                  <c:v>411.61242697610436</c:v>
                </c:pt>
                <c:pt idx="102">
                  <c:v>416.30706763902333</c:v>
                </c:pt>
                <c:pt idx="103">
                  <c:v>423.45488516475825</c:v>
                </c:pt>
                <c:pt idx="104">
                  <c:v>426.92958893139263</c:v>
                </c:pt>
                <c:pt idx="105">
                  <c:v>423.36921649185075</c:v>
                </c:pt>
                <c:pt idx="106">
                  <c:v>415.76131514831638</c:v>
                </c:pt>
                <c:pt idx="107">
                  <c:v>418.01870319027222</c:v>
                </c:pt>
                <c:pt idx="108">
                  <c:v>418.84758755467629</c:v>
                </c:pt>
                <c:pt idx="109">
                  <c:v>431.431098789011</c:v>
                </c:pt>
                <c:pt idx="110">
                  <c:v>435.44087777588874</c:v>
                </c:pt>
                <c:pt idx="111">
                  <c:v>428.67981406652609</c:v>
                </c:pt>
                <c:pt idx="112">
                  <c:v>420.01680340031271</c:v>
                </c:pt>
                <c:pt idx="113">
                  <c:v>423.71164802434646</c:v>
                </c:pt>
                <c:pt idx="114">
                  <c:v>433.95681520827151</c:v>
                </c:pt>
                <c:pt idx="115">
                  <c:v>446.7148196824283</c:v>
                </c:pt>
                <c:pt idx="116">
                  <c:v>451.79398403244306</c:v>
                </c:pt>
                <c:pt idx="117">
                  <c:v>455.78522730866035</c:v>
                </c:pt>
                <c:pt idx="118">
                  <c:v>468.27627114087403</c:v>
                </c:pt>
                <c:pt idx="119">
                  <c:v>469.72221658679553</c:v>
                </c:pt>
                <c:pt idx="120">
                  <c:v>462.17391151298574</c:v>
                </c:pt>
                <c:pt idx="121">
                  <c:v>466.09497953215481</c:v>
                </c:pt>
                <c:pt idx="122">
                  <c:v>448.08324076903824</c:v>
                </c:pt>
                <c:pt idx="123">
                  <c:v>445.86204568132109</c:v>
                </c:pt>
                <c:pt idx="124">
                  <c:v>452.21166789675192</c:v>
                </c:pt>
                <c:pt idx="125">
                  <c:v>480.11837693323486</c:v>
                </c:pt>
                <c:pt idx="126">
                  <c:v>480.79117663801435</c:v>
                </c:pt>
                <c:pt idx="127">
                  <c:v>494.22916617403808</c:v>
                </c:pt>
                <c:pt idx="128">
                  <c:v>496.8076837809146</c:v>
                </c:pt>
                <c:pt idx="129">
                  <c:v>504.63188389914541</c:v>
                </c:pt>
                <c:pt idx="130">
                  <c:v>510.24843979172601</c:v>
                </c:pt>
                <c:pt idx="131">
                  <c:v>545.41398765593112</c:v>
                </c:pt>
                <c:pt idx="132">
                  <c:v>535.13636210591687</c:v>
                </c:pt>
                <c:pt idx="133">
                  <c:v>529.83620506849343</c:v>
                </c:pt>
                <c:pt idx="134">
                  <c:v>526.01387816307329</c:v>
                </c:pt>
                <c:pt idx="135">
                  <c:v>527.90478894663488</c:v>
                </c:pt>
                <c:pt idx="136">
                  <c:v>499.33905818749736</c:v>
                </c:pt>
                <c:pt idx="137">
                  <c:v>498.87230884030504</c:v>
                </c:pt>
                <c:pt idx="138">
                  <c:v>489.2689348753056</c:v>
                </c:pt>
                <c:pt idx="139">
                  <c:v>486.92838075363238</c:v>
                </c:pt>
                <c:pt idx="140">
                  <c:v>476.77903638355906</c:v>
                </c:pt>
                <c:pt idx="141">
                  <c:v>476.9462250026873</c:v>
                </c:pt>
                <c:pt idx="142">
                  <c:v>490.59525627063317</c:v>
                </c:pt>
                <c:pt idx="143">
                  <c:v>489.08656226998812</c:v>
                </c:pt>
                <c:pt idx="144">
                  <c:v>485.20090076503618</c:v>
                </c:pt>
                <c:pt idx="145">
                  <c:v>485.20412582023908</c:v>
                </c:pt>
                <c:pt idx="146">
                  <c:v>487.93510963663033</c:v>
                </c:pt>
                <c:pt idx="147">
                  <c:v>496.99891943977298</c:v>
                </c:pt>
                <c:pt idx="148">
                  <c:v>508.8200931269817</c:v>
                </c:pt>
                <c:pt idx="149">
                  <c:v>505.52875246143623</c:v>
                </c:pt>
                <c:pt idx="150">
                  <c:v>509.77313011096055</c:v>
                </c:pt>
                <c:pt idx="151">
                  <c:v>498.57142952021593</c:v>
                </c:pt>
                <c:pt idx="152">
                  <c:v>485.42707829358534</c:v>
                </c:pt>
                <c:pt idx="153">
                  <c:v>467.9631352087336</c:v>
                </c:pt>
                <c:pt idx="154">
                  <c:v>470.69743641827307</c:v>
                </c:pt>
                <c:pt idx="155">
                  <c:v>477.42148396817697</c:v>
                </c:pt>
                <c:pt idx="156">
                  <c:v>481.10729922779149</c:v>
                </c:pt>
                <c:pt idx="157">
                  <c:v>482.09214307542902</c:v>
                </c:pt>
                <c:pt idx="158">
                  <c:v>490.38719126075904</c:v>
                </c:pt>
                <c:pt idx="159">
                  <c:v>486.56827692265603</c:v>
                </c:pt>
                <c:pt idx="160">
                  <c:v>496.39335102007379</c:v>
                </c:pt>
                <c:pt idx="161">
                  <c:v>494.41736455863639</c:v>
                </c:pt>
                <c:pt idx="162">
                  <c:v>490.49736031381872</c:v>
                </c:pt>
                <c:pt idx="163">
                  <c:v>490.63839281974589</c:v>
                </c:pt>
                <c:pt idx="164">
                  <c:v>538.49622634442949</c:v>
                </c:pt>
                <c:pt idx="165">
                  <c:v>534.29181206769044</c:v>
                </c:pt>
                <c:pt idx="166">
                  <c:v>529.35831774502742</c:v>
                </c:pt>
                <c:pt idx="167">
                  <c:v>531.62468284878162</c:v>
                </c:pt>
                <c:pt idx="168">
                  <c:v>554.34468658997514</c:v>
                </c:pt>
                <c:pt idx="169">
                  <c:v>557.21036270626757</c:v>
                </c:pt>
                <c:pt idx="170">
                  <c:v>534.09363792467354</c:v>
                </c:pt>
                <c:pt idx="171">
                  <c:v>518.39515087516918</c:v>
                </c:pt>
                <c:pt idx="172">
                  <c:v>506.47947777324759</c:v>
                </c:pt>
                <c:pt idx="173">
                  <c:v>498.01224156320694</c:v>
                </c:pt>
                <c:pt idx="174">
                  <c:v>480.10596689762752</c:v>
                </c:pt>
                <c:pt idx="175">
                  <c:v>477.08622892245785</c:v>
                </c:pt>
                <c:pt idx="176">
                  <c:v>472.70119686702719</c:v>
                </c:pt>
                <c:pt idx="177">
                  <c:v>489.07610192563737</c:v>
                </c:pt>
                <c:pt idx="178">
                  <c:v>484.47621467755079</c:v>
                </c:pt>
                <c:pt idx="179">
                  <c:v>471.74995021539786</c:v>
                </c:pt>
                <c:pt idx="180">
                  <c:v>468.12205869278569</c:v>
                </c:pt>
                <c:pt idx="181">
                  <c:v>482.30007064109026</c:v>
                </c:pt>
                <c:pt idx="182">
                  <c:v>490.12357655482168</c:v>
                </c:pt>
                <c:pt idx="183">
                  <c:v>474.98195960096001</c:v>
                </c:pt>
                <c:pt idx="184">
                  <c:v>472.37350122780271</c:v>
                </c:pt>
                <c:pt idx="185">
                  <c:v>480.14903092357235</c:v>
                </c:pt>
                <c:pt idx="186">
                  <c:v>489.19739062889977</c:v>
                </c:pt>
                <c:pt idx="187">
                  <c:v>494.09482320724237</c:v>
                </c:pt>
                <c:pt idx="188">
                  <c:v>500.62464945630643</c:v>
                </c:pt>
                <c:pt idx="189">
                  <c:v>525.13229188656817</c:v>
                </c:pt>
                <c:pt idx="190">
                  <c:v>511.04677601705481</c:v>
                </c:pt>
                <c:pt idx="191">
                  <c:v>520.52502596427837</c:v>
                </c:pt>
                <c:pt idx="192">
                  <c:v>510.41459972018521</c:v>
                </c:pt>
                <c:pt idx="193">
                  <c:v>531.08099348875828</c:v>
                </c:pt>
                <c:pt idx="194">
                  <c:v>534.48908955591401</c:v>
                </c:pt>
                <c:pt idx="195">
                  <c:v>541.08525111861195</c:v>
                </c:pt>
                <c:pt idx="196">
                  <c:v>542.58426962519252</c:v>
                </c:pt>
                <c:pt idx="197">
                  <c:v>554.27340935672567</c:v>
                </c:pt>
                <c:pt idx="198">
                  <c:v>546.41718464667952</c:v>
                </c:pt>
                <c:pt idx="199">
                  <c:v>543.75116640106535</c:v>
                </c:pt>
                <c:pt idx="200">
                  <c:v>533.31064208586224</c:v>
                </c:pt>
                <c:pt idx="201">
                  <c:v>530.14116214960666</c:v>
                </c:pt>
                <c:pt idx="202">
                  <c:v>525.0674080489996</c:v>
                </c:pt>
                <c:pt idx="203">
                  <c:v>493.38352913309404</c:v>
                </c:pt>
                <c:pt idx="204">
                  <c:v>481.53055120133411</c:v>
                </c:pt>
                <c:pt idx="205">
                  <c:v>482.13570420939152</c:v>
                </c:pt>
                <c:pt idx="206">
                  <c:v>483.72197192107143</c:v>
                </c:pt>
                <c:pt idx="207">
                  <c:v>485.76660291081743</c:v>
                </c:pt>
                <c:pt idx="208">
                  <c:v>484.75692964976031</c:v>
                </c:pt>
                <c:pt idx="209">
                  <c:v>499.96534495116401</c:v>
                </c:pt>
                <c:pt idx="210">
                  <c:v>480.71928183522169</c:v>
                </c:pt>
                <c:pt idx="211">
                  <c:v>481.94439904694229</c:v>
                </c:pt>
                <c:pt idx="212">
                  <c:v>485.36457140648906</c:v>
                </c:pt>
                <c:pt idx="213">
                  <c:v>494.80391563522289</c:v>
                </c:pt>
                <c:pt idx="214">
                  <c:v>511.70481849766554</c:v>
                </c:pt>
                <c:pt idx="215">
                  <c:v>517.0690787452121</c:v>
                </c:pt>
                <c:pt idx="216">
                  <c:v>480.64192230577237</c:v>
                </c:pt>
                <c:pt idx="217">
                  <c:v>477.64694340692142</c:v>
                </c:pt>
                <c:pt idx="218">
                  <c:v>486.38728205353601</c:v>
                </c:pt>
                <c:pt idx="219">
                  <c:v>486.18281563587487</c:v>
                </c:pt>
                <c:pt idx="220">
                  <c:v>482.97346794302621</c:v>
                </c:pt>
                <c:pt idx="221">
                  <c:v>479.02959219041622</c:v>
                </c:pt>
                <c:pt idx="222">
                  <c:v>479.38515988408994</c:v>
                </c:pt>
                <c:pt idx="223">
                  <c:v>480.7436577583901</c:v>
                </c:pt>
                <c:pt idx="224">
                  <c:v>483.74001938620847</c:v>
                </c:pt>
                <c:pt idx="225">
                  <c:v>487.68114152419486</c:v>
                </c:pt>
                <c:pt idx="226">
                  <c:v>479.00033687150483</c:v>
                </c:pt>
                <c:pt idx="227">
                  <c:v>481.60406290569813</c:v>
                </c:pt>
                <c:pt idx="228">
                  <c:v>484.31598205653694</c:v>
                </c:pt>
                <c:pt idx="229">
                  <c:v>490.47340695916932</c:v>
                </c:pt>
                <c:pt idx="230">
                  <c:v>491.60957126560044</c:v>
                </c:pt>
                <c:pt idx="231">
                  <c:v>503.32315359539979</c:v>
                </c:pt>
                <c:pt idx="232">
                  <c:v>505.4280564916557</c:v>
                </c:pt>
                <c:pt idx="233">
                  <c:v>500.51929962875977</c:v>
                </c:pt>
                <c:pt idx="234">
                  <c:v>499.28496607076238</c:v>
                </c:pt>
                <c:pt idx="235">
                  <c:v>513.42953415986005</c:v>
                </c:pt>
                <c:pt idx="236">
                  <c:v>514.76754230287702</c:v>
                </c:pt>
                <c:pt idx="237">
                  <c:v>498.57245410451071</c:v>
                </c:pt>
                <c:pt idx="238">
                  <c:v>499.78384395182019</c:v>
                </c:pt>
                <c:pt idx="239">
                  <c:v>502.17725496673768</c:v>
                </c:pt>
                <c:pt idx="240">
                  <c:v>519.12993241830077</c:v>
                </c:pt>
                <c:pt idx="241">
                  <c:v>521.77059122628373</c:v>
                </c:pt>
                <c:pt idx="242">
                  <c:v>526.16860744589167</c:v>
                </c:pt>
                <c:pt idx="243">
                  <c:v>533.68166555158336</c:v>
                </c:pt>
                <c:pt idx="244">
                  <c:v>536.59919976456945</c:v>
                </c:pt>
                <c:pt idx="245">
                  <c:v>532.1300000321894</c:v>
                </c:pt>
                <c:pt idx="246">
                  <c:v>528.95739208869281</c:v>
                </c:pt>
                <c:pt idx="247">
                  <c:v>517.01139208096731</c:v>
                </c:pt>
                <c:pt idx="248">
                  <c:v>513.10841797968101</c:v>
                </c:pt>
                <c:pt idx="249">
                  <c:v>516.70448388024886</c:v>
                </c:pt>
                <c:pt idx="250">
                  <c:v>528.0172635651254</c:v>
                </c:pt>
                <c:pt idx="251" formatCode="0.00">
                  <c:v>526.14178743386583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6B-4EF9-9F23-579AC1113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145807"/>
        <c:axId val="2032230671"/>
      </c:lineChart>
      <c:dateAx>
        <c:axId val="3971458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230671"/>
        <c:crosses val="autoZero"/>
        <c:auto val="1"/>
        <c:lblOffset val="100"/>
        <c:baseTimeUnit val="days"/>
      </c:dateAx>
      <c:valAx>
        <c:axId val="203223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14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Part3!$C$2</c:f>
              <c:strCache>
                <c:ptCount val="1"/>
                <c:pt idx="0">
                  <c:v>AMZN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531804053548625E-2"/>
                  <c:y val="-0.154004072390375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Part3!$B$3:$B$254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Part3!$C$3:$C$254</c:f>
              <c:numCache>
                <c:formatCode>0.00</c:formatCode>
                <c:ptCount val="252"/>
                <c:pt idx="0">
                  <c:v>94.9</c:v>
                </c:pt>
                <c:pt idx="1">
                  <c:v>93.75</c:v>
                </c:pt>
                <c:pt idx="2">
                  <c:v>95.14</c:v>
                </c:pt>
                <c:pt idx="3">
                  <c:v>95.34</c:v>
                </c:pt>
                <c:pt idx="4">
                  <c:v>94.6</c:v>
                </c:pt>
                <c:pt idx="5">
                  <c:v>95.05</c:v>
                </c:pt>
                <c:pt idx="6">
                  <c:v>94.16</c:v>
                </c:pt>
                <c:pt idx="7">
                  <c:v>94.57</c:v>
                </c:pt>
                <c:pt idx="8">
                  <c:v>93.47</c:v>
                </c:pt>
                <c:pt idx="9">
                  <c:v>93.1</c:v>
                </c:pt>
                <c:pt idx="10">
                  <c:v>93.9</c:v>
                </c:pt>
                <c:pt idx="11">
                  <c:v>93.24</c:v>
                </c:pt>
                <c:pt idx="12">
                  <c:v>94.6</c:v>
                </c:pt>
                <c:pt idx="13">
                  <c:v>94.37</c:v>
                </c:pt>
                <c:pt idx="14">
                  <c:v>94.23</c:v>
                </c:pt>
                <c:pt idx="15">
                  <c:v>93.08</c:v>
                </c:pt>
                <c:pt idx="16">
                  <c:v>91.42</c:v>
                </c:pt>
                <c:pt idx="17">
                  <c:v>92.66</c:v>
                </c:pt>
                <c:pt idx="18">
                  <c:v>92.9</c:v>
                </c:pt>
                <c:pt idx="19">
                  <c:v>93.53</c:v>
                </c:pt>
                <c:pt idx="20">
                  <c:v>100.44</c:v>
                </c:pt>
                <c:pt idx="21">
                  <c:v>100.21</c:v>
                </c:pt>
                <c:pt idx="22">
                  <c:v>102.48</c:v>
                </c:pt>
                <c:pt idx="23">
                  <c:v>101.99</c:v>
                </c:pt>
                <c:pt idx="24">
                  <c:v>102.51</c:v>
                </c:pt>
                <c:pt idx="25">
                  <c:v>103.96</c:v>
                </c:pt>
                <c:pt idx="26">
                  <c:v>106.7</c:v>
                </c:pt>
                <c:pt idx="27">
                  <c:v>107.54</c:v>
                </c:pt>
                <c:pt idx="28">
                  <c:v>108</c:v>
                </c:pt>
                <c:pt idx="29">
                  <c:v>107.49</c:v>
                </c:pt>
                <c:pt idx="30">
                  <c:v>106.74</c:v>
                </c:pt>
                <c:pt idx="31">
                  <c:v>107.78</c:v>
                </c:pt>
                <c:pt idx="32">
                  <c:v>108.51</c:v>
                </c:pt>
                <c:pt idx="33">
                  <c:v>107.65</c:v>
                </c:pt>
                <c:pt idx="34">
                  <c:v>104.8</c:v>
                </c:pt>
                <c:pt idx="35">
                  <c:v>100.46</c:v>
                </c:pt>
                <c:pt idx="36">
                  <c:v>98.64</c:v>
                </c:pt>
                <c:pt idx="37">
                  <c:v>98.98</c:v>
                </c:pt>
                <c:pt idx="38">
                  <c:v>94.21</c:v>
                </c:pt>
                <c:pt idx="39">
                  <c:v>94.19</c:v>
                </c:pt>
                <c:pt idx="40">
                  <c:v>97.7</c:v>
                </c:pt>
                <c:pt idx="41">
                  <c:v>95.45</c:v>
                </c:pt>
                <c:pt idx="42">
                  <c:v>98.79</c:v>
                </c:pt>
                <c:pt idx="43">
                  <c:v>96.2</c:v>
                </c:pt>
                <c:pt idx="44">
                  <c:v>95.05</c:v>
                </c:pt>
                <c:pt idx="45">
                  <c:v>90.03</c:v>
                </c:pt>
                <c:pt idx="46">
                  <c:v>94.59</c:v>
                </c:pt>
                <c:pt idx="47">
                  <c:v>91.04</c:v>
                </c:pt>
                <c:pt idx="48">
                  <c:v>83.83</c:v>
                </c:pt>
                <c:pt idx="49">
                  <c:v>89.25</c:v>
                </c:pt>
                <c:pt idx="50">
                  <c:v>84.46</c:v>
                </c:pt>
                <c:pt idx="51">
                  <c:v>90.39</c:v>
                </c:pt>
                <c:pt idx="52">
                  <c:v>91.5</c:v>
                </c:pt>
                <c:pt idx="53">
                  <c:v>94.05</c:v>
                </c:pt>
                <c:pt idx="54">
                  <c:v>92.3</c:v>
                </c:pt>
                <c:pt idx="55">
                  <c:v>95.14</c:v>
                </c:pt>
                <c:pt idx="56">
                  <c:v>97</c:v>
                </c:pt>
                <c:pt idx="57">
                  <c:v>94.29</c:v>
                </c:pt>
                <c:pt idx="58">
                  <c:v>97.77</c:v>
                </c:pt>
                <c:pt idx="59">
                  <c:v>95</c:v>
                </c:pt>
                <c:pt idx="60">
                  <c:v>98.2</c:v>
                </c:pt>
                <c:pt idx="61">
                  <c:v>97.49</c:v>
                </c:pt>
                <c:pt idx="62">
                  <c:v>95.39</c:v>
                </c:pt>
                <c:pt idx="63">
                  <c:v>95.94</c:v>
                </c:pt>
                <c:pt idx="64">
                  <c:v>95.33</c:v>
                </c:pt>
                <c:pt idx="65">
                  <c:v>99.88</c:v>
                </c:pt>
                <c:pt idx="66">
                  <c:v>100.58</c:v>
                </c:pt>
                <c:pt idx="67">
                  <c:v>102.15</c:v>
                </c:pt>
                <c:pt idx="68">
                  <c:v>102.14</c:v>
                </c:pt>
                <c:pt idx="69">
                  <c:v>108.44</c:v>
                </c:pt>
                <c:pt idx="70">
                  <c:v>114.17</c:v>
                </c:pt>
                <c:pt idx="71">
                  <c:v>115.38</c:v>
                </c:pt>
                <c:pt idx="72">
                  <c:v>120.41</c:v>
                </c:pt>
                <c:pt idx="73">
                  <c:v>118.75</c:v>
                </c:pt>
                <c:pt idx="74">
                  <c:v>119.68</c:v>
                </c:pt>
                <c:pt idx="75">
                  <c:v>116.41</c:v>
                </c:pt>
                <c:pt idx="76">
                  <c:v>118.17</c:v>
                </c:pt>
                <c:pt idx="77">
                  <c:v>119.97</c:v>
                </c:pt>
                <c:pt idx="78">
                  <c:v>120.51</c:v>
                </c:pt>
                <c:pt idx="79">
                  <c:v>118.8</c:v>
                </c:pt>
                <c:pt idx="80">
                  <c:v>115.7</c:v>
                </c:pt>
                <c:pt idx="81">
                  <c:v>118.64</c:v>
                </c:pt>
                <c:pt idx="82">
                  <c:v>123.7</c:v>
                </c:pt>
                <c:pt idx="83">
                  <c:v>114.3</c:v>
                </c:pt>
                <c:pt idx="84">
                  <c:v>115.8</c:v>
                </c:pt>
                <c:pt idx="85">
                  <c:v>115.89</c:v>
                </c:pt>
                <c:pt idx="86">
                  <c:v>117.56</c:v>
                </c:pt>
                <c:pt idx="87">
                  <c:v>118.38</c:v>
                </c:pt>
                <c:pt idx="88">
                  <c:v>118.98</c:v>
                </c:pt>
                <c:pt idx="89">
                  <c:v>120.45</c:v>
                </c:pt>
                <c:pt idx="90">
                  <c:v>117.85</c:v>
                </c:pt>
                <c:pt idx="91">
                  <c:v>118.4</c:v>
                </c:pt>
                <c:pt idx="92">
                  <c:v>119.44</c:v>
                </c:pt>
                <c:pt idx="93">
                  <c:v>120.49</c:v>
                </c:pt>
                <c:pt idx="94">
                  <c:v>121.31</c:v>
                </c:pt>
                <c:pt idx="95">
                  <c:v>122.47</c:v>
                </c:pt>
                <c:pt idx="96">
                  <c:v>124.9</c:v>
                </c:pt>
                <c:pt idx="97">
                  <c:v>122.34</c:v>
                </c:pt>
                <c:pt idx="98">
                  <c:v>121.84</c:v>
                </c:pt>
                <c:pt idx="99">
                  <c:v>121.09</c:v>
                </c:pt>
                <c:pt idx="100">
                  <c:v>120.52</c:v>
                </c:pt>
                <c:pt idx="101">
                  <c:v>120.06</c:v>
                </c:pt>
                <c:pt idx="102">
                  <c:v>122.12</c:v>
                </c:pt>
                <c:pt idx="103">
                  <c:v>123.55</c:v>
                </c:pt>
                <c:pt idx="104">
                  <c:v>123.62</c:v>
                </c:pt>
                <c:pt idx="105">
                  <c:v>123.92</c:v>
                </c:pt>
                <c:pt idx="106">
                  <c:v>123.03</c:v>
                </c:pt>
                <c:pt idx="107">
                  <c:v>124.15</c:v>
                </c:pt>
                <c:pt idx="108">
                  <c:v>126.2</c:v>
                </c:pt>
                <c:pt idx="109">
                  <c:v>130.04</c:v>
                </c:pt>
                <c:pt idx="110">
                  <c:v>132.37</c:v>
                </c:pt>
                <c:pt idx="111">
                  <c:v>127.9</c:v>
                </c:pt>
                <c:pt idx="112">
                  <c:v>127.25</c:v>
                </c:pt>
                <c:pt idx="113">
                  <c:v>128.63</c:v>
                </c:pt>
                <c:pt idx="114">
                  <c:v>130.76</c:v>
                </c:pt>
                <c:pt idx="115">
                  <c:v>132.05000000000001</c:v>
                </c:pt>
                <c:pt idx="116">
                  <c:v>132.69999999999999</c:v>
                </c:pt>
                <c:pt idx="117">
                  <c:v>133.75</c:v>
                </c:pt>
                <c:pt idx="118">
                  <c:v>135.69</c:v>
                </c:pt>
                <c:pt idx="119">
                  <c:v>138.22</c:v>
                </c:pt>
                <c:pt idx="120">
                  <c:v>136.72</c:v>
                </c:pt>
                <c:pt idx="121">
                  <c:v>137.72999999999999</c:v>
                </c:pt>
                <c:pt idx="122">
                  <c:v>134.63999999999999</c:v>
                </c:pt>
                <c:pt idx="123">
                  <c:v>134.02000000000001</c:v>
                </c:pt>
                <c:pt idx="124">
                  <c:v>137.94</c:v>
                </c:pt>
                <c:pt idx="125">
                  <c:v>143.93</c:v>
                </c:pt>
                <c:pt idx="126">
                  <c:v>144.51</c:v>
                </c:pt>
                <c:pt idx="127">
                  <c:v>152.85</c:v>
                </c:pt>
                <c:pt idx="128">
                  <c:v>150.01</c:v>
                </c:pt>
                <c:pt idx="129">
                  <c:v>154.06</c:v>
                </c:pt>
                <c:pt idx="130">
                  <c:v>159.13</c:v>
                </c:pt>
                <c:pt idx="131">
                  <c:v>160</c:v>
                </c:pt>
                <c:pt idx="132">
                  <c:v>155.19999999999999</c:v>
                </c:pt>
                <c:pt idx="133">
                  <c:v>154.19999999999999</c:v>
                </c:pt>
                <c:pt idx="134">
                  <c:v>150.44</c:v>
                </c:pt>
                <c:pt idx="135">
                  <c:v>149.99</c:v>
                </c:pt>
                <c:pt idx="136">
                  <c:v>148.1</c:v>
                </c:pt>
                <c:pt idx="137">
                  <c:v>159.84</c:v>
                </c:pt>
                <c:pt idx="138">
                  <c:v>156.91</c:v>
                </c:pt>
                <c:pt idx="139">
                  <c:v>155</c:v>
                </c:pt>
                <c:pt idx="140">
                  <c:v>149.33000000000001</c:v>
                </c:pt>
                <c:pt idx="141">
                  <c:v>150.44999999999999</c:v>
                </c:pt>
                <c:pt idx="142">
                  <c:v>152.76</c:v>
                </c:pt>
                <c:pt idx="143">
                  <c:v>150.02000000000001</c:v>
                </c:pt>
                <c:pt idx="144">
                  <c:v>151.68</c:v>
                </c:pt>
                <c:pt idx="145">
                  <c:v>152.59</c:v>
                </c:pt>
                <c:pt idx="146">
                  <c:v>158.22999999999999</c:v>
                </c:pt>
                <c:pt idx="147">
                  <c:v>155.59</c:v>
                </c:pt>
                <c:pt idx="148">
                  <c:v>156.94</c:v>
                </c:pt>
                <c:pt idx="149">
                  <c:v>160.25</c:v>
                </c:pt>
                <c:pt idx="150">
                  <c:v>161.25</c:v>
                </c:pt>
                <c:pt idx="151">
                  <c:v>158.37</c:v>
                </c:pt>
                <c:pt idx="152">
                  <c:v>157.41</c:v>
                </c:pt>
                <c:pt idx="153">
                  <c:v>154.03</c:v>
                </c:pt>
                <c:pt idx="154">
                  <c:v>158.11000000000001</c:v>
                </c:pt>
                <c:pt idx="155">
                  <c:v>158.05000000000001</c:v>
                </c:pt>
                <c:pt idx="156">
                  <c:v>157.4</c:v>
                </c:pt>
                <c:pt idx="157">
                  <c:v>159.12</c:v>
                </c:pt>
                <c:pt idx="158">
                  <c:v>165.62</c:v>
                </c:pt>
                <c:pt idx="159">
                  <c:v>163.02000000000001</c:v>
                </c:pt>
                <c:pt idx="160">
                  <c:v>164.87</c:v>
                </c:pt>
                <c:pt idx="161">
                  <c:v>164.24</c:v>
                </c:pt>
                <c:pt idx="162">
                  <c:v>165.37</c:v>
                </c:pt>
                <c:pt idx="163">
                  <c:v>167.32</c:v>
                </c:pt>
                <c:pt idx="164">
                  <c:v>172.09</c:v>
                </c:pt>
                <c:pt idx="165">
                  <c:v>170</c:v>
                </c:pt>
                <c:pt idx="166">
                  <c:v>170.09</c:v>
                </c:pt>
                <c:pt idx="167">
                  <c:v>172.55</c:v>
                </c:pt>
                <c:pt idx="168">
                  <c:v>174.96</c:v>
                </c:pt>
                <c:pt idx="169">
                  <c:v>176.57</c:v>
                </c:pt>
                <c:pt idx="170">
                  <c:v>168.4</c:v>
                </c:pt>
                <c:pt idx="171">
                  <c:v>164.73</c:v>
                </c:pt>
                <c:pt idx="172">
                  <c:v>157.49</c:v>
                </c:pt>
                <c:pt idx="173">
                  <c:v>163.43</c:v>
                </c:pt>
                <c:pt idx="174">
                  <c:v>158.76</c:v>
                </c:pt>
                <c:pt idx="175">
                  <c:v>155.81</c:v>
                </c:pt>
                <c:pt idx="176">
                  <c:v>155.15</c:v>
                </c:pt>
                <c:pt idx="177">
                  <c:v>157.81</c:v>
                </c:pt>
                <c:pt idx="178">
                  <c:v>153.9</c:v>
                </c:pt>
                <c:pt idx="179">
                  <c:v>150.44</c:v>
                </c:pt>
                <c:pt idx="180">
                  <c:v>147.75</c:v>
                </c:pt>
                <c:pt idx="181">
                  <c:v>148.02000000000001</c:v>
                </c:pt>
                <c:pt idx="182">
                  <c:v>156.44999999999999</c:v>
                </c:pt>
                <c:pt idx="183">
                  <c:v>149.99</c:v>
                </c:pt>
                <c:pt idx="184">
                  <c:v>150.99</c:v>
                </c:pt>
                <c:pt idx="185">
                  <c:v>154.76</c:v>
                </c:pt>
                <c:pt idx="186">
                  <c:v>158.69999999999999</c:v>
                </c:pt>
                <c:pt idx="187">
                  <c:v>157.24</c:v>
                </c:pt>
                <c:pt idx="188">
                  <c:v>157.44</c:v>
                </c:pt>
                <c:pt idx="189">
                  <c:v>161.06</c:v>
                </c:pt>
                <c:pt idx="190">
                  <c:v>156.25</c:v>
                </c:pt>
                <c:pt idx="191">
                  <c:v>159.96</c:v>
                </c:pt>
                <c:pt idx="192">
                  <c:v>155</c:v>
                </c:pt>
                <c:pt idx="193">
                  <c:v>159.78</c:v>
                </c:pt>
                <c:pt idx="194">
                  <c:v>159.53</c:v>
                </c:pt>
                <c:pt idx="195">
                  <c:v>164.33</c:v>
                </c:pt>
                <c:pt idx="196">
                  <c:v>172.15</c:v>
                </c:pt>
                <c:pt idx="197">
                  <c:v>172.18</c:v>
                </c:pt>
                <c:pt idx="198">
                  <c:v>168.19</c:v>
                </c:pt>
                <c:pt idx="199">
                  <c:v>166.93</c:v>
                </c:pt>
                <c:pt idx="200">
                  <c:v>163.63999999999999</c:v>
                </c:pt>
                <c:pt idx="201">
                  <c:v>160.36000000000001</c:v>
                </c:pt>
                <c:pt idx="202">
                  <c:v>160.85</c:v>
                </c:pt>
                <c:pt idx="203">
                  <c:v>159.25</c:v>
                </c:pt>
                <c:pt idx="204">
                  <c:v>158.82</c:v>
                </c:pt>
                <c:pt idx="205">
                  <c:v>160.22</c:v>
                </c:pt>
                <c:pt idx="206">
                  <c:v>160.35</c:v>
                </c:pt>
                <c:pt idx="207">
                  <c:v>164.32</c:v>
                </c:pt>
                <c:pt idx="208">
                  <c:v>158.13999999999999</c:v>
                </c:pt>
                <c:pt idx="209">
                  <c:v>160.55000000000001</c:v>
                </c:pt>
                <c:pt idx="210">
                  <c:v>151.81</c:v>
                </c:pt>
                <c:pt idx="211">
                  <c:v>150.22</c:v>
                </c:pt>
                <c:pt idx="212">
                  <c:v>152.41999999999999</c:v>
                </c:pt>
                <c:pt idx="213">
                  <c:v>162.06</c:v>
                </c:pt>
                <c:pt idx="214">
                  <c:v>166.1</c:v>
                </c:pt>
                <c:pt idx="215">
                  <c:v>165.57</c:v>
                </c:pt>
                <c:pt idx="216">
                  <c:v>157.19</c:v>
                </c:pt>
                <c:pt idx="217">
                  <c:v>151.75</c:v>
                </c:pt>
                <c:pt idx="218">
                  <c:v>156.87</c:v>
                </c:pt>
                <c:pt idx="219">
                  <c:v>155.51</c:v>
                </c:pt>
                <c:pt idx="220">
                  <c:v>156.44</c:v>
                </c:pt>
                <c:pt idx="221">
                  <c:v>156.55000000000001</c:v>
                </c:pt>
                <c:pt idx="222">
                  <c:v>156.78</c:v>
                </c:pt>
                <c:pt idx="223">
                  <c:v>155.27000000000001</c:v>
                </c:pt>
                <c:pt idx="224">
                  <c:v>155.85</c:v>
                </c:pt>
                <c:pt idx="225">
                  <c:v>154.97</c:v>
                </c:pt>
                <c:pt idx="226">
                  <c:v>154.91999999999999</c:v>
                </c:pt>
                <c:pt idx="227">
                  <c:v>155.9</c:v>
                </c:pt>
                <c:pt idx="228">
                  <c:v>159.25</c:v>
                </c:pt>
                <c:pt idx="229">
                  <c:v>159.77000000000001</c:v>
                </c:pt>
                <c:pt idx="230">
                  <c:v>158.4</c:v>
                </c:pt>
                <c:pt idx="231">
                  <c:v>161</c:v>
                </c:pt>
                <c:pt idx="232">
                  <c:v>160.18</c:v>
                </c:pt>
                <c:pt idx="233">
                  <c:v>159.34</c:v>
                </c:pt>
                <c:pt idx="234">
                  <c:v>158.13</c:v>
                </c:pt>
                <c:pt idx="235">
                  <c:v>157.9</c:v>
                </c:pt>
                <c:pt idx="236">
                  <c:v>158.86000000000001</c:v>
                </c:pt>
                <c:pt idx="237">
                  <c:v>155.21</c:v>
                </c:pt>
                <c:pt idx="238">
                  <c:v>155.07</c:v>
                </c:pt>
                <c:pt idx="239">
                  <c:v>155.82</c:v>
                </c:pt>
                <c:pt idx="240">
                  <c:v>157.85</c:v>
                </c:pt>
                <c:pt idx="241">
                  <c:v>158.26</c:v>
                </c:pt>
                <c:pt idx="242">
                  <c:v>162.05000000000001</c:v>
                </c:pt>
                <c:pt idx="243">
                  <c:v>161.80000000000001</c:v>
                </c:pt>
                <c:pt idx="244">
                  <c:v>160.08000000000001</c:v>
                </c:pt>
                <c:pt idx="245">
                  <c:v>160.31</c:v>
                </c:pt>
                <c:pt idx="246">
                  <c:v>160.33000000000001</c:v>
                </c:pt>
                <c:pt idx="247">
                  <c:v>159.26</c:v>
                </c:pt>
                <c:pt idx="248">
                  <c:v>158.63</c:v>
                </c:pt>
                <c:pt idx="249">
                  <c:v>164.2</c:v>
                </c:pt>
                <c:pt idx="250">
                  <c:v>166.1</c:v>
                </c:pt>
                <c:pt idx="251">
                  <c:v>164.29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80-4C1E-9020-CFD7D0588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459103"/>
        <c:axId val="444083263"/>
      </c:scatterChart>
      <c:valAx>
        <c:axId val="44845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83263"/>
        <c:crosses val="autoZero"/>
        <c:crossBetween val="midCat"/>
      </c:valAx>
      <c:valAx>
        <c:axId val="44408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459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Part3!$D$2</c:f>
              <c:strCache>
                <c:ptCount val="1"/>
                <c:pt idx="0">
                  <c:v>NFLX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293830367966525E-2"/>
                  <c:y val="-0.147515052364628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Part3!$B$3:$B$254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Part3!$D$3:$D$254</c:f>
              <c:numCache>
                <c:formatCode>0.00</c:formatCode>
                <c:ptCount val="252"/>
                <c:pt idx="0">
                  <c:v>329.81</c:v>
                </c:pt>
                <c:pt idx="1">
                  <c:v>325.89999999999998</c:v>
                </c:pt>
                <c:pt idx="2">
                  <c:v>335.83</c:v>
                </c:pt>
                <c:pt idx="3">
                  <c:v>330.75</c:v>
                </c:pt>
                <c:pt idx="4">
                  <c:v>339.26</c:v>
                </c:pt>
                <c:pt idx="5">
                  <c:v>335.66</c:v>
                </c:pt>
                <c:pt idx="6">
                  <c:v>329.05</c:v>
                </c:pt>
                <c:pt idx="7">
                  <c:v>338.92</c:v>
                </c:pt>
                <c:pt idx="8">
                  <c:v>338.69</c:v>
                </c:pt>
                <c:pt idx="9">
                  <c:v>339.07</c:v>
                </c:pt>
                <c:pt idx="10">
                  <c:v>338.62</c:v>
                </c:pt>
                <c:pt idx="11">
                  <c:v>339.67</c:v>
                </c:pt>
                <c:pt idx="12">
                  <c:v>338.11</c:v>
                </c:pt>
                <c:pt idx="13">
                  <c:v>326</c:v>
                </c:pt>
                <c:pt idx="14">
                  <c:v>349.6</c:v>
                </c:pt>
                <c:pt idx="15">
                  <c:v>353.16</c:v>
                </c:pt>
                <c:pt idx="16">
                  <c:v>342.88</c:v>
                </c:pt>
                <c:pt idx="17">
                  <c:v>348.52</c:v>
                </c:pt>
                <c:pt idx="18">
                  <c:v>343.16</c:v>
                </c:pt>
                <c:pt idx="19">
                  <c:v>347.74</c:v>
                </c:pt>
                <c:pt idx="20">
                  <c:v>345.09</c:v>
                </c:pt>
                <c:pt idx="21">
                  <c:v>358</c:v>
                </c:pt>
                <c:pt idx="22">
                  <c:v>369.01</c:v>
                </c:pt>
                <c:pt idx="23">
                  <c:v>369.67</c:v>
                </c:pt>
                <c:pt idx="24">
                  <c:v>366.95</c:v>
                </c:pt>
                <c:pt idx="25">
                  <c:v>366.77</c:v>
                </c:pt>
                <c:pt idx="26">
                  <c:v>371.07</c:v>
                </c:pt>
                <c:pt idx="27">
                  <c:v>373.69</c:v>
                </c:pt>
                <c:pt idx="28">
                  <c:v>380.01</c:v>
                </c:pt>
                <c:pt idx="29">
                  <c:v>381.4</c:v>
                </c:pt>
                <c:pt idx="30">
                  <c:v>380.4</c:v>
                </c:pt>
                <c:pt idx="31">
                  <c:v>387.78</c:v>
                </c:pt>
                <c:pt idx="32">
                  <c:v>386.19</c:v>
                </c:pt>
                <c:pt idx="33">
                  <c:v>386</c:v>
                </c:pt>
                <c:pt idx="34">
                  <c:v>380.07</c:v>
                </c:pt>
                <c:pt idx="35">
                  <c:v>368.7</c:v>
                </c:pt>
                <c:pt idx="36">
                  <c:v>360.09</c:v>
                </c:pt>
                <c:pt idx="37">
                  <c:v>379.24</c:v>
                </c:pt>
                <c:pt idx="38">
                  <c:v>371.71</c:v>
                </c:pt>
                <c:pt idx="39">
                  <c:v>369.03</c:v>
                </c:pt>
                <c:pt idx="40">
                  <c:v>381.05</c:v>
                </c:pt>
                <c:pt idx="41">
                  <c:v>368.77</c:v>
                </c:pt>
                <c:pt idx="42">
                  <c:v>383.79</c:v>
                </c:pt>
                <c:pt idx="43">
                  <c:v>372.78</c:v>
                </c:pt>
                <c:pt idx="44">
                  <c:v>368.97</c:v>
                </c:pt>
                <c:pt idx="45">
                  <c:v>346.49</c:v>
                </c:pt>
                <c:pt idx="46">
                  <c:v>364.13</c:v>
                </c:pt>
                <c:pt idx="47">
                  <c:v>349.92</c:v>
                </c:pt>
                <c:pt idx="48">
                  <c:v>315.25</c:v>
                </c:pt>
                <c:pt idx="49">
                  <c:v>336.3</c:v>
                </c:pt>
                <c:pt idx="50">
                  <c:v>298.83999999999997</c:v>
                </c:pt>
                <c:pt idx="51">
                  <c:v>319.75</c:v>
                </c:pt>
                <c:pt idx="52">
                  <c:v>315.47000000000003</c:v>
                </c:pt>
                <c:pt idx="53">
                  <c:v>332.03</c:v>
                </c:pt>
                <c:pt idx="54">
                  <c:v>332.83</c:v>
                </c:pt>
                <c:pt idx="55">
                  <c:v>360.27</c:v>
                </c:pt>
                <c:pt idx="56">
                  <c:v>357.32</c:v>
                </c:pt>
                <c:pt idx="57">
                  <c:v>342.39</c:v>
                </c:pt>
                <c:pt idx="58">
                  <c:v>362.99</c:v>
                </c:pt>
                <c:pt idx="59">
                  <c:v>357.12</c:v>
                </c:pt>
                <c:pt idx="60">
                  <c:v>370.96</c:v>
                </c:pt>
                <c:pt idx="61">
                  <c:v>375.5</c:v>
                </c:pt>
                <c:pt idx="62">
                  <c:v>364.08</c:v>
                </c:pt>
                <c:pt idx="63">
                  <c:v>370.08</c:v>
                </c:pt>
                <c:pt idx="64">
                  <c:v>361.76</c:v>
                </c:pt>
                <c:pt idx="65">
                  <c:v>379.96</c:v>
                </c:pt>
                <c:pt idx="66">
                  <c:v>372.28</c:v>
                </c:pt>
                <c:pt idx="67">
                  <c:v>371.12</c:v>
                </c:pt>
                <c:pt idx="68">
                  <c:v>370.72</c:v>
                </c:pt>
                <c:pt idx="69">
                  <c:v>396.72</c:v>
                </c:pt>
                <c:pt idx="70">
                  <c:v>413.55</c:v>
                </c:pt>
                <c:pt idx="71">
                  <c:v>426.75</c:v>
                </c:pt>
                <c:pt idx="72">
                  <c:v>439.17</c:v>
                </c:pt>
                <c:pt idx="73">
                  <c:v>422.96</c:v>
                </c:pt>
                <c:pt idx="74">
                  <c:v>437.49</c:v>
                </c:pt>
                <c:pt idx="75">
                  <c:v>433.83</c:v>
                </c:pt>
                <c:pt idx="76">
                  <c:v>421.42</c:v>
                </c:pt>
                <c:pt idx="77">
                  <c:v>426.7</c:v>
                </c:pt>
                <c:pt idx="78">
                  <c:v>424.99</c:v>
                </c:pt>
                <c:pt idx="79">
                  <c:v>421.38</c:v>
                </c:pt>
                <c:pt idx="80">
                  <c:v>403.83</c:v>
                </c:pt>
                <c:pt idx="81">
                  <c:v>411.89</c:v>
                </c:pt>
                <c:pt idx="82">
                  <c:v>419.85</c:v>
                </c:pt>
                <c:pt idx="83">
                  <c:v>415.27</c:v>
                </c:pt>
                <c:pt idx="84">
                  <c:v>428.15</c:v>
                </c:pt>
                <c:pt idx="85">
                  <c:v>424.68</c:v>
                </c:pt>
                <c:pt idx="86">
                  <c:v>434.26</c:v>
                </c:pt>
                <c:pt idx="87">
                  <c:v>436.53</c:v>
                </c:pt>
                <c:pt idx="88">
                  <c:v>435.55</c:v>
                </c:pt>
                <c:pt idx="89">
                  <c:v>440.52</c:v>
                </c:pt>
                <c:pt idx="90">
                  <c:v>431.82</c:v>
                </c:pt>
                <c:pt idx="91">
                  <c:v>438.27</c:v>
                </c:pt>
                <c:pt idx="92">
                  <c:v>441.95</c:v>
                </c:pt>
                <c:pt idx="93">
                  <c:v>454.19</c:v>
                </c:pt>
                <c:pt idx="94">
                  <c:v>452.58</c:v>
                </c:pt>
                <c:pt idx="95">
                  <c:v>451.04</c:v>
                </c:pt>
                <c:pt idx="96">
                  <c:v>447.67</c:v>
                </c:pt>
                <c:pt idx="97">
                  <c:v>436.25</c:v>
                </c:pt>
                <c:pt idx="98">
                  <c:v>429.32</c:v>
                </c:pt>
                <c:pt idx="99">
                  <c:v>414.77</c:v>
                </c:pt>
                <c:pt idx="100">
                  <c:v>419.89</c:v>
                </c:pt>
                <c:pt idx="101">
                  <c:v>413.44</c:v>
                </c:pt>
                <c:pt idx="102">
                  <c:v>419.73</c:v>
                </c:pt>
                <c:pt idx="103">
                  <c:v>425.92</c:v>
                </c:pt>
                <c:pt idx="104">
                  <c:v>427.31</c:v>
                </c:pt>
                <c:pt idx="105">
                  <c:v>421.97</c:v>
                </c:pt>
                <c:pt idx="106">
                  <c:v>414.33</c:v>
                </c:pt>
                <c:pt idx="107">
                  <c:v>419.6</c:v>
                </c:pt>
                <c:pt idx="108">
                  <c:v>419.49</c:v>
                </c:pt>
                <c:pt idx="109">
                  <c:v>434.05</c:v>
                </c:pt>
                <c:pt idx="110">
                  <c:v>434.48</c:v>
                </c:pt>
                <c:pt idx="111">
                  <c:v>425.56</c:v>
                </c:pt>
                <c:pt idx="112">
                  <c:v>418.07</c:v>
                </c:pt>
                <c:pt idx="113">
                  <c:v>425.5</c:v>
                </c:pt>
                <c:pt idx="114">
                  <c:v>436.13</c:v>
                </c:pt>
                <c:pt idx="115">
                  <c:v>447.77</c:v>
                </c:pt>
                <c:pt idx="116">
                  <c:v>449.87</c:v>
                </c:pt>
                <c:pt idx="117">
                  <c:v>453.72</c:v>
                </c:pt>
                <c:pt idx="118">
                  <c:v>468.04</c:v>
                </c:pt>
                <c:pt idx="119">
                  <c:v>466.26</c:v>
                </c:pt>
                <c:pt idx="120">
                  <c:v>457.85</c:v>
                </c:pt>
                <c:pt idx="121">
                  <c:v>465.91</c:v>
                </c:pt>
                <c:pt idx="122">
                  <c:v>443.4</c:v>
                </c:pt>
                <c:pt idx="123">
                  <c:v>447.24</c:v>
                </c:pt>
                <c:pt idx="124">
                  <c:v>455.04</c:v>
                </c:pt>
                <c:pt idx="125">
                  <c:v>485.64</c:v>
                </c:pt>
                <c:pt idx="126">
                  <c:v>476.89</c:v>
                </c:pt>
                <c:pt idx="127">
                  <c:v>493.81</c:v>
                </c:pt>
                <c:pt idx="128">
                  <c:v>493.16</c:v>
                </c:pt>
                <c:pt idx="129">
                  <c:v>502.78</c:v>
                </c:pt>
                <c:pt idx="130">
                  <c:v>507.76</c:v>
                </c:pt>
                <c:pt idx="131">
                  <c:v>548.73</c:v>
                </c:pt>
                <c:pt idx="132">
                  <c:v>525.5</c:v>
                </c:pt>
                <c:pt idx="133">
                  <c:v>524.88</c:v>
                </c:pt>
                <c:pt idx="134">
                  <c:v>523.26</c:v>
                </c:pt>
                <c:pt idx="135">
                  <c:v>527.39</c:v>
                </c:pt>
                <c:pt idx="136">
                  <c:v>492.99</c:v>
                </c:pt>
                <c:pt idx="137">
                  <c:v>502.41</c:v>
                </c:pt>
                <c:pt idx="138">
                  <c:v>490.1</c:v>
                </c:pt>
                <c:pt idx="139">
                  <c:v>489.82</c:v>
                </c:pt>
                <c:pt idx="140">
                  <c:v>477.58</c:v>
                </c:pt>
                <c:pt idx="141">
                  <c:v>480.45</c:v>
                </c:pt>
                <c:pt idx="142">
                  <c:v>495.65</c:v>
                </c:pt>
                <c:pt idx="143">
                  <c:v>488.51</c:v>
                </c:pt>
                <c:pt idx="144">
                  <c:v>484.48</c:v>
                </c:pt>
                <c:pt idx="145">
                  <c:v>485.8</c:v>
                </c:pt>
                <c:pt idx="146">
                  <c:v>488.88</c:v>
                </c:pt>
                <c:pt idx="147">
                  <c:v>498.62</c:v>
                </c:pt>
                <c:pt idx="148">
                  <c:v>509.64</c:v>
                </c:pt>
                <c:pt idx="149">
                  <c:v>502.11</c:v>
                </c:pt>
                <c:pt idx="150">
                  <c:v>509.08</c:v>
                </c:pt>
                <c:pt idx="151">
                  <c:v>494.73</c:v>
                </c:pt>
                <c:pt idx="152">
                  <c:v>483.38</c:v>
                </c:pt>
                <c:pt idx="153">
                  <c:v>466.93</c:v>
                </c:pt>
                <c:pt idx="154">
                  <c:v>475.47</c:v>
                </c:pt>
                <c:pt idx="155">
                  <c:v>481.33</c:v>
                </c:pt>
                <c:pt idx="156">
                  <c:v>482.68</c:v>
                </c:pt>
                <c:pt idx="157">
                  <c:v>482.35</c:v>
                </c:pt>
                <c:pt idx="158">
                  <c:v>491.87</c:v>
                </c:pt>
                <c:pt idx="159">
                  <c:v>484.53</c:v>
                </c:pt>
                <c:pt idx="160">
                  <c:v>497.9</c:v>
                </c:pt>
                <c:pt idx="161">
                  <c:v>492.31</c:v>
                </c:pt>
                <c:pt idx="162">
                  <c:v>488.81</c:v>
                </c:pt>
                <c:pt idx="163">
                  <c:v>490.58</c:v>
                </c:pt>
                <c:pt idx="164">
                  <c:v>547.53</c:v>
                </c:pt>
                <c:pt idx="165">
                  <c:v>526.27</c:v>
                </c:pt>
                <c:pt idx="166">
                  <c:v>523.89</c:v>
                </c:pt>
                <c:pt idx="167">
                  <c:v>529.55999999999995</c:v>
                </c:pt>
                <c:pt idx="168">
                  <c:v>556.54999999999995</c:v>
                </c:pt>
                <c:pt idx="169">
                  <c:v>552.84</c:v>
                </c:pt>
                <c:pt idx="170">
                  <c:v>525.75</c:v>
                </c:pt>
                <c:pt idx="171">
                  <c:v>516.04999999999995</c:v>
                </c:pt>
                <c:pt idx="172">
                  <c:v>507.02</c:v>
                </c:pt>
                <c:pt idx="173">
                  <c:v>500.19</c:v>
                </c:pt>
                <c:pt idx="174">
                  <c:v>480.67</c:v>
                </c:pt>
                <c:pt idx="175">
                  <c:v>482.03</c:v>
                </c:pt>
                <c:pt idx="176">
                  <c:v>476.26</c:v>
                </c:pt>
                <c:pt idx="177">
                  <c:v>495.99</c:v>
                </c:pt>
                <c:pt idx="178">
                  <c:v>483.86</c:v>
                </c:pt>
                <c:pt idx="179">
                  <c:v>470.2</c:v>
                </c:pt>
                <c:pt idx="180">
                  <c:v>469.96</c:v>
                </c:pt>
                <c:pt idx="181">
                  <c:v>487.35</c:v>
                </c:pt>
                <c:pt idx="182">
                  <c:v>491.17</c:v>
                </c:pt>
                <c:pt idx="183">
                  <c:v>470.61</c:v>
                </c:pt>
                <c:pt idx="184">
                  <c:v>473.08</c:v>
                </c:pt>
                <c:pt idx="185">
                  <c:v>482.88</c:v>
                </c:pt>
                <c:pt idx="186">
                  <c:v>490.65</c:v>
                </c:pt>
                <c:pt idx="187">
                  <c:v>493.48</c:v>
                </c:pt>
                <c:pt idx="188">
                  <c:v>500.03</c:v>
                </c:pt>
                <c:pt idx="189">
                  <c:v>527.51</c:v>
                </c:pt>
                <c:pt idx="190">
                  <c:v>503.06</c:v>
                </c:pt>
                <c:pt idx="191">
                  <c:v>520.65</c:v>
                </c:pt>
                <c:pt idx="192">
                  <c:v>505.87</c:v>
                </c:pt>
                <c:pt idx="193">
                  <c:v>534.66</c:v>
                </c:pt>
                <c:pt idx="194">
                  <c:v>531.79</c:v>
                </c:pt>
                <c:pt idx="195">
                  <c:v>539.44000000000005</c:v>
                </c:pt>
                <c:pt idx="196">
                  <c:v>539.80999999999995</c:v>
                </c:pt>
                <c:pt idx="197">
                  <c:v>554.09</c:v>
                </c:pt>
                <c:pt idx="198">
                  <c:v>541.45000000000005</c:v>
                </c:pt>
                <c:pt idx="199">
                  <c:v>541.94000000000005</c:v>
                </c:pt>
                <c:pt idx="200">
                  <c:v>530.79</c:v>
                </c:pt>
                <c:pt idx="201">
                  <c:v>530.72</c:v>
                </c:pt>
                <c:pt idx="202">
                  <c:v>525.41999999999996</c:v>
                </c:pt>
                <c:pt idx="203">
                  <c:v>489.05</c:v>
                </c:pt>
                <c:pt idx="204">
                  <c:v>485.23</c:v>
                </c:pt>
                <c:pt idx="205">
                  <c:v>488.28</c:v>
                </c:pt>
                <c:pt idx="206">
                  <c:v>488.24</c:v>
                </c:pt>
                <c:pt idx="207">
                  <c:v>488.93</c:v>
                </c:pt>
                <c:pt idx="208">
                  <c:v>486.24</c:v>
                </c:pt>
                <c:pt idx="209">
                  <c:v>504.21</c:v>
                </c:pt>
                <c:pt idx="210">
                  <c:v>475.74</c:v>
                </c:pt>
                <c:pt idx="211">
                  <c:v>484.12</c:v>
                </c:pt>
                <c:pt idx="212">
                  <c:v>487.22</c:v>
                </c:pt>
                <c:pt idx="213">
                  <c:v>496.95</c:v>
                </c:pt>
                <c:pt idx="214">
                  <c:v>513.76</c:v>
                </c:pt>
                <c:pt idx="215">
                  <c:v>514.73</c:v>
                </c:pt>
                <c:pt idx="216">
                  <c:v>470.5</c:v>
                </c:pt>
                <c:pt idx="217">
                  <c:v>480.24</c:v>
                </c:pt>
                <c:pt idx="218">
                  <c:v>490.76</c:v>
                </c:pt>
                <c:pt idx="219">
                  <c:v>486.77</c:v>
                </c:pt>
                <c:pt idx="220">
                  <c:v>482.84</c:v>
                </c:pt>
                <c:pt idx="221">
                  <c:v>479.1</c:v>
                </c:pt>
                <c:pt idx="222">
                  <c:v>480.63</c:v>
                </c:pt>
                <c:pt idx="223">
                  <c:v>481.79</c:v>
                </c:pt>
                <c:pt idx="224">
                  <c:v>484.67</c:v>
                </c:pt>
                <c:pt idx="225">
                  <c:v>488.24</c:v>
                </c:pt>
                <c:pt idx="226">
                  <c:v>476.62</c:v>
                </c:pt>
                <c:pt idx="227">
                  <c:v>482.88</c:v>
                </c:pt>
                <c:pt idx="228">
                  <c:v>485</c:v>
                </c:pt>
                <c:pt idx="229">
                  <c:v>491.36</c:v>
                </c:pt>
                <c:pt idx="230">
                  <c:v>490.7</c:v>
                </c:pt>
                <c:pt idx="231">
                  <c:v>504.58</c:v>
                </c:pt>
                <c:pt idx="232">
                  <c:v>503.38</c:v>
                </c:pt>
                <c:pt idx="233">
                  <c:v>497.52</c:v>
                </c:pt>
                <c:pt idx="234">
                  <c:v>498.31</c:v>
                </c:pt>
                <c:pt idx="235">
                  <c:v>515.78</c:v>
                </c:pt>
                <c:pt idx="236">
                  <c:v>512.66</c:v>
                </c:pt>
                <c:pt idx="237">
                  <c:v>493.6</c:v>
                </c:pt>
                <c:pt idx="238">
                  <c:v>501.09</c:v>
                </c:pt>
                <c:pt idx="239">
                  <c:v>503.22</c:v>
                </c:pt>
                <c:pt idx="240">
                  <c:v>522.41999999999996</c:v>
                </c:pt>
                <c:pt idx="241">
                  <c:v>519.78</c:v>
                </c:pt>
                <c:pt idx="242">
                  <c:v>524.83000000000004</c:v>
                </c:pt>
                <c:pt idx="243">
                  <c:v>532.9</c:v>
                </c:pt>
                <c:pt idx="244">
                  <c:v>534.45000000000005</c:v>
                </c:pt>
                <c:pt idx="245">
                  <c:v>528.91</c:v>
                </c:pt>
                <c:pt idx="246">
                  <c:v>527.33000000000004</c:v>
                </c:pt>
                <c:pt idx="247">
                  <c:v>514.48</c:v>
                </c:pt>
                <c:pt idx="248">
                  <c:v>513.97</c:v>
                </c:pt>
                <c:pt idx="249">
                  <c:v>519.12</c:v>
                </c:pt>
                <c:pt idx="250">
                  <c:v>530.87</c:v>
                </c:pt>
                <c:pt idx="251">
                  <c:v>524.59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C-4261-B77C-FC4908941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565967"/>
        <c:axId val="972104623"/>
      </c:scatterChart>
      <c:valAx>
        <c:axId val="73156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104623"/>
        <c:crosses val="autoZero"/>
        <c:crossBetween val="midCat"/>
      </c:valAx>
      <c:valAx>
        <c:axId val="9721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565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Vs Predicted Y 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Part3!$F$3:$F$264</c:f>
              <c:numCache>
                <c:formatCode>0.00</c:formatCode>
                <c:ptCount val="262"/>
                <c:pt idx="0">
                  <c:v>90.910592571679516</c:v>
                </c:pt>
                <c:pt idx="1">
                  <c:v>91.253360884837576</c:v>
                </c:pt>
                <c:pt idx="2">
                  <c:v>91.596129197995637</c:v>
                </c:pt>
                <c:pt idx="3">
                  <c:v>91.938897511153684</c:v>
                </c:pt>
                <c:pt idx="4">
                  <c:v>92.281665824311744</c:v>
                </c:pt>
                <c:pt idx="5">
                  <c:v>92.624434137469805</c:v>
                </c:pt>
                <c:pt idx="6">
                  <c:v>92.967202450627866</c:v>
                </c:pt>
                <c:pt idx="7">
                  <c:v>93.309970763785927</c:v>
                </c:pt>
                <c:pt idx="8">
                  <c:v>93.652739076943988</c:v>
                </c:pt>
                <c:pt idx="9">
                  <c:v>93.995507390102034</c:v>
                </c:pt>
                <c:pt idx="10">
                  <c:v>94.338275703260095</c:v>
                </c:pt>
                <c:pt idx="11">
                  <c:v>94.681044016418156</c:v>
                </c:pt>
                <c:pt idx="12">
                  <c:v>95.023812329576216</c:v>
                </c:pt>
                <c:pt idx="13">
                  <c:v>95.366580642734277</c:v>
                </c:pt>
                <c:pt idx="14">
                  <c:v>95.709348955892338</c:v>
                </c:pt>
                <c:pt idx="15">
                  <c:v>96.052117269050385</c:v>
                </c:pt>
                <c:pt idx="16">
                  <c:v>96.394885582208445</c:v>
                </c:pt>
                <c:pt idx="17">
                  <c:v>96.737653895366506</c:v>
                </c:pt>
                <c:pt idx="18">
                  <c:v>97.080422208524567</c:v>
                </c:pt>
                <c:pt idx="19">
                  <c:v>97.423190521682628</c:v>
                </c:pt>
                <c:pt idx="20">
                  <c:v>97.765958834840688</c:v>
                </c:pt>
                <c:pt idx="21">
                  <c:v>98.108727147998735</c:v>
                </c:pt>
                <c:pt idx="22">
                  <c:v>98.451495461156796</c:v>
                </c:pt>
                <c:pt idx="23">
                  <c:v>98.794263774314857</c:v>
                </c:pt>
                <c:pt idx="24">
                  <c:v>99.137032087472917</c:v>
                </c:pt>
                <c:pt idx="25">
                  <c:v>99.479800400630978</c:v>
                </c:pt>
                <c:pt idx="26">
                  <c:v>99.822568713789039</c:v>
                </c:pt>
                <c:pt idx="27">
                  <c:v>100.1653370269471</c:v>
                </c:pt>
                <c:pt idx="28">
                  <c:v>100.50810534010515</c:v>
                </c:pt>
                <c:pt idx="29">
                  <c:v>100.85087365326321</c:v>
                </c:pt>
                <c:pt idx="30">
                  <c:v>101.19364196642127</c:v>
                </c:pt>
                <c:pt idx="31">
                  <c:v>101.53641027957933</c:v>
                </c:pt>
                <c:pt idx="32">
                  <c:v>101.87917859273739</c:v>
                </c:pt>
                <c:pt idx="33">
                  <c:v>102.22194690589544</c:v>
                </c:pt>
                <c:pt idx="34">
                  <c:v>102.5647152190535</c:v>
                </c:pt>
                <c:pt idx="35">
                  <c:v>102.90748353221156</c:v>
                </c:pt>
                <c:pt idx="36">
                  <c:v>103.25025184536962</c:v>
                </c:pt>
                <c:pt idx="37">
                  <c:v>103.59302015852768</c:v>
                </c:pt>
                <c:pt idx="38">
                  <c:v>103.93578847168574</c:v>
                </c:pt>
                <c:pt idx="39">
                  <c:v>104.2785567848438</c:v>
                </c:pt>
                <c:pt idx="40">
                  <c:v>104.62132509800185</c:v>
                </c:pt>
                <c:pt idx="41">
                  <c:v>104.96409341115991</c:v>
                </c:pt>
                <c:pt idx="42">
                  <c:v>105.30686172431797</c:v>
                </c:pt>
                <c:pt idx="43">
                  <c:v>105.64963003747603</c:v>
                </c:pt>
                <c:pt idx="44">
                  <c:v>105.99239835063409</c:v>
                </c:pt>
                <c:pt idx="45">
                  <c:v>106.33516666379215</c:v>
                </c:pt>
                <c:pt idx="46">
                  <c:v>106.67793497695021</c:v>
                </c:pt>
                <c:pt idx="47">
                  <c:v>107.02070329010826</c:v>
                </c:pt>
                <c:pt idx="48">
                  <c:v>107.36347160326632</c:v>
                </c:pt>
                <c:pt idx="49">
                  <c:v>107.70623991642438</c:v>
                </c:pt>
                <c:pt idx="50">
                  <c:v>108.04900822958244</c:v>
                </c:pt>
                <c:pt idx="51">
                  <c:v>108.3917765427405</c:v>
                </c:pt>
                <c:pt idx="52">
                  <c:v>108.73454485589855</c:v>
                </c:pt>
                <c:pt idx="53">
                  <c:v>109.07731316905661</c:v>
                </c:pt>
                <c:pt idx="54">
                  <c:v>109.42008148221467</c:v>
                </c:pt>
                <c:pt idx="55">
                  <c:v>109.76284979537273</c:v>
                </c:pt>
                <c:pt idx="56">
                  <c:v>110.10561810853079</c:v>
                </c:pt>
                <c:pt idx="57">
                  <c:v>110.44838642168885</c:v>
                </c:pt>
                <c:pt idx="58">
                  <c:v>110.79115473484691</c:v>
                </c:pt>
                <c:pt idx="59">
                  <c:v>111.13392304800496</c:v>
                </c:pt>
                <c:pt idx="60">
                  <c:v>111.47669136116302</c:v>
                </c:pt>
                <c:pt idx="61">
                  <c:v>111.81945967432108</c:v>
                </c:pt>
                <c:pt idx="62">
                  <c:v>112.16222798747914</c:v>
                </c:pt>
                <c:pt idx="63">
                  <c:v>112.5049963006372</c:v>
                </c:pt>
                <c:pt idx="64">
                  <c:v>112.84776461379525</c:v>
                </c:pt>
                <c:pt idx="65">
                  <c:v>113.19053292695332</c:v>
                </c:pt>
                <c:pt idx="66">
                  <c:v>113.53330124011137</c:v>
                </c:pt>
                <c:pt idx="67">
                  <c:v>113.87606955326943</c:v>
                </c:pt>
                <c:pt idx="68">
                  <c:v>114.21883786642749</c:v>
                </c:pt>
                <c:pt idx="69">
                  <c:v>114.56160617958555</c:v>
                </c:pt>
                <c:pt idx="70">
                  <c:v>114.90437449274361</c:v>
                </c:pt>
                <c:pt idx="71">
                  <c:v>115.24714280590166</c:v>
                </c:pt>
                <c:pt idx="72">
                  <c:v>115.58991111905972</c:v>
                </c:pt>
                <c:pt idx="73">
                  <c:v>115.93267943221778</c:v>
                </c:pt>
                <c:pt idx="74">
                  <c:v>116.27544774537584</c:v>
                </c:pt>
                <c:pt idx="75">
                  <c:v>116.6182160585339</c:v>
                </c:pt>
                <c:pt idx="76">
                  <c:v>116.96098437169196</c:v>
                </c:pt>
                <c:pt idx="77">
                  <c:v>117.30375268485002</c:v>
                </c:pt>
                <c:pt idx="78">
                  <c:v>117.64652099800807</c:v>
                </c:pt>
                <c:pt idx="79">
                  <c:v>117.98928931116613</c:v>
                </c:pt>
                <c:pt idx="80">
                  <c:v>118.33205762432419</c:v>
                </c:pt>
                <c:pt idx="81">
                  <c:v>118.67482593748225</c:v>
                </c:pt>
                <c:pt idx="82">
                  <c:v>119.01759425064031</c:v>
                </c:pt>
                <c:pt idx="83">
                  <c:v>119.36036256379836</c:v>
                </c:pt>
                <c:pt idx="84">
                  <c:v>119.70313087695644</c:v>
                </c:pt>
                <c:pt idx="85">
                  <c:v>120.04589919011448</c:v>
                </c:pt>
                <c:pt idx="86">
                  <c:v>120.38866750327254</c:v>
                </c:pt>
                <c:pt idx="87">
                  <c:v>120.7314358164306</c:v>
                </c:pt>
                <c:pt idx="88">
                  <c:v>121.07420412958867</c:v>
                </c:pt>
                <c:pt idx="89">
                  <c:v>121.41697244274673</c:v>
                </c:pt>
                <c:pt idx="90">
                  <c:v>121.75974075590477</c:v>
                </c:pt>
                <c:pt idx="91">
                  <c:v>122.10250906906283</c:v>
                </c:pt>
                <c:pt idx="92">
                  <c:v>122.44527738222089</c:v>
                </c:pt>
                <c:pt idx="93">
                  <c:v>122.78804569537895</c:v>
                </c:pt>
                <c:pt idx="94">
                  <c:v>123.13081400853702</c:v>
                </c:pt>
                <c:pt idx="95">
                  <c:v>123.47358232169506</c:v>
                </c:pt>
                <c:pt idx="96">
                  <c:v>123.81635063485314</c:v>
                </c:pt>
                <c:pt idx="97">
                  <c:v>124.15911894801118</c:v>
                </c:pt>
                <c:pt idx="98">
                  <c:v>124.50188726116924</c:v>
                </c:pt>
                <c:pt idx="99">
                  <c:v>124.84465557432731</c:v>
                </c:pt>
                <c:pt idx="100">
                  <c:v>125.18742388748537</c:v>
                </c:pt>
                <c:pt idx="101">
                  <c:v>125.53019220064343</c:v>
                </c:pt>
                <c:pt idx="102">
                  <c:v>125.87296051380147</c:v>
                </c:pt>
                <c:pt idx="103">
                  <c:v>126.21572882695955</c:v>
                </c:pt>
                <c:pt idx="104">
                  <c:v>126.55849714011759</c:v>
                </c:pt>
                <c:pt idx="105">
                  <c:v>126.90126545327566</c:v>
                </c:pt>
                <c:pt idx="106">
                  <c:v>127.24403376643372</c:v>
                </c:pt>
                <c:pt idx="107">
                  <c:v>127.58680207959176</c:v>
                </c:pt>
                <c:pt idx="108">
                  <c:v>127.92957039274984</c:v>
                </c:pt>
                <c:pt idx="109">
                  <c:v>128.27233870590788</c:v>
                </c:pt>
                <c:pt idx="110">
                  <c:v>128.61510701906593</c:v>
                </c:pt>
                <c:pt idx="111">
                  <c:v>128.95787533222401</c:v>
                </c:pt>
                <c:pt idx="112">
                  <c:v>129.30064364538208</c:v>
                </c:pt>
                <c:pt idx="113">
                  <c:v>129.64341195854013</c:v>
                </c:pt>
                <c:pt idx="114">
                  <c:v>129.98618027169817</c:v>
                </c:pt>
                <c:pt idx="115">
                  <c:v>130.32894858485625</c:v>
                </c:pt>
                <c:pt idx="116">
                  <c:v>130.6717168980143</c:v>
                </c:pt>
                <c:pt idx="117">
                  <c:v>131.01448521117237</c:v>
                </c:pt>
                <c:pt idx="118">
                  <c:v>131.35725352433042</c:v>
                </c:pt>
                <c:pt idx="119">
                  <c:v>131.70002183748846</c:v>
                </c:pt>
                <c:pt idx="120">
                  <c:v>132.04279015064654</c:v>
                </c:pt>
                <c:pt idx="121">
                  <c:v>132.38555846380459</c:v>
                </c:pt>
                <c:pt idx="122">
                  <c:v>132.72832677696266</c:v>
                </c:pt>
                <c:pt idx="123">
                  <c:v>133.07109509012071</c:v>
                </c:pt>
                <c:pt idx="124">
                  <c:v>133.41386340327875</c:v>
                </c:pt>
                <c:pt idx="125">
                  <c:v>133.75663171643683</c:v>
                </c:pt>
                <c:pt idx="126">
                  <c:v>134.09940002959488</c:v>
                </c:pt>
                <c:pt idx="127">
                  <c:v>134.44216834275295</c:v>
                </c:pt>
                <c:pt idx="128">
                  <c:v>134.784936655911</c:v>
                </c:pt>
                <c:pt idx="129">
                  <c:v>135.12770496906904</c:v>
                </c:pt>
                <c:pt idx="130">
                  <c:v>135.47047328222712</c:v>
                </c:pt>
                <c:pt idx="131">
                  <c:v>135.81324159538519</c:v>
                </c:pt>
                <c:pt idx="132">
                  <c:v>136.15600990854324</c:v>
                </c:pt>
                <c:pt idx="133">
                  <c:v>136.49877822170129</c:v>
                </c:pt>
                <c:pt idx="134">
                  <c:v>136.84154653485936</c:v>
                </c:pt>
                <c:pt idx="135">
                  <c:v>137.18431484801741</c:v>
                </c:pt>
                <c:pt idx="136">
                  <c:v>137.52708316117548</c:v>
                </c:pt>
                <c:pt idx="137">
                  <c:v>137.86985147433353</c:v>
                </c:pt>
                <c:pt idx="138">
                  <c:v>138.21261978749158</c:v>
                </c:pt>
                <c:pt idx="139">
                  <c:v>138.55538810064965</c:v>
                </c:pt>
                <c:pt idx="140">
                  <c:v>138.8981564138077</c:v>
                </c:pt>
                <c:pt idx="141">
                  <c:v>139.24092472696577</c:v>
                </c:pt>
                <c:pt idx="142">
                  <c:v>139.58369304012382</c:v>
                </c:pt>
                <c:pt idx="143">
                  <c:v>139.92646135328187</c:v>
                </c:pt>
                <c:pt idx="144">
                  <c:v>140.26922966643994</c:v>
                </c:pt>
                <c:pt idx="145">
                  <c:v>140.61199797959799</c:v>
                </c:pt>
                <c:pt idx="146">
                  <c:v>140.95476629275606</c:v>
                </c:pt>
                <c:pt idx="147">
                  <c:v>141.29753460591411</c:v>
                </c:pt>
                <c:pt idx="148">
                  <c:v>141.64030291907216</c:v>
                </c:pt>
                <c:pt idx="149">
                  <c:v>141.98307123223023</c:v>
                </c:pt>
                <c:pt idx="150">
                  <c:v>142.32583954538831</c:v>
                </c:pt>
                <c:pt idx="151">
                  <c:v>142.66860785854635</c:v>
                </c:pt>
                <c:pt idx="152">
                  <c:v>143.0113761717044</c:v>
                </c:pt>
                <c:pt idx="153">
                  <c:v>143.35414448486247</c:v>
                </c:pt>
                <c:pt idx="154">
                  <c:v>143.69691279802052</c:v>
                </c:pt>
                <c:pt idx="155">
                  <c:v>144.0396811111786</c:v>
                </c:pt>
                <c:pt idx="156">
                  <c:v>144.38244942433664</c:v>
                </c:pt>
                <c:pt idx="157">
                  <c:v>144.72521773749469</c:v>
                </c:pt>
                <c:pt idx="158">
                  <c:v>145.06798605065276</c:v>
                </c:pt>
                <c:pt idx="159">
                  <c:v>145.41075436381081</c:v>
                </c:pt>
                <c:pt idx="160">
                  <c:v>145.75352267696888</c:v>
                </c:pt>
                <c:pt idx="161">
                  <c:v>146.09629099012693</c:v>
                </c:pt>
                <c:pt idx="162">
                  <c:v>146.43905930328498</c:v>
                </c:pt>
                <c:pt idx="163">
                  <c:v>146.78182761644305</c:v>
                </c:pt>
                <c:pt idx="164">
                  <c:v>147.1245959296011</c:v>
                </c:pt>
                <c:pt idx="165">
                  <c:v>147.46736424275917</c:v>
                </c:pt>
                <c:pt idx="166">
                  <c:v>147.81013255591722</c:v>
                </c:pt>
                <c:pt idx="167">
                  <c:v>148.15290086907527</c:v>
                </c:pt>
                <c:pt idx="168">
                  <c:v>148.49566918223334</c:v>
                </c:pt>
                <c:pt idx="169">
                  <c:v>148.83843749539142</c:v>
                </c:pt>
                <c:pt idx="170">
                  <c:v>149.18120580854946</c:v>
                </c:pt>
                <c:pt idx="171">
                  <c:v>149.52397412170751</c:v>
                </c:pt>
                <c:pt idx="172">
                  <c:v>149.86674243486559</c:v>
                </c:pt>
                <c:pt idx="173">
                  <c:v>150.20951074802363</c:v>
                </c:pt>
                <c:pt idx="174">
                  <c:v>150.55227906118171</c:v>
                </c:pt>
                <c:pt idx="175">
                  <c:v>150.89504737433975</c:v>
                </c:pt>
                <c:pt idx="176">
                  <c:v>151.2378156874978</c:v>
                </c:pt>
                <c:pt idx="177">
                  <c:v>151.58058400065588</c:v>
                </c:pt>
                <c:pt idx="178">
                  <c:v>151.92335231381392</c:v>
                </c:pt>
                <c:pt idx="179">
                  <c:v>152.266120626972</c:v>
                </c:pt>
                <c:pt idx="180">
                  <c:v>152.60888894013004</c:v>
                </c:pt>
                <c:pt idx="181">
                  <c:v>152.95165725328809</c:v>
                </c:pt>
                <c:pt idx="182">
                  <c:v>153.29442556644617</c:v>
                </c:pt>
                <c:pt idx="183">
                  <c:v>153.63719387960421</c:v>
                </c:pt>
                <c:pt idx="184">
                  <c:v>153.97996219276229</c:v>
                </c:pt>
                <c:pt idx="185">
                  <c:v>154.32273050592033</c:v>
                </c:pt>
                <c:pt idx="186">
                  <c:v>154.66549881907838</c:v>
                </c:pt>
                <c:pt idx="187">
                  <c:v>155.00826713223645</c:v>
                </c:pt>
                <c:pt idx="188">
                  <c:v>155.35103544539453</c:v>
                </c:pt>
                <c:pt idx="189">
                  <c:v>155.69380375855258</c:v>
                </c:pt>
                <c:pt idx="190">
                  <c:v>156.03657207171062</c:v>
                </c:pt>
                <c:pt idx="191">
                  <c:v>156.37934038486867</c:v>
                </c:pt>
                <c:pt idx="192">
                  <c:v>156.72210869802674</c:v>
                </c:pt>
                <c:pt idx="193">
                  <c:v>157.06487701118482</c:v>
                </c:pt>
                <c:pt idx="194">
                  <c:v>157.40764532434287</c:v>
                </c:pt>
                <c:pt idx="195">
                  <c:v>157.75041363750091</c:v>
                </c:pt>
                <c:pt idx="196">
                  <c:v>158.09318195065896</c:v>
                </c:pt>
                <c:pt idx="197">
                  <c:v>158.43595026381703</c:v>
                </c:pt>
                <c:pt idx="198">
                  <c:v>158.77871857697511</c:v>
                </c:pt>
                <c:pt idx="199">
                  <c:v>159.12148689013316</c:v>
                </c:pt>
                <c:pt idx="200">
                  <c:v>159.4642552032912</c:v>
                </c:pt>
                <c:pt idx="201">
                  <c:v>159.80702351644928</c:v>
                </c:pt>
                <c:pt idx="202">
                  <c:v>160.14979182960732</c:v>
                </c:pt>
                <c:pt idx="203">
                  <c:v>160.4925601427654</c:v>
                </c:pt>
                <c:pt idx="204">
                  <c:v>160.83532845592345</c:v>
                </c:pt>
                <c:pt idx="205">
                  <c:v>161.17809676908149</c:v>
                </c:pt>
                <c:pt idx="206">
                  <c:v>161.52086508223957</c:v>
                </c:pt>
                <c:pt idx="207">
                  <c:v>161.86363339539764</c:v>
                </c:pt>
                <c:pt idx="208">
                  <c:v>162.20640170855569</c:v>
                </c:pt>
                <c:pt idx="209">
                  <c:v>162.54917002171373</c:v>
                </c:pt>
                <c:pt idx="210">
                  <c:v>162.89193833487178</c:v>
                </c:pt>
                <c:pt idx="211">
                  <c:v>163.23470664802986</c:v>
                </c:pt>
                <c:pt idx="212">
                  <c:v>163.57747496118793</c:v>
                </c:pt>
                <c:pt idx="213">
                  <c:v>163.92024327434598</c:v>
                </c:pt>
                <c:pt idx="214">
                  <c:v>164.26301158750402</c:v>
                </c:pt>
                <c:pt idx="215">
                  <c:v>164.60577990066207</c:v>
                </c:pt>
                <c:pt idx="216">
                  <c:v>164.94854821382015</c:v>
                </c:pt>
                <c:pt idx="217">
                  <c:v>165.29131652697822</c:v>
                </c:pt>
                <c:pt idx="218">
                  <c:v>165.63408484013627</c:v>
                </c:pt>
                <c:pt idx="219">
                  <c:v>165.97685315329431</c:v>
                </c:pt>
                <c:pt idx="220">
                  <c:v>166.31962146645239</c:v>
                </c:pt>
                <c:pt idx="221">
                  <c:v>166.66238977961044</c:v>
                </c:pt>
                <c:pt idx="222">
                  <c:v>167.00515809276851</c:v>
                </c:pt>
                <c:pt idx="223">
                  <c:v>167.34792640592656</c:v>
                </c:pt>
                <c:pt idx="224">
                  <c:v>167.6906947190846</c:v>
                </c:pt>
                <c:pt idx="225">
                  <c:v>168.03346303224268</c:v>
                </c:pt>
                <c:pt idx="226">
                  <c:v>168.37623134540075</c:v>
                </c:pt>
                <c:pt idx="227">
                  <c:v>168.7189996585588</c:v>
                </c:pt>
                <c:pt idx="228">
                  <c:v>169.06176797171685</c:v>
                </c:pt>
                <c:pt idx="229">
                  <c:v>169.40453628487489</c:v>
                </c:pt>
                <c:pt idx="230">
                  <c:v>169.74730459803297</c:v>
                </c:pt>
                <c:pt idx="231">
                  <c:v>170.09007291119104</c:v>
                </c:pt>
                <c:pt idx="232">
                  <c:v>170.43284122434909</c:v>
                </c:pt>
                <c:pt idx="233">
                  <c:v>170.77560953750714</c:v>
                </c:pt>
                <c:pt idx="234">
                  <c:v>171.11837785066518</c:v>
                </c:pt>
                <c:pt idx="235">
                  <c:v>171.46114616382326</c:v>
                </c:pt>
                <c:pt idx="236">
                  <c:v>171.80391447698133</c:v>
                </c:pt>
                <c:pt idx="237">
                  <c:v>172.14668279013938</c:v>
                </c:pt>
                <c:pt idx="238">
                  <c:v>172.48945110329743</c:v>
                </c:pt>
                <c:pt idx="239">
                  <c:v>172.8322194164555</c:v>
                </c:pt>
                <c:pt idx="240">
                  <c:v>173.17498772961355</c:v>
                </c:pt>
                <c:pt idx="241">
                  <c:v>173.51775604277162</c:v>
                </c:pt>
                <c:pt idx="242">
                  <c:v>173.86052435592967</c:v>
                </c:pt>
                <c:pt idx="243">
                  <c:v>174.20329266908772</c:v>
                </c:pt>
                <c:pt idx="244">
                  <c:v>174.54606098224579</c:v>
                </c:pt>
                <c:pt idx="245">
                  <c:v>174.88882929540387</c:v>
                </c:pt>
                <c:pt idx="246">
                  <c:v>175.23159760856191</c:v>
                </c:pt>
                <c:pt idx="247">
                  <c:v>175.57436592171996</c:v>
                </c:pt>
                <c:pt idx="248">
                  <c:v>175.91713423487801</c:v>
                </c:pt>
                <c:pt idx="249">
                  <c:v>176.25990254803608</c:v>
                </c:pt>
                <c:pt idx="250">
                  <c:v>176.60267086119416</c:v>
                </c:pt>
                <c:pt idx="251">
                  <c:v>176.9454391743522</c:v>
                </c:pt>
                <c:pt idx="252">
                  <c:v>177.28820748751025</c:v>
                </c:pt>
                <c:pt idx="253">
                  <c:v>177.6309758006683</c:v>
                </c:pt>
                <c:pt idx="254">
                  <c:v>177.97374411382637</c:v>
                </c:pt>
                <c:pt idx="255">
                  <c:v>178.31651242698445</c:v>
                </c:pt>
                <c:pt idx="256">
                  <c:v>178.65928074014249</c:v>
                </c:pt>
                <c:pt idx="257">
                  <c:v>179.00204905330054</c:v>
                </c:pt>
                <c:pt idx="258">
                  <c:v>179.34481736645861</c:v>
                </c:pt>
                <c:pt idx="259">
                  <c:v>179.68758567961666</c:v>
                </c:pt>
                <c:pt idx="260">
                  <c:v>180.03035399277474</c:v>
                </c:pt>
                <c:pt idx="261">
                  <c:v>180.37312230593278</c:v>
                </c:pt>
              </c:numCache>
            </c:numRef>
          </c:xVal>
          <c:yVal>
            <c:numRef>
              <c:f>Part3!$I$3:$I$254</c:f>
              <c:numCache>
                <c:formatCode>0.00</c:formatCode>
                <c:ptCount val="252"/>
                <c:pt idx="0">
                  <c:v>3.9894074283204901</c:v>
                </c:pt>
                <c:pt idx="1">
                  <c:v>2.4966391151624236</c:v>
                </c:pt>
                <c:pt idx="2">
                  <c:v>3.5438708020043634</c:v>
                </c:pt>
                <c:pt idx="3">
                  <c:v>3.4011024888463197</c:v>
                </c:pt>
                <c:pt idx="4">
                  <c:v>2.3183341756882498</c:v>
                </c:pt>
                <c:pt idx="5">
                  <c:v>2.4255658625301919</c:v>
                </c:pt>
                <c:pt idx="6">
                  <c:v>1.1927975493721306</c:v>
                </c:pt>
                <c:pt idx="7">
                  <c:v>1.2600292362140664</c:v>
                </c:pt>
                <c:pt idx="8">
                  <c:v>-0.18273907694398872</c:v>
                </c:pt>
                <c:pt idx="9">
                  <c:v>-0.89550739010203984</c:v>
                </c:pt>
                <c:pt idx="10">
                  <c:v>-0.43827570326008924</c:v>
                </c:pt>
                <c:pt idx="11">
                  <c:v>-1.4410440164181608</c:v>
                </c:pt>
                <c:pt idx="12">
                  <c:v>-0.42381232957622217</c:v>
                </c:pt>
                <c:pt idx="13">
                  <c:v>-0.99658064273427271</c:v>
                </c:pt>
                <c:pt idx="14">
                  <c:v>-1.4793489558923341</c:v>
                </c:pt>
                <c:pt idx="15">
                  <c:v>-2.9721172690503863</c:v>
                </c:pt>
                <c:pt idx="16">
                  <c:v>-4.9748855822084437</c:v>
                </c:pt>
                <c:pt idx="17">
                  <c:v>-4.0776538953665096</c:v>
                </c:pt>
                <c:pt idx="18">
                  <c:v>-4.1804222085245613</c:v>
                </c:pt>
                <c:pt idx="19">
                  <c:v>-3.8931905216826266</c:v>
                </c:pt>
                <c:pt idx="20">
                  <c:v>2.6740411651593092</c:v>
                </c:pt>
                <c:pt idx="21">
                  <c:v>2.1012728520012587</c:v>
                </c:pt>
                <c:pt idx="22">
                  <c:v>4.0285045388432081</c:v>
                </c:pt>
                <c:pt idx="23">
                  <c:v>3.1957362256851383</c:v>
                </c:pt>
                <c:pt idx="24">
                  <c:v>3.3729679125270877</c:v>
                </c:pt>
                <c:pt idx="25">
                  <c:v>4.4801995993690156</c:v>
                </c:pt>
                <c:pt idx="26">
                  <c:v>6.8774312862109639</c:v>
                </c:pt>
                <c:pt idx="27">
                  <c:v>7.3746629730529065</c:v>
                </c:pt>
                <c:pt idx="28">
                  <c:v>7.4918946598948537</c:v>
                </c:pt>
                <c:pt idx="29">
                  <c:v>6.6391263467367878</c:v>
                </c:pt>
                <c:pt idx="30">
                  <c:v>5.546358033578727</c:v>
                </c:pt>
                <c:pt idx="31">
                  <c:v>6.2435897204206725</c:v>
                </c:pt>
                <c:pt idx="32">
                  <c:v>6.6308214072626157</c:v>
                </c:pt>
                <c:pt idx="33">
                  <c:v>5.4280530941045697</c:v>
                </c:pt>
                <c:pt idx="34">
                  <c:v>2.2352847809465004</c:v>
                </c:pt>
                <c:pt idx="35">
                  <c:v>-2.4474835322115638</c:v>
                </c:pt>
                <c:pt idx="36">
                  <c:v>-4.6102518453696177</c:v>
                </c:pt>
                <c:pt idx="37">
                  <c:v>-4.6130201585276751</c:v>
                </c:pt>
                <c:pt idx="38">
                  <c:v>-9.7257884716857461</c:v>
                </c:pt>
                <c:pt idx="39">
                  <c:v>-10.088556784843803</c:v>
                </c:pt>
                <c:pt idx="40">
                  <c:v>-6.9213250980018444</c:v>
                </c:pt>
                <c:pt idx="41">
                  <c:v>-9.5140934111599051</c:v>
                </c:pt>
                <c:pt idx="42">
                  <c:v>-6.5168617243179625</c:v>
                </c:pt>
                <c:pt idx="43">
                  <c:v>-9.4496300374760267</c:v>
                </c:pt>
                <c:pt idx="44">
                  <c:v>-10.942398350634093</c:v>
                </c:pt>
                <c:pt idx="45">
                  <c:v>-16.30516666379215</c:v>
                </c:pt>
                <c:pt idx="46">
                  <c:v>-12.087934976950208</c:v>
                </c:pt>
                <c:pt idx="47">
                  <c:v>-15.980703290108252</c:v>
                </c:pt>
                <c:pt idx="48">
                  <c:v>-23.533471603266321</c:v>
                </c:pt>
                <c:pt idx="49">
                  <c:v>-18.45623991642438</c:v>
                </c:pt>
                <c:pt idx="50">
                  <c:v>-23.589008229582447</c:v>
                </c:pt>
                <c:pt idx="51">
                  <c:v>-18.001776542740501</c:v>
                </c:pt>
                <c:pt idx="52">
                  <c:v>-17.234544855898548</c:v>
                </c:pt>
                <c:pt idx="53">
                  <c:v>-15.027313169056612</c:v>
                </c:pt>
                <c:pt idx="54">
                  <c:v>-17.120081482214673</c:v>
                </c:pt>
                <c:pt idx="55">
                  <c:v>-14.62284979537273</c:v>
                </c:pt>
                <c:pt idx="56">
                  <c:v>-13.105618108530791</c:v>
                </c:pt>
                <c:pt idx="57">
                  <c:v>-16.158386421688846</c:v>
                </c:pt>
                <c:pt idx="58">
                  <c:v>-13.021154734846917</c:v>
                </c:pt>
                <c:pt idx="59">
                  <c:v>-16.133923048004959</c:v>
                </c:pt>
                <c:pt idx="60">
                  <c:v>-13.276691361163017</c:v>
                </c:pt>
                <c:pt idx="61">
                  <c:v>-14.329459674321086</c:v>
                </c:pt>
                <c:pt idx="62">
                  <c:v>-16.772227987479141</c:v>
                </c:pt>
                <c:pt idx="63">
                  <c:v>-16.564996300637205</c:v>
                </c:pt>
                <c:pt idx="64">
                  <c:v>-17.517764613795251</c:v>
                </c:pt>
                <c:pt idx="65">
                  <c:v>-13.310532926953329</c:v>
                </c:pt>
                <c:pt idx="66">
                  <c:v>-12.953301240111372</c:v>
                </c:pt>
                <c:pt idx="67">
                  <c:v>-11.726069553269426</c:v>
                </c:pt>
                <c:pt idx="68">
                  <c:v>-12.078837866427492</c:v>
                </c:pt>
                <c:pt idx="69">
                  <c:v>-6.1216061795855552</c:v>
                </c:pt>
                <c:pt idx="70">
                  <c:v>-0.734374492743612</c:v>
                </c:pt>
                <c:pt idx="71">
                  <c:v>0.13285719409833519</c:v>
                </c:pt>
                <c:pt idx="72">
                  <c:v>4.8200888809402755</c:v>
                </c:pt>
                <c:pt idx="73">
                  <c:v>2.8173205677822182</c:v>
                </c:pt>
                <c:pt idx="74">
                  <c:v>3.4045522546241642</c:v>
                </c:pt>
                <c:pt idx="75">
                  <c:v>-0.20821605853390679</c:v>
                </c:pt>
                <c:pt idx="76">
                  <c:v>1.2090156283080375</c:v>
                </c:pt>
                <c:pt idx="77">
                  <c:v>2.6662473151499739</c:v>
                </c:pt>
                <c:pt idx="78">
                  <c:v>2.8634790019919336</c:v>
                </c:pt>
                <c:pt idx="79">
                  <c:v>0.81071068883386488</c:v>
                </c:pt>
                <c:pt idx="80">
                  <c:v>-2.6320576243241902</c:v>
                </c:pt>
                <c:pt idx="81">
                  <c:v>-3.4825937482253266E-2</c:v>
                </c:pt>
                <c:pt idx="82">
                  <c:v>4.6824057493596882</c:v>
                </c:pt>
                <c:pt idx="83">
                  <c:v>-5.060362563798364</c:v>
                </c:pt>
                <c:pt idx="84">
                  <c:v>-3.903130876956439</c:v>
                </c:pt>
                <c:pt idx="85">
                  <c:v>-4.1558991901144822</c:v>
                </c:pt>
                <c:pt idx="86">
                  <c:v>-2.8286675032725412</c:v>
                </c:pt>
                <c:pt idx="87">
                  <c:v>-2.3514358164306088</c:v>
                </c:pt>
                <c:pt idx="88">
                  <c:v>-2.0942041295886611</c:v>
                </c:pt>
                <c:pt idx="89">
                  <c:v>-0.966972442746723</c:v>
                </c:pt>
                <c:pt idx="90">
                  <c:v>-3.9097407559047781</c:v>
                </c:pt>
                <c:pt idx="91">
                  <c:v>-3.7025090690628275</c:v>
                </c:pt>
                <c:pt idx="92">
                  <c:v>-3.0052773822208962</c:v>
                </c:pt>
                <c:pt idx="93">
                  <c:v>-2.2980456953789599</c:v>
                </c:pt>
                <c:pt idx="94">
                  <c:v>-1.8208140085370133</c:v>
                </c:pt>
                <c:pt idx="95">
                  <c:v>-1.0035823216950632</c:v>
                </c:pt>
                <c:pt idx="96">
                  <c:v>1.0836493651468686</c:v>
                </c:pt>
                <c:pt idx="97">
                  <c:v>-1.8191189480111802</c:v>
                </c:pt>
                <c:pt idx="98">
                  <c:v>-2.661887261169241</c:v>
                </c:pt>
                <c:pt idx="99">
                  <c:v>-3.7546555743273018</c:v>
                </c:pt>
                <c:pt idx="100">
                  <c:v>-4.66742388748537</c:v>
                </c:pt>
                <c:pt idx="101">
                  <c:v>-5.4701922006434245</c:v>
                </c:pt>
                <c:pt idx="102">
                  <c:v>-3.7529605138014688</c:v>
                </c:pt>
                <c:pt idx="103">
                  <c:v>-2.6657288269595512</c:v>
                </c:pt>
                <c:pt idx="104">
                  <c:v>-2.9384971401175903</c:v>
                </c:pt>
                <c:pt idx="105">
                  <c:v>-2.981265453275654</c:v>
                </c:pt>
                <c:pt idx="106">
                  <c:v>-4.2140337664337153</c:v>
                </c:pt>
                <c:pt idx="107">
                  <c:v>-3.4368020795917573</c:v>
                </c:pt>
                <c:pt idx="108">
                  <c:v>-1.7295703927498352</c:v>
                </c:pt>
                <c:pt idx="109">
                  <c:v>1.7676612940921075</c:v>
                </c:pt>
                <c:pt idx="110">
                  <c:v>3.7548929809340734</c:v>
                </c:pt>
                <c:pt idx="111">
                  <c:v>-1.0578753322240004</c:v>
                </c:pt>
                <c:pt idx="112">
                  <c:v>-2.0506436453820811</c:v>
                </c:pt>
                <c:pt idx="113">
                  <c:v>-1.0134119585401322</c:v>
                </c:pt>
                <c:pt idx="114">
                  <c:v>0.77381972830181667</c:v>
                </c:pt>
                <c:pt idx="115">
                  <c:v>1.7210514151437621</c:v>
                </c:pt>
                <c:pt idx="116">
                  <c:v>2.0282831019856928</c:v>
                </c:pt>
                <c:pt idx="117">
                  <c:v>2.7355147888276292</c:v>
                </c:pt>
                <c:pt idx="118">
                  <c:v>4.3327464756695804</c:v>
                </c:pt>
                <c:pt idx="119">
                  <c:v>6.5199781625115349</c:v>
                </c:pt>
                <c:pt idx="120">
                  <c:v>4.67720984935346</c:v>
                </c:pt>
                <c:pt idx="121">
                  <c:v>5.3444415361954043</c:v>
                </c:pt>
                <c:pt idx="122">
                  <c:v>1.9116732230373259</c:v>
                </c:pt>
                <c:pt idx="123">
                  <c:v>0.9489049098793032</c:v>
                </c:pt>
                <c:pt idx="124">
                  <c:v>4.5261365967212441</c:v>
                </c:pt>
                <c:pt idx="125">
                  <c:v>10.173368283563178</c:v>
                </c:pt>
                <c:pt idx="126">
                  <c:v>10.410599970405116</c:v>
                </c:pt>
                <c:pt idx="127">
                  <c:v>18.407831657247044</c:v>
                </c:pt>
                <c:pt idx="128">
                  <c:v>15.225063344088994</c:v>
                </c:pt>
                <c:pt idx="129">
                  <c:v>18.932295030930959</c:v>
                </c:pt>
                <c:pt idx="130">
                  <c:v>23.659526717772877</c:v>
                </c:pt>
                <c:pt idx="131">
                  <c:v>24.186758404614807</c:v>
                </c:pt>
                <c:pt idx="132">
                  <c:v>19.043990091456749</c:v>
                </c:pt>
                <c:pt idx="133">
                  <c:v>17.701221778298702</c:v>
                </c:pt>
                <c:pt idx="134">
                  <c:v>13.598453465140636</c:v>
                </c:pt>
                <c:pt idx="135">
                  <c:v>12.805685151982601</c:v>
                </c:pt>
                <c:pt idx="136">
                  <c:v>10.572916838824511</c:v>
                </c:pt>
                <c:pt idx="137">
                  <c:v>21.970148525666474</c:v>
                </c:pt>
                <c:pt idx="138">
                  <c:v>18.697380212508421</c:v>
                </c:pt>
                <c:pt idx="139">
                  <c:v>16.444611899350349</c:v>
                </c:pt>
                <c:pt idx="140">
                  <c:v>10.431843586192315</c:v>
                </c:pt>
                <c:pt idx="141">
                  <c:v>11.209075273034216</c:v>
                </c:pt>
                <c:pt idx="142">
                  <c:v>13.176306959876172</c:v>
                </c:pt>
                <c:pt idx="143">
                  <c:v>10.093538646718144</c:v>
                </c:pt>
                <c:pt idx="144">
                  <c:v>11.410770333560066</c:v>
                </c:pt>
                <c:pt idx="145">
                  <c:v>11.978002020402016</c:v>
                </c:pt>
                <c:pt idx="146">
                  <c:v>17.275233707243927</c:v>
                </c:pt>
                <c:pt idx="147">
                  <c:v>14.292465394085895</c:v>
                </c:pt>
                <c:pt idx="148">
                  <c:v>15.299697080927842</c:v>
                </c:pt>
                <c:pt idx="149">
                  <c:v>18.26692876776977</c:v>
                </c:pt>
                <c:pt idx="150">
                  <c:v>18.924160454611695</c:v>
                </c:pt>
                <c:pt idx="151">
                  <c:v>15.701392141453653</c:v>
                </c:pt>
                <c:pt idx="152">
                  <c:v>14.398623828295598</c:v>
                </c:pt>
                <c:pt idx="153">
                  <c:v>10.675855515137528</c:v>
                </c:pt>
                <c:pt idx="154">
                  <c:v>14.413087201979494</c:v>
                </c:pt>
                <c:pt idx="155">
                  <c:v>14.010318888821416</c:v>
                </c:pt>
                <c:pt idx="156">
                  <c:v>13.017550575663364</c:v>
                </c:pt>
                <c:pt idx="157">
                  <c:v>14.394782262505316</c:v>
                </c:pt>
                <c:pt idx="158">
                  <c:v>20.552013949347241</c:v>
                </c:pt>
                <c:pt idx="159">
                  <c:v>17.6092456361892</c:v>
                </c:pt>
                <c:pt idx="160">
                  <c:v>19.11647732303112</c:v>
                </c:pt>
                <c:pt idx="161">
                  <c:v>18.143709009873078</c:v>
                </c:pt>
                <c:pt idx="162">
                  <c:v>18.930940696715027</c:v>
                </c:pt>
                <c:pt idx="163">
                  <c:v>20.53817238355694</c:v>
                </c:pt>
                <c:pt idx="164">
                  <c:v>24.965404070398904</c:v>
                </c:pt>
                <c:pt idx="165">
                  <c:v>22.532635757240826</c:v>
                </c:pt>
                <c:pt idx="166">
                  <c:v>22.279867444082782</c:v>
                </c:pt>
                <c:pt idx="167">
                  <c:v>24.397099130924744</c:v>
                </c:pt>
                <c:pt idx="168">
                  <c:v>26.464330817766665</c:v>
                </c:pt>
                <c:pt idx="169">
                  <c:v>27.731562504608576</c:v>
                </c:pt>
                <c:pt idx="170">
                  <c:v>19.218794191450542</c:v>
                </c:pt>
                <c:pt idx="171">
                  <c:v>15.206025878292479</c:v>
                </c:pt>
                <c:pt idx="172">
                  <c:v>7.6232575651344234</c:v>
                </c:pt>
                <c:pt idx="173">
                  <c:v>13.220489251976375</c:v>
                </c:pt>
                <c:pt idx="174">
                  <c:v>8.2077209388182837</c:v>
                </c:pt>
                <c:pt idx="175">
                  <c:v>4.9149526256602485</c:v>
                </c:pt>
                <c:pt idx="176">
                  <c:v>3.9121843125022053</c:v>
                </c:pt>
                <c:pt idx="177">
                  <c:v>6.2294159993441269</c:v>
                </c:pt>
                <c:pt idx="178">
                  <c:v>1.9766476861860838</c:v>
                </c:pt>
                <c:pt idx="179">
                  <c:v>-1.8261206269719992</c:v>
                </c:pt>
                <c:pt idx="180">
                  <c:v>-4.8588889401300435</c:v>
                </c:pt>
                <c:pt idx="181">
                  <c:v>-4.9316572532880798</c:v>
                </c:pt>
                <c:pt idx="182">
                  <c:v>3.1555744335538236</c:v>
                </c:pt>
                <c:pt idx="183">
                  <c:v>-3.6471938796042025</c:v>
                </c:pt>
                <c:pt idx="184">
                  <c:v>-2.9899621927622775</c:v>
                </c:pt>
                <c:pt idx="185">
                  <c:v>0.43726949407965776</c:v>
                </c:pt>
                <c:pt idx="186">
                  <c:v>4.0345011809216089</c:v>
                </c:pt>
                <c:pt idx="187">
                  <c:v>2.2317328677635544</c:v>
                </c:pt>
                <c:pt idx="188">
                  <c:v>2.088964554605468</c:v>
                </c:pt>
                <c:pt idx="189">
                  <c:v>5.366196241447426</c:v>
                </c:pt>
                <c:pt idx="190">
                  <c:v>0.21342792828937718</c:v>
                </c:pt>
                <c:pt idx="191">
                  <c:v>3.5806596151313386</c:v>
                </c:pt>
                <c:pt idx="192">
                  <c:v>-1.7221086980267444</c:v>
                </c:pt>
                <c:pt idx="193">
                  <c:v>2.7151229888151818</c:v>
                </c:pt>
                <c:pt idx="194">
                  <c:v>2.1223546756571352</c:v>
                </c:pt>
                <c:pt idx="195">
                  <c:v>6.5795863624991</c:v>
                </c:pt>
                <c:pt idx="196">
                  <c:v>14.056818049341047</c:v>
                </c:pt>
                <c:pt idx="197">
                  <c:v>13.744049736182973</c:v>
                </c:pt>
                <c:pt idx="198">
                  <c:v>9.4112814230248887</c:v>
                </c:pt>
                <c:pt idx="199">
                  <c:v>7.8085131098668512</c:v>
                </c:pt>
                <c:pt idx="200">
                  <c:v>4.1757447967087842</c:v>
                </c:pt>
                <c:pt idx="201">
                  <c:v>0.55297648355073648</c:v>
                </c:pt>
                <c:pt idx="202">
                  <c:v>0.70020817039267058</c:v>
                </c:pt>
                <c:pt idx="203">
                  <c:v>-1.2425601427653987</c:v>
                </c:pt>
                <c:pt idx="204">
                  <c:v>-2.0153284559234521</c:v>
                </c:pt>
                <c:pt idx="205">
                  <c:v>-0.95809676908149299</c:v>
                </c:pt>
                <c:pt idx="206">
                  <c:v>-1.1708650822395725</c:v>
                </c:pt>
                <c:pt idx="207">
                  <c:v>2.4563666046023513</c:v>
                </c:pt>
                <c:pt idx="208">
                  <c:v>-4.066401708555702</c:v>
                </c:pt>
                <c:pt idx="209">
                  <c:v>-1.9991700217137236</c:v>
                </c:pt>
                <c:pt idx="210">
                  <c:v>-11.081938334871779</c:v>
                </c:pt>
                <c:pt idx="211">
                  <c:v>-13.014706648029858</c:v>
                </c:pt>
                <c:pt idx="212">
                  <c:v>-11.157474961187944</c:v>
                </c:pt>
                <c:pt idx="213">
                  <c:v>-1.8602432743459758</c:v>
                </c:pt>
                <c:pt idx="214">
                  <c:v>1.8369884124959697</c:v>
                </c:pt>
                <c:pt idx="215">
                  <c:v>0.96422009933792197</c:v>
                </c:pt>
                <c:pt idx="216">
                  <c:v>-7.7585482138201485</c:v>
                </c:pt>
                <c:pt idx="217">
                  <c:v>-13.541316526978221</c:v>
                </c:pt>
                <c:pt idx="218">
                  <c:v>-8.7640848401362632</c:v>
                </c:pt>
                <c:pt idx="219">
                  <c:v>-10.466853153294323</c:v>
                </c:pt>
                <c:pt idx="220">
                  <c:v>-9.8796214664523916</c:v>
                </c:pt>
                <c:pt idx="221">
                  <c:v>-10.112389779610425</c:v>
                </c:pt>
                <c:pt idx="222">
                  <c:v>-10.22515809276851</c:v>
                </c:pt>
                <c:pt idx="223">
                  <c:v>-12.077926405926547</c:v>
                </c:pt>
                <c:pt idx="224">
                  <c:v>-11.84069471908461</c:v>
                </c:pt>
                <c:pt idx="225">
                  <c:v>-13.06346303224268</c:v>
                </c:pt>
                <c:pt idx="226">
                  <c:v>-13.456231345400766</c:v>
                </c:pt>
                <c:pt idx="227">
                  <c:v>-12.818999658558795</c:v>
                </c:pt>
                <c:pt idx="228">
                  <c:v>-9.8117679717168471</c:v>
                </c:pt>
                <c:pt idx="229">
                  <c:v>-9.6345362848748834</c:v>
                </c:pt>
                <c:pt idx="230">
                  <c:v>-11.347304598032963</c:v>
                </c:pt>
                <c:pt idx="231">
                  <c:v>-9.0900729111910437</c:v>
                </c:pt>
                <c:pt idx="232">
                  <c:v>-10.252841224349083</c:v>
                </c:pt>
                <c:pt idx="233">
                  <c:v>-11.435609537507133</c:v>
                </c:pt>
                <c:pt idx="234">
                  <c:v>-12.988377850665188</c:v>
                </c:pt>
                <c:pt idx="235">
                  <c:v>-13.561146163823253</c:v>
                </c:pt>
                <c:pt idx="236">
                  <c:v>-12.94391447698132</c:v>
                </c:pt>
                <c:pt idx="237">
                  <c:v>-16.936682790139372</c:v>
                </c:pt>
                <c:pt idx="238">
                  <c:v>-17.419451103297433</c:v>
                </c:pt>
                <c:pt idx="239">
                  <c:v>-17.012219416455508</c:v>
                </c:pt>
                <c:pt idx="240">
                  <c:v>-15.324987729613554</c:v>
                </c:pt>
                <c:pt idx="241">
                  <c:v>-15.257756042771632</c:v>
                </c:pt>
                <c:pt idx="242">
                  <c:v>-11.810524355929658</c:v>
                </c:pt>
                <c:pt idx="243">
                  <c:v>-12.403292669087705</c:v>
                </c:pt>
                <c:pt idx="244">
                  <c:v>-14.466060982245779</c:v>
                </c:pt>
                <c:pt idx="245">
                  <c:v>-14.578829295403864</c:v>
                </c:pt>
                <c:pt idx="246">
                  <c:v>-14.9015976085619</c:v>
                </c:pt>
                <c:pt idx="247">
                  <c:v>-16.314365921719968</c:v>
                </c:pt>
                <c:pt idx="248">
                  <c:v>-17.28713423487801</c:v>
                </c:pt>
                <c:pt idx="249">
                  <c:v>-12.059902548036092</c:v>
                </c:pt>
                <c:pt idx="250">
                  <c:v>-10.502670861194161</c:v>
                </c:pt>
                <c:pt idx="251">
                  <c:v>-12.65543917435221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F-47D7-9D74-5C0AA9805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962399"/>
        <c:axId val="713981391"/>
      </c:scatterChart>
      <c:valAx>
        <c:axId val="95996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81391"/>
        <c:crosses val="autoZero"/>
        <c:crossBetween val="midCat"/>
      </c:valAx>
      <c:valAx>
        <c:axId val="71398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62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Vs Predicted Y NFLX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Part3!$G$3:$G$264</c:f>
              <c:numCache>
                <c:formatCode>0.00</c:formatCode>
                <c:ptCount val="262"/>
                <c:pt idx="0">
                  <c:v>346.0036884371666</c:v>
                </c:pt>
                <c:pt idx="1">
                  <c:v>346.80409413228563</c:v>
                </c:pt>
                <c:pt idx="2">
                  <c:v>347.60449982740465</c:v>
                </c:pt>
                <c:pt idx="3">
                  <c:v>348.40490552252362</c:v>
                </c:pt>
                <c:pt idx="4">
                  <c:v>349.20531121764265</c:v>
                </c:pt>
                <c:pt idx="5">
                  <c:v>350.00571691276167</c:v>
                </c:pt>
                <c:pt idx="6">
                  <c:v>350.8061226078807</c:v>
                </c:pt>
                <c:pt idx="7">
                  <c:v>351.60652830299972</c:v>
                </c:pt>
                <c:pt idx="8">
                  <c:v>352.40693399811875</c:v>
                </c:pt>
                <c:pt idx="9">
                  <c:v>353.20733969323771</c:v>
                </c:pt>
                <c:pt idx="10">
                  <c:v>354.00774538835674</c:v>
                </c:pt>
                <c:pt idx="11">
                  <c:v>354.80815108347576</c:v>
                </c:pt>
                <c:pt idx="12">
                  <c:v>355.60855677859479</c:v>
                </c:pt>
                <c:pt idx="13">
                  <c:v>356.40896247371381</c:v>
                </c:pt>
                <c:pt idx="14">
                  <c:v>357.20936816883284</c:v>
                </c:pt>
                <c:pt idx="15">
                  <c:v>358.00977386395181</c:v>
                </c:pt>
                <c:pt idx="16">
                  <c:v>358.81017955907083</c:v>
                </c:pt>
                <c:pt idx="17">
                  <c:v>359.61058525418986</c:v>
                </c:pt>
                <c:pt idx="18">
                  <c:v>360.41099094930888</c:v>
                </c:pt>
                <c:pt idx="19">
                  <c:v>361.21139664442791</c:v>
                </c:pt>
                <c:pt idx="20">
                  <c:v>362.01180233954693</c:v>
                </c:pt>
                <c:pt idx="21">
                  <c:v>362.8122080346659</c:v>
                </c:pt>
                <c:pt idx="22">
                  <c:v>363.61261372978493</c:v>
                </c:pt>
                <c:pt idx="23">
                  <c:v>364.41301942490395</c:v>
                </c:pt>
                <c:pt idx="24">
                  <c:v>365.21342512002298</c:v>
                </c:pt>
                <c:pt idx="25">
                  <c:v>366.013830815142</c:v>
                </c:pt>
                <c:pt idx="26">
                  <c:v>366.81423651026103</c:v>
                </c:pt>
                <c:pt idx="27">
                  <c:v>367.61464220538005</c:v>
                </c:pt>
                <c:pt idx="28">
                  <c:v>368.41504790049902</c:v>
                </c:pt>
                <c:pt idx="29">
                  <c:v>369.21545359561804</c:v>
                </c:pt>
                <c:pt idx="30">
                  <c:v>370.01585929073707</c:v>
                </c:pt>
                <c:pt idx="31">
                  <c:v>370.81626498585609</c:v>
                </c:pt>
                <c:pt idx="32">
                  <c:v>371.61667068097512</c:v>
                </c:pt>
                <c:pt idx="33">
                  <c:v>372.41707637609414</c:v>
                </c:pt>
                <c:pt idx="34">
                  <c:v>373.21748207121311</c:v>
                </c:pt>
                <c:pt idx="35">
                  <c:v>374.01788776633214</c:v>
                </c:pt>
                <c:pt idx="36">
                  <c:v>374.81829346145116</c:v>
                </c:pt>
                <c:pt idx="37">
                  <c:v>375.61869915657019</c:v>
                </c:pt>
                <c:pt idx="38">
                  <c:v>376.41910485168921</c:v>
                </c:pt>
                <c:pt idx="39">
                  <c:v>377.21951054680824</c:v>
                </c:pt>
                <c:pt idx="40">
                  <c:v>378.01991624192726</c:v>
                </c:pt>
                <c:pt idx="41">
                  <c:v>378.82032193704623</c:v>
                </c:pt>
                <c:pt idx="42">
                  <c:v>379.62072763216526</c:v>
                </c:pt>
                <c:pt idx="43">
                  <c:v>380.42113332728428</c:v>
                </c:pt>
                <c:pt idx="44">
                  <c:v>381.22153902240331</c:v>
                </c:pt>
                <c:pt idx="45">
                  <c:v>382.02194471752233</c:v>
                </c:pt>
                <c:pt idx="46">
                  <c:v>382.82235041264136</c:v>
                </c:pt>
                <c:pt idx="47">
                  <c:v>383.62275610776032</c:v>
                </c:pt>
                <c:pt idx="48">
                  <c:v>384.42316180287935</c:v>
                </c:pt>
                <c:pt idx="49">
                  <c:v>385.22356749799837</c:v>
                </c:pt>
                <c:pt idx="50">
                  <c:v>386.0239731931174</c:v>
                </c:pt>
                <c:pt idx="51">
                  <c:v>386.82437888823642</c:v>
                </c:pt>
                <c:pt idx="52">
                  <c:v>387.62478458335545</c:v>
                </c:pt>
                <c:pt idx="53">
                  <c:v>388.42519027847447</c:v>
                </c:pt>
                <c:pt idx="54">
                  <c:v>389.22559597359344</c:v>
                </c:pt>
                <c:pt idx="55">
                  <c:v>390.02600166871247</c:v>
                </c:pt>
                <c:pt idx="56">
                  <c:v>390.82640736383149</c:v>
                </c:pt>
                <c:pt idx="57">
                  <c:v>391.62681305895052</c:v>
                </c:pt>
                <c:pt idx="58">
                  <c:v>392.42721875406954</c:v>
                </c:pt>
                <c:pt idx="59">
                  <c:v>393.22762444918851</c:v>
                </c:pt>
                <c:pt idx="60">
                  <c:v>394.02803014430754</c:v>
                </c:pt>
                <c:pt idx="61">
                  <c:v>394.82843583942656</c:v>
                </c:pt>
                <c:pt idx="62">
                  <c:v>395.62884153454559</c:v>
                </c:pt>
                <c:pt idx="63">
                  <c:v>396.42924722966461</c:v>
                </c:pt>
                <c:pt idx="64">
                  <c:v>397.22965292478364</c:v>
                </c:pt>
                <c:pt idx="65">
                  <c:v>398.03005861990266</c:v>
                </c:pt>
                <c:pt idx="66">
                  <c:v>398.83046431502163</c:v>
                </c:pt>
                <c:pt idx="67">
                  <c:v>399.63087001014065</c:v>
                </c:pt>
                <c:pt idx="68">
                  <c:v>400.43127570525968</c:v>
                </c:pt>
                <c:pt idx="69">
                  <c:v>401.2316814003787</c:v>
                </c:pt>
                <c:pt idx="70">
                  <c:v>402.03208709549773</c:v>
                </c:pt>
                <c:pt idx="71">
                  <c:v>402.83249279061675</c:v>
                </c:pt>
                <c:pt idx="72">
                  <c:v>403.63289848573572</c:v>
                </c:pt>
                <c:pt idx="73">
                  <c:v>404.43330418085475</c:v>
                </c:pt>
                <c:pt idx="74">
                  <c:v>405.23370987597377</c:v>
                </c:pt>
                <c:pt idx="75">
                  <c:v>406.0341155710928</c:v>
                </c:pt>
                <c:pt idx="76">
                  <c:v>406.83452126621182</c:v>
                </c:pt>
                <c:pt idx="77">
                  <c:v>407.63492696133085</c:v>
                </c:pt>
                <c:pt idx="78">
                  <c:v>408.43533265644987</c:v>
                </c:pt>
                <c:pt idx="79">
                  <c:v>409.23573835156884</c:v>
                </c:pt>
                <c:pt idx="80">
                  <c:v>410.03614404668787</c:v>
                </c:pt>
                <c:pt idx="81">
                  <c:v>410.83654974180689</c:v>
                </c:pt>
                <c:pt idx="82">
                  <c:v>411.63695543692592</c:v>
                </c:pt>
                <c:pt idx="83">
                  <c:v>412.43736113204494</c:v>
                </c:pt>
                <c:pt idx="84">
                  <c:v>413.23776682716391</c:v>
                </c:pt>
                <c:pt idx="85">
                  <c:v>414.03817252228293</c:v>
                </c:pt>
                <c:pt idx="86">
                  <c:v>414.83857821740196</c:v>
                </c:pt>
                <c:pt idx="87">
                  <c:v>415.63898391252098</c:v>
                </c:pt>
                <c:pt idx="88">
                  <c:v>416.43938960764001</c:v>
                </c:pt>
                <c:pt idx="89">
                  <c:v>417.23979530275903</c:v>
                </c:pt>
                <c:pt idx="90">
                  <c:v>418.04020099787806</c:v>
                </c:pt>
                <c:pt idx="91">
                  <c:v>418.84060669299708</c:v>
                </c:pt>
                <c:pt idx="92">
                  <c:v>419.64101238811605</c:v>
                </c:pt>
                <c:pt idx="93">
                  <c:v>420.44141808323508</c:v>
                </c:pt>
                <c:pt idx="94">
                  <c:v>421.2418237783541</c:v>
                </c:pt>
                <c:pt idx="95">
                  <c:v>422.04222947347313</c:v>
                </c:pt>
                <c:pt idx="96">
                  <c:v>422.84263516859215</c:v>
                </c:pt>
                <c:pt idx="97">
                  <c:v>423.64304086371112</c:v>
                </c:pt>
                <c:pt idx="98">
                  <c:v>424.44344655883015</c:v>
                </c:pt>
                <c:pt idx="99">
                  <c:v>425.24385225394917</c:v>
                </c:pt>
                <c:pt idx="100">
                  <c:v>426.0442579490682</c:v>
                </c:pt>
                <c:pt idx="101">
                  <c:v>426.84466364418722</c:v>
                </c:pt>
                <c:pt idx="102">
                  <c:v>427.64506933930625</c:v>
                </c:pt>
                <c:pt idx="103">
                  <c:v>428.44547503442527</c:v>
                </c:pt>
                <c:pt idx="104">
                  <c:v>429.2458807295443</c:v>
                </c:pt>
                <c:pt idx="105">
                  <c:v>430.04628642466326</c:v>
                </c:pt>
                <c:pt idx="106">
                  <c:v>430.84669211978229</c:v>
                </c:pt>
                <c:pt idx="107">
                  <c:v>431.64709781490131</c:v>
                </c:pt>
                <c:pt idx="108">
                  <c:v>432.44750351002034</c:v>
                </c:pt>
                <c:pt idx="109">
                  <c:v>433.24790920513931</c:v>
                </c:pt>
                <c:pt idx="110">
                  <c:v>434.04831490025833</c:v>
                </c:pt>
                <c:pt idx="111">
                  <c:v>434.84872059537736</c:v>
                </c:pt>
                <c:pt idx="112">
                  <c:v>435.64912629049638</c:v>
                </c:pt>
                <c:pt idx="113">
                  <c:v>436.44953198561541</c:v>
                </c:pt>
                <c:pt idx="114">
                  <c:v>437.24993768073443</c:v>
                </c:pt>
                <c:pt idx="115">
                  <c:v>438.05034337585346</c:v>
                </c:pt>
                <c:pt idx="116">
                  <c:v>438.85074907097248</c:v>
                </c:pt>
                <c:pt idx="117">
                  <c:v>439.65115476609145</c:v>
                </c:pt>
                <c:pt idx="118">
                  <c:v>440.45156046121048</c:v>
                </c:pt>
                <c:pt idx="119">
                  <c:v>441.2519661563295</c:v>
                </c:pt>
                <c:pt idx="120">
                  <c:v>442.05237185144853</c:v>
                </c:pt>
                <c:pt idx="121">
                  <c:v>442.85277754656755</c:v>
                </c:pt>
                <c:pt idx="122">
                  <c:v>443.65318324168652</c:v>
                </c:pt>
                <c:pt idx="123">
                  <c:v>444.45358893680555</c:v>
                </c:pt>
                <c:pt idx="124">
                  <c:v>445.25399463192457</c:v>
                </c:pt>
                <c:pt idx="125">
                  <c:v>446.0544003270436</c:v>
                </c:pt>
                <c:pt idx="126">
                  <c:v>446.85480602216262</c:v>
                </c:pt>
                <c:pt idx="127">
                  <c:v>447.65521171728165</c:v>
                </c:pt>
                <c:pt idx="128">
                  <c:v>448.45561741240067</c:v>
                </c:pt>
                <c:pt idx="129">
                  <c:v>449.2560231075197</c:v>
                </c:pt>
                <c:pt idx="130">
                  <c:v>450.05642880263866</c:v>
                </c:pt>
                <c:pt idx="131">
                  <c:v>450.85683449775769</c:v>
                </c:pt>
                <c:pt idx="132">
                  <c:v>451.65724019287671</c:v>
                </c:pt>
                <c:pt idx="133">
                  <c:v>452.45764588799574</c:v>
                </c:pt>
                <c:pt idx="134">
                  <c:v>453.25805158311476</c:v>
                </c:pt>
                <c:pt idx="135">
                  <c:v>454.05845727823373</c:v>
                </c:pt>
                <c:pt idx="136">
                  <c:v>454.85886297335276</c:v>
                </c:pt>
                <c:pt idx="137">
                  <c:v>455.65926866847178</c:v>
                </c:pt>
                <c:pt idx="138">
                  <c:v>456.45967436359081</c:v>
                </c:pt>
                <c:pt idx="139">
                  <c:v>457.26008005870983</c:v>
                </c:pt>
                <c:pt idx="140">
                  <c:v>458.06048575382886</c:v>
                </c:pt>
                <c:pt idx="141">
                  <c:v>458.86089144894788</c:v>
                </c:pt>
                <c:pt idx="142">
                  <c:v>459.66129714406691</c:v>
                </c:pt>
                <c:pt idx="143">
                  <c:v>460.46170283918588</c:v>
                </c:pt>
                <c:pt idx="144">
                  <c:v>461.2621085343049</c:v>
                </c:pt>
                <c:pt idx="145">
                  <c:v>462.06251422942393</c:v>
                </c:pt>
                <c:pt idx="146">
                  <c:v>462.86291992454295</c:v>
                </c:pt>
                <c:pt idx="147">
                  <c:v>463.66332561966192</c:v>
                </c:pt>
                <c:pt idx="148">
                  <c:v>464.46373131478094</c:v>
                </c:pt>
                <c:pt idx="149">
                  <c:v>465.26413700989997</c:v>
                </c:pt>
                <c:pt idx="150">
                  <c:v>466.06454270501899</c:v>
                </c:pt>
                <c:pt idx="151">
                  <c:v>466.86494840013802</c:v>
                </c:pt>
                <c:pt idx="152">
                  <c:v>467.66535409525704</c:v>
                </c:pt>
                <c:pt idx="153">
                  <c:v>468.46575979037607</c:v>
                </c:pt>
                <c:pt idx="154">
                  <c:v>469.26616548549509</c:v>
                </c:pt>
                <c:pt idx="155">
                  <c:v>470.06657118061406</c:v>
                </c:pt>
                <c:pt idx="156">
                  <c:v>470.86697687573309</c:v>
                </c:pt>
                <c:pt idx="157">
                  <c:v>471.66738257085211</c:v>
                </c:pt>
                <c:pt idx="158">
                  <c:v>472.46778826597114</c:v>
                </c:pt>
                <c:pt idx="159">
                  <c:v>473.26819396109011</c:v>
                </c:pt>
                <c:pt idx="160">
                  <c:v>474.06859965620913</c:v>
                </c:pt>
                <c:pt idx="161">
                  <c:v>474.86900535132816</c:v>
                </c:pt>
                <c:pt idx="162">
                  <c:v>475.66941104644718</c:v>
                </c:pt>
                <c:pt idx="163">
                  <c:v>476.46981674156621</c:v>
                </c:pt>
                <c:pt idx="164">
                  <c:v>477.27022243668523</c:v>
                </c:pt>
                <c:pt idx="165">
                  <c:v>478.07062813180426</c:v>
                </c:pt>
                <c:pt idx="166">
                  <c:v>478.87103382692328</c:v>
                </c:pt>
                <c:pt idx="167">
                  <c:v>479.67143952204231</c:v>
                </c:pt>
                <c:pt idx="168">
                  <c:v>480.47184521716133</c:v>
                </c:pt>
                <c:pt idx="169">
                  <c:v>481.2722509122803</c:v>
                </c:pt>
                <c:pt idx="170">
                  <c:v>482.07265660739932</c:v>
                </c:pt>
                <c:pt idx="171">
                  <c:v>482.87306230251835</c:v>
                </c:pt>
                <c:pt idx="172">
                  <c:v>483.67346799763732</c:v>
                </c:pt>
                <c:pt idx="173">
                  <c:v>484.47387369275634</c:v>
                </c:pt>
                <c:pt idx="174">
                  <c:v>485.27427938787537</c:v>
                </c:pt>
                <c:pt idx="175">
                  <c:v>486.07468508299439</c:v>
                </c:pt>
                <c:pt idx="176">
                  <c:v>486.87509077811342</c:v>
                </c:pt>
                <c:pt idx="177">
                  <c:v>487.67549647323244</c:v>
                </c:pt>
                <c:pt idx="178">
                  <c:v>488.47590216835147</c:v>
                </c:pt>
                <c:pt idx="179">
                  <c:v>489.27630786347049</c:v>
                </c:pt>
                <c:pt idx="180">
                  <c:v>490.07671355858952</c:v>
                </c:pt>
                <c:pt idx="181">
                  <c:v>490.87711925370849</c:v>
                </c:pt>
                <c:pt idx="182">
                  <c:v>491.67752494882751</c:v>
                </c:pt>
                <c:pt idx="183">
                  <c:v>492.47793064394654</c:v>
                </c:pt>
                <c:pt idx="184">
                  <c:v>493.2783363390655</c:v>
                </c:pt>
                <c:pt idx="185">
                  <c:v>494.07874203418453</c:v>
                </c:pt>
                <c:pt idx="186">
                  <c:v>494.87914772930355</c:v>
                </c:pt>
                <c:pt idx="187">
                  <c:v>495.67955342442258</c:v>
                </c:pt>
                <c:pt idx="188">
                  <c:v>496.4799591195416</c:v>
                </c:pt>
                <c:pt idx="189">
                  <c:v>497.28036481466063</c:v>
                </c:pt>
                <c:pt idx="190">
                  <c:v>498.08077050977965</c:v>
                </c:pt>
                <c:pt idx="191">
                  <c:v>498.88117620489868</c:v>
                </c:pt>
                <c:pt idx="192">
                  <c:v>499.6815819000177</c:v>
                </c:pt>
                <c:pt idx="193">
                  <c:v>500.48198759513673</c:v>
                </c:pt>
                <c:pt idx="194">
                  <c:v>501.2823932902557</c:v>
                </c:pt>
                <c:pt idx="195">
                  <c:v>502.08279898537472</c:v>
                </c:pt>
                <c:pt idx="196">
                  <c:v>502.88320468049375</c:v>
                </c:pt>
                <c:pt idx="197">
                  <c:v>503.68361037561272</c:v>
                </c:pt>
                <c:pt idx="198">
                  <c:v>504.48401607073174</c:v>
                </c:pt>
                <c:pt idx="199">
                  <c:v>505.28442176585077</c:v>
                </c:pt>
                <c:pt idx="200">
                  <c:v>506.08482746096979</c:v>
                </c:pt>
                <c:pt idx="201">
                  <c:v>506.88523315608882</c:v>
                </c:pt>
                <c:pt idx="202">
                  <c:v>507.68563885120784</c:v>
                </c:pt>
                <c:pt idx="203">
                  <c:v>508.48604454632687</c:v>
                </c:pt>
                <c:pt idx="204">
                  <c:v>509.28645024144589</c:v>
                </c:pt>
                <c:pt idx="205">
                  <c:v>510.08685593656492</c:v>
                </c:pt>
                <c:pt idx="206">
                  <c:v>510.88726163168394</c:v>
                </c:pt>
                <c:pt idx="207">
                  <c:v>511.68766732680291</c:v>
                </c:pt>
                <c:pt idx="208">
                  <c:v>512.48807302192199</c:v>
                </c:pt>
                <c:pt idx="209">
                  <c:v>513.28847871704102</c:v>
                </c:pt>
                <c:pt idx="210">
                  <c:v>514.08888441215993</c:v>
                </c:pt>
                <c:pt idx="211">
                  <c:v>514.88929010727895</c:v>
                </c:pt>
                <c:pt idx="212">
                  <c:v>515.68969580239798</c:v>
                </c:pt>
                <c:pt idx="213">
                  <c:v>516.490101497517</c:v>
                </c:pt>
                <c:pt idx="214">
                  <c:v>517.29050719263603</c:v>
                </c:pt>
                <c:pt idx="215">
                  <c:v>518.09091288775505</c:v>
                </c:pt>
                <c:pt idx="216">
                  <c:v>518.89131858287408</c:v>
                </c:pt>
                <c:pt idx="217">
                  <c:v>519.6917242779931</c:v>
                </c:pt>
                <c:pt idx="218">
                  <c:v>520.49212997311213</c:v>
                </c:pt>
                <c:pt idx="219">
                  <c:v>521.29253566823104</c:v>
                </c:pt>
                <c:pt idx="220">
                  <c:v>522.09294136335006</c:v>
                </c:pt>
                <c:pt idx="221">
                  <c:v>522.89334705846909</c:v>
                </c:pt>
                <c:pt idx="222">
                  <c:v>523.69375275358811</c:v>
                </c:pt>
                <c:pt idx="223">
                  <c:v>524.49415844870714</c:v>
                </c:pt>
                <c:pt idx="224">
                  <c:v>525.29456414382616</c:v>
                </c:pt>
                <c:pt idx="225">
                  <c:v>526.09496983894519</c:v>
                </c:pt>
                <c:pt idx="226">
                  <c:v>526.89537553406421</c:v>
                </c:pt>
                <c:pt idx="227">
                  <c:v>527.69578122918324</c:v>
                </c:pt>
                <c:pt idx="228">
                  <c:v>528.49618692430226</c:v>
                </c:pt>
                <c:pt idx="229">
                  <c:v>529.29659261942129</c:v>
                </c:pt>
                <c:pt idx="230">
                  <c:v>530.09699831454031</c:v>
                </c:pt>
                <c:pt idx="231">
                  <c:v>530.89740400965934</c:v>
                </c:pt>
                <c:pt idx="232">
                  <c:v>531.69780970477836</c:v>
                </c:pt>
                <c:pt idx="233">
                  <c:v>532.49821539989739</c:v>
                </c:pt>
                <c:pt idx="234">
                  <c:v>533.29862109501641</c:v>
                </c:pt>
                <c:pt idx="235">
                  <c:v>534.09902679013533</c:v>
                </c:pt>
                <c:pt idx="236">
                  <c:v>534.89943248525435</c:v>
                </c:pt>
                <c:pt idx="237">
                  <c:v>535.69983818037338</c:v>
                </c:pt>
                <c:pt idx="238">
                  <c:v>536.5002438754924</c:v>
                </c:pt>
                <c:pt idx="239">
                  <c:v>537.30064957061143</c:v>
                </c:pt>
                <c:pt idx="240">
                  <c:v>538.10105526573045</c:v>
                </c:pt>
                <c:pt idx="241">
                  <c:v>538.90146096084948</c:v>
                </c:pt>
                <c:pt idx="242">
                  <c:v>539.7018666559685</c:v>
                </c:pt>
                <c:pt idx="243">
                  <c:v>540.50227235108753</c:v>
                </c:pt>
                <c:pt idx="244">
                  <c:v>541.30267804620644</c:v>
                </c:pt>
                <c:pt idx="245">
                  <c:v>542.10308374132546</c:v>
                </c:pt>
                <c:pt idx="246">
                  <c:v>542.90348943644449</c:v>
                </c:pt>
                <c:pt idx="247">
                  <c:v>543.70389513156351</c:v>
                </c:pt>
                <c:pt idx="248">
                  <c:v>544.50430082668254</c:v>
                </c:pt>
                <c:pt idx="249">
                  <c:v>545.30470652180156</c:v>
                </c:pt>
                <c:pt idx="250">
                  <c:v>546.10511221692059</c:v>
                </c:pt>
                <c:pt idx="251">
                  <c:v>546.90551791203961</c:v>
                </c:pt>
                <c:pt idx="252">
                  <c:v>547.70592360715864</c:v>
                </c:pt>
                <c:pt idx="253">
                  <c:v>548.50632930227766</c:v>
                </c:pt>
                <c:pt idx="254">
                  <c:v>549.30673499739669</c:v>
                </c:pt>
                <c:pt idx="255">
                  <c:v>550.10714069251571</c:v>
                </c:pt>
                <c:pt idx="256">
                  <c:v>550.90754638763474</c:v>
                </c:pt>
                <c:pt idx="257">
                  <c:v>551.70795208275376</c:v>
                </c:pt>
                <c:pt idx="258">
                  <c:v>552.50835777787279</c:v>
                </c:pt>
                <c:pt idx="259">
                  <c:v>553.30876347299181</c:v>
                </c:pt>
                <c:pt idx="260">
                  <c:v>554.10916916811072</c:v>
                </c:pt>
                <c:pt idx="261">
                  <c:v>554.90957486322975</c:v>
                </c:pt>
              </c:numCache>
            </c:numRef>
          </c:xVal>
          <c:yVal>
            <c:numRef>
              <c:f>Part3!$J$3:$J$254</c:f>
              <c:numCache>
                <c:formatCode>0.00</c:formatCode>
                <c:ptCount val="252"/>
                <c:pt idx="0">
                  <c:v>-16.1936884371666</c:v>
                </c:pt>
                <c:pt idx="1">
                  <c:v>-20.90409413228565</c:v>
                </c:pt>
                <c:pt idx="2">
                  <c:v>-11.774499827404668</c:v>
                </c:pt>
                <c:pt idx="3">
                  <c:v>-17.65490552252362</c:v>
                </c:pt>
                <c:pt idx="4">
                  <c:v>-9.9453112176426544</c:v>
                </c:pt>
                <c:pt idx="5">
                  <c:v>-14.345716912761645</c:v>
                </c:pt>
                <c:pt idx="6">
                  <c:v>-21.756122607880684</c:v>
                </c:pt>
                <c:pt idx="7">
                  <c:v>-12.686528302999704</c:v>
                </c:pt>
                <c:pt idx="8">
                  <c:v>-13.716933998118748</c:v>
                </c:pt>
                <c:pt idx="9">
                  <c:v>-14.13733969323772</c:v>
                </c:pt>
                <c:pt idx="10">
                  <c:v>-15.387745388356734</c:v>
                </c:pt>
                <c:pt idx="11">
                  <c:v>-15.138151083475748</c:v>
                </c:pt>
                <c:pt idx="12">
                  <c:v>-17.498556778594775</c:v>
                </c:pt>
                <c:pt idx="13">
                  <c:v>-30.408962473713814</c:v>
                </c:pt>
                <c:pt idx="14">
                  <c:v>-7.6093681688328161</c:v>
                </c:pt>
                <c:pt idx="15">
                  <c:v>-4.849773863951782</c:v>
                </c:pt>
                <c:pt idx="16">
                  <c:v>-15.930179559070837</c:v>
                </c:pt>
                <c:pt idx="17">
                  <c:v>-11.090585254189875</c:v>
                </c:pt>
                <c:pt idx="18">
                  <c:v>-17.250990949308857</c:v>
                </c:pt>
                <c:pt idx="19">
                  <c:v>-13.471396644427898</c:v>
                </c:pt>
                <c:pt idx="20">
                  <c:v>-16.921802339546957</c:v>
                </c:pt>
                <c:pt idx="21">
                  <c:v>-4.8122080346659004</c:v>
                </c:pt>
                <c:pt idx="22">
                  <c:v>5.3973862702150655</c:v>
                </c:pt>
                <c:pt idx="23">
                  <c:v>5.2569805750960654</c:v>
                </c:pt>
                <c:pt idx="24">
                  <c:v>1.7365748799770131</c:v>
                </c:pt>
                <c:pt idx="25">
                  <c:v>0.75616918485798124</c:v>
                </c:pt>
                <c:pt idx="26">
                  <c:v>4.2557634897389676</c:v>
                </c:pt>
                <c:pt idx="27">
                  <c:v>6.0753577946199471</c:v>
                </c:pt>
                <c:pt idx="28">
                  <c:v>11.594952099500972</c:v>
                </c:pt>
                <c:pt idx="29">
                  <c:v>12.184546404381933</c:v>
                </c:pt>
                <c:pt idx="30">
                  <c:v>10.384140709262908</c:v>
                </c:pt>
                <c:pt idx="31">
                  <c:v>16.963735014143879</c:v>
                </c:pt>
                <c:pt idx="32">
                  <c:v>14.573329319024879</c:v>
                </c:pt>
                <c:pt idx="33">
                  <c:v>13.582923623905856</c:v>
                </c:pt>
                <c:pt idx="34">
                  <c:v>6.8525179287868809</c:v>
                </c:pt>
                <c:pt idx="35">
                  <c:v>-5.3178877663321487</c:v>
                </c:pt>
                <c:pt idx="36">
                  <c:v>-14.728293461451187</c:v>
                </c:pt>
                <c:pt idx="37">
                  <c:v>3.6213008434298217</c:v>
                </c:pt>
                <c:pt idx="38">
                  <c:v>-4.7091048516892329</c:v>
                </c:pt>
                <c:pt idx="39">
                  <c:v>-8.1895105468082647</c:v>
                </c:pt>
                <c:pt idx="40">
                  <c:v>3.0300837580727489</c:v>
                </c:pt>
                <c:pt idx="41">
                  <c:v>-10.050321937046249</c:v>
                </c:pt>
                <c:pt idx="42">
                  <c:v>4.1692723678347647</c:v>
                </c:pt>
                <c:pt idx="43">
                  <c:v>-7.6411333272843081</c:v>
                </c:pt>
                <c:pt idx="44">
                  <c:v>-12.251539022403279</c:v>
                </c:pt>
                <c:pt idx="45">
                  <c:v>-35.531944717522322</c:v>
                </c:pt>
                <c:pt idx="46">
                  <c:v>-18.69235041264136</c:v>
                </c:pt>
                <c:pt idx="47">
                  <c:v>-33.702756107760308</c:v>
                </c:pt>
                <c:pt idx="48">
                  <c:v>-69.173161802879349</c:v>
                </c:pt>
                <c:pt idx="49">
                  <c:v>-48.923567497998363</c:v>
                </c:pt>
                <c:pt idx="50">
                  <c:v>-87.183973193117424</c:v>
                </c:pt>
                <c:pt idx="51">
                  <c:v>-67.074378888236424</c:v>
                </c:pt>
                <c:pt idx="52">
                  <c:v>-72.154784583355422</c:v>
                </c:pt>
                <c:pt idx="53">
                  <c:v>-56.395190278474502</c:v>
                </c:pt>
                <c:pt idx="54">
                  <c:v>-56.395595973593458</c:v>
                </c:pt>
                <c:pt idx="55">
                  <c:v>-29.756001668712486</c:v>
                </c:pt>
                <c:pt idx="56">
                  <c:v>-33.506407363831499</c:v>
                </c:pt>
                <c:pt idx="57">
                  <c:v>-49.236813058950531</c:v>
                </c:pt>
                <c:pt idx="58">
                  <c:v>-29.437218754069534</c:v>
                </c:pt>
                <c:pt idx="59">
                  <c:v>-36.107624449188506</c:v>
                </c:pt>
                <c:pt idx="60">
                  <c:v>-23.068030144307556</c:v>
                </c:pt>
                <c:pt idx="61">
                  <c:v>-19.328435839426561</c:v>
                </c:pt>
                <c:pt idx="62">
                  <c:v>-31.548841534545602</c:v>
                </c:pt>
                <c:pt idx="63">
                  <c:v>-26.349247229664627</c:v>
                </c:pt>
                <c:pt idx="64">
                  <c:v>-35.469652924783645</c:v>
                </c:pt>
                <c:pt idx="65">
                  <c:v>-18.070058619902682</c:v>
                </c:pt>
                <c:pt idx="66">
                  <c:v>-26.550464315021657</c:v>
                </c:pt>
                <c:pt idx="67">
                  <c:v>-28.51087001014065</c:v>
                </c:pt>
                <c:pt idx="68">
                  <c:v>-29.711275705259652</c:v>
                </c:pt>
                <c:pt idx="69">
                  <c:v>-4.5116814003786772</c:v>
                </c:pt>
                <c:pt idx="70">
                  <c:v>11.517912904502282</c:v>
                </c:pt>
                <c:pt idx="71">
                  <c:v>23.917507209383245</c:v>
                </c:pt>
                <c:pt idx="72">
                  <c:v>35.537101514264293</c:v>
                </c:pt>
                <c:pt idx="73">
                  <c:v>18.526695819145232</c:v>
                </c:pt>
                <c:pt idx="74">
                  <c:v>32.256290124026236</c:v>
                </c:pt>
                <c:pt idx="75">
                  <c:v>27.795884428907186</c:v>
                </c:pt>
                <c:pt idx="76">
                  <c:v>14.585478733788193</c:v>
                </c:pt>
                <c:pt idx="77">
                  <c:v>19.065073038669141</c:v>
                </c:pt>
                <c:pt idx="78">
                  <c:v>16.554667343550136</c:v>
                </c:pt>
                <c:pt idx="79">
                  <c:v>12.144261648431154</c:v>
                </c:pt>
                <c:pt idx="80">
                  <c:v>-6.2061440466878821</c:v>
                </c:pt>
                <c:pt idx="81">
                  <c:v>1.0534502581930951</c:v>
                </c:pt>
                <c:pt idx="82">
                  <c:v>8.2130445630741065</c:v>
                </c:pt>
                <c:pt idx="83">
                  <c:v>2.8326388679550405</c:v>
                </c:pt>
                <c:pt idx="84">
                  <c:v>14.912233172836068</c:v>
                </c:pt>
                <c:pt idx="85">
                  <c:v>10.641827477717072</c:v>
                </c:pt>
                <c:pt idx="86">
                  <c:v>19.421421782598031</c:v>
                </c:pt>
                <c:pt idx="87">
                  <c:v>20.891016087478988</c:v>
                </c:pt>
                <c:pt idx="88">
                  <c:v>19.110610392360002</c:v>
                </c:pt>
                <c:pt idx="89">
                  <c:v>23.280204697240947</c:v>
                </c:pt>
                <c:pt idx="90">
                  <c:v>13.779799002121933</c:v>
                </c:pt>
                <c:pt idx="91">
                  <c:v>19.429393307002897</c:v>
                </c:pt>
                <c:pt idx="92">
                  <c:v>22.308987611883936</c:v>
                </c:pt>
                <c:pt idx="93">
                  <c:v>33.74858191676492</c:v>
                </c:pt>
                <c:pt idx="94">
                  <c:v>31.338176221645881</c:v>
                </c:pt>
                <c:pt idx="95">
                  <c:v>28.997770526526892</c:v>
                </c:pt>
                <c:pt idx="96">
                  <c:v>24.827364831407863</c:v>
                </c:pt>
                <c:pt idx="97">
                  <c:v>12.606959136288879</c:v>
                </c:pt>
                <c:pt idx="98">
                  <c:v>4.8765534411698468</c:v>
                </c:pt>
                <c:pt idx="99">
                  <c:v>-10.47385225394919</c:v>
                </c:pt>
                <c:pt idx="100">
                  <c:v>-6.1542579490682101</c:v>
                </c:pt>
                <c:pt idx="101">
                  <c:v>-13.404663644187224</c:v>
                </c:pt>
                <c:pt idx="102">
                  <c:v>-7.9150693393062284</c:v>
                </c:pt>
                <c:pt idx="103">
                  <c:v>-2.5254750344252557</c:v>
                </c:pt>
                <c:pt idx="104">
                  <c:v>-1.9358807295442944</c:v>
                </c:pt>
                <c:pt idx="105">
                  <c:v>-8.0762864246632375</c:v>
                </c:pt>
                <c:pt idx="106">
                  <c:v>-16.516692119782306</c:v>
                </c:pt>
                <c:pt idx="107">
                  <c:v>-12.047097814901292</c:v>
                </c:pt>
                <c:pt idx="108">
                  <c:v>-12.957503510020331</c:v>
                </c:pt>
                <c:pt idx="109">
                  <c:v>0.80209079486070323</c:v>
                </c:pt>
                <c:pt idx="110">
                  <c:v>0.43168509974168501</c:v>
                </c:pt>
                <c:pt idx="111">
                  <c:v>-9.2887205953773559</c:v>
                </c:pt>
                <c:pt idx="112">
                  <c:v>-17.57912629049639</c:v>
                </c:pt>
                <c:pt idx="113">
                  <c:v>-10.949531985615408</c:v>
                </c:pt>
                <c:pt idx="114">
                  <c:v>-1.1199376807344379</c:v>
                </c:pt>
                <c:pt idx="115">
                  <c:v>9.7196566241465234</c:v>
                </c:pt>
                <c:pt idx="116">
                  <c:v>11.019250929027521</c:v>
                </c:pt>
                <c:pt idx="117">
                  <c:v>14.068845233908576</c:v>
                </c:pt>
                <c:pt idx="118">
                  <c:v>27.588439538789544</c:v>
                </c:pt>
                <c:pt idx="119">
                  <c:v>25.008033843670489</c:v>
                </c:pt>
                <c:pt idx="120">
                  <c:v>15.797628148551496</c:v>
                </c:pt>
                <c:pt idx="121">
                  <c:v>23.057222453432473</c:v>
                </c:pt>
                <c:pt idx="122">
                  <c:v>-0.25318324168654271</c:v>
                </c:pt>
                <c:pt idx="123">
                  <c:v>2.7864110631944641</c:v>
                </c:pt>
                <c:pt idx="124">
                  <c:v>9.7860053680754504</c:v>
                </c:pt>
                <c:pt idx="125">
                  <c:v>39.585599672956391</c:v>
                </c:pt>
                <c:pt idx="126">
                  <c:v>30.035193977837366</c:v>
                </c:pt>
                <c:pt idx="127">
                  <c:v>46.154788282718357</c:v>
                </c:pt>
                <c:pt idx="128">
                  <c:v>44.704382587599355</c:v>
                </c:pt>
                <c:pt idx="129">
                  <c:v>53.523976892480277</c:v>
                </c:pt>
                <c:pt idx="130">
                  <c:v>57.703571197361327</c:v>
                </c:pt>
                <c:pt idx="131">
                  <c:v>97.87316550224233</c:v>
                </c:pt>
                <c:pt idx="132">
                  <c:v>73.842759807123286</c:v>
                </c:pt>
                <c:pt idx="133">
                  <c:v>72.422354112004257</c:v>
                </c:pt>
                <c:pt idx="134">
                  <c:v>70.001948416885227</c:v>
                </c:pt>
                <c:pt idx="135">
                  <c:v>73.331542721766255</c:v>
                </c:pt>
                <c:pt idx="136">
                  <c:v>38.131137026647252</c:v>
                </c:pt>
                <c:pt idx="137">
                  <c:v>46.750731331528243</c:v>
                </c:pt>
                <c:pt idx="138">
                  <c:v>33.640325636409216</c:v>
                </c:pt>
                <c:pt idx="139">
                  <c:v>32.559919941290161</c:v>
                </c:pt>
                <c:pt idx="140">
                  <c:v>19.519514246171127</c:v>
                </c:pt>
                <c:pt idx="141">
                  <c:v>21.589108551052107</c:v>
                </c:pt>
                <c:pt idx="142">
                  <c:v>35.98870285593307</c:v>
                </c:pt>
                <c:pt idx="143">
                  <c:v>28.048297160814116</c:v>
                </c:pt>
                <c:pt idx="144">
                  <c:v>23.217891465695118</c:v>
                </c:pt>
                <c:pt idx="145">
                  <c:v>23.737485770576086</c:v>
                </c:pt>
                <c:pt idx="146">
                  <c:v>26.017080075457045</c:v>
                </c:pt>
                <c:pt idx="147">
                  <c:v>34.956674380338086</c:v>
                </c:pt>
                <c:pt idx="148">
                  <c:v>45.176268685219043</c:v>
                </c:pt>
                <c:pt idx="149">
                  <c:v>36.845862990100045</c:v>
                </c:pt>
                <c:pt idx="150">
                  <c:v>43.01545729498099</c:v>
                </c:pt>
                <c:pt idx="151">
                  <c:v>27.865051599861999</c:v>
                </c:pt>
                <c:pt idx="152">
                  <c:v>15.714645904742952</c:v>
                </c:pt>
                <c:pt idx="153">
                  <c:v>-1.535759790376062</c:v>
                </c:pt>
                <c:pt idx="154">
                  <c:v>6.2038345145049334</c:v>
                </c:pt>
                <c:pt idx="155">
                  <c:v>11.263428819385922</c:v>
                </c:pt>
                <c:pt idx="156">
                  <c:v>11.81302312426692</c:v>
                </c:pt>
                <c:pt idx="157">
                  <c:v>10.682617429147911</c:v>
                </c:pt>
                <c:pt idx="158">
                  <c:v>19.402211734028867</c:v>
                </c:pt>
                <c:pt idx="159">
                  <c:v>11.261806038909867</c:v>
                </c:pt>
                <c:pt idx="160">
                  <c:v>23.831400343790847</c:v>
                </c:pt>
                <c:pt idx="161">
                  <c:v>17.440994648671847</c:v>
                </c:pt>
                <c:pt idx="162">
                  <c:v>13.140588953552822</c:v>
                </c:pt>
                <c:pt idx="163">
                  <c:v>14.110183258433779</c:v>
                </c:pt>
                <c:pt idx="164">
                  <c:v>70.259777563314742</c:v>
                </c:pt>
                <c:pt idx="165">
                  <c:v>48.199371868195726</c:v>
                </c:pt>
                <c:pt idx="166">
                  <c:v>45.018966173076706</c:v>
                </c:pt>
                <c:pt idx="167">
                  <c:v>49.88856047795764</c:v>
                </c:pt>
                <c:pt idx="168">
                  <c:v>76.078154782838624</c:v>
                </c:pt>
                <c:pt idx="169">
                  <c:v>71.567749087719733</c:v>
                </c:pt>
                <c:pt idx="170">
                  <c:v>43.677343392600676</c:v>
                </c:pt>
                <c:pt idx="171">
                  <c:v>33.176937697481605</c:v>
                </c:pt>
                <c:pt idx="172">
                  <c:v>23.346532002362665</c:v>
                </c:pt>
                <c:pt idx="173">
                  <c:v>15.716126307243655</c:v>
                </c:pt>
                <c:pt idx="174">
                  <c:v>-4.6042793878753514</c:v>
                </c:pt>
                <c:pt idx="175">
                  <c:v>-4.0446850829944196</c:v>
                </c:pt>
                <c:pt idx="176">
                  <c:v>-10.615090778113426</c:v>
                </c:pt>
                <c:pt idx="177">
                  <c:v>8.3145035267675667</c:v>
                </c:pt>
                <c:pt idx="178">
                  <c:v>-4.6159021683514538</c:v>
                </c:pt>
                <c:pt idx="179">
                  <c:v>-19.076307863470504</c:v>
                </c:pt>
                <c:pt idx="180">
                  <c:v>-20.116713558589538</c:v>
                </c:pt>
                <c:pt idx="181">
                  <c:v>-3.527119253708463</c:v>
                </c:pt>
                <c:pt idx="182">
                  <c:v>-0.50752494882749488</c:v>
                </c:pt>
                <c:pt idx="183">
                  <c:v>-21.867930643946522</c:v>
                </c:pt>
                <c:pt idx="184">
                  <c:v>-20.19833633906552</c:v>
                </c:pt>
                <c:pt idx="185">
                  <c:v>-11.198742034184534</c:v>
                </c:pt>
                <c:pt idx="186">
                  <c:v>-4.2291477293035769</c:v>
                </c:pt>
                <c:pt idx="187">
                  <c:v>-2.199553424422561</c:v>
                </c:pt>
                <c:pt idx="188">
                  <c:v>3.5500408804583685</c:v>
                </c:pt>
                <c:pt idx="189">
                  <c:v>30.229635185339362</c:v>
                </c:pt>
                <c:pt idx="190">
                  <c:v>4.979229490220348</c:v>
                </c:pt>
                <c:pt idx="191">
                  <c:v>21.768823795101298</c:v>
                </c:pt>
                <c:pt idx="192">
                  <c:v>6.1884180999823002</c:v>
                </c:pt>
                <c:pt idx="193">
                  <c:v>34.178012404863239</c:v>
                </c:pt>
                <c:pt idx="194">
                  <c:v>30.507606709744266</c:v>
                </c:pt>
                <c:pt idx="195">
                  <c:v>37.357201014625332</c:v>
                </c:pt>
                <c:pt idx="196">
                  <c:v>36.926795319506198</c:v>
                </c:pt>
                <c:pt idx="197">
                  <c:v>50.406389624387316</c:v>
                </c:pt>
                <c:pt idx="198">
                  <c:v>36.965983929268305</c:v>
                </c:pt>
                <c:pt idx="199">
                  <c:v>36.655578234149289</c:v>
                </c:pt>
                <c:pt idx="200">
                  <c:v>24.705172539030173</c:v>
                </c:pt>
                <c:pt idx="201">
                  <c:v>23.834766843911211</c:v>
                </c:pt>
                <c:pt idx="202">
                  <c:v>17.734361148792118</c:v>
                </c:pt>
                <c:pt idx="203">
                  <c:v>-19.436044546326855</c:v>
                </c:pt>
                <c:pt idx="204">
                  <c:v>-24.056450241445873</c:v>
                </c:pt>
                <c:pt idx="205">
                  <c:v>-21.806855936564943</c:v>
                </c:pt>
                <c:pt idx="206">
                  <c:v>-22.647261631683932</c:v>
                </c:pt>
                <c:pt idx="207">
                  <c:v>-22.757667326802903</c:v>
                </c:pt>
                <c:pt idx="208">
                  <c:v>-26.248073021921982</c:v>
                </c:pt>
                <c:pt idx="209">
                  <c:v>-9.0784787170410368</c:v>
                </c:pt>
                <c:pt idx="210">
                  <c:v>-38.348884412159919</c:v>
                </c:pt>
                <c:pt idx="211">
                  <c:v>-30.769290107278948</c:v>
                </c:pt>
                <c:pt idx="212">
                  <c:v>-28.469695802397951</c:v>
                </c:pt>
                <c:pt idx="213">
                  <c:v>-19.540101497517014</c:v>
                </c:pt>
                <c:pt idx="214">
                  <c:v>-3.530507192636037</c:v>
                </c:pt>
                <c:pt idx="215">
                  <c:v>-3.3609128877550347</c:v>
                </c:pt>
                <c:pt idx="216">
                  <c:v>-48.391318582874078</c:v>
                </c:pt>
                <c:pt idx="217">
                  <c:v>-39.451724277993094</c:v>
                </c:pt>
                <c:pt idx="218">
                  <c:v>-29.732129973112137</c:v>
                </c:pt>
                <c:pt idx="219">
                  <c:v>-34.522535668231058</c:v>
                </c:pt>
                <c:pt idx="220">
                  <c:v>-39.252941363350089</c:v>
                </c:pt>
                <c:pt idx="221">
                  <c:v>-43.793347058469067</c:v>
                </c:pt>
                <c:pt idx="222">
                  <c:v>-43.063752753588119</c:v>
                </c:pt>
                <c:pt idx="223">
                  <c:v>-42.704158448707119</c:v>
                </c:pt>
                <c:pt idx="224">
                  <c:v>-40.624564143826149</c:v>
                </c:pt>
                <c:pt idx="225">
                  <c:v>-37.854969838945181</c:v>
                </c:pt>
                <c:pt idx="226">
                  <c:v>-50.27537553406421</c:v>
                </c:pt>
                <c:pt idx="227">
                  <c:v>-44.815781229183244</c:v>
                </c:pt>
                <c:pt idx="228">
                  <c:v>-43.496186924302265</c:v>
                </c:pt>
                <c:pt idx="229">
                  <c:v>-37.936592619421276</c:v>
                </c:pt>
                <c:pt idx="230">
                  <c:v>-39.396998314540326</c:v>
                </c:pt>
                <c:pt idx="231">
                  <c:v>-26.317404009659356</c:v>
                </c:pt>
                <c:pt idx="232">
                  <c:v>-28.317809704778369</c:v>
                </c:pt>
                <c:pt idx="233">
                  <c:v>-34.978215399897408</c:v>
                </c:pt>
                <c:pt idx="234">
                  <c:v>-34.988621095016413</c:v>
                </c:pt>
                <c:pt idx="235">
                  <c:v>-18.319026790135354</c:v>
                </c:pt>
                <c:pt idx="236">
                  <c:v>-22.239432485254383</c:v>
                </c:pt>
                <c:pt idx="237">
                  <c:v>-42.099838180373354</c:v>
                </c:pt>
                <c:pt idx="238">
                  <c:v>-35.410243875492426</c:v>
                </c:pt>
                <c:pt idx="239">
                  <c:v>-34.080649570611399</c:v>
                </c:pt>
                <c:pt idx="240">
                  <c:v>-15.681055265730492</c:v>
                </c:pt>
                <c:pt idx="241">
                  <c:v>-19.121460960849504</c:v>
                </c:pt>
                <c:pt idx="242">
                  <c:v>-14.871866655968461</c:v>
                </c:pt>
                <c:pt idx="243">
                  <c:v>-7.6022723510875494</c:v>
                </c:pt>
                <c:pt idx="244">
                  <c:v>-6.8526780462063925</c:v>
                </c:pt>
                <c:pt idx="245">
                  <c:v>-13.193083741325495</c:v>
                </c:pt>
                <c:pt idx="246">
                  <c:v>-15.573489436444447</c:v>
                </c:pt>
                <c:pt idx="247">
                  <c:v>-29.223895131563495</c:v>
                </c:pt>
                <c:pt idx="248">
                  <c:v>-30.534300826682511</c:v>
                </c:pt>
                <c:pt idx="249">
                  <c:v>-26.184706521801559</c:v>
                </c:pt>
                <c:pt idx="250">
                  <c:v>-15.235112216920584</c:v>
                </c:pt>
                <c:pt idx="251">
                  <c:v>-22.315517912039581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D-4CBB-AC27-52A550AA7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9962399"/>
        <c:axId val="713981391"/>
      </c:scatterChart>
      <c:valAx>
        <c:axId val="959962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981391"/>
        <c:crosses val="autoZero"/>
        <c:crossBetween val="midCat"/>
      </c:valAx>
      <c:valAx>
        <c:axId val="71398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962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</a:t>
            </a:r>
            <a:r>
              <a:rPr lang="en-US" baseline="0"/>
              <a:t> vs Period AMZN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Part3!$B$3:$B$254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Part3!$I$3:$I$254</c:f>
              <c:numCache>
                <c:formatCode>0.00</c:formatCode>
                <c:ptCount val="252"/>
                <c:pt idx="0">
                  <c:v>3.9894074283204901</c:v>
                </c:pt>
                <c:pt idx="1">
                  <c:v>2.4966391151624236</c:v>
                </c:pt>
                <c:pt idx="2">
                  <c:v>3.5438708020043634</c:v>
                </c:pt>
                <c:pt idx="3">
                  <c:v>3.4011024888463197</c:v>
                </c:pt>
                <c:pt idx="4">
                  <c:v>2.3183341756882498</c:v>
                </c:pt>
                <c:pt idx="5">
                  <c:v>2.4255658625301919</c:v>
                </c:pt>
                <c:pt idx="6">
                  <c:v>1.1927975493721306</c:v>
                </c:pt>
                <c:pt idx="7">
                  <c:v>1.2600292362140664</c:v>
                </c:pt>
                <c:pt idx="8">
                  <c:v>-0.18273907694398872</c:v>
                </c:pt>
                <c:pt idx="9">
                  <c:v>-0.89550739010203984</c:v>
                </c:pt>
                <c:pt idx="10">
                  <c:v>-0.43827570326008924</c:v>
                </c:pt>
                <c:pt idx="11">
                  <c:v>-1.4410440164181608</c:v>
                </c:pt>
                <c:pt idx="12">
                  <c:v>-0.42381232957622217</c:v>
                </c:pt>
                <c:pt idx="13">
                  <c:v>-0.99658064273427271</c:v>
                </c:pt>
                <c:pt idx="14">
                  <c:v>-1.4793489558923341</c:v>
                </c:pt>
                <c:pt idx="15">
                  <c:v>-2.9721172690503863</c:v>
                </c:pt>
                <c:pt idx="16">
                  <c:v>-4.9748855822084437</c:v>
                </c:pt>
                <c:pt idx="17">
                  <c:v>-4.0776538953665096</c:v>
                </c:pt>
                <c:pt idx="18">
                  <c:v>-4.1804222085245613</c:v>
                </c:pt>
                <c:pt idx="19">
                  <c:v>-3.8931905216826266</c:v>
                </c:pt>
                <c:pt idx="20">
                  <c:v>2.6740411651593092</c:v>
                </c:pt>
                <c:pt idx="21">
                  <c:v>2.1012728520012587</c:v>
                </c:pt>
                <c:pt idx="22">
                  <c:v>4.0285045388432081</c:v>
                </c:pt>
                <c:pt idx="23">
                  <c:v>3.1957362256851383</c:v>
                </c:pt>
                <c:pt idx="24">
                  <c:v>3.3729679125270877</c:v>
                </c:pt>
                <c:pt idx="25">
                  <c:v>4.4801995993690156</c:v>
                </c:pt>
                <c:pt idx="26">
                  <c:v>6.8774312862109639</c:v>
                </c:pt>
                <c:pt idx="27">
                  <c:v>7.3746629730529065</c:v>
                </c:pt>
                <c:pt idx="28">
                  <c:v>7.4918946598948537</c:v>
                </c:pt>
                <c:pt idx="29">
                  <c:v>6.6391263467367878</c:v>
                </c:pt>
                <c:pt idx="30">
                  <c:v>5.546358033578727</c:v>
                </c:pt>
                <c:pt idx="31">
                  <c:v>6.2435897204206725</c:v>
                </c:pt>
                <c:pt idx="32">
                  <c:v>6.6308214072626157</c:v>
                </c:pt>
                <c:pt idx="33">
                  <c:v>5.4280530941045697</c:v>
                </c:pt>
                <c:pt idx="34">
                  <c:v>2.2352847809465004</c:v>
                </c:pt>
                <c:pt idx="35">
                  <c:v>-2.4474835322115638</c:v>
                </c:pt>
                <c:pt idx="36">
                  <c:v>-4.6102518453696177</c:v>
                </c:pt>
                <c:pt idx="37">
                  <c:v>-4.6130201585276751</c:v>
                </c:pt>
                <c:pt idx="38">
                  <c:v>-9.7257884716857461</c:v>
                </c:pt>
                <c:pt idx="39">
                  <c:v>-10.088556784843803</c:v>
                </c:pt>
                <c:pt idx="40">
                  <c:v>-6.9213250980018444</c:v>
                </c:pt>
                <c:pt idx="41">
                  <c:v>-9.5140934111599051</c:v>
                </c:pt>
                <c:pt idx="42">
                  <c:v>-6.5168617243179625</c:v>
                </c:pt>
                <c:pt idx="43">
                  <c:v>-9.4496300374760267</c:v>
                </c:pt>
                <c:pt idx="44">
                  <c:v>-10.942398350634093</c:v>
                </c:pt>
                <c:pt idx="45">
                  <c:v>-16.30516666379215</c:v>
                </c:pt>
                <c:pt idx="46">
                  <c:v>-12.087934976950208</c:v>
                </c:pt>
                <c:pt idx="47">
                  <c:v>-15.980703290108252</c:v>
                </c:pt>
                <c:pt idx="48">
                  <c:v>-23.533471603266321</c:v>
                </c:pt>
                <c:pt idx="49">
                  <c:v>-18.45623991642438</c:v>
                </c:pt>
                <c:pt idx="50">
                  <c:v>-23.589008229582447</c:v>
                </c:pt>
                <c:pt idx="51">
                  <c:v>-18.001776542740501</c:v>
                </c:pt>
                <c:pt idx="52">
                  <c:v>-17.234544855898548</c:v>
                </c:pt>
                <c:pt idx="53">
                  <c:v>-15.027313169056612</c:v>
                </c:pt>
                <c:pt idx="54">
                  <c:v>-17.120081482214673</c:v>
                </c:pt>
                <c:pt idx="55">
                  <c:v>-14.62284979537273</c:v>
                </c:pt>
                <c:pt idx="56">
                  <c:v>-13.105618108530791</c:v>
                </c:pt>
                <c:pt idx="57">
                  <c:v>-16.158386421688846</c:v>
                </c:pt>
                <c:pt idx="58">
                  <c:v>-13.021154734846917</c:v>
                </c:pt>
                <c:pt idx="59">
                  <c:v>-16.133923048004959</c:v>
                </c:pt>
                <c:pt idx="60">
                  <c:v>-13.276691361163017</c:v>
                </c:pt>
                <c:pt idx="61">
                  <c:v>-14.329459674321086</c:v>
                </c:pt>
                <c:pt idx="62">
                  <c:v>-16.772227987479141</c:v>
                </c:pt>
                <c:pt idx="63">
                  <c:v>-16.564996300637205</c:v>
                </c:pt>
                <c:pt idx="64">
                  <c:v>-17.517764613795251</c:v>
                </c:pt>
                <c:pt idx="65">
                  <c:v>-13.310532926953329</c:v>
                </c:pt>
                <c:pt idx="66">
                  <c:v>-12.953301240111372</c:v>
                </c:pt>
                <c:pt idx="67">
                  <c:v>-11.726069553269426</c:v>
                </c:pt>
                <c:pt idx="68">
                  <c:v>-12.078837866427492</c:v>
                </c:pt>
                <c:pt idx="69">
                  <c:v>-6.1216061795855552</c:v>
                </c:pt>
                <c:pt idx="70">
                  <c:v>-0.734374492743612</c:v>
                </c:pt>
                <c:pt idx="71">
                  <c:v>0.13285719409833519</c:v>
                </c:pt>
                <c:pt idx="72">
                  <c:v>4.8200888809402755</c:v>
                </c:pt>
                <c:pt idx="73">
                  <c:v>2.8173205677822182</c:v>
                </c:pt>
                <c:pt idx="74">
                  <c:v>3.4045522546241642</c:v>
                </c:pt>
                <c:pt idx="75">
                  <c:v>-0.20821605853390679</c:v>
                </c:pt>
                <c:pt idx="76">
                  <c:v>1.2090156283080375</c:v>
                </c:pt>
                <c:pt idx="77">
                  <c:v>2.6662473151499739</c:v>
                </c:pt>
                <c:pt idx="78">
                  <c:v>2.8634790019919336</c:v>
                </c:pt>
                <c:pt idx="79">
                  <c:v>0.81071068883386488</c:v>
                </c:pt>
                <c:pt idx="80">
                  <c:v>-2.6320576243241902</c:v>
                </c:pt>
                <c:pt idx="81">
                  <c:v>-3.4825937482253266E-2</c:v>
                </c:pt>
                <c:pt idx="82">
                  <c:v>4.6824057493596882</c:v>
                </c:pt>
                <c:pt idx="83">
                  <c:v>-5.060362563798364</c:v>
                </c:pt>
                <c:pt idx="84">
                  <c:v>-3.903130876956439</c:v>
                </c:pt>
                <c:pt idx="85">
                  <c:v>-4.1558991901144822</c:v>
                </c:pt>
                <c:pt idx="86">
                  <c:v>-2.8286675032725412</c:v>
                </c:pt>
                <c:pt idx="87">
                  <c:v>-2.3514358164306088</c:v>
                </c:pt>
                <c:pt idx="88">
                  <c:v>-2.0942041295886611</c:v>
                </c:pt>
                <c:pt idx="89">
                  <c:v>-0.966972442746723</c:v>
                </c:pt>
                <c:pt idx="90">
                  <c:v>-3.9097407559047781</c:v>
                </c:pt>
                <c:pt idx="91">
                  <c:v>-3.7025090690628275</c:v>
                </c:pt>
                <c:pt idx="92">
                  <c:v>-3.0052773822208962</c:v>
                </c:pt>
                <c:pt idx="93">
                  <c:v>-2.2980456953789599</c:v>
                </c:pt>
                <c:pt idx="94">
                  <c:v>-1.8208140085370133</c:v>
                </c:pt>
                <c:pt idx="95">
                  <c:v>-1.0035823216950632</c:v>
                </c:pt>
                <c:pt idx="96">
                  <c:v>1.0836493651468686</c:v>
                </c:pt>
                <c:pt idx="97">
                  <c:v>-1.8191189480111802</c:v>
                </c:pt>
                <c:pt idx="98">
                  <c:v>-2.661887261169241</c:v>
                </c:pt>
                <c:pt idx="99">
                  <c:v>-3.7546555743273018</c:v>
                </c:pt>
                <c:pt idx="100">
                  <c:v>-4.66742388748537</c:v>
                </c:pt>
                <c:pt idx="101">
                  <c:v>-5.4701922006434245</c:v>
                </c:pt>
                <c:pt idx="102">
                  <c:v>-3.7529605138014688</c:v>
                </c:pt>
                <c:pt idx="103">
                  <c:v>-2.6657288269595512</c:v>
                </c:pt>
                <c:pt idx="104">
                  <c:v>-2.9384971401175903</c:v>
                </c:pt>
                <c:pt idx="105">
                  <c:v>-2.981265453275654</c:v>
                </c:pt>
                <c:pt idx="106">
                  <c:v>-4.2140337664337153</c:v>
                </c:pt>
                <c:pt idx="107">
                  <c:v>-3.4368020795917573</c:v>
                </c:pt>
                <c:pt idx="108">
                  <c:v>-1.7295703927498352</c:v>
                </c:pt>
                <c:pt idx="109">
                  <c:v>1.7676612940921075</c:v>
                </c:pt>
                <c:pt idx="110">
                  <c:v>3.7548929809340734</c:v>
                </c:pt>
                <c:pt idx="111">
                  <c:v>-1.0578753322240004</c:v>
                </c:pt>
                <c:pt idx="112">
                  <c:v>-2.0506436453820811</c:v>
                </c:pt>
                <c:pt idx="113">
                  <c:v>-1.0134119585401322</c:v>
                </c:pt>
                <c:pt idx="114">
                  <c:v>0.77381972830181667</c:v>
                </c:pt>
                <c:pt idx="115">
                  <c:v>1.7210514151437621</c:v>
                </c:pt>
                <c:pt idx="116">
                  <c:v>2.0282831019856928</c:v>
                </c:pt>
                <c:pt idx="117">
                  <c:v>2.7355147888276292</c:v>
                </c:pt>
                <c:pt idx="118">
                  <c:v>4.3327464756695804</c:v>
                </c:pt>
                <c:pt idx="119">
                  <c:v>6.5199781625115349</c:v>
                </c:pt>
                <c:pt idx="120">
                  <c:v>4.67720984935346</c:v>
                </c:pt>
                <c:pt idx="121">
                  <c:v>5.3444415361954043</c:v>
                </c:pt>
                <c:pt idx="122">
                  <c:v>1.9116732230373259</c:v>
                </c:pt>
                <c:pt idx="123">
                  <c:v>0.9489049098793032</c:v>
                </c:pt>
                <c:pt idx="124">
                  <c:v>4.5261365967212441</c:v>
                </c:pt>
                <c:pt idx="125">
                  <c:v>10.173368283563178</c:v>
                </c:pt>
                <c:pt idx="126">
                  <c:v>10.410599970405116</c:v>
                </c:pt>
                <c:pt idx="127">
                  <c:v>18.407831657247044</c:v>
                </c:pt>
                <c:pt idx="128">
                  <c:v>15.225063344088994</c:v>
                </c:pt>
                <c:pt idx="129">
                  <c:v>18.932295030930959</c:v>
                </c:pt>
                <c:pt idx="130">
                  <c:v>23.659526717772877</c:v>
                </c:pt>
                <c:pt idx="131">
                  <c:v>24.186758404614807</c:v>
                </c:pt>
                <c:pt idx="132">
                  <c:v>19.043990091456749</c:v>
                </c:pt>
                <c:pt idx="133">
                  <c:v>17.701221778298702</c:v>
                </c:pt>
                <c:pt idx="134">
                  <c:v>13.598453465140636</c:v>
                </c:pt>
                <c:pt idx="135">
                  <c:v>12.805685151982601</c:v>
                </c:pt>
                <c:pt idx="136">
                  <c:v>10.572916838824511</c:v>
                </c:pt>
                <c:pt idx="137">
                  <c:v>21.970148525666474</c:v>
                </c:pt>
                <c:pt idx="138">
                  <c:v>18.697380212508421</c:v>
                </c:pt>
                <c:pt idx="139">
                  <c:v>16.444611899350349</c:v>
                </c:pt>
                <c:pt idx="140">
                  <c:v>10.431843586192315</c:v>
                </c:pt>
                <c:pt idx="141">
                  <c:v>11.209075273034216</c:v>
                </c:pt>
                <c:pt idx="142">
                  <c:v>13.176306959876172</c:v>
                </c:pt>
                <c:pt idx="143">
                  <c:v>10.093538646718144</c:v>
                </c:pt>
                <c:pt idx="144">
                  <c:v>11.410770333560066</c:v>
                </c:pt>
                <c:pt idx="145">
                  <c:v>11.978002020402016</c:v>
                </c:pt>
                <c:pt idx="146">
                  <c:v>17.275233707243927</c:v>
                </c:pt>
                <c:pt idx="147">
                  <c:v>14.292465394085895</c:v>
                </c:pt>
                <c:pt idx="148">
                  <c:v>15.299697080927842</c:v>
                </c:pt>
                <c:pt idx="149">
                  <c:v>18.26692876776977</c:v>
                </c:pt>
                <c:pt idx="150">
                  <c:v>18.924160454611695</c:v>
                </c:pt>
                <c:pt idx="151">
                  <c:v>15.701392141453653</c:v>
                </c:pt>
                <c:pt idx="152">
                  <c:v>14.398623828295598</c:v>
                </c:pt>
                <c:pt idx="153">
                  <c:v>10.675855515137528</c:v>
                </c:pt>
                <c:pt idx="154">
                  <c:v>14.413087201979494</c:v>
                </c:pt>
                <c:pt idx="155">
                  <c:v>14.010318888821416</c:v>
                </c:pt>
                <c:pt idx="156">
                  <c:v>13.017550575663364</c:v>
                </c:pt>
                <c:pt idx="157">
                  <c:v>14.394782262505316</c:v>
                </c:pt>
                <c:pt idx="158">
                  <c:v>20.552013949347241</c:v>
                </c:pt>
                <c:pt idx="159">
                  <c:v>17.6092456361892</c:v>
                </c:pt>
                <c:pt idx="160">
                  <c:v>19.11647732303112</c:v>
                </c:pt>
                <c:pt idx="161">
                  <c:v>18.143709009873078</c:v>
                </c:pt>
                <c:pt idx="162">
                  <c:v>18.930940696715027</c:v>
                </c:pt>
                <c:pt idx="163">
                  <c:v>20.53817238355694</c:v>
                </c:pt>
                <c:pt idx="164">
                  <c:v>24.965404070398904</c:v>
                </c:pt>
                <c:pt idx="165">
                  <c:v>22.532635757240826</c:v>
                </c:pt>
                <c:pt idx="166">
                  <c:v>22.279867444082782</c:v>
                </c:pt>
                <c:pt idx="167">
                  <c:v>24.397099130924744</c:v>
                </c:pt>
                <c:pt idx="168">
                  <c:v>26.464330817766665</c:v>
                </c:pt>
                <c:pt idx="169">
                  <c:v>27.731562504608576</c:v>
                </c:pt>
                <c:pt idx="170">
                  <c:v>19.218794191450542</c:v>
                </c:pt>
                <c:pt idx="171">
                  <c:v>15.206025878292479</c:v>
                </c:pt>
                <c:pt idx="172">
                  <c:v>7.6232575651344234</c:v>
                </c:pt>
                <c:pt idx="173">
                  <c:v>13.220489251976375</c:v>
                </c:pt>
                <c:pt idx="174">
                  <c:v>8.2077209388182837</c:v>
                </c:pt>
                <c:pt idx="175">
                  <c:v>4.9149526256602485</c:v>
                </c:pt>
                <c:pt idx="176">
                  <c:v>3.9121843125022053</c:v>
                </c:pt>
                <c:pt idx="177">
                  <c:v>6.2294159993441269</c:v>
                </c:pt>
                <c:pt idx="178">
                  <c:v>1.9766476861860838</c:v>
                </c:pt>
                <c:pt idx="179">
                  <c:v>-1.8261206269719992</c:v>
                </c:pt>
                <c:pt idx="180">
                  <c:v>-4.8588889401300435</c:v>
                </c:pt>
                <c:pt idx="181">
                  <c:v>-4.9316572532880798</c:v>
                </c:pt>
                <c:pt idx="182">
                  <c:v>3.1555744335538236</c:v>
                </c:pt>
                <c:pt idx="183">
                  <c:v>-3.6471938796042025</c:v>
                </c:pt>
                <c:pt idx="184">
                  <c:v>-2.9899621927622775</c:v>
                </c:pt>
                <c:pt idx="185">
                  <c:v>0.43726949407965776</c:v>
                </c:pt>
                <c:pt idx="186">
                  <c:v>4.0345011809216089</c:v>
                </c:pt>
                <c:pt idx="187">
                  <c:v>2.2317328677635544</c:v>
                </c:pt>
                <c:pt idx="188">
                  <c:v>2.088964554605468</c:v>
                </c:pt>
                <c:pt idx="189">
                  <c:v>5.366196241447426</c:v>
                </c:pt>
                <c:pt idx="190">
                  <c:v>0.21342792828937718</c:v>
                </c:pt>
                <c:pt idx="191">
                  <c:v>3.5806596151313386</c:v>
                </c:pt>
                <c:pt idx="192">
                  <c:v>-1.7221086980267444</c:v>
                </c:pt>
                <c:pt idx="193">
                  <c:v>2.7151229888151818</c:v>
                </c:pt>
                <c:pt idx="194">
                  <c:v>2.1223546756571352</c:v>
                </c:pt>
                <c:pt idx="195">
                  <c:v>6.5795863624991</c:v>
                </c:pt>
                <c:pt idx="196">
                  <c:v>14.056818049341047</c:v>
                </c:pt>
                <c:pt idx="197">
                  <c:v>13.744049736182973</c:v>
                </c:pt>
                <c:pt idx="198">
                  <c:v>9.4112814230248887</c:v>
                </c:pt>
                <c:pt idx="199">
                  <c:v>7.8085131098668512</c:v>
                </c:pt>
                <c:pt idx="200">
                  <c:v>4.1757447967087842</c:v>
                </c:pt>
                <c:pt idx="201">
                  <c:v>0.55297648355073648</c:v>
                </c:pt>
                <c:pt idx="202">
                  <c:v>0.70020817039267058</c:v>
                </c:pt>
                <c:pt idx="203">
                  <c:v>-1.2425601427653987</c:v>
                </c:pt>
                <c:pt idx="204">
                  <c:v>-2.0153284559234521</c:v>
                </c:pt>
                <c:pt idx="205">
                  <c:v>-0.95809676908149299</c:v>
                </c:pt>
                <c:pt idx="206">
                  <c:v>-1.1708650822395725</c:v>
                </c:pt>
                <c:pt idx="207">
                  <c:v>2.4563666046023513</c:v>
                </c:pt>
                <c:pt idx="208">
                  <c:v>-4.066401708555702</c:v>
                </c:pt>
                <c:pt idx="209">
                  <c:v>-1.9991700217137236</c:v>
                </c:pt>
                <c:pt idx="210">
                  <c:v>-11.081938334871779</c:v>
                </c:pt>
                <c:pt idx="211">
                  <c:v>-13.014706648029858</c:v>
                </c:pt>
                <c:pt idx="212">
                  <c:v>-11.157474961187944</c:v>
                </c:pt>
                <c:pt idx="213">
                  <c:v>-1.8602432743459758</c:v>
                </c:pt>
                <c:pt idx="214">
                  <c:v>1.8369884124959697</c:v>
                </c:pt>
                <c:pt idx="215">
                  <c:v>0.96422009933792197</c:v>
                </c:pt>
                <c:pt idx="216">
                  <c:v>-7.7585482138201485</c:v>
                </c:pt>
                <c:pt idx="217">
                  <c:v>-13.541316526978221</c:v>
                </c:pt>
                <c:pt idx="218">
                  <c:v>-8.7640848401362632</c:v>
                </c:pt>
                <c:pt idx="219">
                  <c:v>-10.466853153294323</c:v>
                </c:pt>
                <c:pt idx="220">
                  <c:v>-9.8796214664523916</c:v>
                </c:pt>
                <c:pt idx="221">
                  <c:v>-10.112389779610425</c:v>
                </c:pt>
                <c:pt idx="222">
                  <c:v>-10.22515809276851</c:v>
                </c:pt>
                <c:pt idx="223">
                  <c:v>-12.077926405926547</c:v>
                </c:pt>
                <c:pt idx="224">
                  <c:v>-11.84069471908461</c:v>
                </c:pt>
                <c:pt idx="225">
                  <c:v>-13.06346303224268</c:v>
                </c:pt>
                <c:pt idx="226">
                  <c:v>-13.456231345400766</c:v>
                </c:pt>
                <c:pt idx="227">
                  <c:v>-12.818999658558795</c:v>
                </c:pt>
                <c:pt idx="228">
                  <c:v>-9.8117679717168471</c:v>
                </c:pt>
                <c:pt idx="229">
                  <c:v>-9.6345362848748834</c:v>
                </c:pt>
                <c:pt idx="230">
                  <c:v>-11.347304598032963</c:v>
                </c:pt>
                <c:pt idx="231">
                  <c:v>-9.0900729111910437</c:v>
                </c:pt>
                <c:pt idx="232">
                  <c:v>-10.252841224349083</c:v>
                </c:pt>
                <c:pt idx="233">
                  <c:v>-11.435609537507133</c:v>
                </c:pt>
                <c:pt idx="234">
                  <c:v>-12.988377850665188</c:v>
                </c:pt>
                <c:pt idx="235">
                  <c:v>-13.561146163823253</c:v>
                </c:pt>
                <c:pt idx="236">
                  <c:v>-12.94391447698132</c:v>
                </c:pt>
                <c:pt idx="237">
                  <c:v>-16.936682790139372</c:v>
                </c:pt>
                <c:pt idx="238">
                  <c:v>-17.419451103297433</c:v>
                </c:pt>
                <c:pt idx="239">
                  <c:v>-17.012219416455508</c:v>
                </c:pt>
                <c:pt idx="240">
                  <c:v>-15.324987729613554</c:v>
                </c:pt>
                <c:pt idx="241">
                  <c:v>-15.257756042771632</c:v>
                </c:pt>
                <c:pt idx="242">
                  <c:v>-11.810524355929658</c:v>
                </c:pt>
                <c:pt idx="243">
                  <c:v>-12.403292669087705</c:v>
                </c:pt>
                <c:pt idx="244">
                  <c:v>-14.466060982245779</c:v>
                </c:pt>
                <c:pt idx="245">
                  <c:v>-14.578829295403864</c:v>
                </c:pt>
                <c:pt idx="246">
                  <c:v>-14.9015976085619</c:v>
                </c:pt>
                <c:pt idx="247">
                  <c:v>-16.314365921719968</c:v>
                </c:pt>
                <c:pt idx="248">
                  <c:v>-17.28713423487801</c:v>
                </c:pt>
                <c:pt idx="249">
                  <c:v>-12.059902548036092</c:v>
                </c:pt>
                <c:pt idx="250">
                  <c:v>-10.502670861194161</c:v>
                </c:pt>
                <c:pt idx="251">
                  <c:v>-12.65543917435221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D3-46A3-BC6F-4736EFB52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94735"/>
        <c:axId val="1043032991"/>
      </c:scatterChart>
      <c:valAx>
        <c:axId val="110499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032991"/>
        <c:crosses val="autoZero"/>
        <c:crossBetween val="midCat"/>
      </c:valAx>
      <c:valAx>
        <c:axId val="104303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9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</a:t>
            </a:r>
            <a:r>
              <a:rPr lang="en-US" baseline="0"/>
              <a:t> vs Period NFLX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Part3!$B$3:$B$254</c:f>
              <c:numCache>
                <c:formatCode>General</c:formatCode>
                <c:ptCount val="2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</c:numCache>
            </c:numRef>
          </c:xVal>
          <c:yVal>
            <c:numRef>
              <c:f>Part3!$J$3:$J$254</c:f>
              <c:numCache>
                <c:formatCode>0.00</c:formatCode>
                <c:ptCount val="252"/>
                <c:pt idx="0">
                  <c:v>-16.1936884371666</c:v>
                </c:pt>
                <c:pt idx="1">
                  <c:v>-20.90409413228565</c:v>
                </c:pt>
                <c:pt idx="2">
                  <c:v>-11.774499827404668</c:v>
                </c:pt>
                <c:pt idx="3">
                  <c:v>-17.65490552252362</c:v>
                </c:pt>
                <c:pt idx="4">
                  <c:v>-9.9453112176426544</c:v>
                </c:pt>
                <c:pt idx="5">
                  <c:v>-14.345716912761645</c:v>
                </c:pt>
                <c:pt idx="6">
                  <c:v>-21.756122607880684</c:v>
                </c:pt>
                <c:pt idx="7">
                  <c:v>-12.686528302999704</c:v>
                </c:pt>
                <c:pt idx="8">
                  <c:v>-13.716933998118748</c:v>
                </c:pt>
                <c:pt idx="9">
                  <c:v>-14.13733969323772</c:v>
                </c:pt>
                <c:pt idx="10">
                  <c:v>-15.387745388356734</c:v>
                </c:pt>
                <c:pt idx="11">
                  <c:v>-15.138151083475748</c:v>
                </c:pt>
                <c:pt idx="12">
                  <c:v>-17.498556778594775</c:v>
                </c:pt>
                <c:pt idx="13">
                  <c:v>-30.408962473713814</c:v>
                </c:pt>
                <c:pt idx="14">
                  <c:v>-7.6093681688328161</c:v>
                </c:pt>
                <c:pt idx="15">
                  <c:v>-4.849773863951782</c:v>
                </c:pt>
                <c:pt idx="16">
                  <c:v>-15.930179559070837</c:v>
                </c:pt>
                <c:pt idx="17">
                  <c:v>-11.090585254189875</c:v>
                </c:pt>
                <c:pt idx="18">
                  <c:v>-17.250990949308857</c:v>
                </c:pt>
                <c:pt idx="19">
                  <c:v>-13.471396644427898</c:v>
                </c:pt>
                <c:pt idx="20">
                  <c:v>-16.921802339546957</c:v>
                </c:pt>
                <c:pt idx="21">
                  <c:v>-4.8122080346659004</c:v>
                </c:pt>
                <c:pt idx="22">
                  <c:v>5.3973862702150655</c:v>
                </c:pt>
                <c:pt idx="23">
                  <c:v>5.2569805750960654</c:v>
                </c:pt>
                <c:pt idx="24">
                  <c:v>1.7365748799770131</c:v>
                </c:pt>
                <c:pt idx="25">
                  <c:v>0.75616918485798124</c:v>
                </c:pt>
                <c:pt idx="26">
                  <c:v>4.2557634897389676</c:v>
                </c:pt>
                <c:pt idx="27">
                  <c:v>6.0753577946199471</c:v>
                </c:pt>
                <c:pt idx="28">
                  <c:v>11.594952099500972</c:v>
                </c:pt>
                <c:pt idx="29">
                  <c:v>12.184546404381933</c:v>
                </c:pt>
                <c:pt idx="30">
                  <c:v>10.384140709262908</c:v>
                </c:pt>
                <c:pt idx="31">
                  <c:v>16.963735014143879</c:v>
                </c:pt>
                <c:pt idx="32">
                  <c:v>14.573329319024879</c:v>
                </c:pt>
                <c:pt idx="33">
                  <c:v>13.582923623905856</c:v>
                </c:pt>
                <c:pt idx="34">
                  <c:v>6.8525179287868809</c:v>
                </c:pt>
                <c:pt idx="35">
                  <c:v>-5.3178877663321487</c:v>
                </c:pt>
                <c:pt idx="36">
                  <c:v>-14.728293461451187</c:v>
                </c:pt>
                <c:pt idx="37">
                  <c:v>3.6213008434298217</c:v>
                </c:pt>
                <c:pt idx="38">
                  <c:v>-4.7091048516892329</c:v>
                </c:pt>
                <c:pt idx="39">
                  <c:v>-8.1895105468082647</c:v>
                </c:pt>
                <c:pt idx="40">
                  <c:v>3.0300837580727489</c:v>
                </c:pt>
                <c:pt idx="41">
                  <c:v>-10.050321937046249</c:v>
                </c:pt>
                <c:pt idx="42">
                  <c:v>4.1692723678347647</c:v>
                </c:pt>
                <c:pt idx="43">
                  <c:v>-7.6411333272843081</c:v>
                </c:pt>
                <c:pt idx="44">
                  <c:v>-12.251539022403279</c:v>
                </c:pt>
                <c:pt idx="45">
                  <c:v>-35.531944717522322</c:v>
                </c:pt>
                <c:pt idx="46">
                  <c:v>-18.69235041264136</c:v>
                </c:pt>
                <c:pt idx="47">
                  <c:v>-33.702756107760308</c:v>
                </c:pt>
                <c:pt idx="48">
                  <c:v>-69.173161802879349</c:v>
                </c:pt>
                <c:pt idx="49">
                  <c:v>-48.923567497998363</c:v>
                </c:pt>
                <c:pt idx="50">
                  <c:v>-87.183973193117424</c:v>
                </c:pt>
                <c:pt idx="51">
                  <c:v>-67.074378888236424</c:v>
                </c:pt>
                <c:pt idx="52">
                  <c:v>-72.154784583355422</c:v>
                </c:pt>
                <c:pt idx="53">
                  <c:v>-56.395190278474502</c:v>
                </c:pt>
                <c:pt idx="54">
                  <c:v>-56.395595973593458</c:v>
                </c:pt>
                <c:pt idx="55">
                  <c:v>-29.756001668712486</c:v>
                </c:pt>
                <c:pt idx="56">
                  <c:v>-33.506407363831499</c:v>
                </c:pt>
                <c:pt idx="57">
                  <c:v>-49.236813058950531</c:v>
                </c:pt>
                <c:pt idx="58">
                  <c:v>-29.437218754069534</c:v>
                </c:pt>
                <c:pt idx="59">
                  <c:v>-36.107624449188506</c:v>
                </c:pt>
                <c:pt idx="60">
                  <c:v>-23.068030144307556</c:v>
                </c:pt>
                <c:pt idx="61">
                  <c:v>-19.328435839426561</c:v>
                </c:pt>
                <c:pt idx="62">
                  <c:v>-31.548841534545602</c:v>
                </c:pt>
                <c:pt idx="63">
                  <c:v>-26.349247229664627</c:v>
                </c:pt>
                <c:pt idx="64">
                  <c:v>-35.469652924783645</c:v>
                </c:pt>
                <c:pt idx="65">
                  <c:v>-18.070058619902682</c:v>
                </c:pt>
                <c:pt idx="66">
                  <c:v>-26.550464315021657</c:v>
                </c:pt>
                <c:pt idx="67">
                  <c:v>-28.51087001014065</c:v>
                </c:pt>
                <c:pt idx="68">
                  <c:v>-29.711275705259652</c:v>
                </c:pt>
                <c:pt idx="69">
                  <c:v>-4.5116814003786772</c:v>
                </c:pt>
                <c:pt idx="70">
                  <c:v>11.517912904502282</c:v>
                </c:pt>
                <c:pt idx="71">
                  <c:v>23.917507209383245</c:v>
                </c:pt>
                <c:pt idx="72">
                  <c:v>35.537101514264293</c:v>
                </c:pt>
                <c:pt idx="73">
                  <c:v>18.526695819145232</c:v>
                </c:pt>
                <c:pt idx="74">
                  <c:v>32.256290124026236</c:v>
                </c:pt>
                <c:pt idx="75">
                  <c:v>27.795884428907186</c:v>
                </c:pt>
                <c:pt idx="76">
                  <c:v>14.585478733788193</c:v>
                </c:pt>
                <c:pt idx="77">
                  <c:v>19.065073038669141</c:v>
                </c:pt>
                <c:pt idx="78">
                  <c:v>16.554667343550136</c:v>
                </c:pt>
                <c:pt idx="79">
                  <c:v>12.144261648431154</c:v>
                </c:pt>
                <c:pt idx="80">
                  <c:v>-6.2061440466878821</c:v>
                </c:pt>
                <c:pt idx="81">
                  <c:v>1.0534502581930951</c:v>
                </c:pt>
                <c:pt idx="82">
                  <c:v>8.2130445630741065</c:v>
                </c:pt>
                <c:pt idx="83">
                  <c:v>2.8326388679550405</c:v>
                </c:pt>
                <c:pt idx="84">
                  <c:v>14.912233172836068</c:v>
                </c:pt>
                <c:pt idx="85">
                  <c:v>10.641827477717072</c:v>
                </c:pt>
                <c:pt idx="86">
                  <c:v>19.421421782598031</c:v>
                </c:pt>
                <c:pt idx="87">
                  <c:v>20.891016087478988</c:v>
                </c:pt>
                <c:pt idx="88">
                  <c:v>19.110610392360002</c:v>
                </c:pt>
                <c:pt idx="89">
                  <c:v>23.280204697240947</c:v>
                </c:pt>
                <c:pt idx="90">
                  <c:v>13.779799002121933</c:v>
                </c:pt>
                <c:pt idx="91">
                  <c:v>19.429393307002897</c:v>
                </c:pt>
                <c:pt idx="92">
                  <c:v>22.308987611883936</c:v>
                </c:pt>
                <c:pt idx="93">
                  <c:v>33.74858191676492</c:v>
                </c:pt>
                <c:pt idx="94">
                  <c:v>31.338176221645881</c:v>
                </c:pt>
                <c:pt idx="95">
                  <c:v>28.997770526526892</c:v>
                </c:pt>
                <c:pt idx="96">
                  <c:v>24.827364831407863</c:v>
                </c:pt>
                <c:pt idx="97">
                  <c:v>12.606959136288879</c:v>
                </c:pt>
                <c:pt idx="98">
                  <c:v>4.8765534411698468</c:v>
                </c:pt>
                <c:pt idx="99">
                  <c:v>-10.47385225394919</c:v>
                </c:pt>
                <c:pt idx="100">
                  <c:v>-6.1542579490682101</c:v>
                </c:pt>
                <c:pt idx="101">
                  <c:v>-13.404663644187224</c:v>
                </c:pt>
                <c:pt idx="102">
                  <c:v>-7.9150693393062284</c:v>
                </c:pt>
                <c:pt idx="103">
                  <c:v>-2.5254750344252557</c:v>
                </c:pt>
                <c:pt idx="104">
                  <c:v>-1.9358807295442944</c:v>
                </c:pt>
                <c:pt idx="105">
                  <c:v>-8.0762864246632375</c:v>
                </c:pt>
                <c:pt idx="106">
                  <c:v>-16.516692119782306</c:v>
                </c:pt>
                <c:pt idx="107">
                  <c:v>-12.047097814901292</c:v>
                </c:pt>
                <c:pt idx="108">
                  <c:v>-12.957503510020331</c:v>
                </c:pt>
                <c:pt idx="109">
                  <c:v>0.80209079486070323</c:v>
                </c:pt>
                <c:pt idx="110">
                  <c:v>0.43168509974168501</c:v>
                </c:pt>
                <c:pt idx="111">
                  <c:v>-9.2887205953773559</c:v>
                </c:pt>
                <c:pt idx="112">
                  <c:v>-17.57912629049639</c:v>
                </c:pt>
                <c:pt idx="113">
                  <c:v>-10.949531985615408</c:v>
                </c:pt>
                <c:pt idx="114">
                  <c:v>-1.1199376807344379</c:v>
                </c:pt>
                <c:pt idx="115">
                  <c:v>9.7196566241465234</c:v>
                </c:pt>
                <c:pt idx="116">
                  <c:v>11.019250929027521</c:v>
                </c:pt>
                <c:pt idx="117">
                  <c:v>14.068845233908576</c:v>
                </c:pt>
                <c:pt idx="118">
                  <c:v>27.588439538789544</c:v>
                </c:pt>
                <c:pt idx="119">
                  <c:v>25.008033843670489</c:v>
                </c:pt>
                <c:pt idx="120">
                  <c:v>15.797628148551496</c:v>
                </c:pt>
                <c:pt idx="121">
                  <c:v>23.057222453432473</c:v>
                </c:pt>
                <c:pt idx="122">
                  <c:v>-0.25318324168654271</c:v>
                </c:pt>
                <c:pt idx="123">
                  <c:v>2.7864110631944641</c:v>
                </c:pt>
                <c:pt idx="124">
                  <c:v>9.7860053680754504</c:v>
                </c:pt>
                <c:pt idx="125">
                  <c:v>39.585599672956391</c:v>
                </c:pt>
                <c:pt idx="126">
                  <c:v>30.035193977837366</c:v>
                </c:pt>
                <c:pt idx="127">
                  <c:v>46.154788282718357</c:v>
                </c:pt>
                <c:pt idx="128">
                  <c:v>44.704382587599355</c:v>
                </c:pt>
                <c:pt idx="129">
                  <c:v>53.523976892480277</c:v>
                </c:pt>
                <c:pt idx="130">
                  <c:v>57.703571197361327</c:v>
                </c:pt>
                <c:pt idx="131">
                  <c:v>97.87316550224233</c:v>
                </c:pt>
                <c:pt idx="132">
                  <c:v>73.842759807123286</c:v>
                </c:pt>
                <c:pt idx="133">
                  <c:v>72.422354112004257</c:v>
                </c:pt>
                <c:pt idx="134">
                  <c:v>70.001948416885227</c:v>
                </c:pt>
                <c:pt idx="135">
                  <c:v>73.331542721766255</c:v>
                </c:pt>
                <c:pt idx="136">
                  <c:v>38.131137026647252</c:v>
                </c:pt>
                <c:pt idx="137">
                  <c:v>46.750731331528243</c:v>
                </c:pt>
                <c:pt idx="138">
                  <c:v>33.640325636409216</c:v>
                </c:pt>
                <c:pt idx="139">
                  <c:v>32.559919941290161</c:v>
                </c:pt>
                <c:pt idx="140">
                  <c:v>19.519514246171127</c:v>
                </c:pt>
                <c:pt idx="141">
                  <c:v>21.589108551052107</c:v>
                </c:pt>
                <c:pt idx="142">
                  <c:v>35.98870285593307</c:v>
                </c:pt>
                <c:pt idx="143">
                  <c:v>28.048297160814116</c:v>
                </c:pt>
                <c:pt idx="144">
                  <c:v>23.217891465695118</c:v>
                </c:pt>
                <c:pt idx="145">
                  <c:v>23.737485770576086</c:v>
                </c:pt>
                <c:pt idx="146">
                  <c:v>26.017080075457045</c:v>
                </c:pt>
                <c:pt idx="147">
                  <c:v>34.956674380338086</c:v>
                </c:pt>
                <c:pt idx="148">
                  <c:v>45.176268685219043</c:v>
                </c:pt>
                <c:pt idx="149">
                  <c:v>36.845862990100045</c:v>
                </c:pt>
                <c:pt idx="150">
                  <c:v>43.01545729498099</c:v>
                </c:pt>
                <c:pt idx="151">
                  <c:v>27.865051599861999</c:v>
                </c:pt>
                <c:pt idx="152">
                  <c:v>15.714645904742952</c:v>
                </c:pt>
                <c:pt idx="153">
                  <c:v>-1.535759790376062</c:v>
                </c:pt>
                <c:pt idx="154">
                  <c:v>6.2038345145049334</c:v>
                </c:pt>
                <c:pt idx="155">
                  <c:v>11.263428819385922</c:v>
                </c:pt>
                <c:pt idx="156">
                  <c:v>11.81302312426692</c:v>
                </c:pt>
                <c:pt idx="157">
                  <c:v>10.682617429147911</c:v>
                </c:pt>
                <c:pt idx="158">
                  <c:v>19.402211734028867</c:v>
                </c:pt>
                <c:pt idx="159">
                  <c:v>11.261806038909867</c:v>
                </c:pt>
                <c:pt idx="160">
                  <c:v>23.831400343790847</c:v>
                </c:pt>
                <c:pt idx="161">
                  <c:v>17.440994648671847</c:v>
                </c:pt>
                <c:pt idx="162">
                  <c:v>13.140588953552822</c:v>
                </c:pt>
                <c:pt idx="163">
                  <c:v>14.110183258433779</c:v>
                </c:pt>
                <c:pt idx="164">
                  <c:v>70.259777563314742</c:v>
                </c:pt>
                <c:pt idx="165">
                  <c:v>48.199371868195726</c:v>
                </c:pt>
                <c:pt idx="166">
                  <c:v>45.018966173076706</c:v>
                </c:pt>
                <c:pt idx="167">
                  <c:v>49.88856047795764</c:v>
                </c:pt>
                <c:pt idx="168">
                  <c:v>76.078154782838624</c:v>
                </c:pt>
                <c:pt idx="169">
                  <c:v>71.567749087719733</c:v>
                </c:pt>
                <c:pt idx="170">
                  <c:v>43.677343392600676</c:v>
                </c:pt>
                <c:pt idx="171">
                  <c:v>33.176937697481605</c:v>
                </c:pt>
                <c:pt idx="172">
                  <c:v>23.346532002362665</c:v>
                </c:pt>
                <c:pt idx="173">
                  <c:v>15.716126307243655</c:v>
                </c:pt>
                <c:pt idx="174">
                  <c:v>-4.6042793878753514</c:v>
                </c:pt>
                <c:pt idx="175">
                  <c:v>-4.0446850829944196</c:v>
                </c:pt>
                <c:pt idx="176">
                  <c:v>-10.615090778113426</c:v>
                </c:pt>
                <c:pt idx="177">
                  <c:v>8.3145035267675667</c:v>
                </c:pt>
                <c:pt idx="178">
                  <c:v>-4.6159021683514538</c:v>
                </c:pt>
                <c:pt idx="179">
                  <c:v>-19.076307863470504</c:v>
                </c:pt>
                <c:pt idx="180">
                  <c:v>-20.116713558589538</c:v>
                </c:pt>
                <c:pt idx="181">
                  <c:v>-3.527119253708463</c:v>
                </c:pt>
                <c:pt idx="182">
                  <c:v>-0.50752494882749488</c:v>
                </c:pt>
                <c:pt idx="183">
                  <c:v>-21.867930643946522</c:v>
                </c:pt>
                <c:pt idx="184">
                  <c:v>-20.19833633906552</c:v>
                </c:pt>
                <c:pt idx="185">
                  <c:v>-11.198742034184534</c:v>
                </c:pt>
                <c:pt idx="186">
                  <c:v>-4.2291477293035769</c:v>
                </c:pt>
                <c:pt idx="187">
                  <c:v>-2.199553424422561</c:v>
                </c:pt>
                <c:pt idx="188">
                  <c:v>3.5500408804583685</c:v>
                </c:pt>
                <c:pt idx="189">
                  <c:v>30.229635185339362</c:v>
                </c:pt>
                <c:pt idx="190">
                  <c:v>4.979229490220348</c:v>
                </c:pt>
                <c:pt idx="191">
                  <c:v>21.768823795101298</c:v>
                </c:pt>
                <c:pt idx="192">
                  <c:v>6.1884180999823002</c:v>
                </c:pt>
                <c:pt idx="193">
                  <c:v>34.178012404863239</c:v>
                </c:pt>
                <c:pt idx="194">
                  <c:v>30.507606709744266</c:v>
                </c:pt>
                <c:pt idx="195">
                  <c:v>37.357201014625332</c:v>
                </c:pt>
                <c:pt idx="196">
                  <c:v>36.926795319506198</c:v>
                </c:pt>
                <c:pt idx="197">
                  <c:v>50.406389624387316</c:v>
                </c:pt>
                <c:pt idx="198">
                  <c:v>36.965983929268305</c:v>
                </c:pt>
                <c:pt idx="199">
                  <c:v>36.655578234149289</c:v>
                </c:pt>
                <c:pt idx="200">
                  <c:v>24.705172539030173</c:v>
                </c:pt>
                <c:pt idx="201">
                  <c:v>23.834766843911211</c:v>
                </c:pt>
                <c:pt idx="202">
                  <c:v>17.734361148792118</c:v>
                </c:pt>
                <c:pt idx="203">
                  <c:v>-19.436044546326855</c:v>
                </c:pt>
                <c:pt idx="204">
                  <c:v>-24.056450241445873</c:v>
                </c:pt>
                <c:pt idx="205">
                  <c:v>-21.806855936564943</c:v>
                </c:pt>
                <c:pt idx="206">
                  <c:v>-22.647261631683932</c:v>
                </c:pt>
                <c:pt idx="207">
                  <c:v>-22.757667326802903</c:v>
                </c:pt>
                <c:pt idx="208">
                  <c:v>-26.248073021921982</c:v>
                </c:pt>
                <c:pt idx="209">
                  <c:v>-9.0784787170410368</c:v>
                </c:pt>
                <c:pt idx="210">
                  <c:v>-38.348884412159919</c:v>
                </c:pt>
                <c:pt idx="211">
                  <c:v>-30.769290107278948</c:v>
                </c:pt>
                <c:pt idx="212">
                  <c:v>-28.469695802397951</c:v>
                </c:pt>
                <c:pt idx="213">
                  <c:v>-19.540101497517014</c:v>
                </c:pt>
                <c:pt idx="214">
                  <c:v>-3.530507192636037</c:v>
                </c:pt>
                <c:pt idx="215">
                  <c:v>-3.3609128877550347</c:v>
                </c:pt>
                <c:pt idx="216">
                  <c:v>-48.391318582874078</c:v>
                </c:pt>
                <c:pt idx="217">
                  <c:v>-39.451724277993094</c:v>
                </c:pt>
                <c:pt idx="218">
                  <c:v>-29.732129973112137</c:v>
                </c:pt>
                <c:pt idx="219">
                  <c:v>-34.522535668231058</c:v>
                </c:pt>
                <c:pt idx="220">
                  <c:v>-39.252941363350089</c:v>
                </c:pt>
                <c:pt idx="221">
                  <c:v>-43.793347058469067</c:v>
                </c:pt>
                <c:pt idx="222">
                  <c:v>-43.063752753588119</c:v>
                </c:pt>
                <c:pt idx="223">
                  <c:v>-42.704158448707119</c:v>
                </c:pt>
                <c:pt idx="224">
                  <c:v>-40.624564143826149</c:v>
                </c:pt>
                <c:pt idx="225">
                  <c:v>-37.854969838945181</c:v>
                </c:pt>
                <c:pt idx="226">
                  <c:v>-50.27537553406421</c:v>
                </c:pt>
                <c:pt idx="227">
                  <c:v>-44.815781229183244</c:v>
                </c:pt>
                <c:pt idx="228">
                  <c:v>-43.496186924302265</c:v>
                </c:pt>
                <c:pt idx="229">
                  <c:v>-37.936592619421276</c:v>
                </c:pt>
                <c:pt idx="230">
                  <c:v>-39.396998314540326</c:v>
                </c:pt>
                <c:pt idx="231">
                  <c:v>-26.317404009659356</c:v>
                </c:pt>
                <c:pt idx="232">
                  <c:v>-28.317809704778369</c:v>
                </c:pt>
                <c:pt idx="233">
                  <c:v>-34.978215399897408</c:v>
                </c:pt>
                <c:pt idx="234">
                  <c:v>-34.988621095016413</c:v>
                </c:pt>
                <c:pt idx="235">
                  <c:v>-18.319026790135354</c:v>
                </c:pt>
                <c:pt idx="236">
                  <c:v>-22.239432485254383</c:v>
                </c:pt>
                <c:pt idx="237">
                  <c:v>-42.099838180373354</c:v>
                </c:pt>
                <c:pt idx="238">
                  <c:v>-35.410243875492426</c:v>
                </c:pt>
                <c:pt idx="239">
                  <c:v>-34.080649570611399</c:v>
                </c:pt>
                <c:pt idx="240">
                  <c:v>-15.681055265730492</c:v>
                </c:pt>
                <c:pt idx="241">
                  <c:v>-19.121460960849504</c:v>
                </c:pt>
                <c:pt idx="242">
                  <c:v>-14.871866655968461</c:v>
                </c:pt>
                <c:pt idx="243">
                  <c:v>-7.6022723510875494</c:v>
                </c:pt>
                <c:pt idx="244">
                  <c:v>-6.8526780462063925</c:v>
                </c:pt>
                <c:pt idx="245">
                  <c:v>-13.193083741325495</c:v>
                </c:pt>
                <c:pt idx="246">
                  <c:v>-15.573489436444447</c:v>
                </c:pt>
                <c:pt idx="247">
                  <c:v>-29.223895131563495</c:v>
                </c:pt>
                <c:pt idx="248">
                  <c:v>-30.534300826682511</c:v>
                </c:pt>
                <c:pt idx="249">
                  <c:v>-26.184706521801559</c:v>
                </c:pt>
                <c:pt idx="250">
                  <c:v>-15.235112216920584</c:v>
                </c:pt>
                <c:pt idx="251">
                  <c:v>-22.315517912039581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2F-4570-B38E-FA736F51A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994735"/>
        <c:axId val="1043032991"/>
      </c:scatterChart>
      <c:valAx>
        <c:axId val="110499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032991"/>
        <c:crosses val="autoZero"/>
        <c:crossBetween val="midCat"/>
      </c:valAx>
      <c:valAx>
        <c:axId val="104303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99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</a:t>
            </a:r>
            <a:r>
              <a:rPr lang="en-US" baseline="0"/>
              <a:t> Plot of Residuals AMZN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Part3!$U$3:$U$254</c:f>
              <c:numCache>
                <c:formatCode>0.0000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Part3!$U$3:$U$254</c:f>
              <c:numCache>
                <c:formatCode>0.0000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EE-4CB9-AB18-E58E1376A9B7}"/>
            </c:ext>
          </c:extLst>
        </c:ser>
        <c:ser>
          <c:idx val="0"/>
          <c:order val="1"/>
          <c:tx>
            <c:strRef>
              <c:f>Part3!$Q$2</c:f>
              <c:strCache>
                <c:ptCount val="1"/>
                <c:pt idx="0">
                  <c:v>AMZN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Part3!$U$3:$U$254</c:f>
              <c:numCache>
                <c:formatCode>0.0000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Part3!$Q$3:$Q$254</c:f>
              <c:numCache>
                <c:formatCode>0.00</c:formatCode>
                <c:ptCount val="252"/>
                <c:pt idx="0">
                  <c:v>-2.1527887118627214</c:v>
                </c:pt>
                <c:pt idx="1">
                  <c:v>-2.1477203079237057</c:v>
                </c:pt>
                <c:pt idx="2">
                  <c:v>-1.6843601294640738</c:v>
                </c:pt>
                <c:pt idx="3">
                  <c:v>-1.642884726543371</c:v>
                </c:pt>
                <c:pt idx="4">
                  <c:v>-1.5987126525460624</c:v>
                </c:pt>
                <c:pt idx="5">
                  <c:v>-1.5897403289297658</c:v>
                </c:pt>
                <c:pt idx="6">
                  <c:v>-1.5776647784042828</c:v>
                </c:pt>
                <c:pt idx="7">
                  <c:v>-1.5728653472315521</c:v>
                </c:pt>
                <c:pt idx="8">
                  <c:v>-1.5624191488839951</c:v>
                </c:pt>
                <c:pt idx="9">
                  <c:v>-1.552575401518927</c:v>
                </c:pt>
                <c:pt idx="10">
                  <c:v>-1.5456817502520781</c:v>
                </c:pt>
                <c:pt idx="11">
                  <c:v>-1.5306732157968412</c:v>
                </c:pt>
                <c:pt idx="12">
                  <c:v>-1.5117607616643223</c:v>
                </c:pt>
                <c:pt idx="13">
                  <c:v>-1.4888876401947106</c:v>
                </c:pt>
                <c:pt idx="14">
                  <c:v>-1.4880480941471714</c:v>
                </c:pt>
                <c:pt idx="15">
                  <c:v>-1.4746525819132912</c:v>
                </c:pt>
                <c:pt idx="16">
                  <c:v>-1.4724199965409777</c:v>
                </c:pt>
                <c:pt idx="17">
                  <c:v>-1.4584367988573754</c:v>
                </c:pt>
                <c:pt idx="18">
                  <c:v>-1.3985946451268321</c:v>
                </c:pt>
                <c:pt idx="19">
                  <c:v>-1.392458922289139</c:v>
                </c:pt>
                <c:pt idx="20">
                  <c:v>-1.3714281603158247</c:v>
                </c:pt>
                <c:pt idx="21">
                  <c:v>-1.3599550607728306</c:v>
                </c:pt>
                <c:pt idx="22">
                  <c:v>-1.334515875714702</c:v>
                </c:pt>
                <c:pt idx="23">
                  <c:v>-1.3304984607178016</c:v>
                </c:pt>
                <c:pt idx="24">
                  <c:v>-1.3202069576050055</c:v>
                </c:pt>
                <c:pt idx="25">
                  <c:v>-1.3077403989916097</c:v>
                </c:pt>
                <c:pt idx="26">
                  <c:v>-1.2376222898929368</c:v>
                </c:pt>
                <c:pt idx="27">
                  <c:v>-1.2358125903097732</c:v>
                </c:pt>
                <c:pt idx="28">
                  <c:v>-1.2280475152941552</c:v>
                </c:pt>
                <c:pt idx="29">
                  <c:v>-1.2147507328471279</c:v>
                </c:pt>
                <c:pt idx="30">
                  <c:v>-1.211662271470707</c:v>
                </c:pt>
                <c:pt idx="31">
                  <c:v>-1.1960497216091812</c:v>
                </c:pt>
                <c:pt idx="32">
                  <c:v>-1.1922025495917097</c:v>
                </c:pt>
                <c:pt idx="33">
                  <c:v>-1.1883413942533725</c:v>
                </c:pt>
                <c:pt idx="34">
                  <c:v>-1.1877529265917492</c:v>
                </c:pt>
                <c:pt idx="35">
                  <c:v>-1.1853500982400045</c:v>
                </c:pt>
                <c:pt idx="36">
                  <c:v>-1.1821489237558664</c:v>
                </c:pt>
                <c:pt idx="37">
                  <c:v>-1.1812922655398606</c:v>
                </c:pt>
                <c:pt idx="38">
                  <c:v>-1.1698922436132433</c:v>
                </c:pt>
                <c:pt idx="39">
                  <c:v>-1.1549653267763937</c:v>
                </c:pt>
                <c:pt idx="40">
                  <c:v>-1.131953840028582</c:v>
                </c:pt>
                <c:pt idx="41">
                  <c:v>-1.103173550784319</c:v>
                </c:pt>
                <c:pt idx="42">
                  <c:v>-1.1023433269506899</c:v>
                </c:pt>
                <c:pt idx="43">
                  <c:v>-1.1022601449085012</c:v>
                </c:pt>
                <c:pt idx="44">
                  <c:v>-1.1006152449859123</c:v>
                </c:pt>
                <c:pt idx="45">
                  <c:v>-1.080609819784234</c:v>
                </c:pt>
                <c:pt idx="46">
                  <c:v>-1.0778564010478191</c:v>
                </c:pt>
                <c:pt idx="47">
                  <c:v>-1.0701488559039103</c:v>
                </c:pt>
                <c:pt idx="48">
                  <c:v>-1.0436407875233009</c:v>
                </c:pt>
                <c:pt idx="49">
                  <c:v>-1.0355818697828207</c:v>
                </c:pt>
                <c:pt idx="50">
                  <c:v>-1.0182575679130854</c:v>
                </c:pt>
                <c:pt idx="51">
                  <c:v>-1.0113639166462338</c:v>
                </c:pt>
                <c:pt idx="52">
                  <c:v>-0.99862916747845554</c:v>
                </c:pt>
                <c:pt idx="53">
                  <c:v>-0.95849859622472822</c:v>
                </c:pt>
                <c:pt idx="54">
                  <c:v>-0.95522978744306564</c:v>
                </c:pt>
                <c:pt idx="55">
                  <c:v>-0.93569855237149124</c:v>
                </c:pt>
                <c:pt idx="56">
                  <c:v>-0.93317212427431795</c:v>
                </c:pt>
                <c:pt idx="57">
                  <c:v>-0.92288062116152159</c:v>
                </c:pt>
                <c:pt idx="58">
                  <c:v>-0.92070556566092099</c:v>
                </c:pt>
                <c:pt idx="59">
                  <c:v>-0.90163763408173747</c:v>
                </c:pt>
                <c:pt idx="60">
                  <c:v>-0.89544516358423143</c:v>
                </c:pt>
                <c:pt idx="61">
                  <c:v>-0.88759847095022615</c:v>
                </c:pt>
                <c:pt idx="62">
                  <c:v>-0.87927058044345818</c:v>
                </c:pt>
                <c:pt idx="63">
                  <c:v>-0.86827867877322407</c:v>
                </c:pt>
                <c:pt idx="64">
                  <c:v>-0.86239559874524707</c:v>
                </c:pt>
                <c:pt idx="65">
                  <c:v>-0.82958156454751464</c:v>
                </c:pt>
                <c:pt idx="66">
                  <c:v>-0.79983112176762095</c:v>
                </c:pt>
                <c:pt idx="67">
                  <c:v>-0.70806346975658208</c:v>
                </c:pt>
                <c:pt idx="68">
                  <c:v>-0.63165650700925147</c:v>
                </c:pt>
                <c:pt idx="69">
                  <c:v>-0.59474422240812874</c:v>
                </c:pt>
                <c:pt idx="70">
                  <c:v>-0.55867226606644671</c:v>
                </c:pt>
                <c:pt idx="71">
                  <c:v>-0.49922268484761723</c:v>
                </c:pt>
                <c:pt idx="72">
                  <c:v>-0.4618206623717252</c:v>
                </c:pt>
                <c:pt idx="73">
                  <c:v>-0.4540198307598175</c:v>
                </c:pt>
                <c:pt idx="74">
                  <c:v>-0.45007471116739045</c:v>
                </c:pt>
                <c:pt idx="75">
                  <c:v>-0.44343370271026278</c:v>
                </c:pt>
                <c:pt idx="76">
                  <c:v>-0.42596014892461681</c:v>
                </c:pt>
                <c:pt idx="77">
                  <c:v>-0.42099513587941012</c:v>
                </c:pt>
                <c:pt idx="78">
                  <c:v>-0.4207424930696928</c:v>
                </c:pt>
                <c:pt idx="79">
                  <c:v>-0.38458269357886687</c:v>
                </c:pt>
                <c:pt idx="80">
                  <c:v>-0.38151522326596904</c:v>
                </c:pt>
                <c:pt idx="81">
                  <c:v>-0.37927719457480036</c:v>
                </c:pt>
                <c:pt idx="82">
                  <c:v>-0.37213634381709182</c:v>
                </c:pt>
                <c:pt idx="83">
                  <c:v>-0.37110944262165713</c:v>
                </c:pt>
                <c:pt idx="84">
                  <c:v>-0.35681219336157077</c:v>
                </c:pt>
                <c:pt idx="85">
                  <c:v>-0.35620896016718334</c:v>
                </c:pt>
                <c:pt idx="86">
                  <c:v>-0.35530177982212191</c:v>
                </c:pt>
                <c:pt idx="87">
                  <c:v>-0.34265875269853868</c:v>
                </c:pt>
                <c:pt idx="88">
                  <c:v>-0.34250405746377416</c:v>
                </c:pt>
                <c:pt idx="89">
                  <c:v>-0.33789973922905053</c:v>
                </c:pt>
                <c:pt idx="90">
                  <c:v>-0.33285154414165646</c:v>
                </c:pt>
                <c:pt idx="91">
                  <c:v>-0.31365069060313161</c:v>
                </c:pt>
                <c:pt idx="92">
                  <c:v>-0.27426872556464593</c:v>
                </c:pt>
                <c:pt idx="93">
                  <c:v>-0.27287102513291661</c:v>
                </c:pt>
                <c:pt idx="94">
                  <c:v>-0.27207734010747608</c:v>
                </c:pt>
                <c:pt idx="95">
                  <c:v>-0.27124245516689177</c:v>
                </c:pt>
                <c:pt idx="96">
                  <c:v>-0.26817420264209402</c:v>
                </c:pt>
                <c:pt idx="97">
                  <c:v>-0.2581508900836843</c:v>
                </c:pt>
                <c:pt idx="98">
                  <c:v>-0.24328072090664518</c:v>
                </c:pt>
                <c:pt idx="99">
                  <c:v>-0.24293013052197246</c:v>
                </c:pt>
                <c:pt idx="100">
                  <c:v>-0.24020780727489094</c:v>
                </c:pt>
                <c:pt idx="101">
                  <c:v>-0.22336313885411072</c:v>
                </c:pt>
                <c:pt idx="102">
                  <c:v>-0.21459759702543255</c:v>
                </c:pt>
                <c:pt idx="103">
                  <c:v>-0.20972508823632485</c:v>
                </c:pt>
                <c:pt idx="104">
                  <c:v>-0.1911220245733323</c:v>
                </c:pt>
                <c:pt idx="105">
                  <c:v>-0.18714659170347572</c:v>
                </c:pt>
                <c:pt idx="106">
                  <c:v>-0.18392364394391339</c:v>
                </c:pt>
                <c:pt idx="107">
                  <c:v>-0.18244898700075052</c:v>
                </c:pt>
                <c:pt idx="108">
                  <c:v>-0.1697702032808813</c:v>
                </c:pt>
                <c:pt idx="109">
                  <c:v>-0.16665608973398591</c:v>
                </c:pt>
                <c:pt idx="110">
                  <c:v>-0.16617179517807179</c:v>
                </c:pt>
                <c:pt idx="111">
                  <c:v>-0.16601709994330727</c:v>
                </c:pt>
                <c:pt idx="112">
                  <c:v>-0.15784468688320757</c:v>
                </c:pt>
                <c:pt idx="113">
                  <c:v>-0.15716371496548656</c:v>
                </c:pt>
                <c:pt idx="114">
                  <c:v>-0.13500888643368467</c:v>
                </c:pt>
                <c:pt idx="115">
                  <c:v>-0.13151308701278444</c:v>
                </c:pt>
                <c:pt idx="116">
                  <c:v>-0.11339897901266119</c:v>
                </c:pt>
                <c:pt idx="117">
                  <c:v>-0.10685591813048501</c:v>
                </c:pt>
                <c:pt idx="118">
                  <c:v>-9.6544206166068097E-2</c:v>
                </c:pt>
                <c:pt idx="119">
                  <c:v>-9.2486373465924102E-2</c:v>
                </c:pt>
                <c:pt idx="120">
                  <c:v>-9.1589297546672999E-2</c:v>
                </c:pt>
                <c:pt idx="121">
                  <c:v>-9.095030775599694E-2</c:v>
                </c:pt>
                <c:pt idx="122">
                  <c:v>-8.8248193360537283E-2</c:v>
                </c:pt>
                <c:pt idx="123">
                  <c:v>-8.7438178378528755E-2</c:v>
                </c:pt>
                <c:pt idx="124">
                  <c:v>-8.1726123541882925E-2</c:v>
                </c:pt>
                <c:pt idx="125">
                  <c:v>-6.7020754025417337E-2</c:v>
                </c:pt>
                <c:pt idx="126">
                  <c:v>-3.9998077811461592E-2</c:v>
                </c:pt>
                <c:pt idx="127">
                  <c:v>-3.8678116103065832E-2</c:v>
                </c:pt>
                <c:pt idx="128">
                  <c:v>-1.9002290222538437E-2</c:v>
                </c:pt>
                <c:pt idx="129">
                  <c:v>-1.6677200594127178E-2</c:v>
                </c:pt>
                <c:pt idx="130">
                  <c:v>-3.1782974664378277E-3</c:v>
                </c:pt>
                <c:pt idx="131">
                  <c:v>1.2124861925561415E-2</c:v>
                </c:pt>
                <c:pt idx="132">
                  <c:v>1.9477937789744843E-2</c:v>
                </c:pt>
                <c:pt idx="133">
                  <c:v>3.9906248780567803E-2</c:v>
                </c:pt>
                <c:pt idx="134">
                  <c:v>5.0465942447746881E-2</c:v>
                </c:pt>
                <c:pt idx="135">
                  <c:v>6.3902654596769401E-2</c:v>
                </c:pt>
                <c:pt idx="136">
                  <c:v>7.0620619565330681E-2</c:v>
                </c:pt>
                <c:pt idx="137">
                  <c:v>7.3987375921944681E-2</c:v>
                </c:pt>
                <c:pt idx="138">
                  <c:v>8.6599307556195812E-2</c:v>
                </c:pt>
                <c:pt idx="139">
                  <c:v>8.7997007987925119E-2</c:v>
                </c:pt>
                <c:pt idx="140">
                  <c:v>9.8896405402061474E-2</c:v>
                </c:pt>
                <c:pt idx="141">
                  <c:v>0.10885752698180565</c:v>
                </c:pt>
                <c:pt idx="142">
                  <c:v>0.11033762724382236</c:v>
                </c:pt>
                <c:pt idx="143">
                  <c:v>0.11499324981949999</c:v>
                </c:pt>
                <c:pt idx="144">
                  <c:v>0.1570672248276376</c:v>
                </c:pt>
                <c:pt idx="145">
                  <c:v>0.16132095267768981</c:v>
                </c:pt>
                <c:pt idx="146">
                  <c:v>0.16764790955833722</c:v>
                </c:pt>
                <c:pt idx="147">
                  <c:v>0.17446382210185002</c:v>
                </c:pt>
                <c:pt idx="148">
                  <c:v>0.18039354536382973</c:v>
                </c:pt>
                <c:pt idx="149">
                  <c:v>0.1851059155993165</c:v>
                </c:pt>
                <c:pt idx="150">
                  <c:v>0.19064384856147717</c:v>
                </c:pt>
                <c:pt idx="151">
                  <c:v>0.19176713290806865</c:v>
                </c:pt>
                <c:pt idx="152">
                  <c:v>0.19369111002275444</c:v>
                </c:pt>
                <c:pt idx="153">
                  <c:v>0.20367322266602175</c:v>
                </c:pt>
                <c:pt idx="154">
                  <c:v>0.20399737866831494</c:v>
                </c:pt>
                <c:pt idx="155">
                  <c:v>0.21157666295983743</c:v>
                </c:pt>
                <c:pt idx="156">
                  <c:v>0.22136288045319652</c:v>
                </c:pt>
                <c:pt idx="157">
                  <c:v>0.22417382906131925</c:v>
                </c:pt>
                <c:pt idx="158">
                  <c:v>0.22784919367556231</c:v>
                </c:pt>
                <c:pt idx="159">
                  <c:v>0.2433280393658466</c:v>
                </c:pt>
                <c:pt idx="160">
                  <c:v>0.24403932456099978</c:v>
                </c:pt>
                <c:pt idx="161">
                  <c:v>0.24778854900351727</c:v>
                </c:pt>
                <c:pt idx="162">
                  <c:v>0.24964955292763757</c:v>
                </c:pt>
                <c:pt idx="163">
                  <c:v>0.25711534189954188</c:v>
                </c:pt>
                <c:pt idx="164">
                  <c:v>0.26132786983445166</c:v>
                </c:pt>
                <c:pt idx="165">
                  <c:v>0.28798519013096663</c:v>
                </c:pt>
                <c:pt idx="166">
                  <c:v>0.29165045031939812</c:v>
                </c:pt>
                <c:pt idx="167">
                  <c:v>0.30782503346017015</c:v>
                </c:pt>
                <c:pt idx="168">
                  <c:v>0.31039266147248845</c:v>
                </c:pt>
                <c:pt idx="169">
                  <c:v>0.31070749526087132</c:v>
                </c:pt>
                <c:pt idx="170">
                  <c:v>0.32342203557702914</c:v>
                </c:pt>
                <c:pt idx="171">
                  <c:v>0.32677946971973537</c:v>
                </c:pt>
                <c:pt idx="172">
                  <c:v>0.34268041898726698</c:v>
                </c:pt>
                <c:pt idx="173">
                  <c:v>0.35703519811906115</c:v>
                </c:pt>
                <c:pt idx="174">
                  <c:v>0.36408276240877074</c:v>
                </c:pt>
                <c:pt idx="175">
                  <c:v>0.36765085723414809</c:v>
                </c:pt>
                <c:pt idx="176">
                  <c:v>0.36819812498062643</c:v>
                </c:pt>
                <c:pt idx="177">
                  <c:v>0.3810883515950706</c:v>
                </c:pt>
                <c:pt idx="178">
                  <c:v>0.39541669634448778</c:v>
                </c:pt>
                <c:pt idx="179">
                  <c:v>0.40887361734513217</c:v>
                </c:pt>
                <c:pt idx="180">
                  <c:v>0.41306593642842143</c:v>
                </c:pt>
                <c:pt idx="181">
                  <c:v>0.42685323896211408</c:v>
                </c:pt>
                <c:pt idx="182">
                  <c:v>0.42732742909221666</c:v>
                </c:pt>
                <c:pt idx="183">
                  <c:v>0.43989271749246767</c:v>
                </c:pt>
                <c:pt idx="184">
                  <c:v>0.44855020732038142</c:v>
                </c:pt>
                <c:pt idx="185">
                  <c:v>0.48774638163477174</c:v>
                </c:pt>
                <c:pt idx="186">
                  <c:v>0.4897317675162231</c:v>
                </c:pt>
                <c:pt idx="187">
                  <c:v>0.4953769702672508</c:v>
                </c:pt>
                <c:pt idx="188">
                  <c:v>0.50617375899947792</c:v>
                </c:pt>
                <c:pt idx="189">
                  <c:v>0.56851124533786368</c:v>
                </c:pt>
                <c:pt idx="190">
                  <c:v>0.56980477266388385</c:v>
                </c:pt>
                <c:pt idx="191">
                  <c:v>0.59502863593238475</c:v>
                </c:pt>
                <c:pt idx="192">
                  <c:v>0.600468621319594</c:v>
                </c:pt>
                <c:pt idx="193">
                  <c:v>0.60514445274689221</c:v>
                </c:pt>
                <c:pt idx="194">
                  <c:v>0.60590238117604411</c:v>
                </c:pt>
                <c:pt idx="195">
                  <c:v>0.62765065387526553</c:v>
                </c:pt>
                <c:pt idx="196">
                  <c:v>0.67302919426135022</c:v>
                </c:pt>
                <c:pt idx="197">
                  <c:v>0.68372803541862581</c:v>
                </c:pt>
                <c:pt idx="198">
                  <c:v>0.69571652500686498</c:v>
                </c:pt>
                <c:pt idx="199">
                  <c:v>0.71262338440631212</c:v>
                </c:pt>
                <c:pt idx="200">
                  <c:v>0.74905603555847455</c:v>
                </c:pt>
                <c:pt idx="201">
                  <c:v>0.85889581344259436</c:v>
                </c:pt>
                <c:pt idx="202">
                  <c:v>0.92116022216460691</c:v>
                </c:pt>
                <c:pt idx="203">
                  <c:v>0.92844566373126713</c:v>
                </c:pt>
                <c:pt idx="204">
                  <c:v>0.95009598885553426</c:v>
                </c:pt>
                <c:pt idx="205">
                  <c:v>0.95203473150298812</c:v>
                </c:pt>
                <c:pt idx="206">
                  <c:v>0.96490941037276301</c:v>
                </c:pt>
                <c:pt idx="207">
                  <c:v>0.97430383756630823</c:v>
                </c:pt>
                <c:pt idx="208">
                  <c:v>1.0229667344787183</c:v>
                </c:pt>
                <c:pt idx="209">
                  <c:v>1.0413739029918052</c:v>
                </c:pt>
                <c:pt idx="210">
                  <c:v>1.093140809025303</c:v>
                </c:pt>
                <c:pt idx="211">
                  <c:v>1.1686771302357606</c:v>
                </c:pt>
                <c:pt idx="212">
                  <c:v>1.1880124701574268</c:v>
                </c:pt>
                <c:pt idx="213">
                  <c:v>1.2025009534604625</c:v>
                </c:pt>
                <c:pt idx="214">
                  <c:v>1.206533133990132</c:v>
                </c:pt>
                <c:pt idx="215">
                  <c:v>1.2410270424948433</c:v>
                </c:pt>
                <c:pt idx="216">
                  <c:v>1.2543145027279603</c:v>
                </c:pt>
                <c:pt idx="217">
                  <c:v>1.278614855694832</c:v>
                </c:pt>
                <c:pt idx="218">
                  <c:v>1.2828584791190765</c:v>
                </c:pt>
                <c:pt idx="219">
                  <c:v>1.3043642134343894</c:v>
                </c:pt>
                <c:pt idx="220">
                  <c:v>1.3137018929681243</c:v>
                </c:pt>
                <c:pt idx="221">
                  <c:v>1.3140524833527945</c:v>
                </c:pt>
                <c:pt idx="222">
                  <c:v>1.3153724450611928</c:v>
                </c:pt>
                <c:pt idx="223">
                  <c:v>1.3877379050649421</c:v>
                </c:pt>
                <c:pt idx="224">
                  <c:v>1.3894753092436314</c:v>
                </c:pt>
                <c:pt idx="225">
                  <c:v>1.3962865606801929</c:v>
                </c:pt>
                <c:pt idx="226">
                  <c:v>1.4329462024715969</c:v>
                </c:pt>
                <c:pt idx="227">
                  <c:v>1.5007741963262446</c:v>
                </c:pt>
                <c:pt idx="228">
                  <c:v>1.5765787080910851</c:v>
                </c:pt>
                <c:pt idx="229">
                  <c:v>1.6070614271296551</c:v>
                </c:pt>
                <c:pt idx="230">
                  <c:v>1.6154553875101387</c:v>
                </c:pt>
                <c:pt idx="231">
                  <c:v>1.6558378193616858</c:v>
                </c:pt>
                <c:pt idx="232">
                  <c:v>1.6670831460535387</c:v>
                </c:pt>
                <c:pt idx="233">
                  <c:v>1.6799422771786494</c:v>
                </c:pt>
                <c:pt idx="234">
                  <c:v>1.7063671635170727</c:v>
                </c:pt>
                <c:pt idx="235">
                  <c:v>1.7270636650622784</c:v>
                </c:pt>
                <c:pt idx="236">
                  <c:v>1.7276824460013365</c:v>
                </c:pt>
                <c:pt idx="237">
                  <c:v>1.7278060457467677</c:v>
                </c:pt>
                <c:pt idx="238">
                  <c:v>1.7379996012846046</c:v>
                </c:pt>
                <c:pt idx="239">
                  <c:v>1.744614957571258</c:v>
                </c:pt>
                <c:pt idx="240">
                  <c:v>1.7539526371049927</c:v>
                </c:pt>
                <c:pt idx="241">
                  <c:v>1.8743622130820994</c:v>
                </c:pt>
                <c:pt idx="242">
                  <c:v>1.8756254271306874</c:v>
                </c:pt>
                <c:pt idx="243">
                  <c:v>2.0050477444273356</c:v>
                </c:pt>
                <c:pt idx="244">
                  <c:v>2.0333134258382559</c:v>
                </c:pt>
                <c:pt idx="245">
                  <c:v>2.0563816602458731</c:v>
                </c:pt>
                <c:pt idx="246">
                  <c:v>2.159224395969336</c:v>
                </c:pt>
                <c:pt idx="247">
                  <c:v>2.2073408073471676</c:v>
                </c:pt>
                <c:pt idx="248">
                  <c:v>2.2265369997787414</c:v>
                </c:pt>
                <c:pt idx="249">
                  <c:v>2.2784018533871904</c:v>
                </c:pt>
                <c:pt idx="250">
                  <c:v>2.4151974553996429</c:v>
                </c:pt>
                <c:pt idx="251">
                  <c:v>2.5308480179072599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E-4CB9-AB18-E58E1376A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482527"/>
        <c:axId val="2143739183"/>
      </c:scatterChart>
      <c:valAx>
        <c:axId val="28648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739183"/>
        <c:crosses val="autoZero"/>
        <c:crossBetween val="midCat"/>
      </c:valAx>
      <c:valAx>
        <c:axId val="214373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48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</a:t>
            </a:r>
            <a:r>
              <a:rPr lang="en-US" baseline="0"/>
              <a:t> Plot of Residuals NFLX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Part3!$U$3:$U$254</c:f>
              <c:numCache>
                <c:formatCode>0.0000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Part3!$U$3:$U$254</c:f>
              <c:numCache>
                <c:formatCode>0.0000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9-42D0-B0D2-7C8A7A4DAEA6}"/>
            </c:ext>
          </c:extLst>
        </c:ser>
        <c:ser>
          <c:idx val="0"/>
          <c:order val="1"/>
          <c:tx>
            <c:v>NFLX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Part3!$U$3:$U$254</c:f>
              <c:numCache>
                <c:formatCode>0.0000</c:formatCode>
                <c:ptCount val="252"/>
                <c:pt idx="0">
                  <c:v>-2.8806743591110573</c:v>
                </c:pt>
                <c:pt idx="1">
                  <c:v>-2.514954877802527</c:v>
                </c:pt>
                <c:pt idx="2">
                  <c:v>-2.3293360530619998</c:v>
                </c:pt>
                <c:pt idx="3">
                  <c:v>-2.2004105812100327</c:v>
                </c:pt>
                <c:pt idx="4">
                  <c:v>-2.1001654928444697</c:v>
                </c:pt>
                <c:pt idx="5">
                  <c:v>-2.0174287103431898</c:v>
                </c:pt>
                <c:pt idx="6">
                  <c:v>-1.9465617207989845</c:v>
                </c:pt>
                <c:pt idx="7">
                  <c:v>-1.8843044227824219</c:v>
                </c:pt>
                <c:pt idx="8">
                  <c:v>-1.8285948988056846</c:v>
                </c:pt>
                <c:pt idx="9">
                  <c:v>-1.7780428020381664</c:v>
                </c:pt>
                <c:pt idx="10">
                  <c:v>-1.7316643961222451</c:v>
                </c:pt>
                <c:pt idx="11">
                  <c:v>-1.6887370022667971</c:v>
                </c:pt>
                <c:pt idx="12">
                  <c:v>-1.648713470290851</c:v>
                </c:pt>
                <c:pt idx="13">
                  <c:v>-1.6111691623526765</c:v>
                </c:pt>
                <c:pt idx="14">
                  <c:v>-1.5757676293730742</c:v>
                </c:pt>
                <c:pt idx="15">
                  <c:v>-1.5422375718953325</c:v>
                </c:pt>
                <c:pt idx="16">
                  <c:v>-1.5103568962835028</c:v>
                </c:pt>
                <c:pt idx="17">
                  <c:v>-1.4799413890351922</c:v>
                </c:pt>
                <c:pt idx="18">
                  <c:v>-1.450836487412636</c:v>
                </c:pt>
                <c:pt idx="19">
                  <c:v>-1.4229111803109864</c:v>
                </c:pt>
                <c:pt idx="20">
                  <c:v>-1.3960534082549905</c:v>
                </c:pt>
                <c:pt idx="21">
                  <c:v>-1.3701665397259748</c:v>
                </c:pt>
                <c:pt idx="22">
                  <c:v>-1.3451666341766386</c:v>
                </c:pt>
                <c:pt idx="23">
                  <c:v>-1.3209802893126328</c:v>
                </c:pt>
                <c:pt idx="24">
                  <c:v>-1.2975429286165541</c:v>
                </c:pt>
                <c:pt idx="25">
                  <c:v>-1.2747974249655289</c:v>
                </c:pt>
                <c:pt idx="26">
                  <c:v>-1.2526929839120384</c:v>
                </c:pt>
                <c:pt idx="27">
                  <c:v>-1.2311842297805575</c:v>
                </c:pt>
                <c:pt idx="28">
                  <c:v>-1.2102304517744085</c:v>
                </c:pt>
                <c:pt idx="29">
                  <c:v>-1.189794977493698</c:v>
                </c:pt>
                <c:pt idx="30">
                  <c:v>-1.1698446487773884</c:v>
                </c:pt>
                <c:pt idx="31">
                  <c:v>-1.1503493803760083</c:v>
                </c:pt>
                <c:pt idx="32">
                  <c:v>-1.1312817861712798</c:v>
                </c:pt>
                <c:pt idx="33">
                  <c:v>-1.1126168608589178</c:v>
                </c:pt>
                <c:pt idx="34">
                  <c:v>-1.0943317074660934</c:v>
                </c:pt>
                <c:pt idx="35">
                  <c:v>-1.0764053029751872</c:v>
                </c:pt>
                <c:pt idx="36">
                  <c:v>-1.0588182958080339</c:v>
                </c:pt>
                <c:pt idx="37">
                  <c:v>-1.0415528300904833</c:v>
                </c:pt>
                <c:pt idx="38">
                  <c:v>-1.024592392540099</c:v>
                </c:pt>
                <c:pt idx="39">
                  <c:v>-1.0079216785556244</c:v>
                </c:pt>
                <c:pt idx="40">
                  <c:v>-0.99152647467733057</c:v>
                </c:pt>
                <c:pt idx="41">
                  <c:v>-0.97539355506375336</c:v>
                </c:pt>
                <c:pt idx="42">
                  <c:v>-0.95951059001725081</c:v>
                </c:pt>
                <c:pt idx="43">
                  <c:v>-0.94386606490653602</c:v>
                </c:pt>
                <c:pt idx="44">
                  <c:v>-0.92844920809329989</c:v>
                </c:pt>
                <c:pt idx="45">
                  <c:v>-0.91324992668360727</c:v>
                </c:pt>
                <c:pt idx="46">
                  <c:v>-0.89825874910156867</c:v>
                </c:pt>
                <c:pt idx="47">
                  <c:v>-0.88346677362987858</c:v>
                </c:pt>
                <c:pt idx="48">
                  <c:v>-0.8688656221847797</c:v>
                </c:pt>
                <c:pt idx="49">
                  <c:v>-0.85444739869598973</c:v>
                </c:pt>
                <c:pt idx="50">
                  <c:v>-0.84020465154900881</c:v>
                </c:pt>
                <c:pt idx="51">
                  <c:v>-0.82613033962053128</c:v>
                </c:pt>
                <c:pt idx="52">
                  <c:v>-0.81221780149991241</c:v>
                </c:pt>
                <c:pt idx="53">
                  <c:v>-0.7984607275425748</c:v>
                </c:pt>
                <c:pt idx="54">
                  <c:v>-0.78485313444643534</c:v>
                </c:pt>
                <c:pt idx="55">
                  <c:v>-0.77138934208115728</c:v>
                </c:pt>
                <c:pt idx="56">
                  <c:v>-0.75806395233324275</c:v>
                </c:pt>
                <c:pt idx="57">
                  <c:v>-0.74487182975869159</c:v>
                </c:pt>
                <c:pt idx="58">
                  <c:v>-0.73180808385961749</c:v>
                </c:pt>
                <c:pt idx="59">
                  <c:v>-0.71886805282271549</c:v>
                </c:pt>
                <c:pt idx="60">
                  <c:v>-0.70604728857604471</c:v>
                </c:pt>
                <c:pt idx="61">
                  <c:v>-0.69334154303681728</c:v>
                </c:pt>
                <c:pt idx="62">
                  <c:v>-0.68074675543701968</c:v>
                </c:pt>
                <c:pt idx="63">
                  <c:v>-0.66825904062605401</c:v>
                </c:pt>
                <c:pt idx="64">
                  <c:v>-0.6558746782604522</c:v>
                </c:pt>
                <c:pt idx="65">
                  <c:v>-0.64359010280021778</c:v>
                </c:pt>
                <c:pt idx="66">
                  <c:v>-0.6314018942397609</c:v>
                </c:pt>
                <c:pt idx="67">
                  <c:v>-0.61930676950877617</c:v>
                </c:pt>
                <c:pt idx="68">
                  <c:v>-0.60730157448496325</c:v>
                </c:pt>
                <c:pt idx="69">
                  <c:v>-0.59538327656628021</c:v>
                </c:pt>
                <c:pt idx="70">
                  <c:v>-0.5835489577555576</c:v>
                </c:pt>
                <c:pt idx="71">
                  <c:v>-0.57179580821487397</c:v>
                </c:pt>
                <c:pt idx="72">
                  <c:v>-0.56012112025115535</c:v>
                </c:pt>
                <c:pt idx="73">
                  <c:v>-0.54852228269809788</c:v>
                </c:pt>
                <c:pt idx="74">
                  <c:v>-0.53699677566274262</c:v>
                </c:pt>
                <c:pt idx="75">
                  <c:v>-0.52554216560793954</c:v>
                </c:pt>
                <c:pt idx="76">
                  <c:v>-0.51415610074453411</c:v>
                </c:pt>
                <c:pt idx="77">
                  <c:v>-0.50283630670944168</c:v>
                </c:pt>
                <c:pt idx="78">
                  <c:v>-0.49158058250786868</c:v>
                </c:pt>
                <c:pt idx="79">
                  <c:v>-0.48038679669982853</c:v>
                </c:pt>
                <c:pt idx="80">
                  <c:v>-0.46925288381280222</c:v>
                </c:pt>
                <c:pt idx="81">
                  <c:v>-0.45817684096392136</c:v>
                </c:pt>
                <c:pt idx="82">
                  <c:v>-0.44715672467644574</c:v>
                </c:pt>
                <c:pt idx="83">
                  <c:v>-0.43619064787655393</c:v>
                </c:pt>
                <c:pt idx="84">
                  <c:v>-0.42527677705760725</c:v>
                </c:pt>
                <c:pt idx="85">
                  <c:v>-0.41441332960007643</c:v>
                </c:pt>
                <c:pt idx="86">
                  <c:v>-0.40359857123625476</c:v>
                </c:pt>
                <c:pt idx="87">
                  <c:v>-0.39283081364972938</c:v>
                </c:pt>
                <c:pt idx="88">
                  <c:v>-0.3821084122003639</c:v>
                </c:pt>
                <c:pt idx="89">
                  <c:v>-0.37142976376624032</c:v>
                </c:pt>
                <c:pt idx="90">
                  <c:v>-0.36079330469465853</c:v>
                </c:pt>
                <c:pt idx="91">
                  <c:v>-0.35019750885487144</c:v>
                </c:pt>
                <c:pt idx="92">
                  <c:v>-0.33964088578577573</c:v>
                </c:pt>
                <c:pt idx="93">
                  <c:v>-0.32912197893226108</c:v>
                </c:pt>
                <c:pt idx="94">
                  <c:v>-0.3186393639643752</c:v>
                </c:pt>
                <c:pt idx="95">
                  <c:v>-0.30819164717386466</c:v>
                </c:pt>
                <c:pt idx="96">
                  <c:v>-0.29777746394303445</c:v>
                </c:pt>
                <c:pt idx="97">
                  <c:v>-0.28739547728120973</c:v>
                </c:pt>
                <c:pt idx="98">
                  <c:v>-0.27704437642439755</c:v>
                </c:pt>
                <c:pt idx="99">
                  <c:v>-0.26672287549404339</c:v>
                </c:pt>
                <c:pt idx="100">
                  <c:v>-0.256429712211035</c:v>
                </c:pt>
                <c:pt idx="101">
                  <c:v>-0.24616364666135951</c:v>
                </c:pt>
                <c:pt idx="102">
                  <c:v>-0.23592346011003523</c:v>
                </c:pt>
                <c:pt idx="103">
                  <c:v>-0.2257079538601594</c:v>
                </c:pt>
                <c:pt idx="104">
                  <c:v>-0.21551594815408856</c:v>
                </c:pt>
                <c:pt idx="105">
                  <c:v>-0.20534628111395689</c:v>
                </c:pt>
                <c:pt idx="106">
                  <c:v>-0.19519780771888826</c:v>
                </c:pt>
                <c:pt idx="107">
                  <c:v>-0.18506939881641302</c:v>
                </c:pt>
                <c:pt idx="108">
                  <c:v>-0.17495994016573252</c:v>
                </c:pt>
                <c:pt idx="109">
                  <c:v>-0.16486833151060187</c:v>
                </c:pt>
                <c:pt idx="110">
                  <c:v>-0.15479348567971193</c:v>
                </c:pt>
                <c:pt idx="111">
                  <c:v>-0.14473432771256409</c:v>
                </c:pt>
                <c:pt idx="112">
                  <c:v>-0.13468979400891959</c:v>
                </c:pt>
                <c:pt idx="113">
                  <c:v>-0.1246588315</c:v>
                </c:pt>
                <c:pt idx="114">
                  <c:v>-0.11464039683969043</c:v>
                </c:pt>
                <c:pt idx="115">
                  <c:v>-0.10463345561407539</c:v>
                </c:pt>
                <c:pt idx="116">
                  <c:v>-9.4636981567699813E-2</c:v>
                </c:pt>
                <c:pt idx="117">
                  <c:v>-8.4649955845010449E-2</c:v>
                </c:pt>
                <c:pt idx="118">
                  <c:v>-7.4671366245484247E-2</c:v>
                </c:pt>
                <c:pt idx="119">
                  <c:v>-6.4700206491002693E-2</c:v>
                </c:pt>
                <c:pt idx="120">
                  <c:v>-5.4735475504070312E-2</c:v>
                </c:pt>
                <c:pt idx="121">
                  <c:v>-4.477617669551625E-2</c:v>
                </c:pt>
                <c:pt idx="122">
                  <c:v>-3.4821317260347699E-2</c:v>
                </c:pt>
                <c:pt idx="123">
                  <c:v>-2.4869907480456668E-2</c:v>
                </c:pt>
                <c:pt idx="124">
                  <c:v>-1.4920960032900372E-2</c:v>
                </c:pt>
                <c:pt idx="125">
                  <c:v>-4.9734893024984917E-3</c:v>
                </c:pt>
                <c:pt idx="126">
                  <c:v>4.9734893024984917E-3</c:v>
                </c:pt>
                <c:pt idx="127">
                  <c:v>1.4920960032900372E-2</c:v>
                </c:pt>
                <c:pt idx="128">
                  <c:v>2.4869907480456525E-2</c:v>
                </c:pt>
                <c:pt idx="129">
                  <c:v>3.482131726034756E-2</c:v>
                </c:pt>
                <c:pt idx="130">
                  <c:v>4.4776176695516381E-2</c:v>
                </c:pt>
                <c:pt idx="131">
                  <c:v>5.4735475504070437E-2</c:v>
                </c:pt>
                <c:pt idx="132">
                  <c:v>6.4700206491002693E-2</c:v>
                </c:pt>
                <c:pt idx="133">
                  <c:v>7.4671366245484247E-2</c:v>
                </c:pt>
                <c:pt idx="134">
                  <c:v>8.4649955845010449E-2</c:v>
                </c:pt>
                <c:pt idx="135">
                  <c:v>9.4636981567699813E-2</c:v>
                </c:pt>
                <c:pt idx="136">
                  <c:v>0.10463345561407525</c:v>
                </c:pt>
                <c:pt idx="137">
                  <c:v>0.1146403968396903</c:v>
                </c:pt>
                <c:pt idx="138">
                  <c:v>0.12465883150000014</c:v>
                </c:pt>
                <c:pt idx="139">
                  <c:v>0.13468979400891973</c:v>
                </c:pt>
                <c:pt idx="140">
                  <c:v>0.14473432771256409</c:v>
                </c:pt>
                <c:pt idx="141">
                  <c:v>0.15479348567971193</c:v>
                </c:pt>
                <c:pt idx="142">
                  <c:v>0.16486833151060187</c:v>
                </c:pt>
                <c:pt idx="143">
                  <c:v>0.17495994016573252</c:v>
                </c:pt>
                <c:pt idx="144">
                  <c:v>0.18506939881641285</c:v>
                </c:pt>
                <c:pt idx="145">
                  <c:v>0.19519780771888809</c:v>
                </c:pt>
                <c:pt idx="146">
                  <c:v>0.20534628111395706</c:v>
                </c:pt>
                <c:pt idx="147">
                  <c:v>0.21551594815408867</c:v>
                </c:pt>
                <c:pt idx="148">
                  <c:v>0.2257079538601594</c:v>
                </c:pt>
                <c:pt idx="149">
                  <c:v>0.23592346011003523</c:v>
                </c:pt>
                <c:pt idx="150">
                  <c:v>0.24616364666135951</c:v>
                </c:pt>
                <c:pt idx="151">
                  <c:v>0.256429712211035</c:v>
                </c:pt>
                <c:pt idx="152">
                  <c:v>0.26672287549404317</c:v>
                </c:pt>
                <c:pt idx="153">
                  <c:v>0.27704437642439733</c:v>
                </c:pt>
                <c:pt idx="154">
                  <c:v>0.28739547728120984</c:v>
                </c:pt>
                <c:pt idx="155">
                  <c:v>0.29777746394303461</c:v>
                </c:pt>
                <c:pt idx="156">
                  <c:v>0.30819164717386466</c:v>
                </c:pt>
                <c:pt idx="157">
                  <c:v>0.3186393639643752</c:v>
                </c:pt>
                <c:pt idx="158">
                  <c:v>0.32912197893226108</c:v>
                </c:pt>
                <c:pt idx="159">
                  <c:v>0.3396408857857755</c:v>
                </c:pt>
                <c:pt idx="160">
                  <c:v>0.35019750885487133</c:v>
                </c:pt>
                <c:pt idx="161">
                  <c:v>0.3607933046946587</c:v>
                </c:pt>
                <c:pt idx="162">
                  <c:v>0.37142976376624048</c:v>
                </c:pt>
                <c:pt idx="163">
                  <c:v>0.3821084122003639</c:v>
                </c:pt>
                <c:pt idx="164">
                  <c:v>0.39283081364972938</c:v>
                </c:pt>
                <c:pt idx="165">
                  <c:v>0.40359857123625476</c:v>
                </c:pt>
                <c:pt idx="166">
                  <c:v>0.41441332960007643</c:v>
                </c:pt>
                <c:pt idx="167">
                  <c:v>0.42527677705760714</c:v>
                </c:pt>
                <c:pt idx="168">
                  <c:v>0.43619064787655376</c:v>
                </c:pt>
                <c:pt idx="169">
                  <c:v>0.44715672467644596</c:v>
                </c:pt>
                <c:pt idx="170">
                  <c:v>0.45817684096392136</c:v>
                </c:pt>
                <c:pt idx="171">
                  <c:v>0.46925288381280222</c:v>
                </c:pt>
                <c:pt idx="172">
                  <c:v>0.48038679669982853</c:v>
                </c:pt>
                <c:pt idx="173">
                  <c:v>0.49158058250786868</c:v>
                </c:pt>
                <c:pt idx="174">
                  <c:v>0.50283630670944168</c:v>
                </c:pt>
                <c:pt idx="175">
                  <c:v>0.51415610074453411</c:v>
                </c:pt>
                <c:pt idx="176">
                  <c:v>0.52554216560793932</c:v>
                </c:pt>
                <c:pt idx="177">
                  <c:v>0.53699677566274295</c:v>
                </c:pt>
                <c:pt idx="178">
                  <c:v>0.54852228269809822</c:v>
                </c:pt>
                <c:pt idx="179">
                  <c:v>0.56012112025115535</c:v>
                </c:pt>
                <c:pt idx="180">
                  <c:v>0.57179580821487397</c:v>
                </c:pt>
                <c:pt idx="181">
                  <c:v>0.5835489577555576</c:v>
                </c:pt>
                <c:pt idx="182">
                  <c:v>0.59538327656628021</c:v>
                </c:pt>
                <c:pt idx="183">
                  <c:v>0.60730157448496336</c:v>
                </c:pt>
                <c:pt idx="184">
                  <c:v>0.61930676950877606</c:v>
                </c:pt>
                <c:pt idx="185">
                  <c:v>0.63140189423976112</c:v>
                </c:pt>
                <c:pt idx="186">
                  <c:v>0.64359010280021778</c:v>
                </c:pt>
                <c:pt idx="187">
                  <c:v>0.6558746782604522</c:v>
                </c:pt>
                <c:pt idx="188">
                  <c:v>0.66825904062605401</c:v>
                </c:pt>
                <c:pt idx="189">
                  <c:v>0.68074675543701968</c:v>
                </c:pt>
                <c:pt idx="190">
                  <c:v>0.69334154303681728</c:v>
                </c:pt>
                <c:pt idx="191">
                  <c:v>0.70604728857604471</c:v>
                </c:pt>
                <c:pt idx="192">
                  <c:v>0.71886805282271604</c:v>
                </c:pt>
                <c:pt idx="193">
                  <c:v>0.73180808385961771</c:v>
                </c:pt>
                <c:pt idx="194">
                  <c:v>0.74487182975869159</c:v>
                </c:pt>
                <c:pt idx="195">
                  <c:v>0.75806395233324275</c:v>
                </c:pt>
                <c:pt idx="196">
                  <c:v>0.77138934208115728</c:v>
                </c:pt>
                <c:pt idx="197">
                  <c:v>0.78485313444643534</c:v>
                </c:pt>
                <c:pt idx="198">
                  <c:v>0.7984607275425748</c:v>
                </c:pt>
                <c:pt idx="199">
                  <c:v>0.81221780149991241</c:v>
                </c:pt>
                <c:pt idx="200">
                  <c:v>0.82613033962053162</c:v>
                </c:pt>
                <c:pt idx="201">
                  <c:v>0.84020465154900847</c:v>
                </c:pt>
                <c:pt idx="202">
                  <c:v>0.85444739869598973</c:v>
                </c:pt>
                <c:pt idx="203">
                  <c:v>0.8688656221847797</c:v>
                </c:pt>
                <c:pt idx="204">
                  <c:v>0.88346677362987858</c:v>
                </c:pt>
                <c:pt idx="205">
                  <c:v>0.89825874910156867</c:v>
                </c:pt>
                <c:pt idx="206">
                  <c:v>0.91324992668360727</c:v>
                </c:pt>
                <c:pt idx="207">
                  <c:v>0.92844920809329989</c:v>
                </c:pt>
                <c:pt idx="208">
                  <c:v>0.94386606490653491</c:v>
                </c:pt>
                <c:pt idx="209">
                  <c:v>0.95951059001724914</c:v>
                </c:pt>
                <c:pt idx="210">
                  <c:v>0.97539355506375336</c:v>
                </c:pt>
                <c:pt idx="211">
                  <c:v>0.99152647467733057</c:v>
                </c:pt>
                <c:pt idx="212">
                  <c:v>1.0079216785556244</c:v>
                </c:pt>
                <c:pt idx="213">
                  <c:v>1.024592392540099</c:v>
                </c:pt>
                <c:pt idx="214">
                  <c:v>1.0415528300904833</c:v>
                </c:pt>
                <c:pt idx="215">
                  <c:v>1.0588182958080339</c:v>
                </c:pt>
                <c:pt idx="216">
                  <c:v>1.0764053029751868</c:v>
                </c:pt>
                <c:pt idx="217">
                  <c:v>1.0943317074660934</c:v>
                </c:pt>
                <c:pt idx="218">
                  <c:v>1.1126168608589178</c:v>
                </c:pt>
                <c:pt idx="219">
                  <c:v>1.1312817861712798</c:v>
                </c:pt>
                <c:pt idx="220">
                  <c:v>1.1503493803760083</c:v>
                </c:pt>
                <c:pt idx="221">
                  <c:v>1.1698446487773884</c:v>
                </c:pt>
                <c:pt idx="222">
                  <c:v>1.189794977493698</c:v>
                </c:pt>
                <c:pt idx="223">
                  <c:v>1.2102304517744078</c:v>
                </c:pt>
                <c:pt idx="224">
                  <c:v>1.2311842297805575</c:v>
                </c:pt>
                <c:pt idx="225">
                  <c:v>1.2526929839120398</c:v>
                </c:pt>
                <c:pt idx="226">
                  <c:v>1.2747974249655289</c:v>
                </c:pt>
                <c:pt idx="227">
                  <c:v>1.2975429286165541</c:v>
                </c:pt>
                <c:pt idx="228">
                  <c:v>1.3209802893126328</c:v>
                </c:pt>
                <c:pt idx="229">
                  <c:v>1.3451666341766386</c:v>
                </c:pt>
                <c:pt idx="230">
                  <c:v>1.3701665397259748</c:v>
                </c:pt>
                <c:pt idx="231">
                  <c:v>1.3960534082549898</c:v>
                </c:pt>
                <c:pt idx="232">
                  <c:v>1.4229111803109853</c:v>
                </c:pt>
                <c:pt idx="233">
                  <c:v>1.4508364874126363</c:v>
                </c:pt>
                <c:pt idx="234">
                  <c:v>1.4799413890351927</c:v>
                </c:pt>
                <c:pt idx="235">
                  <c:v>1.5103568962835032</c:v>
                </c:pt>
                <c:pt idx="236">
                  <c:v>1.5422375718953325</c:v>
                </c:pt>
                <c:pt idx="237">
                  <c:v>1.5757676293730736</c:v>
                </c:pt>
                <c:pt idx="238">
                  <c:v>1.6111691623526765</c:v>
                </c:pt>
                <c:pt idx="239">
                  <c:v>1.6487134702908506</c:v>
                </c:pt>
                <c:pt idx="240">
                  <c:v>1.688737002266798</c:v>
                </c:pt>
                <c:pt idx="241">
                  <c:v>1.7316643961222455</c:v>
                </c:pt>
                <c:pt idx="242">
                  <c:v>1.7780428020381671</c:v>
                </c:pt>
                <c:pt idx="243">
                  <c:v>1.8285948988056846</c:v>
                </c:pt>
                <c:pt idx="244">
                  <c:v>1.8843044227824219</c:v>
                </c:pt>
                <c:pt idx="245">
                  <c:v>1.946561720798984</c:v>
                </c:pt>
                <c:pt idx="246">
                  <c:v>2.0174287103431894</c:v>
                </c:pt>
                <c:pt idx="247">
                  <c:v>2.100165492844468</c:v>
                </c:pt>
                <c:pt idx="248">
                  <c:v>2.2004105812100336</c:v>
                </c:pt>
                <c:pt idx="249">
                  <c:v>2.3293360530620011</c:v>
                </c:pt>
                <c:pt idx="250">
                  <c:v>2.5149548778025288</c:v>
                </c:pt>
                <c:pt idx="251">
                  <c:v>2.8806743591110586</c:v>
                </c:pt>
              </c:numCache>
            </c:numRef>
          </c:xVal>
          <c:yVal>
            <c:numRef>
              <c:f>Part3!$R$2:$R$254</c:f>
              <c:numCache>
                <c:formatCode>0.00</c:formatCode>
                <c:ptCount val="253"/>
                <c:pt idx="0" formatCode="General">
                  <c:v>0</c:v>
                </c:pt>
                <c:pt idx="1">
                  <c:v>-2.9337593541045797</c:v>
                </c:pt>
                <c:pt idx="2">
                  <c:v>-2.4280239413490161</c:v>
                </c:pt>
                <c:pt idx="3">
                  <c:v>-2.3276916967602417</c:v>
                </c:pt>
                <c:pt idx="4">
                  <c:v>-2.2570672025721903</c:v>
                </c:pt>
                <c:pt idx="5">
                  <c:v>-1.8977238723836192</c:v>
                </c:pt>
                <c:pt idx="6">
                  <c:v>-1.8977102206560532</c:v>
                </c:pt>
                <c:pt idx="7">
                  <c:v>-1.6917771449515135</c:v>
                </c:pt>
                <c:pt idx="8">
                  <c:v>-1.6568292954260311</c:v>
                </c:pt>
                <c:pt idx="9">
                  <c:v>-1.6462885152698026</c:v>
                </c:pt>
                <c:pt idx="10">
                  <c:v>-1.6283782253820145</c:v>
                </c:pt>
                <c:pt idx="11">
                  <c:v>-1.5080606283151157</c:v>
                </c:pt>
                <c:pt idx="12">
                  <c:v>-1.4736554996839091</c:v>
                </c:pt>
                <c:pt idx="13">
                  <c:v>-1.4636559975810657</c:v>
                </c:pt>
                <c:pt idx="14">
                  <c:v>-1.4491044952016439</c:v>
                </c:pt>
                <c:pt idx="15">
                  <c:v>-1.4370040698942246</c:v>
                </c:pt>
                <c:pt idx="16">
                  <c:v>-1.4166685635486715</c:v>
                </c:pt>
                <c:pt idx="17">
                  <c:v>-1.3670252765307582</c:v>
                </c:pt>
                <c:pt idx="18">
                  <c:v>-1.327558964074077</c:v>
                </c:pt>
                <c:pt idx="19">
                  <c:v>-1.3257174236932974</c:v>
                </c:pt>
                <c:pt idx="20">
                  <c:v>-1.3208698764595646</c:v>
                </c:pt>
                <c:pt idx="21">
                  <c:v>-1.2904481665964171</c:v>
                </c:pt>
                <c:pt idx="22">
                  <c:v>-1.2765744595460595</c:v>
                </c:pt>
                <c:pt idx="23">
                  <c:v>-1.2738278355169006</c:v>
                </c:pt>
                <c:pt idx="24">
                  <c:v>-1.215029289244008</c:v>
                </c:pt>
                <c:pt idx="25">
                  <c:v>-1.1956575430859948</c:v>
                </c:pt>
                <c:pt idx="26">
                  <c:v>-1.1935614109307622</c:v>
                </c:pt>
                <c:pt idx="27">
                  <c:v>-1.1915622837094035</c:v>
                </c:pt>
                <c:pt idx="28">
                  <c:v>-1.1773745869249819</c:v>
                </c:pt>
                <c:pt idx="29">
                  <c:v>-1.1770244330575537</c:v>
                </c:pt>
                <c:pt idx="30">
                  <c:v>-1.1616907125778639</c:v>
                </c:pt>
                <c:pt idx="31">
                  <c:v>-1.1468211508354911</c:v>
                </c:pt>
                <c:pt idx="32">
                  <c:v>-1.1341049549466131</c:v>
                </c:pt>
                <c:pt idx="33">
                  <c:v>-1.1274977776975117</c:v>
                </c:pt>
                <c:pt idx="34">
                  <c:v>-1.0616252686502141</c:v>
                </c:pt>
                <c:pt idx="35">
                  <c:v>-1.0353931963095415</c:v>
                </c:pt>
                <c:pt idx="36">
                  <c:v>-1.0274857567330378</c:v>
                </c:pt>
                <c:pt idx="37">
                  <c:v>-1.0232680943349788</c:v>
                </c:pt>
                <c:pt idx="38">
                  <c:v>-1.0012958235221647</c:v>
                </c:pt>
                <c:pt idx="39">
                  <c:v>-1.0004925358570027</c:v>
                </c:pt>
                <c:pt idx="40">
                  <c:v>-0.99979078528124354</c:v>
                </c:pt>
                <c:pt idx="41">
                  <c:v>-0.99056871022932491</c:v>
                </c:pt>
                <c:pt idx="42">
                  <c:v>-0.98339032468371224</c:v>
                </c:pt>
                <c:pt idx="43">
                  <c:v>-0.95939687677038676</c:v>
                </c:pt>
                <c:pt idx="44">
                  <c:v>-0.95801135586913788</c:v>
                </c:pt>
                <c:pt idx="45">
                  <c:v>-0.95290035618272917</c:v>
                </c:pt>
                <c:pt idx="46">
                  <c:v>-0.89342880563011362</c:v>
                </c:pt>
                <c:pt idx="47">
                  <c:v>-0.88665780765019542</c:v>
                </c:pt>
                <c:pt idx="48">
                  <c:v>-0.88558627648301236</c:v>
                </c:pt>
                <c:pt idx="49">
                  <c:v>-0.88325327390978381</c:v>
                </c:pt>
                <c:pt idx="50">
                  <c:v>-0.88112097762118302</c:v>
                </c:pt>
                <c:pt idx="51">
                  <c:v>-0.80950469837000738</c:v>
                </c:pt>
                <c:pt idx="52">
                  <c:v>-0.77624415059316654</c:v>
                </c:pt>
                <c:pt idx="53">
                  <c:v>-0.76580037537081391</c:v>
                </c:pt>
                <c:pt idx="54">
                  <c:v>-0.76208520010477931</c:v>
                </c:pt>
                <c:pt idx="55">
                  <c:v>-0.75092195295021058</c:v>
                </c:pt>
                <c:pt idx="56">
                  <c:v>-0.74836166205766685</c:v>
                </c:pt>
                <c:pt idx="57">
                  <c:v>-0.73586054560143677</c:v>
                </c:pt>
                <c:pt idx="58">
                  <c:v>-0.73380536862890977</c:v>
                </c:pt>
                <c:pt idx="59">
                  <c:v>-0.73209818126245851</c:v>
                </c:pt>
                <c:pt idx="60">
                  <c:v>-0.70342724073645679</c:v>
                </c:pt>
                <c:pt idx="61">
                  <c:v>-0.67967833997225979</c:v>
                </c:pt>
                <c:pt idx="62">
                  <c:v>-0.67693171594310464</c:v>
                </c:pt>
                <c:pt idx="63">
                  <c:v>-0.65752859670106278</c:v>
                </c:pt>
                <c:pt idx="64">
                  <c:v>-0.65402705802677541</c:v>
                </c:pt>
                <c:pt idx="65">
                  <c:v>-0.65040600201281573</c:v>
                </c:pt>
                <c:pt idx="66">
                  <c:v>-0.64344125305895605</c:v>
                </c:pt>
                <c:pt idx="67">
                  <c:v>-0.64192184167001864</c:v>
                </c:pt>
                <c:pt idx="68">
                  <c:v>-0.62900159128807032</c:v>
                </c:pt>
                <c:pt idx="69">
                  <c:v>-0.61643917150468674</c:v>
                </c:pt>
                <c:pt idx="70">
                  <c:v>-0.60806133930063588</c:v>
                </c:pt>
                <c:pt idx="71">
                  <c:v>-0.59409134873684888</c:v>
                </c:pt>
                <c:pt idx="72">
                  <c:v>-0.59154136136343216</c:v>
                </c:pt>
                <c:pt idx="73">
                  <c:v>-0.58883018004718923</c:v>
                </c:pt>
                <c:pt idx="74">
                  <c:v>-0.58049953691607814</c:v>
                </c:pt>
                <c:pt idx="75">
                  <c:v>-0.56942226975581189</c:v>
                </c:pt>
                <c:pt idx="76">
                  <c:v>-0.55579022417278579</c:v>
                </c:pt>
                <c:pt idx="77">
                  <c:v>-0.54492108113447713</c:v>
                </c:pt>
                <c:pt idx="78">
                  <c:v>-0.53605395099932429</c:v>
                </c:pt>
                <c:pt idx="79">
                  <c:v>-0.52767086521929218</c:v>
                </c:pt>
                <c:pt idx="80">
                  <c:v>-0.52405125204622716</c:v>
                </c:pt>
                <c:pt idx="81">
                  <c:v>-0.51780092508143594</c:v>
                </c:pt>
                <c:pt idx="82">
                  <c:v>-0.51266478620123634</c:v>
                </c:pt>
                <c:pt idx="83">
                  <c:v>-0.5094020233124853</c:v>
                </c:pt>
                <c:pt idx="84">
                  <c:v>-0.5004414953457057</c:v>
                </c:pt>
                <c:pt idx="85">
                  <c:v>-0.49561022662753518</c:v>
                </c:pt>
                <c:pt idx="86">
                  <c:v>-0.48273644389807829</c:v>
                </c:pt>
                <c:pt idx="87">
                  <c:v>-0.47572450587127502</c:v>
                </c:pt>
                <c:pt idx="88">
                  <c:v>-0.46157776426955721</c:v>
                </c:pt>
                <c:pt idx="89">
                  <c:v>-0.45331537977628567</c:v>
                </c:pt>
                <c:pt idx="90">
                  <c:v>-0.4510698000382542</c:v>
                </c:pt>
                <c:pt idx="91">
                  <c:v>-0.44395009103180422</c:v>
                </c:pt>
                <c:pt idx="92">
                  <c:v>-0.43602276583749655</c:v>
                </c:pt>
                <c:pt idx="93">
                  <c:v>-0.42690439213633163</c:v>
                </c:pt>
                <c:pt idx="94">
                  <c:v>-0.41226690976261332</c:v>
                </c:pt>
                <c:pt idx="95">
                  <c:v>-0.40538741938260003</c:v>
                </c:pt>
                <c:pt idx="96">
                  <c:v>-0.39621443877116541</c:v>
                </c:pt>
                <c:pt idx="97">
                  <c:v>-0.37684006582515789</c:v>
                </c:pt>
                <c:pt idx="98">
                  <c:v>-0.37320056703429283</c:v>
                </c:pt>
                <c:pt idx="99">
                  <c:v>-0.36845409436332682</c:v>
                </c:pt>
                <c:pt idx="100">
                  <c:v>-0.357200076165124</c:v>
                </c:pt>
                <c:pt idx="101">
                  <c:v>-0.35244736960392009</c:v>
                </c:pt>
                <c:pt idx="102">
                  <c:v>-0.3381954838105462</c:v>
                </c:pt>
                <c:pt idx="103">
                  <c:v>-0.33466185063178366</c:v>
                </c:pt>
                <c:pt idx="104">
                  <c:v>-0.31256743569130657</c:v>
                </c:pt>
                <c:pt idx="105">
                  <c:v>-0.30549275149645522</c:v>
                </c:pt>
                <c:pt idx="106">
                  <c:v>-0.27557878234131339</c:v>
                </c:pt>
                <c:pt idx="107">
                  <c:v>-0.27176876640274783</c:v>
                </c:pt>
                <c:pt idx="108">
                  <c:v>-0.26634377698227324</c:v>
                </c:pt>
                <c:pt idx="109">
                  <c:v>-0.25712577155924377</c:v>
                </c:pt>
                <c:pt idx="110">
                  <c:v>-0.2560568671800495</c:v>
                </c:pt>
                <c:pt idx="111">
                  <c:v>-0.25581809139451511</c:v>
                </c:pt>
                <c:pt idx="112">
                  <c:v>-0.23059408263252146</c:v>
                </c:pt>
                <c:pt idx="113">
                  <c:v>-0.20883807519945105</c:v>
                </c:pt>
                <c:pt idx="114">
                  <c:v>-0.20709209691164673</c:v>
                </c:pt>
                <c:pt idx="115">
                  <c:v>-0.1789480612910061</c:v>
                </c:pt>
                <c:pt idx="116">
                  <c:v>-0.16319592830605043</c:v>
                </c:pt>
                <c:pt idx="117">
                  <c:v>-0.16193183011201615</c:v>
                </c:pt>
                <c:pt idx="118">
                  <c:v>-0.15846238594220591</c:v>
                </c:pt>
                <c:pt idx="119">
                  <c:v>-0.15532609570381331</c:v>
                </c:pt>
                <c:pt idx="120">
                  <c:v>-0.1549349866536793</c:v>
                </c:pt>
                <c:pt idx="121">
                  <c:v>-0.15181904455973635</c:v>
                </c:pt>
                <c:pt idx="122">
                  <c:v>-0.14231172606978806</c:v>
                </c:pt>
                <c:pt idx="123">
                  <c:v>-0.13610451854904737</c:v>
                </c:pt>
                <c:pt idx="124">
                  <c:v>-0.11880232251157946</c:v>
                </c:pt>
                <c:pt idx="125">
                  <c:v>-0.11868831764169485</c:v>
                </c:pt>
                <c:pt idx="126">
                  <c:v>-0.11309543786151419</c:v>
                </c:pt>
                <c:pt idx="127">
                  <c:v>-8.4982775324900464E-2</c:v>
                </c:pt>
                <c:pt idx="128">
                  <c:v>-7.4015443405623882E-2</c:v>
                </c:pt>
                <c:pt idx="129">
                  <c:v>-6.514280080068531E-2</c:v>
                </c:pt>
                <c:pt idx="130">
                  <c:v>-5.167864557736522E-2</c:v>
                </c:pt>
                <c:pt idx="131">
                  <c:v>-3.7686142607783663E-2</c:v>
                </c:pt>
                <c:pt idx="132">
                  <c:v>-1.7078323131318605E-2</c:v>
                </c:pt>
                <c:pt idx="133">
                  <c:v>-8.5196702604420898E-3</c:v>
                </c:pt>
                <c:pt idx="134">
                  <c:v>1.4526295980905655E-2</c:v>
                </c:pt>
                <c:pt idx="135">
                  <c:v>2.544525488014461E-2</c:v>
                </c:pt>
                <c:pt idx="136">
                  <c:v>2.6990526883321261E-2</c:v>
                </c:pt>
                <c:pt idx="137">
                  <c:v>3.5448826611881076E-2</c:v>
                </c:pt>
                <c:pt idx="138">
                  <c:v>5.8436116314066075E-2</c:v>
                </c:pt>
                <c:pt idx="139">
                  <c:v>9.3763328529656936E-2</c:v>
                </c:pt>
                <c:pt idx="140">
                  <c:v>9.531890405195681E-2</c:v>
                </c:pt>
                <c:pt idx="141">
                  <c:v>0.10196296685487465</c:v>
                </c:pt>
                <c:pt idx="142">
                  <c:v>0.11945963528673424</c:v>
                </c:pt>
                <c:pt idx="143">
                  <c:v>0.12185754828936338</c:v>
                </c:pt>
                <c:pt idx="144">
                  <c:v>0.1402969073438651</c:v>
                </c:pt>
                <c:pt idx="145">
                  <c:v>0.14320735210383717</c:v>
                </c:pt>
                <c:pt idx="146">
                  <c:v>0.164097066809891</c:v>
                </c:pt>
                <c:pt idx="147">
                  <c:v>0.16755213783168504</c:v>
                </c:pt>
                <c:pt idx="148">
                  <c:v>0.17689852127261727</c:v>
                </c:pt>
                <c:pt idx="149">
                  <c:v>0.18162320295823514</c:v>
                </c:pt>
                <c:pt idx="150">
                  <c:v>0.20443708983092448</c:v>
                </c:pt>
                <c:pt idx="151">
                  <c:v>0.20824159329969857</c:v>
                </c:pt>
                <c:pt idx="152">
                  <c:v>0.20876035894728323</c:v>
                </c:pt>
                <c:pt idx="153">
                  <c:v>0.23058869464708812</c:v>
                </c:pt>
                <c:pt idx="154">
                  <c:v>0.27637070702460692</c:v>
                </c:pt>
                <c:pt idx="155">
                  <c:v>0.27978482286369721</c:v>
                </c:pt>
                <c:pt idx="156">
                  <c:v>0.3270685252736944</c:v>
                </c:pt>
                <c:pt idx="157">
                  <c:v>0.32930117470461001</c:v>
                </c:pt>
                <c:pt idx="158">
                  <c:v>0.34942855692820163</c:v>
                </c:pt>
                <c:pt idx="159">
                  <c:v>0.35809977182806424</c:v>
                </c:pt>
                <c:pt idx="160">
                  <c:v>0.35947236242219355</c:v>
                </c:pt>
                <c:pt idx="161">
                  <c:v>0.37080015172802361</c:v>
                </c:pt>
                <c:pt idx="162">
                  <c:v>0.37896218307898033</c:v>
                </c:pt>
                <c:pt idx="163">
                  <c:v>0.37901678998925203</c:v>
                </c:pt>
                <c:pt idx="164">
                  <c:v>0.38758023390946789</c:v>
                </c:pt>
                <c:pt idx="165">
                  <c:v>0.39017261930648872</c:v>
                </c:pt>
                <c:pt idx="166">
                  <c:v>0.39751075595402541</c:v>
                </c:pt>
                <c:pt idx="167">
                  <c:v>0.40865700317258341</c:v>
                </c:pt>
                <c:pt idx="168">
                  <c:v>0.41001259383070388</c:v>
                </c:pt>
                <c:pt idx="169">
                  <c:v>0.4242268726498149</c:v>
                </c:pt>
                <c:pt idx="170">
                  <c:v>0.44218363019009638</c:v>
                </c:pt>
                <c:pt idx="171">
                  <c:v>0.45706828650093567</c:v>
                </c:pt>
                <c:pt idx="172">
                  <c:v>0.46369318510649599</c:v>
                </c:pt>
                <c:pt idx="173">
                  <c:v>0.47341965265798497</c:v>
                </c:pt>
                <c:pt idx="174">
                  <c:v>0.47481068602901966</c:v>
                </c:pt>
                <c:pt idx="175">
                  <c:v>0.49039565007471758</c:v>
                </c:pt>
                <c:pt idx="176">
                  <c:v>0.49080448048130865</c:v>
                </c:pt>
                <c:pt idx="177">
                  <c:v>0.50179983727616939</c:v>
                </c:pt>
                <c:pt idx="178">
                  <c:v>0.52880119740998655</c:v>
                </c:pt>
                <c:pt idx="179">
                  <c:v>0.52885101327092077</c:v>
                </c:pt>
                <c:pt idx="180">
                  <c:v>0.5315935676711887</c:v>
                </c:pt>
                <c:pt idx="181">
                  <c:v>0.5570680985787384</c:v>
                </c:pt>
                <c:pt idx="182">
                  <c:v>0.57083331322900288</c:v>
                </c:pt>
                <c:pt idx="183">
                  <c:v>0.58689320205778472</c:v>
                </c:pt>
                <c:pt idx="184">
                  <c:v>0.59676504756317761</c:v>
                </c:pt>
                <c:pt idx="185">
                  <c:v>0.62342727876914561</c:v>
                </c:pt>
                <c:pt idx="186">
                  <c:v>0.64154378741135287</c:v>
                </c:pt>
                <c:pt idx="187">
                  <c:v>0.64307612910740986</c:v>
                </c:pt>
                <c:pt idx="188">
                  <c:v>0.65288857665319366</c:v>
                </c:pt>
                <c:pt idx="189">
                  <c:v>0.65353499889822886</c:v>
                </c:pt>
                <c:pt idx="190">
                  <c:v>0.65380324240024779</c:v>
                </c:pt>
                <c:pt idx="191">
                  <c:v>0.65683583128788481</c:v>
                </c:pt>
                <c:pt idx="192">
                  <c:v>0.70298716173018938</c:v>
                </c:pt>
                <c:pt idx="193">
                  <c:v>0.72647812251149069</c:v>
                </c:pt>
                <c:pt idx="194">
                  <c:v>0.73252557893030557</c:v>
                </c:pt>
                <c:pt idx="195">
                  <c:v>0.75070220695257606</c:v>
                </c:pt>
                <c:pt idx="196">
                  <c:v>0.77588046948252076</c:v>
                </c:pt>
                <c:pt idx="197">
                  <c:v>0.78128701612608997</c:v>
                </c:pt>
                <c:pt idx="198">
                  <c:v>0.78338386970177099</c:v>
                </c:pt>
                <c:pt idx="199">
                  <c:v>0.78561579771223644</c:v>
                </c:pt>
                <c:pt idx="200">
                  <c:v>0.79877147567128015</c:v>
                </c:pt>
                <c:pt idx="201">
                  <c:v>0.80193172115636779</c:v>
                </c:pt>
                <c:pt idx="202">
                  <c:v>0.80204500460580219</c:v>
                </c:pt>
                <c:pt idx="203">
                  <c:v>0.80482923560922215</c:v>
                </c:pt>
                <c:pt idx="204">
                  <c:v>0.83133434250125304</c:v>
                </c:pt>
                <c:pt idx="205">
                  <c:v>0.83544613928721134</c:v>
                </c:pt>
                <c:pt idx="206">
                  <c:v>0.84152569021050139</c:v>
                </c:pt>
                <c:pt idx="207">
                  <c:v>0.87548031183196107</c:v>
                </c:pt>
                <c:pt idx="208">
                  <c:v>0.92835689402214272</c:v>
                </c:pt>
                <c:pt idx="209">
                  <c:v>0.93533745896491904</c:v>
                </c:pt>
                <c:pt idx="210">
                  <c:v>0.93766494906835995</c:v>
                </c:pt>
                <c:pt idx="211">
                  <c:v>0.94383120140639687</c:v>
                </c:pt>
                <c:pt idx="212">
                  <c:v>0.97578118333671016</c:v>
                </c:pt>
                <c:pt idx="213">
                  <c:v>1.0106907044674793</c:v>
                </c:pt>
                <c:pt idx="214">
                  <c:v>1.0172336927076322</c:v>
                </c:pt>
                <c:pt idx="215">
                  <c:v>1.0265874939858926</c:v>
                </c:pt>
                <c:pt idx="216">
                  <c:v>1.0545363357916913</c:v>
                </c:pt>
                <c:pt idx="217">
                  <c:v>1.0854310650703802</c:v>
                </c:pt>
                <c:pt idx="218">
                  <c:v>1.0956482733938639</c:v>
                </c:pt>
                <c:pt idx="219">
                  <c:v>1.1164110529229134</c:v>
                </c:pt>
                <c:pt idx="220">
                  <c:v>1.1320041562263936</c:v>
                </c:pt>
                <c:pt idx="221">
                  <c:v>1.1356470032256996</c:v>
                </c:pt>
                <c:pt idx="222">
                  <c:v>1.1500974310423524</c:v>
                </c:pt>
                <c:pt idx="223">
                  <c:v>1.1762995731399004</c:v>
                </c:pt>
                <c:pt idx="224">
                  <c:v>1.1958310703998412</c:v>
                </c:pt>
                <c:pt idx="225">
                  <c:v>1.2110275521833938</c:v>
                </c:pt>
                <c:pt idx="226">
                  <c:v>1.2334680513624139</c:v>
                </c:pt>
                <c:pt idx="227">
                  <c:v>1.2398711741184447</c:v>
                </c:pt>
                <c:pt idx="228">
                  <c:v>1.2425945643213532</c:v>
                </c:pt>
                <c:pt idx="229">
                  <c:v>1.2439132694256649</c:v>
                </c:pt>
                <c:pt idx="230">
                  <c:v>1.2570778080629372</c:v>
                </c:pt>
                <c:pt idx="231">
                  <c:v>1.2831209204790039</c:v>
                </c:pt>
                <c:pt idx="232">
                  <c:v>1.3320638997620584</c:v>
                </c:pt>
                <c:pt idx="233">
                  <c:v>1.4474793426849546</c:v>
                </c:pt>
                <c:pt idx="234">
                  <c:v>1.4697519515042647</c:v>
                </c:pt>
                <c:pt idx="235">
                  <c:v>1.5043120401880559</c:v>
                </c:pt>
                <c:pt idx="236">
                  <c:v>1.5148978451558754</c:v>
                </c:pt>
                <c:pt idx="237">
                  <c:v>1.5201911083500121</c:v>
                </c:pt>
                <c:pt idx="238">
                  <c:v>1.5531185021954315</c:v>
                </c:pt>
                <c:pt idx="239">
                  <c:v>1.5731721133113976</c:v>
                </c:pt>
                <c:pt idx="240">
                  <c:v>1.6219191773591601</c:v>
                </c:pt>
                <c:pt idx="241">
                  <c:v>1.6787607355404881</c:v>
                </c:pt>
                <c:pt idx="242">
                  <c:v>1.696185797126073</c:v>
                </c:pt>
                <c:pt idx="243">
                  <c:v>1.8010932758176623</c:v>
                </c:pt>
                <c:pt idx="244">
                  <c:v>1.9417375185518877</c:v>
                </c:pt>
                <c:pt idx="245">
                  <c:v>2.3555805436703299</c:v>
                </c:pt>
                <c:pt idx="246">
                  <c:v>2.36425654961953</c:v>
                </c:pt>
                <c:pt idx="247">
                  <c:v>2.4082700713034502</c:v>
                </c:pt>
                <c:pt idx="248">
                  <c:v>2.4370277132441984</c:v>
                </c:pt>
                <c:pt idx="249">
                  <c:v>2.4676221045163911</c:v>
                </c:pt>
                <c:pt idx="250">
                  <c:v>2.4848246688319926</c:v>
                </c:pt>
                <c:pt idx="251">
                  <c:v>2.5600461881082093</c:v>
                </c:pt>
                <c:pt idx="252">
                  <c:v>3.2934529626449298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09-42D0-B0D2-7C8A7A4DA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482527"/>
        <c:axId val="2143739183"/>
      </c:scatterChart>
      <c:valAx>
        <c:axId val="286482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739183"/>
        <c:crosses val="autoZero"/>
        <c:crossBetween val="midCat"/>
      </c:valAx>
      <c:valAx>
        <c:axId val="214373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482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AMZN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AMZN</a:t>
          </a:r>
        </a:p>
      </cx:txPr>
    </cx:title>
    <cx:plotArea>
      <cx:plotAreaRegion>
        <cx:series layoutId="clusteredColumn" uniqueId="{624B8500-E89C-415F-8DE9-59C1F68286EC}">
          <cx:tx>
            <cx:txData>
              <cx:f>_xlchart.v1.2</cx:f>
              <cx:v>Residual AMZN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NFLX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NFLX</a:t>
          </a:r>
        </a:p>
      </cx:txPr>
    </cx:title>
    <cx:plotArea>
      <cx:plotAreaRegion>
        <cx:series layoutId="clusteredColumn" uniqueId="{1497C9EB-FF63-4B2C-87D8-009CEC662959}">
          <cx:tx>
            <cx:txData>
              <cx:f>_xlchart.v1.0</cx:f>
              <cx:v>Residual NFLX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2.xml"/><Relationship Id="rId3" Type="http://schemas.openxmlformats.org/officeDocument/2006/relationships/chart" Target="../charts/chart6.xml"/><Relationship Id="rId7" Type="http://schemas.microsoft.com/office/2014/relationships/chartEx" Target="../charts/chartEx1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10" Type="http://schemas.openxmlformats.org/officeDocument/2006/relationships/chart" Target="../charts/chart11.xml"/><Relationship Id="rId4" Type="http://schemas.openxmlformats.org/officeDocument/2006/relationships/chart" Target="../charts/chart7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255</xdr:row>
      <xdr:rowOff>101600</xdr:rowOff>
    </xdr:from>
    <xdr:to>
      <xdr:col>12</xdr:col>
      <xdr:colOff>457199</xdr:colOff>
      <xdr:row>277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88E7DD-F567-0F3B-54CB-CFBA11215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82550</xdr:colOff>
      <xdr:row>255</xdr:row>
      <xdr:rowOff>101600</xdr:rowOff>
    </xdr:from>
    <xdr:to>
      <xdr:col>22</xdr:col>
      <xdr:colOff>415925</xdr:colOff>
      <xdr:row>277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F53D60-D25F-48BE-8F5D-85864684C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76200</xdr:colOff>
      <xdr:row>255</xdr:row>
      <xdr:rowOff>95250</xdr:rowOff>
    </xdr:from>
    <xdr:to>
      <xdr:col>37</xdr:col>
      <xdr:colOff>485775</xdr:colOff>
      <xdr:row>277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33039D-8CDC-4D87-BF4A-FCF6D4DE0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76859</xdr:colOff>
      <xdr:row>0</xdr:row>
      <xdr:rowOff>107455</xdr:rowOff>
    </xdr:from>
    <xdr:to>
      <xdr:col>52</xdr:col>
      <xdr:colOff>450272</xdr:colOff>
      <xdr:row>15</xdr:row>
      <xdr:rowOff>25978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4B030A-E1FB-405E-8F2B-354626BD4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77724</xdr:colOff>
      <xdr:row>15</xdr:row>
      <xdr:rowOff>69354</xdr:rowOff>
    </xdr:from>
    <xdr:to>
      <xdr:col>52</xdr:col>
      <xdr:colOff>449395</xdr:colOff>
      <xdr:row>30</xdr:row>
      <xdr:rowOff>11811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EA6B1A-764A-D16D-0990-F8C26F1C9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302697</xdr:colOff>
      <xdr:row>0</xdr:row>
      <xdr:rowOff>115208</xdr:rowOff>
    </xdr:from>
    <xdr:to>
      <xdr:col>43</xdr:col>
      <xdr:colOff>468828</xdr:colOff>
      <xdr:row>15</xdr:row>
      <xdr:rowOff>37853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3255F3-83D9-46E4-BD0A-17576120D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296346</xdr:colOff>
      <xdr:row>16</xdr:row>
      <xdr:rowOff>1773</xdr:rowOff>
    </xdr:from>
    <xdr:to>
      <xdr:col>43</xdr:col>
      <xdr:colOff>456127</xdr:colOff>
      <xdr:row>31</xdr:row>
      <xdr:rowOff>20534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F4F8ECD-6812-4CE6-9C01-F12D3ABF89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296347</xdr:colOff>
      <xdr:row>31</xdr:row>
      <xdr:rowOff>142958</xdr:rowOff>
    </xdr:from>
    <xdr:to>
      <xdr:col>43</xdr:col>
      <xdr:colOff>468828</xdr:colOff>
      <xdr:row>46</xdr:row>
      <xdr:rowOff>145843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FA9C941-84D4-4E54-8283-DA9FF7641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315974</xdr:colOff>
      <xdr:row>47</xdr:row>
      <xdr:rowOff>87828</xdr:rowOff>
    </xdr:from>
    <xdr:to>
      <xdr:col>43</xdr:col>
      <xdr:colOff>488455</xdr:colOff>
      <xdr:row>62</xdr:row>
      <xdr:rowOff>87538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18077BC-2608-4C89-934B-E0FAEBC35F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47997</xdr:colOff>
      <xdr:row>31</xdr:row>
      <xdr:rowOff>150462</xdr:rowOff>
    </xdr:from>
    <xdr:to>
      <xdr:col>52</xdr:col>
      <xdr:colOff>441613</xdr:colOff>
      <xdr:row>46</xdr:row>
      <xdr:rowOff>155864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3227589-F9F1-9792-7448-14499D1AF4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076897" y="5897212"/>
              <a:ext cx="5270416" cy="27740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44</xdr:col>
      <xdr:colOff>19957</xdr:colOff>
      <xdr:row>47</xdr:row>
      <xdr:rowOff>64326</xdr:rowOff>
    </xdr:from>
    <xdr:to>
      <xdr:col>52</xdr:col>
      <xdr:colOff>441613</xdr:colOff>
      <xdr:row>62</xdr:row>
      <xdr:rowOff>138546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BC0D3D5A-DA53-4D14-A081-62A198A034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048857" y="8763826"/>
              <a:ext cx="5298456" cy="2836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34</xdr:col>
      <xdr:colOff>335394</xdr:colOff>
      <xdr:row>63</xdr:row>
      <xdr:rowOff>49646</xdr:rowOff>
    </xdr:from>
    <xdr:to>
      <xdr:col>43</xdr:col>
      <xdr:colOff>467590</xdr:colOff>
      <xdr:row>80</xdr:row>
      <xdr:rowOff>103909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D253D9-AC7D-4692-924F-E1EA9CD7D5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43</xdr:col>
      <xdr:colOff>597476</xdr:colOff>
      <xdr:row>63</xdr:row>
      <xdr:rowOff>66097</xdr:rowOff>
    </xdr:from>
    <xdr:to>
      <xdr:col>52</xdr:col>
      <xdr:colOff>493568</xdr:colOff>
      <xdr:row>80</xdr:row>
      <xdr:rowOff>129887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D9F34F48-F961-44A1-9B05-DF1037858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4"/>
  <sheetViews>
    <sheetView topLeftCell="A2" zoomScale="110" zoomScaleNormal="110" workbookViewId="0">
      <selection activeCell="F2" sqref="F2"/>
    </sheetView>
  </sheetViews>
  <sheetFormatPr defaultRowHeight="14.5" x14ac:dyDescent="0.35"/>
  <cols>
    <col min="1" max="1" width="10.453125" style="1" customWidth="1"/>
    <col min="2" max="2" width="6.26953125" style="1" bestFit="1" customWidth="1"/>
    <col min="3" max="4" width="6.36328125" style="1" bestFit="1" customWidth="1"/>
    <col min="5" max="5" width="8.7265625" style="1"/>
    <col min="6" max="6" width="10.81640625" style="93" bestFit="1" customWidth="1"/>
    <col min="7" max="8" width="6.36328125" style="1" bestFit="1" customWidth="1"/>
    <col min="9" max="9" width="11.453125" style="1" bestFit="1" customWidth="1"/>
    <col min="10" max="10" width="10.36328125" style="1" bestFit="1" customWidth="1"/>
    <col min="11" max="11" width="10.81640625" style="1" bestFit="1" customWidth="1"/>
    <col min="12" max="13" width="6.36328125" style="1" bestFit="1" customWidth="1"/>
    <col min="14" max="14" width="11.453125" style="1" bestFit="1" customWidth="1"/>
    <col min="15" max="15" width="10.36328125" style="1" bestFit="1" customWidth="1"/>
    <col min="16" max="16" width="10.81640625" style="1" bestFit="1" customWidth="1"/>
    <col min="17" max="18" width="6.36328125" style="1" bestFit="1" customWidth="1"/>
    <col min="19" max="19" width="11.453125" style="1" bestFit="1" customWidth="1"/>
    <col min="20" max="20" width="10.36328125" style="1" bestFit="1" customWidth="1"/>
    <col min="21" max="21" width="10.81640625" style="1" bestFit="1" customWidth="1"/>
    <col min="22" max="23" width="6.36328125" style="1" bestFit="1" customWidth="1"/>
    <col min="24" max="24" width="11.453125" style="1" bestFit="1" customWidth="1"/>
    <col min="25" max="25" width="10.36328125" style="1" bestFit="1" customWidth="1"/>
    <col min="26" max="26" width="10.6328125" style="1" customWidth="1"/>
    <col min="27" max="27" width="27.453125" style="1" bestFit="1" customWidth="1"/>
    <col min="28" max="29" width="6.36328125" style="1" bestFit="1" customWidth="1"/>
    <col min="30" max="30" width="10.6328125" style="1" customWidth="1"/>
    <col min="31" max="31" width="8.7265625" style="1"/>
    <col min="32" max="32" width="10.81640625" style="1" bestFit="1" customWidth="1"/>
    <col min="33" max="33" width="6" style="1" bestFit="1" customWidth="1"/>
    <col min="34" max="34" width="5" style="1" bestFit="1" customWidth="1"/>
    <col min="35" max="35" width="10.26953125" style="1" bestFit="1" customWidth="1"/>
    <col min="36" max="36" width="9.1796875" style="1" bestFit="1" customWidth="1"/>
    <col min="37" max="37" width="11.453125" style="1" bestFit="1" customWidth="1"/>
    <col min="38" max="38" width="10.36328125" style="1" bestFit="1" customWidth="1"/>
    <col min="39" max="39" width="10.81640625" style="1" bestFit="1" customWidth="1"/>
    <col min="40" max="41" width="6" style="1" bestFit="1" customWidth="1"/>
    <col min="42" max="42" width="10.26953125" style="1" bestFit="1" customWidth="1"/>
    <col min="43" max="43" width="9.1796875" style="1" bestFit="1" customWidth="1"/>
    <col min="44" max="44" width="11.453125" style="1" bestFit="1" customWidth="1"/>
    <col min="45" max="45" width="10.36328125" style="1" bestFit="1" customWidth="1"/>
    <col min="46" max="46" width="10.81640625" style="1" bestFit="1" customWidth="1"/>
    <col min="47" max="47" width="7" style="1" bestFit="1" customWidth="1"/>
    <col min="48" max="48" width="8" style="1" bestFit="1" customWidth="1"/>
    <col min="49" max="49" width="10.26953125" style="1" bestFit="1" customWidth="1"/>
    <col min="50" max="50" width="9.1796875" style="1" bestFit="1" customWidth="1"/>
    <col min="51" max="51" width="11.453125" style="1" bestFit="1" customWidth="1"/>
    <col min="52" max="52" width="10.36328125" style="1" bestFit="1" customWidth="1"/>
    <col min="53" max="53" width="10.81640625" style="1" bestFit="1" customWidth="1"/>
    <col min="54" max="54" width="7" style="1" bestFit="1" customWidth="1"/>
    <col min="55" max="55" width="8" style="1" bestFit="1" customWidth="1"/>
    <col min="56" max="56" width="10.26953125" style="1" bestFit="1" customWidth="1"/>
    <col min="57" max="57" width="9.1796875" style="1" bestFit="1" customWidth="1"/>
    <col min="58" max="58" width="11.453125" style="1" bestFit="1" customWidth="1"/>
    <col min="59" max="59" width="10.36328125" style="1" bestFit="1" customWidth="1"/>
    <col min="60" max="60" width="8.7265625" style="1"/>
    <col min="61" max="61" width="27.08984375" style="1" bestFit="1" customWidth="1"/>
    <col min="62" max="63" width="11.81640625" style="1" bestFit="1" customWidth="1"/>
    <col min="64" max="16384" width="8.7265625" style="1"/>
  </cols>
  <sheetData>
    <row r="1" spans="1:63" x14ac:dyDescent="0.35">
      <c r="A1" s="101" t="s">
        <v>0</v>
      </c>
      <c r="B1" s="102"/>
      <c r="C1" s="102"/>
      <c r="D1" s="103"/>
      <c r="F1" s="101" t="s">
        <v>1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3"/>
      <c r="Z1" s="22"/>
      <c r="AA1" s="104" t="s">
        <v>1</v>
      </c>
      <c r="AB1" s="104"/>
      <c r="AC1" s="104"/>
      <c r="AD1" s="22"/>
      <c r="AF1" s="101" t="s">
        <v>14</v>
      </c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3"/>
      <c r="BI1" s="104" t="s">
        <v>14</v>
      </c>
      <c r="BJ1" s="104"/>
      <c r="BK1" s="104"/>
    </row>
    <row r="2" spans="1:63" ht="15" thickBot="1" x14ac:dyDescent="0.4">
      <c r="A2" s="19" t="s">
        <v>2</v>
      </c>
      <c r="B2" s="20" t="s">
        <v>3</v>
      </c>
      <c r="C2" s="20" t="s">
        <v>4</v>
      </c>
      <c r="D2" s="21" t="s">
        <v>5</v>
      </c>
      <c r="F2" s="55" t="s">
        <v>12</v>
      </c>
      <c r="G2" s="54" t="s">
        <v>4</v>
      </c>
      <c r="H2" s="54" t="s">
        <v>5</v>
      </c>
      <c r="I2" s="54" t="s">
        <v>6</v>
      </c>
      <c r="J2" s="54" t="s">
        <v>7</v>
      </c>
      <c r="K2" s="54" t="s">
        <v>13</v>
      </c>
      <c r="L2" s="54" t="s">
        <v>4</v>
      </c>
      <c r="M2" s="54" t="s">
        <v>5</v>
      </c>
      <c r="N2" s="54" t="s">
        <v>6</v>
      </c>
      <c r="O2" s="54" t="s">
        <v>7</v>
      </c>
      <c r="P2" s="54" t="s">
        <v>10</v>
      </c>
      <c r="Q2" s="54" t="s">
        <v>4</v>
      </c>
      <c r="R2" s="54" t="s">
        <v>5</v>
      </c>
      <c r="S2" s="54" t="s">
        <v>6</v>
      </c>
      <c r="T2" s="54" t="s">
        <v>7</v>
      </c>
      <c r="U2" s="54" t="s">
        <v>11</v>
      </c>
      <c r="V2" s="54" t="s">
        <v>4</v>
      </c>
      <c r="W2" s="54" t="s">
        <v>5</v>
      </c>
      <c r="X2" s="54" t="s">
        <v>6</v>
      </c>
      <c r="Y2" s="59" t="s">
        <v>7</v>
      </c>
      <c r="Z2" s="22"/>
      <c r="AA2" s="54" t="s">
        <v>59</v>
      </c>
      <c r="AB2" s="54" t="s">
        <v>4</v>
      </c>
      <c r="AC2" s="54" t="s">
        <v>5</v>
      </c>
      <c r="AD2" s="22"/>
      <c r="AF2" s="19" t="s">
        <v>15</v>
      </c>
      <c r="AG2" s="20" t="s">
        <v>4</v>
      </c>
      <c r="AH2" s="20" t="s">
        <v>5</v>
      </c>
      <c r="AI2" s="20" t="s">
        <v>8</v>
      </c>
      <c r="AJ2" s="20" t="s">
        <v>9</v>
      </c>
      <c r="AK2" s="20" t="s">
        <v>6</v>
      </c>
      <c r="AL2" s="20" t="s">
        <v>7</v>
      </c>
      <c r="AM2" s="20" t="s">
        <v>16</v>
      </c>
      <c r="AN2" s="20" t="s">
        <v>4</v>
      </c>
      <c r="AO2" s="20" t="s">
        <v>5</v>
      </c>
      <c r="AP2" s="20" t="s">
        <v>8</v>
      </c>
      <c r="AQ2" s="20" t="s">
        <v>9</v>
      </c>
      <c r="AR2" s="20" t="s">
        <v>6</v>
      </c>
      <c r="AS2" s="20" t="s">
        <v>7</v>
      </c>
      <c r="AT2" s="20" t="s">
        <v>17</v>
      </c>
      <c r="AU2" s="20" t="s">
        <v>4</v>
      </c>
      <c r="AV2" s="20" t="s">
        <v>5</v>
      </c>
      <c r="AW2" s="20" t="s">
        <v>8</v>
      </c>
      <c r="AX2" s="20" t="s">
        <v>9</v>
      </c>
      <c r="AY2" s="20" t="s">
        <v>6</v>
      </c>
      <c r="AZ2" s="20" t="s">
        <v>7</v>
      </c>
      <c r="BA2" s="20" t="s">
        <v>18</v>
      </c>
      <c r="BB2" s="20" t="s">
        <v>4</v>
      </c>
      <c r="BC2" s="20" t="s">
        <v>5</v>
      </c>
      <c r="BD2" s="20" t="s">
        <v>8</v>
      </c>
      <c r="BE2" s="20" t="s">
        <v>9</v>
      </c>
      <c r="BF2" s="20" t="s">
        <v>6</v>
      </c>
      <c r="BG2" s="21" t="s">
        <v>7</v>
      </c>
      <c r="BI2" s="54" t="s">
        <v>59</v>
      </c>
      <c r="BJ2" s="54" t="s">
        <v>4</v>
      </c>
      <c r="BK2" s="54" t="s">
        <v>5</v>
      </c>
    </row>
    <row r="3" spans="1:63" x14ac:dyDescent="0.35">
      <c r="A3" s="12">
        <v>43832</v>
      </c>
      <c r="B3" s="13">
        <v>1</v>
      </c>
      <c r="C3" s="14">
        <v>94.9</v>
      </c>
      <c r="D3" s="15">
        <v>329.81</v>
      </c>
      <c r="F3" s="5"/>
      <c r="G3" s="4">
        <f>C$3</f>
        <v>94.9</v>
      </c>
      <c r="H3" s="4">
        <f>D$3</f>
        <v>329.81</v>
      </c>
      <c r="I3" s="3"/>
      <c r="J3" s="3"/>
      <c r="K3" s="3"/>
      <c r="L3" s="4">
        <f>C3</f>
        <v>94.9</v>
      </c>
      <c r="M3" s="4">
        <f>D3</f>
        <v>329.81</v>
      </c>
      <c r="N3" s="3"/>
      <c r="O3" s="3"/>
      <c r="P3" s="3"/>
      <c r="Q3" s="4">
        <f>C3</f>
        <v>94.9</v>
      </c>
      <c r="R3" s="4">
        <f>D3</f>
        <v>329.81</v>
      </c>
      <c r="S3" s="3"/>
      <c r="T3" s="3"/>
      <c r="U3" s="3"/>
      <c r="V3" s="4">
        <f>C3</f>
        <v>94.9</v>
      </c>
      <c r="W3" s="4">
        <f>D3</f>
        <v>329.81</v>
      </c>
      <c r="X3" s="3"/>
      <c r="Y3" s="6"/>
      <c r="AA3" s="54" t="s">
        <v>12</v>
      </c>
      <c r="AB3" s="83">
        <f>G255</f>
        <v>162.04811306569511</v>
      </c>
      <c r="AC3" s="83">
        <f>H255</f>
        <v>522.31001372460742</v>
      </c>
      <c r="AF3" s="27"/>
      <c r="AG3" s="14">
        <v>0</v>
      </c>
      <c r="AH3" s="14">
        <v>0</v>
      </c>
      <c r="AI3" s="14">
        <f t="shared" ref="AI3:AI66" si="0">AG3+Q3</f>
        <v>94.9</v>
      </c>
      <c r="AJ3" s="14">
        <f t="shared" ref="AJ3:AJ66" si="1">AH3+R3</f>
        <v>329.81</v>
      </c>
      <c r="AK3" s="13"/>
      <c r="AL3" s="13"/>
      <c r="AM3" s="13"/>
      <c r="AN3" s="14">
        <v>0</v>
      </c>
      <c r="AO3" s="14">
        <v>0</v>
      </c>
      <c r="AP3" s="14">
        <f t="shared" ref="AP3:AP66" si="2">AN3+Q3</f>
        <v>94.9</v>
      </c>
      <c r="AQ3" s="14">
        <f t="shared" ref="AQ3:AQ66" si="3">AO3+R3</f>
        <v>329.81</v>
      </c>
      <c r="AR3" s="13"/>
      <c r="AS3" s="13"/>
      <c r="AT3" s="13"/>
      <c r="AU3" s="29">
        <v>0</v>
      </c>
      <c r="AV3" s="29">
        <v>0</v>
      </c>
      <c r="AW3" s="29"/>
      <c r="AX3" s="29"/>
      <c r="AY3" s="29"/>
      <c r="AZ3" s="29"/>
      <c r="BA3" s="29"/>
      <c r="BB3" s="29">
        <v>0</v>
      </c>
      <c r="BC3" s="29">
        <v>0</v>
      </c>
      <c r="BD3" s="29"/>
      <c r="BE3" s="29"/>
      <c r="BF3" s="29"/>
      <c r="BG3" s="30"/>
      <c r="BI3" s="54" t="s">
        <v>15</v>
      </c>
      <c r="BJ3" s="83">
        <f>AI255</f>
        <v>165.08072195232128</v>
      </c>
      <c r="BK3" s="83">
        <f>AJ255</f>
        <v>525.87030671604737</v>
      </c>
    </row>
    <row r="4" spans="1:63" x14ac:dyDescent="0.35">
      <c r="A4" s="7">
        <v>43833</v>
      </c>
      <c r="B4" s="3">
        <v>2</v>
      </c>
      <c r="C4" s="4">
        <v>93.75</v>
      </c>
      <c r="D4" s="8">
        <v>325.89999999999998</v>
      </c>
      <c r="F4" s="5"/>
      <c r="G4" s="4">
        <f>0.2*C$3+(1-0.2)*G$3</f>
        <v>94.9</v>
      </c>
      <c r="H4" s="4">
        <f>0.2*D3+(1-0.2)*H3</f>
        <v>329.81</v>
      </c>
      <c r="I4" s="24">
        <f>ABS(C4-G4)/C4</f>
        <v>1.2266666666666728E-2</v>
      </c>
      <c r="J4" s="24">
        <f>ABS(D4-H4)/D4</f>
        <v>1.1997545259282066E-2</v>
      </c>
      <c r="K4" s="3"/>
      <c r="L4" s="4">
        <f>0.4*C3+(1-0.4)*L3</f>
        <v>94.9</v>
      </c>
      <c r="M4" s="4">
        <f>0.4*D3+(1-0.4)*M3</f>
        <v>329.81</v>
      </c>
      <c r="N4" s="24">
        <f>ABS(C4-L4)/C4</f>
        <v>1.2266666666666728E-2</v>
      </c>
      <c r="O4" s="24">
        <f>ABS(D4-M4)/D4</f>
        <v>1.1997545259282066E-2</v>
      </c>
      <c r="P4" s="3"/>
      <c r="Q4" s="4">
        <f>0.6*C3+(1-0.6)*Q3</f>
        <v>94.9</v>
      </c>
      <c r="R4" s="4">
        <f>0.6*D3+(1-0.6)*R3</f>
        <v>329.81</v>
      </c>
      <c r="S4" s="24">
        <f>ABS(C4-Q4)/C4</f>
        <v>1.2266666666666728E-2</v>
      </c>
      <c r="T4" s="24">
        <f>ABS(D4-R4)/D4</f>
        <v>1.1997545259282066E-2</v>
      </c>
      <c r="U4" s="3"/>
      <c r="V4" s="4">
        <f>0.8*C3+(1-0.8)*V3</f>
        <v>94.9</v>
      </c>
      <c r="W4" s="4">
        <f>0.8*D3+(1-0.8)*W3</f>
        <v>329.81</v>
      </c>
      <c r="X4" s="24">
        <f>ABS(C4-V4)/C4</f>
        <v>1.2266666666666728E-2</v>
      </c>
      <c r="Y4" s="25">
        <f>ABS(D4-W4)/D4</f>
        <v>1.1997545259282066E-2</v>
      </c>
      <c r="Z4" s="23"/>
      <c r="AA4" s="54" t="s">
        <v>13</v>
      </c>
      <c r="AB4" s="83">
        <f>L255</f>
        <v>163.64970319038906</v>
      </c>
      <c r="AC4" s="83">
        <f>M255</f>
        <v>524.13779498046119</v>
      </c>
      <c r="AD4" s="23"/>
      <c r="AF4" s="5"/>
      <c r="AG4" s="4">
        <f t="shared" ref="AG4:AG67" si="4">0.2*(Q4-Q3)+(1-0.2)*AG3</f>
        <v>0</v>
      </c>
      <c r="AH4" s="4">
        <f t="shared" ref="AH4:AH67" si="5">0.2*(R4-R3)+(1-0.2)*AH3</f>
        <v>0</v>
      </c>
      <c r="AI4" s="4">
        <f t="shared" si="0"/>
        <v>94.9</v>
      </c>
      <c r="AJ4" s="4">
        <f t="shared" si="1"/>
        <v>329.81</v>
      </c>
      <c r="AK4" s="24">
        <f t="shared" ref="AK4:AK67" si="6">ABS(C4-AI4)/C4</f>
        <v>1.2266666666666728E-2</v>
      </c>
      <c r="AL4" s="24">
        <f t="shared" ref="AL4:AL67" si="7">ABS(D4-AJ4)/D4</f>
        <v>1.1997545259282066E-2</v>
      </c>
      <c r="AM4" s="3"/>
      <c r="AN4" s="4">
        <f t="shared" ref="AN4:AN67" si="8">0.4*(Q4-Q3)+(1-0.4)*AN3</f>
        <v>0</v>
      </c>
      <c r="AO4" s="4">
        <f t="shared" ref="AO4:AO67" si="9">0.4*(R4-R3)+(1-0.4)*AO3</f>
        <v>0</v>
      </c>
      <c r="AP4" s="4">
        <f t="shared" si="2"/>
        <v>94.9</v>
      </c>
      <c r="AQ4" s="4">
        <f t="shared" si="3"/>
        <v>329.81</v>
      </c>
      <c r="AR4" s="24">
        <f t="shared" ref="AR4:AR67" si="10">ABS(C4-AP4)/C4</f>
        <v>1.2266666666666728E-2</v>
      </c>
      <c r="AS4" s="24">
        <f t="shared" ref="AS4:AS67" si="11">ABS(D4-AQ4)/D4</f>
        <v>1.1997545259282066E-2</v>
      </c>
      <c r="AT4" s="3"/>
      <c r="AU4" s="24">
        <f t="shared" ref="AU4:AU67" si="12">0.6*(Q4-Q3)+(1-0.6)*AU3</f>
        <v>0</v>
      </c>
      <c r="AV4" s="24">
        <f t="shared" ref="AV4:AV67" si="13">0.4*(R4-R3)+(1-0.4)*AV3</f>
        <v>0</v>
      </c>
      <c r="AW4" s="24">
        <f t="shared" ref="AW4:AW67" si="14">AU4+Q4</f>
        <v>94.9</v>
      </c>
      <c r="AX4" s="24">
        <f t="shared" ref="AX4:AX67" si="15">AV4+R4</f>
        <v>329.81</v>
      </c>
      <c r="AY4" s="24">
        <f t="shared" ref="AY4:AY67" si="16">ABS(C4-AW4)/C4</f>
        <v>1.2266666666666728E-2</v>
      </c>
      <c r="AZ4" s="24">
        <f t="shared" ref="AZ4:AZ67" si="17">ABS(D4-AX4)/D4</f>
        <v>1.1997545259282066E-2</v>
      </c>
      <c r="BA4" s="24"/>
      <c r="BB4" s="24">
        <f t="shared" ref="BB4:BB67" si="18">0.8*(Q4-Q3)+(1-0.8)*BB3</f>
        <v>0</v>
      </c>
      <c r="BC4" s="24">
        <f t="shared" ref="BC4:BC67" si="19">0.8*(R4-R3)+(1-0.8)*BC3</f>
        <v>0</v>
      </c>
      <c r="BD4" s="24">
        <f t="shared" ref="BD4:BD67" si="20">BB4+Q4</f>
        <v>94.9</v>
      </c>
      <c r="BE4" s="24">
        <f t="shared" ref="BE4:BE67" si="21">BC4+R4</f>
        <v>329.81</v>
      </c>
      <c r="BF4" s="24">
        <f t="shared" ref="BF4:BF67" si="22">ABS(C4-BD4)/C4</f>
        <v>1.2266666666666728E-2</v>
      </c>
      <c r="BG4" s="25">
        <f t="shared" ref="BG4:BG67" si="23">ABS(D4-BE4)/D4</f>
        <v>1.1997545259282066E-2</v>
      </c>
      <c r="BI4" s="54" t="s">
        <v>16</v>
      </c>
      <c r="BJ4" s="83">
        <f>AP255</f>
        <v>165.2583122626605</v>
      </c>
      <c r="BK4" s="83">
        <f>AQ255</f>
        <v>526.14178743386583</v>
      </c>
    </row>
    <row r="5" spans="1:63" x14ac:dyDescent="0.35">
      <c r="A5" s="7">
        <v>43836</v>
      </c>
      <c r="B5" s="3">
        <v>3</v>
      </c>
      <c r="C5" s="4">
        <v>95.14</v>
      </c>
      <c r="D5" s="8">
        <v>335.83</v>
      </c>
      <c r="F5" s="5"/>
      <c r="G5" s="4">
        <f t="shared" ref="G5:G68" si="24">0.2*C4+(1-0.2)*G4</f>
        <v>94.67</v>
      </c>
      <c r="H5" s="4">
        <f t="shared" ref="H5:H68" si="25">0.2*D4+(1-0.2)*H4</f>
        <v>329.02800000000002</v>
      </c>
      <c r="I5" s="24">
        <f t="shared" ref="I5:I68" si="26">ABS(C5-G5)/C5</f>
        <v>4.9400882909396556E-3</v>
      </c>
      <c r="J5" s="24">
        <f t="shared" ref="J5:J68" si="27">ABS(D5-H5)/D5</f>
        <v>2.0254295327993225E-2</v>
      </c>
      <c r="K5" s="3"/>
      <c r="L5" s="4">
        <f t="shared" ref="L5:L68" si="28">0.4*C4+(1-0.4)*L4</f>
        <v>94.44</v>
      </c>
      <c r="M5" s="4">
        <f t="shared" ref="M5:M68" si="29">0.4*D4+(1-0.4)*M4</f>
        <v>328.24599999999998</v>
      </c>
      <c r="N5" s="24">
        <f t="shared" ref="N5:N68" si="30">ABS(C5-L5)/C5</f>
        <v>7.3575783056548539E-3</v>
      </c>
      <c r="O5" s="24">
        <f t="shared" ref="O5:O68" si="31">ABS(D5-M5)/D5</f>
        <v>2.258285442039128E-2</v>
      </c>
      <c r="P5" s="3"/>
      <c r="Q5" s="4">
        <f t="shared" ref="Q5:Q68" si="32">0.6*C4+(1-0.6)*Q4</f>
        <v>94.210000000000008</v>
      </c>
      <c r="R5" s="4">
        <f t="shared" ref="R5:R68" si="33">0.6*D4+(1-0.6)*R4</f>
        <v>327.464</v>
      </c>
      <c r="S5" s="24">
        <f t="shared" ref="S5:S68" si="34">ABS(C5-Q5)/C5</f>
        <v>9.7750683203699038E-3</v>
      </c>
      <c r="T5" s="24">
        <f t="shared" ref="T5:T68" si="35">ABS(D5-R5)/D5</f>
        <v>2.4911413512789166E-2</v>
      </c>
      <c r="U5" s="3"/>
      <c r="V5" s="4">
        <f t="shared" ref="V5:V68" si="36">0.8*C4+(1-0.8)*V4</f>
        <v>93.97999999999999</v>
      </c>
      <c r="W5" s="4">
        <f t="shared" ref="W5:W68" si="37">0.8*D4+(1-0.8)*W4</f>
        <v>326.68199999999996</v>
      </c>
      <c r="X5" s="24">
        <f t="shared" ref="X5:X68" si="38">ABS(C5-V5)/C5</f>
        <v>1.219255833508525E-2</v>
      </c>
      <c r="Y5" s="25">
        <f t="shared" ref="Y5:Y68" si="39">ABS(D5-W5)/D5</f>
        <v>2.7239972605187221E-2</v>
      </c>
      <c r="Z5" s="23"/>
      <c r="AA5" s="54" t="s">
        <v>10</v>
      </c>
      <c r="AB5" s="83">
        <f>Q255</f>
        <v>164.38088913233062</v>
      </c>
      <c r="AC5" s="83">
        <f>R255</f>
        <v>525.04870064109969</v>
      </c>
      <c r="AD5" s="23"/>
      <c r="AF5" s="5"/>
      <c r="AG5" s="4">
        <f t="shared" si="4"/>
        <v>-0.13799999999999954</v>
      </c>
      <c r="AH5" s="4">
        <f t="shared" si="5"/>
        <v>-0.46920000000000073</v>
      </c>
      <c r="AI5" s="4">
        <f t="shared" si="0"/>
        <v>94.072000000000003</v>
      </c>
      <c r="AJ5" s="4">
        <f t="shared" si="1"/>
        <v>326.9948</v>
      </c>
      <c r="AK5" s="24">
        <f t="shared" si="6"/>
        <v>1.1225562329199053E-2</v>
      </c>
      <c r="AL5" s="24">
        <f t="shared" si="7"/>
        <v>2.6308548968227933E-2</v>
      </c>
      <c r="AM5" s="3"/>
      <c r="AN5" s="4">
        <f t="shared" si="8"/>
        <v>-0.27599999999999908</v>
      </c>
      <c r="AO5" s="4">
        <f t="shared" si="9"/>
        <v>-0.93840000000000146</v>
      </c>
      <c r="AP5" s="4">
        <f t="shared" si="2"/>
        <v>93.934000000000012</v>
      </c>
      <c r="AQ5" s="4">
        <f t="shared" si="3"/>
        <v>326.5256</v>
      </c>
      <c r="AR5" s="24">
        <f t="shared" si="10"/>
        <v>1.2676056338028052E-2</v>
      </c>
      <c r="AS5" s="24">
        <f t="shared" si="11"/>
        <v>2.7705684423666697E-2</v>
      </c>
      <c r="AT5" s="3"/>
      <c r="AU5" s="24">
        <f t="shared" si="12"/>
        <v>-0.41399999999999865</v>
      </c>
      <c r="AV5" s="24">
        <f t="shared" si="13"/>
        <v>-0.93840000000000146</v>
      </c>
      <c r="AW5" s="24">
        <f t="shared" si="14"/>
        <v>93.796000000000006</v>
      </c>
      <c r="AX5" s="24">
        <f t="shared" si="15"/>
        <v>326.5256</v>
      </c>
      <c r="AY5" s="24">
        <f t="shared" si="16"/>
        <v>1.4126550346857201E-2</v>
      </c>
      <c r="AZ5" s="24">
        <f t="shared" si="17"/>
        <v>2.7705684423666697E-2</v>
      </c>
      <c r="BA5" s="24"/>
      <c r="BB5" s="24">
        <f t="shared" si="18"/>
        <v>-0.55199999999999816</v>
      </c>
      <c r="BC5" s="24">
        <f t="shared" si="19"/>
        <v>-1.8768000000000029</v>
      </c>
      <c r="BD5" s="24">
        <f t="shared" si="20"/>
        <v>93.658000000000015</v>
      </c>
      <c r="BE5" s="24">
        <f t="shared" si="21"/>
        <v>325.5872</v>
      </c>
      <c r="BF5" s="24">
        <f t="shared" si="22"/>
        <v>1.5577044355686201E-2</v>
      </c>
      <c r="BG5" s="25">
        <f t="shared" si="23"/>
        <v>3.0499955334544231E-2</v>
      </c>
      <c r="BI5" s="54" t="s">
        <v>17</v>
      </c>
      <c r="BJ5" s="83">
        <f>AW255</f>
        <v>165.12990795653928</v>
      </c>
      <c r="BK5" s="83">
        <f>AX255</f>
        <v>526.14178743386583</v>
      </c>
    </row>
    <row r="6" spans="1:63" x14ac:dyDescent="0.35">
      <c r="A6" s="7">
        <v>43837</v>
      </c>
      <c r="B6" s="3">
        <v>4</v>
      </c>
      <c r="C6" s="4">
        <v>95.34</v>
      </c>
      <c r="D6" s="8">
        <v>330.75</v>
      </c>
      <c r="F6" s="5"/>
      <c r="G6" s="4">
        <f t="shared" si="24"/>
        <v>94.76400000000001</v>
      </c>
      <c r="H6" s="4">
        <f t="shared" si="25"/>
        <v>330.38840000000005</v>
      </c>
      <c r="I6" s="24">
        <f t="shared" si="26"/>
        <v>6.0415355569539897E-3</v>
      </c>
      <c r="J6" s="24">
        <f t="shared" si="27"/>
        <v>1.0932728647012942E-3</v>
      </c>
      <c r="K6" s="3"/>
      <c r="L6" s="4">
        <f t="shared" si="28"/>
        <v>94.72</v>
      </c>
      <c r="M6" s="4">
        <f t="shared" si="29"/>
        <v>331.27959999999996</v>
      </c>
      <c r="N6" s="24">
        <f t="shared" si="30"/>
        <v>6.5030417453325415E-3</v>
      </c>
      <c r="O6" s="24">
        <f t="shared" si="31"/>
        <v>1.6012093726378213E-3</v>
      </c>
      <c r="P6" s="3"/>
      <c r="Q6" s="4">
        <f t="shared" si="32"/>
        <v>94.768000000000001</v>
      </c>
      <c r="R6" s="4">
        <f t="shared" si="33"/>
        <v>332.48360000000002</v>
      </c>
      <c r="S6" s="24">
        <f t="shared" si="34"/>
        <v>5.9995804489196844E-3</v>
      </c>
      <c r="T6" s="24">
        <f t="shared" si="35"/>
        <v>5.2414210128496567E-3</v>
      </c>
      <c r="U6" s="3"/>
      <c r="V6" s="4">
        <f t="shared" si="36"/>
        <v>94.908000000000001</v>
      </c>
      <c r="W6" s="4">
        <f t="shared" si="37"/>
        <v>334.00039999999996</v>
      </c>
      <c r="X6" s="24">
        <f t="shared" si="38"/>
        <v>4.5311516677155666E-3</v>
      </c>
      <c r="Y6" s="25">
        <f t="shared" si="39"/>
        <v>9.8273620559333526E-3</v>
      </c>
      <c r="Z6" s="23"/>
      <c r="AA6" s="54" t="s">
        <v>11</v>
      </c>
      <c r="AB6" s="83">
        <f>V255</f>
        <v>164.53279030191482</v>
      </c>
      <c r="AC6" s="83">
        <f>W255</f>
        <v>525.3398913881141</v>
      </c>
      <c r="AD6" s="23"/>
      <c r="AF6" s="5"/>
      <c r="AG6" s="4">
        <f t="shared" si="4"/>
        <v>1.1999999999989103E-3</v>
      </c>
      <c r="AH6" s="4">
        <f t="shared" si="5"/>
        <v>0.62856000000000445</v>
      </c>
      <c r="AI6" s="4">
        <f t="shared" si="0"/>
        <v>94.769199999999998</v>
      </c>
      <c r="AJ6" s="4">
        <f t="shared" si="1"/>
        <v>333.11216000000002</v>
      </c>
      <c r="AK6" s="24">
        <f t="shared" si="6"/>
        <v>5.986993916509393E-3</v>
      </c>
      <c r="AL6" s="24">
        <f t="shared" si="7"/>
        <v>7.1418291761149418E-3</v>
      </c>
      <c r="AM6" s="3"/>
      <c r="AN6" s="4">
        <f t="shared" si="8"/>
        <v>5.7599999999997653E-2</v>
      </c>
      <c r="AO6" s="4">
        <f t="shared" si="9"/>
        <v>1.4448000000000092</v>
      </c>
      <c r="AP6" s="4">
        <f t="shared" si="2"/>
        <v>94.825599999999994</v>
      </c>
      <c r="AQ6" s="4">
        <f t="shared" si="3"/>
        <v>333.92840000000001</v>
      </c>
      <c r="AR6" s="24">
        <f t="shared" si="10"/>
        <v>5.3954268932243452E-3</v>
      </c>
      <c r="AS6" s="24">
        <f t="shared" si="11"/>
        <v>9.6096749811035841E-3</v>
      </c>
      <c r="AT6" s="3"/>
      <c r="AU6" s="24">
        <f t="shared" si="12"/>
        <v>0.16919999999999613</v>
      </c>
      <c r="AV6" s="24">
        <f t="shared" si="13"/>
        <v>1.4448000000000092</v>
      </c>
      <c r="AW6" s="24">
        <f t="shared" si="14"/>
        <v>94.93719999999999</v>
      </c>
      <c r="AX6" s="24">
        <f t="shared" si="15"/>
        <v>333.92840000000001</v>
      </c>
      <c r="AY6" s="24">
        <f t="shared" si="16"/>
        <v>4.224879379064541E-3</v>
      </c>
      <c r="AZ6" s="24">
        <f t="shared" si="17"/>
        <v>9.6096749811035841E-3</v>
      </c>
      <c r="BA6" s="24"/>
      <c r="BB6" s="24">
        <f t="shared" si="18"/>
        <v>0.33599999999999458</v>
      </c>
      <c r="BC6" s="24">
        <f t="shared" si="19"/>
        <v>3.6403200000000195</v>
      </c>
      <c r="BD6" s="24">
        <f t="shared" si="20"/>
        <v>95.103999999999999</v>
      </c>
      <c r="BE6" s="24">
        <f t="shared" si="21"/>
        <v>336.12392000000006</v>
      </c>
      <c r="BF6" s="24">
        <f t="shared" si="22"/>
        <v>2.475351374029832E-3</v>
      </c>
      <c r="BG6" s="25">
        <f t="shared" si="23"/>
        <v>1.6247679516251112E-2</v>
      </c>
      <c r="BI6" s="54" t="s">
        <v>18</v>
      </c>
      <c r="BJ6" s="83">
        <f>BD255</f>
        <v>164.74545193933275</v>
      </c>
      <c r="BK6" s="83">
        <f>BE255</f>
        <v>525.74755843393461</v>
      </c>
    </row>
    <row r="7" spans="1:63" x14ac:dyDescent="0.35">
      <c r="A7" s="7">
        <v>43838</v>
      </c>
      <c r="B7" s="3">
        <v>5</v>
      </c>
      <c r="C7" s="4">
        <v>94.6</v>
      </c>
      <c r="D7" s="8">
        <v>339.26</v>
      </c>
      <c r="F7" s="5"/>
      <c r="G7" s="4">
        <f t="shared" si="24"/>
        <v>94.879200000000012</v>
      </c>
      <c r="H7" s="4">
        <f t="shared" si="25"/>
        <v>330.46072000000004</v>
      </c>
      <c r="I7" s="24">
        <f t="shared" si="26"/>
        <v>2.951374207188343E-3</v>
      </c>
      <c r="J7" s="24">
        <f t="shared" si="27"/>
        <v>2.5936685727760284E-2</v>
      </c>
      <c r="K7" s="3"/>
      <c r="L7" s="4">
        <f t="shared" si="28"/>
        <v>94.968000000000004</v>
      </c>
      <c r="M7" s="4">
        <f t="shared" si="29"/>
        <v>331.06776000000002</v>
      </c>
      <c r="N7" s="24">
        <f t="shared" si="30"/>
        <v>3.8900634249472437E-3</v>
      </c>
      <c r="O7" s="24">
        <f t="shared" si="31"/>
        <v>2.4147379590874166E-2</v>
      </c>
      <c r="P7" s="3"/>
      <c r="Q7" s="4">
        <f t="shared" si="32"/>
        <v>95.111199999999997</v>
      </c>
      <c r="R7" s="4">
        <f t="shared" si="33"/>
        <v>331.44344000000001</v>
      </c>
      <c r="S7" s="24">
        <f t="shared" si="34"/>
        <v>5.4038054968287771E-3</v>
      </c>
      <c r="T7" s="24">
        <f t="shared" si="35"/>
        <v>2.3040028296881395E-2</v>
      </c>
      <c r="U7" s="3"/>
      <c r="V7" s="4">
        <f t="shared" si="36"/>
        <v>95.253600000000006</v>
      </c>
      <c r="W7" s="4">
        <f t="shared" si="37"/>
        <v>331.40008</v>
      </c>
      <c r="X7" s="24">
        <f t="shared" si="38"/>
        <v>6.9090909090910313E-3</v>
      </c>
      <c r="Y7" s="25">
        <f t="shared" si="39"/>
        <v>2.3167835878087569E-2</v>
      </c>
      <c r="Z7" s="23"/>
      <c r="AA7" s="66" t="s">
        <v>56</v>
      </c>
      <c r="AB7" s="54" t="s">
        <v>4</v>
      </c>
      <c r="AC7" s="54" t="s">
        <v>5</v>
      </c>
      <c r="AD7" s="23"/>
      <c r="AF7" s="5"/>
      <c r="AG7" s="4">
        <f t="shared" si="4"/>
        <v>6.9599999999998316E-2</v>
      </c>
      <c r="AH7" s="4">
        <f t="shared" si="5"/>
        <v>0.29481600000000074</v>
      </c>
      <c r="AI7" s="4">
        <f t="shared" si="0"/>
        <v>95.180799999999991</v>
      </c>
      <c r="AJ7" s="4">
        <f t="shared" si="1"/>
        <v>331.73825600000004</v>
      </c>
      <c r="AK7" s="24">
        <f t="shared" si="6"/>
        <v>6.1395348837208928E-3</v>
      </c>
      <c r="AL7" s="24">
        <f t="shared" si="7"/>
        <v>2.2171031067617628E-2</v>
      </c>
      <c r="AM7" s="3"/>
      <c r="AN7" s="4">
        <f t="shared" si="8"/>
        <v>0.17183999999999697</v>
      </c>
      <c r="AO7" s="4">
        <f t="shared" si="9"/>
        <v>0.45081599999999977</v>
      </c>
      <c r="AP7" s="4">
        <f t="shared" si="2"/>
        <v>95.28304</v>
      </c>
      <c r="AQ7" s="4">
        <f t="shared" si="3"/>
        <v>331.89425599999998</v>
      </c>
      <c r="AR7" s="24">
        <f t="shared" si="10"/>
        <v>7.2202959830867386E-3</v>
      </c>
      <c r="AS7" s="24">
        <f t="shared" si="11"/>
        <v>2.1711206744090099E-2</v>
      </c>
      <c r="AT7" s="3"/>
      <c r="AU7" s="24">
        <f t="shared" si="12"/>
        <v>0.27359999999999601</v>
      </c>
      <c r="AV7" s="24">
        <f t="shared" si="13"/>
        <v>0.45081599999999977</v>
      </c>
      <c r="AW7" s="24">
        <f t="shared" si="14"/>
        <v>95.384799999999998</v>
      </c>
      <c r="AX7" s="24">
        <f t="shared" si="15"/>
        <v>331.89425599999998</v>
      </c>
      <c r="AY7" s="24">
        <f t="shared" si="16"/>
        <v>8.2959830866808047E-3</v>
      </c>
      <c r="AZ7" s="24">
        <f t="shared" si="17"/>
        <v>2.1711206744090099E-2</v>
      </c>
      <c r="BA7" s="24"/>
      <c r="BB7" s="24">
        <f t="shared" si="18"/>
        <v>0.34175999999999562</v>
      </c>
      <c r="BC7" s="24">
        <f t="shared" si="19"/>
        <v>-0.10406400000000782</v>
      </c>
      <c r="BD7" s="24">
        <f t="shared" si="20"/>
        <v>95.45295999999999</v>
      </c>
      <c r="BE7" s="24">
        <f t="shared" si="21"/>
        <v>331.33937600000002</v>
      </c>
      <c r="BF7" s="24">
        <f t="shared" si="22"/>
        <v>9.0164904862578849E-3</v>
      </c>
      <c r="BG7" s="25">
        <f t="shared" si="23"/>
        <v>2.3346766491776146E-2</v>
      </c>
      <c r="BI7" s="54" t="s">
        <v>56</v>
      </c>
      <c r="BJ7" s="54" t="s">
        <v>4</v>
      </c>
      <c r="BK7" s="54" t="s">
        <v>5</v>
      </c>
    </row>
    <row r="8" spans="1:63" x14ac:dyDescent="0.35">
      <c r="A8" s="7">
        <v>43839</v>
      </c>
      <c r="B8" s="3">
        <v>6</v>
      </c>
      <c r="C8" s="4">
        <v>95.05</v>
      </c>
      <c r="D8" s="8">
        <v>335.66</v>
      </c>
      <c r="F8" s="5"/>
      <c r="G8" s="4">
        <f t="shared" si="24"/>
        <v>94.823360000000008</v>
      </c>
      <c r="H8" s="4">
        <f t="shared" si="25"/>
        <v>332.22057600000005</v>
      </c>
      <c r="I8" s="24">
        <f t="shared" si="26"/>
        <v>2.3844292477642197E-3</v>
      </c>
      <c r="J8" s="24">
        <f t="shared" si="27"/>
        <v>1.0246749687183381E-2</v>
      </c>
      <c r="K8" s="3"/>
      <c r="L8" s="4">
        <f t="shared" si="28"/>
        <v>94.820799999999991</v>
      </c>
      <c r="M8" s="4">
        <f t="shared" si="29"/>
        <v>334.34465599999999</v>
      </c>
      <c r="N8" s="24">
        <f t="shared" si="30"/>
        <v>2.4113624408206823E-3</v>
      </c>
      <c r="O8" s="24">
        <f t="shared" si="31"/>
        <v>3.9186796162784922E-3</v>
      </c>
      <c r="P8" s="3"/>
      <c r="Q8" s="4">
        <f t="shared" si="32"/>
        <v>94.804479999999998</v>
      </c>
      <c r="R8" s="4">
        <f t="shared" si="33"/>
        <v>336.133376</v>
      </c>
      <c r="S8" s="24">
        <f t="shared" si="34"/>
        <v>2.5830615465544352E-3</v>
      </c>
      <c r="T8" s="24">
        <f t="shared" si="35"/>
        <v>1.4102842161710461E-3</v>
      </c>
      <c r="U8" s="3"/>
      <c r="V8" s="4">
        <f t="shared" si="36"/>
        <v>94.730719999999991</v>
      </c>
      <c r="W8" s="4">
        <f t="shared" si="37"/>
        <v>337.688016</v>
      </c>
      <c r="X8" s="24">
        <f t="shared" si="38"/>
        <v>3.3590741714887556E-3</v>
      </c>
      <c r="Y8" s="25">
        <f t="shared" si="39"/>
        <v>6.0418757075611611E-3</v>
      </c>
      <c r="Z8" s="23"/>
      <c r="AA8" s="54" t="s">
        <v>12</v>
      </c>
      <c r="AB8" s="82">
        <f>I255</f>
        <v>2.7989815741360464E-2</v>
      </c>
      <c r="AC8" s="82">
        <f>J255</f>
        <v>3.0036894000359173E-2</v>
      </c>
      <c r="AD8" s="23"/>
      <c r="AF8" s="5"/>
      <c r="AG8" s="4">
        <f t="shared" si="4"/>
        <v>-5.6640000000010571E-3</v>
      </c>
      <c r="AH8" s="4">
        <f t="shared" si="5"/>
        <v>1.1738399999999984</v>
      </c>
      <c r="AI8" s="4">
        <f t="shared" si="0"/>
        <v>94.798816000000002</v>
      </c>
      <c r="AJ8" s="4">
        <f t="shared" si="1"/>
        <v>337.30721599999998</v>
      </c>
      <c r="AK8" s="24">
        <f t="shared" si="6"/>
        <v>2.6426512361914251E-3</v>
      </c>
      <c r="AL8" s="24">
        <f t="shared" si="7"/>
        <v>4.9073943871773742E-3</v>
      </c>
      <c r="AM8" s="3"/>
      <c r="AN8" s="4">
        <f t="shared" si="8"/>
        <v>-1.9584000000001239E-2</v>
      </c>
      <c r="AO8" s="4">
        <f t="shared" si="9"/>
        <v>2.1464639999999955</v>
      </c>
      <c r="AP8" s="4">
        <f t="shared" si="2"/>
        <v>94.784896000000003</v>
      </c>
      <c r="AQ8" s="4">
        <f t="shared" si="3"/>
        <v>338.27983999999998</v>
      </c>
      <c r="AR8" s="24">
        <f t="shared" si="10"/>
        <v>2.7891004734349688E-3</v>
      </c>
      <c r="AS8" s="24">
        <f t="shared" si="11"/>
        <v>7.8050408151103898E-3</v>
      </c>
      <c r="AT8" s="3"/>
      <c r="AU8" s="24">
        <f t="shared" si="12"/>
        <v>-7.4592000000000699E-2</v>
      </c>
      <c r="AV8" s="24">
        <f t="shared" si="13"/>
        <v>2.1464639999999955</v>
      </c>
      <c r="AW8" s="24">
        <f t="shared" si="14"/>
        <v>94.729888000000003</v>
      </c>
      <c r="AX8" s="24">
        <f t="shared" si="15"/>
        <v>338.27983999999998</v>
      </c>
      <c r="AY8" s="24">
        <f t="shared" si="16"/>
        <v>3.3678274592319267E-3</v>
      </c>
      <c r="AZ8" s="24">
        <f t="shared" si="17"/>
        <v>7.8050408151103898E-3</v>
      </c>
      <c r="BA8" s="24"/>
      <c r="BB8" s="24">
        <f t="shared" si="18"/>
        <v>-0.17702399999999974</v>
      </c>
      <c r="BC8" s="24">
        <f t="shared" si="19"/>
        <v>3.7311359999999896</v>
      </c>
      <c r="BD8" s="24">
        <f t="shared" si="20"/>
        <v>94.627455999999995</v>
      </c>
      <c r="BE8" s="24">
        <f t="shared" si="21"/>
        <v>339.86451199999999</v>
      </c>
      <c r="BF8" s="24">
        <f t="shared" si="22"/>
        <v>4.4454918463966552E-3</v>
      </c>
      <c r="BG8" s="25">
        <f t="shared" si="23"/>
        <v>1.2526103795507256E-2</v>
      </c>
      <c r="BI8" s="54" t="s">
        <v>15</v>
      </c>
      <c r="BJ8" s="82">
        <f>AK255</f>
        <v>1.8390101406685622E-2</v>
      </c>
      <c r="BK8" s="82">
        <f>AL255</f>
        <v>2.0922073111873336E-2</v>
      </c>
    </row>
    <row r="9" spans="1:63" x14ac:dyDescent="0.35">
      <c r="A9" s="7">
        <v>43840</v>
      </c>
      <c r="B9" s="3">
        <v>7</v>
      </c>
      <c r="C9" s="4">
        <v>94.16</v>
      </c>
      <c r="D9" s="8">
        <v>329.05</v>
      </c>
      <c r="F9" s="5"/>
      <c r="G9" s="4">
        <f t="shared" si="24"/>
        <v>94.86868800000002</v>
      </c>
      <c r="H9" s="4">
        <f t="shared" si="25"/>
        <v>332.90846080000006</v>
      </c>
      <c r="I9" s="24">
        <f t="shared" si="26"/>
        <v>7.5264231096009299E-3</v>
      </c>
      <c r="J9" s="24">
        <f t="shared" si="27"/>
        <v>1.1726062300562364E-2</v>
      </c>
      <c r="K9" s="3"/>
      <c r="L9" s="4">
        <f t="shared" si="28"/>
        <v>94.912479999999988</v>
      </c>
      <c r="M9" s="4">
        <f t="shared" si="29"/>
        <v>334.87079359999996</v>
      </c>
      <c r="N9" s="24">
        <f t="shared" si="30"/>
        <v>7.991503823279433E-3</v>
      </c>
      <c r="O9" s="24">
        <f t="shared" si="31"/>
        <v>1.7689693359671615E-2</v>
      </c>
      <c r="P9" s="3"/>
      <c r="Q9" s="4">
        <f t="shared" si="32"/>
        <v>94.951791999999998</v>
      </c>
      <c r="R9" s="4">
        <f t="shared" si="33"/>
        <v>335.84935040000005</v>
      </c>
      <c r="S9" s="24">
        <f t="shared" si="34"/>
        <v>8.4090059473237149E-3</v>
      </c>
      <c r="T9" s="24">
        <f t="shared" si="35"/>
        <v>2.0663578179608073E-2</v>
      </c>
      <c r="U9" s="3"/>
      <c r="V9" s="4">
        <f t="shared" si="36"/>
        <v>94.986143999999996</v>
      </c>
      <c r="W9" s="4">
        <f t="shared" si="37"/>
        <v>336.0656032</v>
      </c>
      <c r="X9" s="24">
        <f t="shared" si="38"/>
        <v>8.7738317757009281E-3</v>
      </c>
      <c r="Y9" s="25">
        <f t="shared" si="39"/>
        <v>2.1320781644126992E-2</v>
      </c>
      <c r="Z9" s="23"/>
      <c r="AA9" s="54" t="s">
        <v>13</v>
      </c>
      <c r="AB9" s="82">
        <f>N255</f>
        <v>2.1239485543757645E-2</v>
      </c>
      <c r="AC9" s="82">
        <f>O255</f>
        <v>2.3184695318021923E-2</v>
      </c>
      <c r="AD9" s="23"/>
      <c r="AF9" s="5"/>
      <c r="AG9" s="4">
        <f t="shared" si="4"/>
        <v>2.4931199999999043E-2</v>
      </c>
      <c r="AH9" s="4">
        <f t="shared" si="5"/>
        <v>0.88226688000000886</v>
      </c>
      <c r="AI9" s="4">
        <f t="shared" si="0"/>
        <v>94.976723199999995</v>
      </c>
      <c r="AJ9" s="4">
        <f t="shared" si="1"/>
        <v>336.73161728000008</v>
      </c>
      <c r="AK9" s="24">
        <f t="shared" si="6"/>
        <v>8.6737807986405954E-3</v>
      </c>
      <c r="AL9" s="24">
        <f t="shared" si="7"/>
        <v>2.3344832943321892E-2</v>
      </c>
      <c r="AM9" s="3"/>
      <c r="AN9" s="4">
        <f t="shared" si="8"/>
        <v>4.7174399999999034E-2</v>
      </c>
      <c r="AO9" s="4">
        <f t="shared" si="9"/>
        <v>1.1742681600000173</v>
      </c>
      <c r="AP9" s="4">
        <f t="shared" si="2"/>
        <v>94.9989664</v>
      </c>
      <c r="AQ9" s="4">
        <f t="shared" si="3"/>
        <v>337.02361856000005</v>
      </c>
      <c r="AR9" s="24">
        <f t="shared" si="10"/>
        <v>8.9100084961767616E-3</v>
      </c>
      <c r="AS9" s="24">
        <f t="shared" si="11"/>
        <v>2.4232239963531479E-2</v>
      </c>
      <c r="AT9" s="3"/>
      <c r="AU9" s="24">
        <f t="shared" si="12"/>
        <v>5.8550399999999385E-2</v>
      </c>
      <c r="AV9" s="24">
        <f t="shared" si="13"/>
        <v>1.1742681600000173</v>
      </c>
      <c r="AW9" s="24">
        <f t="shared" si="14"/>
        <v>95.010342399999999</v>
      </c>
      <c r="AX9" s="24">
        <f t="shared" si="15"/>
        <v>337.02361856000005</v>
      </c>
      <c r="AY9" s="24">
        <f t="shared" si="16"/>
        <v>9.0308241291419122E-3</v>
      </c>
      <c r="AZ9" s="24">
        <f t="shared" si="17"/>
        <v>2.4232239963531479E-2</v>
      </c>
      <c r="BA9" s="24"/>
      <c r="BB9" s="24">
        <f t="shared" si="18"/>
        <v>8.2444799999999624E-2</v>
      </c>
      <c r="BC9" s="24">
        <f t="shared" si="19"/>
        <v>0.51900672000003778</v>
      </c>
      <c r="BD9" s="24">
        <f t="shared" si="20"/>
        <v>95.034236800000002</v>
      </c>
      <c r="BE9" s="24">
        <f t="shared" si="21"/>
        <v>336.3683571200001</v>
      </c>
      <c r="BF9" s="24">
        <f t="shared" si="22"/>
        <v>9.2845879354291165E-3</v>
      </c>
      <c r="BG9" s="25">
        <f t="shared" si="23"/>
        <v>2.2240866494453993E-2</v>
      </c>
      <c r="BI9" s="54" t="s">
        <v>16</v>
      </c>
      <c r="BJ9" s="82">
        <f>AR255</f>
        <v>1.8103903777608982E-2</v>
      </c>
      <c r="BK9" s="82">
        <f>AS255</f>
        <v>2.0716188958211375E-2</v>
      </c>
    </row>
    <row r="10" spans="1:63" x14ac:dyDescent="0.35">
      <c r="A10" s="7">
        <v>43843</v>
      </c>
      <c r="B10" s="3">
        <v>8</v>
      </c>
      <c r="C10" s="4">
        <v>94.57</v>
      </c>
      <c r="D10" s="8">
        <v>338.92</v>
      </c>
      <c r="F10" s="5"/>
      <c r="G10" s="4">
        <f t="shared" si="24"/>
        <v>94.726950400000021</v>
      </c>
      <c r="H10" s="4">
        <f t="shared" si="25"/>
        <v>332.13676864000007</v>
      </c>
      <c r="I10" s="24">
        <f t="shared" si="26"/>
        <v>1.6596214444329906E-3</v>
      </c>
      <c r="J10" s="24">
        <f t="shared" si="27"/>
        <v>2.001425516346024E-2</v>
      </c>
      <c r="K10" s="3"/>
      <c r="L10" s="4">
        <f t="shared" si="28"/>
        <v>94.611487999999994</v>
      </c>
      <c r="M10" s="4">
        <f t="shared" si="29"/>
        <v>332.54247615999998</v>
      </c>
      <c r="N10" s="24">
        <f t="shared" si="30"/>
        <v>4.3870149095908936E-4</v>
      </c>
      <c r="O10" s="24">
        <f t="shared" si="31"/>
        <v>1.8817195326330808E-2</v>
      </c>
      <c r="P10" s="3"/>
      <c r="Q10" s="4">
        <f t="shared" si="32"/>
        <v>94.476716799999991</v>
      </c>
      <c r="R10" s="4">
        <f t="shared" si="33"/>
        <v>331.76974016000003</v>
      </c>
      <c r="S10" s="24">
        <f t="shared" si="34"/>
        <v>9.8639314793276837E-4</v>
      </c>
      <c r="T10" s="24">
        <f t="shared" si="35"/>
        <v>2.1097190605452582E-2</v>
      </c>
      <c r="U10" s="3"/>
      <c r="V10" s="4">
        <f t="shared" si="36"/>
        <v>94.325228799999991</v>
      </c>
      <c r="W10" s="4">
        <f t="shared" si="37"/>
        <v>330.45312064000001</v>
      </c>
      <c r="X10" s="24">
        <f t="shared" si="38"/>
        <v>2.5882542032357242E-3</v>
      </c>
      <c r="Y10" s="25">
        <f t="shared" si="39"/>
        <v>2.4981940752980075E-2</v>
      </c>
      <c r="Z10" s="23"/>
      <c r="AA10" s="54" t="s">
        <v>10</v>
      </c>
      <c r="AB10" s="82">
        <f>S255</f>
        <v>1.9001159621832724E-2</v>
      </c>
      <c r="AC10" s="82">
        <f>T255</f>
        <v>2.0793189402350639E-2</v>
      </c>
      <c r="AD10" s="23"/>
      <c r="AF10" s="5"/>
      <c r="AG10" s="4">
        <f t="shared" si="4"/>
        <v>-7.5070080000002024E-2</v>
      </c>
      <c r="AH10" s="4">
        <f t="shared" si="5"/>
        <v>-0.11010854399999737</v>
      </c>
      <c r="AI10" s="4">
        <f t="shared" si="0"/>
        <v>94.401646719999988</v>
      </c>
      <c r="AJ10" s="4">
        <f t="shared" si="1"/>
        <v>331.65963161600001</v>
      </c>
      <c r="AK10" s="24">
        <f t="shared" si="6"/>
        <v>1.7801975256424359E-3</v>
      </c>
      <c r="AL10" s="24">
        <f t="shared" si="7"/>
        <v>2.1422071238050285E-2</v>
      </c>
      <c r="AM10" s="3"/>
      <c r="AN10" s="4">
        <f t="shared" si="8"/>
        <v>-0.16172544000000311</v>
      </c>
      <c r="AO10" s="4">
        <f t="shared" si="9"/>
        <v>-0.92728319999999853</v>
      </c>
      <c r="AP10" s="4">
        <f t="shared" si="2"/>
        <v>94.314991359999993</v>
      </c>
      <c r="AQ10" s="4">
        <f t="shared" si="3"/>
        <v>330.84245696000005</v>
      </c>
      <c r="AR10" s="24">
        <f t="shared" si="10"/>
        <v>2.6965067146029376E-3</v>
      </c>
      <c r="AS10" s="24">
        <f t="shared" si="11"/>
        <v>2.3833184940398815E-2</v>
      </c>
      <c r="AT10" s="3"/>
      <c r="AU10" s="24">
        <f t="shared" si="12"/>
        <v>-0.26162496000000401</v>
      </c>
      <c r="AV10" s="24">
        <f t="shared" si="13"/>
        <v>-0.92728319999999853</v>
      </c>
      <c r="AW10" s="24">
        <f t="shared" si="14"/>
        <v>94.215091839999985</v>
      </c>
      <c r="AX10" s="24">
        <f t="shared" si="15"/>
        <v>330.84245696000005</v>
      </c>
      <c r="AY10" s="24">
        <f t="shared" si="16"/>
        <v>3.7528620069790415E-3</v>
      </c>
      <c r="AZ10" s="24">
        <f t="shared" si="17"/>
        <v>2.3833184940398815E-2</v>
      </c>
      <c r="BA10" s="24"/>
      <c r="BB10" s="24">
        <f t="shared" si="18"/>
        <v>-0.36357120000000509</v>
      </c>
      <c r="BC10" s="24">
        <f t="shared" si="19"/>
        <v>-3.1598868480000104</v>
      </c>
      <c r="BD10" s="24">
        <f t="shared" si="20"/>
        <v>94.113145599999982</v>
      </c>
      <c r="BE10" s="24">
        <f t="shared" si="21"/>
        <v>328.60985331200004</v>
      </c>
      <c r="BF10" s="24">
        <f t="shared" si="22"/>
        <v>4.8308596806599519E-3</v>
      </c>
      <c r="BG10" s="25">
        <f t="shared" si="23"/>
        <v>3.0420590959518396E-2</v>
      </c>
      <c r="BI10" s="54" t="s">
        <v>17</v>
      </c>
      <c r="BJ10" s="82">
        <f>AY255</f>
        <v>1.8037390739622419E-2</v>
      </c>
      <c r="BK10" s="82">
        <f>AZ255</f>
        <v>2.0716188958211375E-2</v>
      </c>
    </row>
    <row r="11" spans="1:63" x14ac:dyDescent="0.35">
      <c r="A11" s="7">
        <v>43844</v>
      </c>
      <c r="B11" s="3">
        <v>9</v>
      </c>
      <c r="C11" s="4">
        <v>93.47</v>
      </c>
      <c r="D11" s="8">
        <v>338.69</v>
      </c>
      <c r="F11" s="5"/>
      <c r="G11" s="4">
        <f t="shared" si="24"/>
        <v>94.695560320000027</v>
      </c>
      <c r="H11" s="4">
        <f t="shared" si="25"/>
        <v>333.49341491200005</v>
      </c>
      <c r="I11" s="24">
        <f t="shared" si="26"/>
        <v>1.3111804001284134E-2</v>
      </c>
      <c r="J11" s="24">
        <f t="shared" si="27"/>
        <v>1.5343190197525612E-2</v>
      </c>
      <c r="K11" s="3"/>
      <c r="L11" s="4">
        <f t="shared" si="28"/>
        <v>94.594892799999997</v>
      </c>
      <c r="M11" s="4">
        <f t="shared" si="29"/>
        <v>335.09348569600002</v>
      </c>
      <c r="N11" s="24">
        <f t="shared" si="30"/>
        <v>1.2034800470739251E-2</v>
      </c>
      <c r="O11" s="24">
        <f t="shared" si="31"/>
        <v>1.061889723345827E-2</v>
      </c>
      <c r="P11" s="3"/>
      <c r="Q11" s="4">
        <f t="shared" si="32"/>
        <v>94.532686719999987</v>
      </c>
      <c r="R11" s="4">
        <f t="shared" si="33"/>
        <v>336.05989606399999</v>
      </c>
      <c r="S11" s="24">
        <f t="shared" si="34"/>
        <v>1.1369281266716463E-2</v>
      </c>
      <c r="T11" s="24">
        <f t="shared" si="35"/>
        <v>7.7655199031563139E-3</v>
      </c>
      <c r="U11" s="3"/>
      <c r="V11" s="4">
        <f t="shared" si="36"/>
        <v>94.521045759999993</v>
      </c>
      <c r="W11" s="4">
        <f t="shared" si="37"/>
        <v>337.22662412800003</v>
      </c>
      <c r="X11" s="24">
        <f t="shared" si="38"/>
        <v>1.1244739060661108E-2</v>
      </c>
      <c r="Y11" s="25">
        <f t="shared" si="39"/>
        <v>4.3206940624168763E-3</v>
      </c>
      <c r="Z11" s="23"/>
      <c r="AA11" s="54" t="s">
        <v>11</v>
      </c>
      <c r="AB11" s="82">
        <f>X255</f>
        <v>1.8001542700278997E-2</v>
      </c>
      <c r="AC11" s="82">
        <f>Y255</f>
        <v>2.0327583287643999E-2</v>
      </c>
      <c r="AD11" s="23"/>
      <c r="AF11" s="5"/>
      <c r="AG11" s="4">
        <f t="shared" si="4"/>
        <v>-4.8862080000002528E-2</v>
      </c>
      <c r="AH11" s="4">
        <f t="shared" si="5"/>
        <v>0.76994434559999403</v>
      </c>
      <c r="AI11" s="4">
        <f t="shared" si="0"/>
        <v>94.48382463999998</v>
      </c>
      <c r="AJ11" s="4">
        <f t="shared" si="1"/>
        <v>336.82984040959997</v>
      </c>
      <c r="AK11" s="24">
        <f t="shared" si="6"/>
        <v>1.0846524446346224E-2</v>
      </c>
      <c r="AL11" s="24">
        <f t="shared" si="7"/>
        <v>5.4922188148455245E-3</v>
      </c>
      <c r="AM11" s="3"/>
      <c r="AN11" s="4">
        <f t="shared" si="8"/>
        <v>-7.4647296000003666E-2</v>
      </c>
      <c r="AO11" s="4">
        <f t="shared" si="9"/>
        <v>1.1596924415999847</v>
      </c>
      <c r="AP11" s="4">
        <f t="shared" si="2"/>
        <v>94.458039423999978</v>
      </c>
      <c r="AQ11" s="4">
        <f t="shared" si="3"/>
        <v>337.21958850559997</v>
      </c>
      <c r="AR11" s="24">
        <f t="shared" si="10"/>
        <v>1.057065822188915E-2</v>
      </c>
      <c r="AS11" s="24">
        <f t="shared" si="11"/>
        <v>4.3414671067938983E-3</v>
      </c>
      <c r="AT11" s="3"/>
      <c r="AU11" s="24">
        <f t="shared" si="12"/>
        <v>-7.1068032000004333E-2</v>
      </c>
      <c r="AV11" s="24">
        <f t="shared" si="13"/>
        <v>1.1596924415999847</v>
      </c>
      <c r="AW11" s="24">
        <f t="shared" si="14"/>
        <v>94.461618687999987</v>
      </c>
      <c r="AX11" s="24">
        <f t="shared" si="15"/>
        <v>337.21958850559997</v>
      </c>
      <c r="AY11" s="24">
        <f t="shared" si="16"/>
        <v>1.060895140686839E-2</v>
      </c>
      <c r="AZ11" s="24">
        <f t="shared" si="17"/>
        <v>4.3414671067938983E-3</v>
      </c>
      <c r="BA11" s="24"/>
      <c r="BB11" s="24">
        <f t="shared" si="18"/>
        <v>-2.7938304000004632E-2</v>
      </c>
      <c r="BC11" s="24">
        <f t="shared" si="19"/>
        <v>2.8001473535999661</v>
      </c>
      <c r="BD11" s="24">
        <f t="shared" si="20"/>
        <v>94.504748415999984</v>
      </c>
      <c r="BE11" s="24">
        <f t="shared" si="21"/>
        <v>338.86004341759997</v>
      </c>
      <c r="BF11" s="24">
        <f t="shared" si="22"/>
        <v>1.1070379972183429E-2</v>
      </c>
      <c r="BG11" s="25">
        <f t="shared" si="23"/>
        <v>5.0206211461799972E-4</v>
      </c>
      <c r="BI11" s="54" t="s">
        <v>18</v>
      </c>
      <c r="BJ11" s="82">
        <f>BF255</f>
        <v>1.8152851916425884E-2</v>
      </c>
      <c r="BK11" s="82">
        <f>BG255</f>
        <v>2.1746549560835122E-2</v>
      </c>
    </row>
    <row r="12" spans="1:63" x14ac:dyDescent="0.35">
      <c r="A12" s="7">
        <v>43845</v>
      </c>
      <c r="B12" s="3">
        <v>10</v>
      </c>
      <c r="C12" s="4">
        <v>93.1</v>
      </c>
      <c r="D12" s="8">
        <v>339.07</v>
      </c>
      <c r="F12" s="5"/>
      <c r="G12" s="4">
        <f t="shared" si="24"/>
        <v>94.45044825600003</v>
      </c>
      <c r="H12" s="4">
        <f t="shared" si="25"/>
        <v>334.53273192960006</v>
      </c>
      <c r="I12" s="24">
        <f t="shared" si="26"/>
        <v>1.4505351836735077E-2</v>
      </c>
      <c r="J12" s="24">
        <f t="shared" si="27"/>
        <v>1.338150845076218E-2</v>
      </c>
      <c r="K12" s="3"/>
      <c r="L12" s="4">
        <f t="shared" si="28"/>
        <v>94.144935680000003</v>
      </c>
      <c r="M12" s="4">
        <f t="shared" si="29"/>
        <v>336.53209141759999</v>
      </c>
      <c r="N12" s="24">
        <f t="shared" si="30"/>
        <v>1.1223798925886241E-2</v>
      </c>
      <c r="O12" s="24">
        <f t="shared" si="31"/>
        <v>7.4849104385525328E-3</v>
      </c>
      <c r="P12" s="3"/>
      <c r="Q12" s="4">
        <f t="shared" si="32"/>
        <v>93.895074687999994</v>
      </c>
      <c r="R12" s="4">
        <f t="shared" si="33"/>
        <v>337.6379584256</v>
      </c>
      <c r="S12" s="24">
        <f t="shared" si="34"/>
        <v>8.5400073899033271E-3</v>
      </c>
      <c r="T12" s="24">
        <f t="shared" si="35"/>
        <v>4.2234393322912343E-3</v>
      </c>
      <c r="U12" s="3"/>
      <c r="V12" s="4">
        <f t="shared" si="36"/>
        <v>93.680209151999989</v>
      </c>
      <c r="W12" s="4">
        <f t="shared" si="37"/>
        <v>338.39732482559998</v>
      </c>
      <c r="X12" s="24">
        <f t="shared" si="38"/>
        <v>6.2321068958109006E-3</v>
      </c>
      <c r="Y12" s="25">
        <f t="shared" si="39"/>
        <v>1.9838828985165678E-3</v>
      </c>
      <c r="Z12" s="23"/>
      <c r="AA12" s="23"/>
      <c r="AB12" s="23"/>
      <c r="AC12" s="23"/>
      <c r="AD12" s="23"/>
      <c r="AF12" s="5"/>
      <c r="AG12" s="4">
        <f t="shared" si="4"/>
        <v>-0.16661207040000056</v>
      </c>
      <c r="AH12" s="4">
        <f t="shared" si="5"/>
        <v>0.93156794879999905</v>
      </c>
      <c r="AI12" s="4">
        <f t="shared" si="0"/>
        <v>93.728462617599988</v>
      </c>
      <c r="AJ12" s="4">
        <f t="shared" si="1"/>
        <v>338.56952637440003</v>
      </c>
      <c r="AK12" s="24">
        <f t="shared" si="6"/>
        <v>6.7504040558538482E-3</v>
      </c>
      <c r="AL12" s="24">
        <f t="shared" si="7"/>
        <v>1.4760185967498333E-3</v>
      </c>
      <c r="AM12" s="3"/>
      <c r="AN12" s="4">
        <f t="shared" si="8"/>
        <v>-0.29983319039999928</v>
      </c>
      <c r="AO12" s="4">
        <f t="shared" si="9"/>
        <v>1.3270404095999981</v>
      </c>
      <c r="AP12" s="4">
        <f t="shared" si="2"/>
        <v>93.5952414976</v>
      </c>
      <c r="AQ12" s="4">
        <f t="shared" si="3"/>
        <v>338.96499883519999</v>
      </c>
      <c r="AR12" s="24">
        <f t="shared" si="10"/>
        <v>5.3194575467240138E-3</v>
      </c>
      <c r="AS12" s="24">
        <f t="shared" si="11"/>
        <v>3.096740047777771E-4</v>
      </c>
      <c r="AT12" s="3"/>
      <c r="AU12" s="24">
        <f t="shared" si="12"/>
        <v>-0.41099443199999736</v>
      </c>
      <c r="AV12" s="24">
        <f t="shared" si="13"/>
        <v>1.3270404095999981</v>
      </c>
      <c r="AW12" s="24">
        <f t="shared" si="14"/>
        <v>93.484080255999999</v>
      </c>
      <c r="AX12" s="24">
        <f t="shared" si="15"/>
        <v>338.96499883519999</v>
      </c>
      <c r="AY12" s="24">
        <f t="shared" si="16"/>
        <v>4.1254592481203469E-3</v>
      </c>
      <c r="AZ12" s="24">
        <f t="shared" si="17"/>
        <v>3.096740047777771E-4</v>
      </c>
      <c r="BA12" s="24"/>
      <c r="BB12" s="24">
        <f t="shared" si="18"/>
        <v>-0.51567728639999511</v>
      </c>
      <c r="BC12" s="24">
        <f t="shared" si="19"/>
        <v>1.822479360000008</v>
      </c>
      <c r="BD12" s="24">
        <f t="shared" si="20"/>
        <v>93.379397401600002</v>
      </c>
      <c r="BE12" s="24">
        <f t="shared" si="21"/>
        <v>339.46043778559999</v>
      </c>
      <c r="BF12" s="24">
        <f t="shared" si="22"/>
        <v>3.0010462040817166E-3</v>
      </c>
      <c r="BG12" s="25">
        <f t="shared" si="23"/>
        <v>1.1514961087680999E-3</v>
      </c>
    </row>
    <row r="13" spans="1:63" x14ac:dyDescent="0.35">
      <c r="A13" s="7">
        <v>43846</v>
      </c>
      <c r="B13" s="3">
        <v>11</v>
      </c>
      <c r="C13" s="4">
        <v>93.9</v>
      </c>
      <c r="D13" s="8">
        <v>338.62</v>
      </c>
      <c r="F13" s="5"/>
      <c r="G13" s="4">
        <f t="shared" si="24"/>
        <v>94.180358604800034</v>
      </c>
      <c r="H13" s="4">
        <f t="shared" si="25"/>
        <v>335.44018554368006</v>
      </c>
      <c r="I13" s="24">
        <f t="shared" si="26"/>
        <v>2.9857146411078634E-3</v>
      </c>
      <c r="J13" s="24">
        <f t="shared" si="27"/>
        <v>9.3905098822277058E-3</v>
      </c>
      <c r="K13" s="3"/>
      <c r="L13" s="4">
        <f t="shared" si="28"/>
        <v>93.726961407999994</v>
      </c>
      <c r="M13" s="4">
        <f t="shared" si="29"/>
        <v>337.54725485055997</v>
      </c>
      <c r="N13" s="24">
        <f t="shared" si="30"/>
        <v>1.8427965069223822E-3</v>
      </c>
      <c r="O13" s="24">
        <f t="shared" si="31"/>
        <v>3.1679911093262015E-3</v>
      </c>
      <c r="P13" s="3"/>
      <c r="Q13" s="4">
        <f t="shared" si="32"/>
        <v>93.418029875199991</v>
      </c>
      <c r="R13" s="4">
        <f t="shared" si="33"/>
        <v>338.49718337024001</v>
      </c>
      <c r="S13" s="24">
        <f t="shared" si="34"/>
        <v>5.1328021810438159E-3</v>
      </c>
      <c r="T13" s="24">
        <f t="shared" si="35"/>
        <v>3.6269750682179291E-4</v>
      </c>
      <c r="U13" s="3"/>
      <c r="V13" s="4">
        <f t="shared" si="36"/>
        <v>93.216041830400002</v>
      </c>
      <c r="W13" s="4">
        <f t="shared" si="37"/>
        <v>338.93546496511999</v>
      </c>
      <c r="X13" s="24">
        <f t="shared" si="38"/>
        <v>7.2838995697550998E-3</v>
      </c>
      <c r="Y13" s="25">
        <f t="shared" si="39"/>
        <v>9.3161941149366874E-4</v>
      </c>
      <c r="Z13" s="23"/>
      <c r="AA13" s="23"/>
      <c r="AB13" s="23"/>
      <c r="AC13" s="23"/>
      <c r="AD13" s="23"/>
      <c r="AF13" s="5"/>
      <c r="AG13" s="4">
        <f t="shared" si="4"/>
        <v>-0.22869861888000098</v>
      </c>
      <c r="AH13" s="4">
        <f t="shared" si="5"/>
        <v>0.91709934796800019</v>
      </c>
      <c r="AI13" s="4">
        <f t="shared" si="0"/>
        <v>93.189331256319988</v>
      </c>
      <c r="AJ13" s="4">
        <f t="shared" si="1"/>
        <v>339.41428271820803</v>
      </c>
      <c r="AK13" s="24">
        <f t="shared" si="6"/>
        <v>7.5683572276892134E-3</v>
      </c>
      <c r="AL13" s="24">
        <f t="shared" si="7"/>
        <v>2.3456462058000817E-3</v>
      </c>
      <c r="AM13" s="3"/>
      <c r="AN13" s="4">
        <f t="shared" si="8"/>
        <v>-0.37071783936000063</v>
      </c>
      <c r="AO13" s="4">
        <f t="shared" si="9"/>
        <v>1.1399142236160007</v>
      </c>
      <c r="AP13" s="4">
        <f t="shared" si="2"/>
        <v>93.047312035839994</v>
      </c>
      <c r="AQ13" s="4">
        <f t="shared" si="3"/>
        <v>339.63709759385603</v>
      </c>
      <c r="AR13" s="24">
        <f t="shared" si="10"/>
        <v>9.0808089899894751E-3</v>
      </c>
      <c r="AS13" s="24">
        <f t="shared" si="11"/>
        <v>3.0036548161833966E-3</v>
      </c>
      <c r="AT13" s="3"/>
      <c r="AU13" s="24">
        <f t="shared" si="12"/>
        <v>-0.45062466048000055</v>
      </c>
      <c r="AV13" s="24">
        <f t="shared" si="13"/>
        <v>1.1399142236160007</v>
      </c>
      <c r="AW13" s="24">
        <f t="shared" si="14"/>
        <v>92.967405214719989</v>
      </c>
      <c r="AX13" s="24">
        <f t="shared" si="15"/>
        <v>339.63709759385603</v>
      </c>
      <c r="AY13" s="24">
        <f t="shared" si="16"/>
        <v>9.9317868506924051E-3</v>
      </c>
      <c r="AZ13" s="24">
        <f t="shared" si="17"/>
        <v>3.0036548161833966E-3</v>
      </c>
      <c r="BA13" s="24"/>
      <c r="BB13" s="24">
        <f t="shared" si="18"/>
        <v>-0.48477130752000114</v>
      </c>
      <c r="BC13" s="24">
        <f t="shared" si="19"/>
        <v>1.0518758277120053</v>
      </c>
      <c r="BD13" s="24">
        <f t="shared" si="20"/>
        <v>92.933258567679985</v>
      </c>
      <c r="BE13" s="24">
        <f t="shared" si="21"/>
        <v>339.54905919795203</v>
      </c>
      <c r="BF13" s="24">
        <f t="shared" si="22"/>
        <v>1.0295435913951229E-2</v>
      </c>
      <c r="BG13" s="25">
        <f t="shared" si="23"/>
        <v>2.7436630971355166E-3</v>
      </c>
    </row>
    <row r="14" spans="1:63" x14ac:dyDescent="0.35">
      <c r="A14" s="7">
        <v>43847</v>
      </c>
      <c r="B14" s="3">
        <v>12</v>
      </c>
      <c r="C14" s="4">
        <v>93.24</v>
      </c>
      <c r="D14" s="8">
        <v>339.67</v>
      </c>
      <c r="F14" s="5"/>
      <c r="G14" s="4">
        <f t="shared" si="24"/>
        <v>94.124286883840028</v>
      </c>
      <c r="H14" s="4">
        <f t="shared" si="25"/>
        <v>336.07614843494406</v>
      </c>
      <c r="I14" s="24">
        <f t="shared" si="26"/>
        <v>9.4839863131706732E-3</v>
      </c>
      <c r="J14" s="24">
        <f t="shared" si="27"/>
        <v>1.0580420893973434E-2</v>
      </c>
      <c r="K14" s="3"/>
      <c r="L14" s="4">
        <f t="shared" si="28"/>
        <v>93.796176844799987</v>
      </c>
      <c r="M14" s="4">
        <f t="shared" si="29"/>
        <v>337.976352910336</v>
      </c>
      <c r="N14" s="24">
        <f t="shared" si="30"/>
        <v>5.9650026254825447E-3</v>
      </c>
      <c r="O14" s="24">
        <f t="shared" si="31"/>
        <v>4.9861544724703732E-3</v>
      </c>
      <c r="P14" s="3"/>
      <c r="Q14" s="4">
        <f t="shared" si="32"/>
        <v>93.707211950079994</v>
      </c>
      <c r="R14" s="4">
        <f t="shared" si="33"/>
        <v>338.57087334809603</v>
      </c>
      <c r="S14" s="24">
        <f t="shared" si="34"/>
        <v>5.010853175461169E-3</v>
      </c>
      <c r="T14" s="24">
        <f t="shared" si="35"/>
        <v>3.2358661403832745E-3</v>
      </c>
      <c r="U14" s="3"/>
      <c r="V14" s="4">
        <f t="shared" si="36"/>
        <v>93.763208366079994</v>
      </c>
      <c r="W14" s="4">
        <f t="shared" si="37"/>
        <v>338.68309299302399</v>
      </c>
      <c r="X14" s="24">
        <f t="shared" si="38"/>
        <v>5.6114153376233232E-3</v>
      </c>
      <c r="Y14" s="25">
        <f t="shared" si="39"/>
        <v>2.9054876997557199E-3</v>
      </c>
      <c r="Z14" s="23"/>
      <c r="AD14" s="23"/>
      <c r="AF14" s="5"/>
      <c r="AG14" s="4">
        <f t="shared" si="4"/>
        <v>-0.1251224801280002</v>
      </c>
      <c r="AH14" s="4">
        <f t="shared" si="5"/>
        <v>0.74841747394560421</v>
      </c>
      <c r="AI14" s="4">
        <f t="shared" si="0"/>
        <v>93.582089469951995</v>
      </c>
      <c r="AJ14" s="4">
        <f t="shared" si="1"/>
        <v>339.31929082204164</v>
      </c>
      <c r="AK14" s="24">
        <f t="shared" si="6"/>
        <v>3.66891323414844E-3</v>
      </c>
      <c r="AL14" s="24">
        <f t="shared" si="7"/>
        <v>1.0324997143061761E-3</v>
      </c>
      <c r="AM14" s="3"/>
      <c r="AN14" s="4">
        <f t="shared" si="8"/>
        <v>-0.10675787366399919</v>
      </c>
      <c r="AO14" s="4">
        <f t="shared" si="9"/>
        <v>0.71342452531200851</v>
      </c>
      <c r="AP14" s="4">
        <f t="shared" si="2"/>
        <v>93.600454076416</v>
      </c>
      <c r="AQ14" s="4">
        <f t="shared" si="3"/>
        <v>339.28429787340804</v>
      </c>
      <c r="AR14" s="24">
        <f t="shared" si="10"/>
        <v>3.8658738354354883E-3</v>
      </c>
      <c r="AS14" s="24">
        <f t="shared" si="11"/>
        <v>1.1355201418788228E-3</v>
      </c>
      <c r="AT14" s="3"/>
      <c r="AU14" s="24">
        <f t="shared" si="12"/>
        <v>-6.740619263998493E-3</v>
      </c>
      <c r="AV14" s="24">
        <f t="shared" si="13"/>
        <v>0.71342452531200851</v>
      </c>
      <c r="AW14" s="24">
        <f t="shared" si="14"/>
        <v>93.700471330816001</v>
      </c>
      <c r="AX14" s="24">
        <f t="shared" si="15"/>
        <v>339.28429787340804</v>
      </c>
      <c r="AY14" s="24">
        <f t="shared" si="16"/>
        <v>4.9385599615616241E-3</v>
      </c>
      <c r="AZ14" s="24">
        <f t="shared" si="17"/>
        <v>1.1355201418788228E-3</v>
      </c>
      <c r="BA14" s="24"/>
      <c r="BB14" s="24">
        <f t="shared" si="18"/>
        <v>0.13439139840000214</v>
      </c>
      <c r="BC14" s="24">
        <f t="shared" si="19"/>
        <v>0.26932714782721706</v>
      </c>
      <c r="BD14" s="24">
        <f t="shared" si="20"/>
        <v>93.841603348479993</v>
      </c>
      <c r="BE14" s="24">
        <f t="shared" si="21"/>
        <v>338.84020049592323</v>
      </c>
      <c r="BF14" s="24">
        <f t="shared" si="22"/>
        <v>6.4522023646503401E-3</v>
      </c>
      <c r="BG14" s="25">
        <f t="shared" si="23"/>
        <v>2.4429578828768766E-3</v>
      </c>
    </row>
    <row r="15" spans="1:63" x14ac:dyDescent="0.35">
      <c r="A15" s="7">
        <v>43851</v>
      </c>
      <c r="B15" s="3">
        <v>13</v>
      </c>
      <c r="C15" s="4">
        <v>94.6</v>
      </c>
      <c r="D15" s="8">
        <v>338.11</v>
      </c>
      <c r="F15" s="5"/>
      <c r="G15" s="4">
        <f t="shared" si="24"/>
        <v>93.947429507072016</v>
      </c>
      <c r="H15" s="4">
        <f t="shared" si="25"/>
        <v>336.79491874795531</v>
      </c>
      <c r="I15" s="24">
        <f t="shared" si="26"/>
        <v>6.8982081704860292E-3</v>
      </c>
      <c r="J15" s="24">
        <f t="shared" si="27"/>
        <v>3.8895071191171692E-3</v>
      </c>
      <c r="K15" s="3"/>
      <c r="L15" s="4">
        <f t="shared" si="28"/>
        <v>93.573706106879996</v>
      </c>
      <c r="M15" s="4">
        <f t="shared" si="29"/>
        <v>338.65381174620165</v>
      </c>
      <c r="N15" s="24">
        <f t="shared" si="30"/>
        <v>1.0848772654545437E-2</v>
      </c>
      <c r="O15" s="24">
        <f t="shared" si="31"/>
        <v>1.6083870521476464E-3</v>
      </c>
      <c r="P15" s="3"/>
      <c r="Q15" s="4">
        <f t="shared" si="32"/>
        <v>93.426884780031997</v>
      </c>
      <c r="R15" s="4">
        <f t="shared" si="33"/>
        <v>339.23034933923839</v>
      </c>
      <c r="S15" s="24">
        <f t="shared" si="34"/>
        <v>1.2400795137082419E-2</v>
      </c>
      <c r="T15" s="24">
        <f t="shared" si="35"/>
        <v>3.3135646364744415E-3</v>
      </c>
      <c r="U15" s="3"/>
      <c r="V15" s="4">
        <f t="shared" si="36"/>
        <v>93.344641673215989</v>
      </c>
      <c r="W15" s="4">
        <f t="shared" si="37"/>
        <v>339.47261859860481</v>
      </c>
      <c r="X15" s="24">
        <f t="shared" si="38"/>
        <v>1.3270172587568768E-2</v>
      </c>
      <c r="Y15" s="25">
        <f t="shared" si="39"/>
        <v>4.0301043997657479E-3</v>
      </c>
      <c r="Z15" s="23"/>
      <c r="AD15" s="23"/>
      <c r="AF15" s="5"/>
      <c r="AG15" s="4">
        <f t="shared" si="4"/>
        <v>-0.15616341811199952</v>
      </c>
      <c r="AH15" s="4">
        <f t="shared" si="5"/>
        <v>0.73062917738495503</v>
      </c>
      <c r="AI15" s="4">
        <f t="shared" si="0"/>
        <v>93.270721361919996</v>
      </c>
      <c r="AJ15" s="4">
        <f t="shared" si="1"/>
        <v>339.96097851662336</v>
      </c>
      <c r="AK15" s="24">
        <f t="shared" si="6"/>
        <v>1.4051571227061292E-2</v>
      </c>
      <c r="AL15" s="24">
        <f t="shared" si="7"/>
        <v>5.4744861631520593E-3</v>
      </c>
      <c r="AM15" s="3"/>
      <c r="AN15" s="4">
        <f t="shared" si="8"/>
        <v>-0.17618559221759822</v>
      </c>
      <c r="AO15" s="4">
        <f t="shared" si="9"/>
        <v>0.6918451116441483</v>
      </c>
      <c r="AP15" s="4">
        <f t="shared" si="2"/>
        <v>93.250699187814405</v>
      </c>
      <c r="AQ15" s="4">
        <f t="shared" si="3"/>
        <v>339.92219445088256</v>
      </c>
      <c r="AR15" s="24">
        <f t="shared" si="10"/>
        <v>1.4263222116126739E-2</v>
      </c>
      <c r="AS15" s="24">
        <f t="shared" si="11"/>
        <v>5.3597777376668647E-3</v>
      </c>
      <c r="AT15" s="3"/>
      <c r="AU15" s="24">
        <f t="shared" si="12"/>
        <v>-0.17089254973439746</v>
      </c>
      <c r="AV15" s="24">
        <f t="shared" si="13"/>
        <v>0.6918451116441483</v>
      </c>
      <c r="AW15" s="24">
        <f t="shared" si="14"/>
        <v>93.255992230297593</v>
      </c>
      <c r="AX15" s="24">
        <f t="shared" si="15"/>
        <v>339.92219445088256</v>
      </c>
      <c r="AY15" s="24">
        <f t="shared" si="16"/>
        <v>1.4207270292837219E-2</v>
      </c>
      <c r="AZ15" s="24">
        <f t="shared" si="17"/>
        <v>5.3597777376668647E-3</v>
      </c>
      <c r="BA15" s="24"/>
      <c r="BB15" s="24">
        <f t="shared" si="18"/>
        <v>-0.19738345635839702</v>
      </c>
      <c r="BC15" s="24">
        <f t="shared" si="19"/>
        <v>0.58144622247932976</v>
      </c>
      <c r="BD15" s="24">
        <f t="shared" si="20"/>
        <v>93.229501323673603</v>
      </c>
      <c r="BE15" s="24">
        <f t="shared" si="21"/>
        <v>339.8117955617177</v>
      </c>
      <c r="BF15" s="24">
        <f t="shared" si="22"/>
        <v>1.4487301018249386E-2</v>
      </c>
      <c r="BG15" s="25">
        <f t="shared" si="23"/>
        <v>5.0332600683732753E-3</v>
      </c>
    </row>
    <row r="16" spans="1:63" x14ac:dyDescent="0.35">
      <c r="A16" s="7">
        <v>43852</v>
      </c>
      <c r="B16" s="3">
        <v>14</v>
      </c>
      <c r="C16" s="4">
        <v>94.37</v>
      </c>
      <c r="D16" s="8">
        <v>326</v>
      </c>
      <c r="F16" s="5"/>
      <c r="G16" s="4">
        <f t="shared" si="24"/>
        <v>94.077943605657623</v>
      </c>
      <c r="H16" s="4">
        <f t="shared" si="25"/>
        <v>337.05793499836426</v>
      </c>
      <c r="I16" s="24">
        <f t="shared" si="26"/>
        <v>3.0948012540254477E-3</v>
      </c>
      <c r="J16" s="24">
        <f t="shared" si="27"/>
        <v>3.3920046007252333E-2</v>
      </c>
      <c r="K16" s="3"/>
      <c r="L16" s="4">
        <f t="shared" si="28"/>
        <v>93.984223664127995</v>
      </c>
      <c r="M16" s="4">
        <f t="shared" si="29"/>
        <v>338.43628704772095</v>
      </c>
      <c r="N16" s="24">
        <f t="shared" si="30"/>
        <v>4.0879128523048551E-3</v>
      </c>
      <c r="O16" s="24">
        <f t="shared" si="31"/>
        <v>3.8148119778285132E-2</v>
      </c>
      <c r="P16" s="3"/>
      <c r="Q16" s="4">
        <f t="shared" si="32"/>
        <v>94.130753912012807</v>
      </c>
      <c r="R16" s="4">
        <f t="shared" si="33"/>
        <v>338.55813973569536</v>
      </c>
      <c r="S16" s="24">
        <f t="shared" si="34"/>
        <v>2.5351922007756447E-3</v>
      </c>
      <c r="T16" s="24">
        <f t="shared" si="35"/>
        <v>3.8521901029740374E-2</v>
      </c>
      <c r="U16" s="3"/>
      <c r="V16" s="4">
        <f t="shared" si="36"/>
        <v>94.34892833464319</v>
      </c>
      <c r="W16" s="4">
        <f t="shared" si="37"/>
        <v>338.38252371972095</v>
      </c>
      <c r="X16" s="24">
        <f t="shared" si="38"/>
        <v>2.232877541254016E-4</v>
      </c>
      <c r="Y16" s="25">
        <f t="shared" si="39"/>
        <v>3.7983201594236043E-2</v>
      </c>
      <c r="Z16" s="23"/>
      <c r="AD16" s="23"/>
      <c r="AF16" s="5"/>
      <c r="AG16" s="4">
        <f t="shared" si="4"/>
        <v>1.5843091906562273E-2</v>
      </c>
      <c r="AH16" s="4">
        <f t="shared" si="5"/>
        <v>0.45006142119935921</v>
      </c>
      <c r="AI16" s="4">
        <f t="shared" si="0"/>
        <v>94.146597003919368</v>
      </c>
      <c r="AJ16" s="4">
        <f t="shared" si="1"/>
        <v>339.0082011568947</v>
      </c>
      <c r="AK16" s="24">
        <f t="shared" si="6"/>
        <v>2.3673094848006434E-3</v>
      </c>
      <c r="AL16" s="24">
        <f t="shared" si="7"/>
        <v>3.9902457536486809E-2</v>
      </c>
      <c r="AM16" s="3"/>
      <c r="AN16" s="4">
        <f t="shared" si="8"/>
        <v>0.17583629746176488</v>
      </c>
      <c r="AO16" s="4">
        <f t="shared" si="9"/>
        <v>0.14622322556927936</v>
      </c>
      <c r="AP16" s="4">
        <f t="shared" si="2"/>
        <v>94.306590209474578</v>
      </c>
      <c r="AQ16" s="4">
        <f t="shared" si="3"/>
        <v>338.70436296126462</v>
      </c>
      <c r="AR16" s="24">
        <f t="shared" si="10"/>
        <v>6.71927418940622E-4</v>
      </c>
      <c r="AS16" s="24">
        <f t="shared" si="11"/>
        <v>3.8970438531486566E-2</v>
      </c>
      <c r="AT16" s="3"/>
      <c r="AU16" s="24">
        <f t="shared" si="12"/>
        <v>0.3539644592947267</v>
      </c>
      <c r="AV16" s="24">
        <f t="shared" si="13"/>
        <v>0.14622322556927936</v>
      </c>
      <c r="AW16" s="24">
        <f t="shared" si="14"/>
        <v>94.484718371307537</v>
      </c>
      <c r="AX16" s="24">
        <f t="shared" si="15"/>
        <v>338.70436296126462</v>
      </c>
      <c r="AY16" s="24">
        <f t="shared" si="16"/>
        <v>1.2156233051555806E-3</v>
      </c>
      <c r="AZ16" s="24">
        <f t="shared" si="17"/>
        <v>3.8970438531486566E-2</v>
      </c>
      <c r="BA16" s="24"/>
      <c r="BB16" s="24">
        <f t="shared" si="18"/>
        <v>0.52361861431296819</v>
      </c>
      <c r="BC16" s="24">
        <f t="shared" si="19"/>
        <v>-0.42147843833855331</v>
      </c>
      <c r="BD16" s="24">
        <f t="shared" si="20"/>
        <v>94.654372526325773</v>
      </c>
      <c r="BE16" s="24">
        <f t="shared" si="21"/>
        <v>338.1366612973568</v>
      </c>
      <c r="BF16" s="24">
        <f t="shared" si="22"/>
        <v>3.0133784711854207E-3</v>
      </c>
      <c r="BG16" s="25">
        <f t="shared" si="23"/>
        <v>3.7229022384530047E-2</v>
      </c>
    </row>
    <row r="17" spans="1:59" x14ac:dyDescent="0.35">
      <c r="A17" s="7">
        <v>43853</v>
      </c>
      <c r="B17" s="3">
        <v>15</v>
      </c>
      <c r="C17" s="4">
        <v>94.23</v>
      </c>
      <c r="D17" s="8">
        <v>349.6</v>
      </c>
      <c r="F17" s="5"/>
      <c r="G17" s="4">
        <f t="shared" si="24"/>
        <v>94.136354884526099</v>
      </c>
      <c r="H17" s="4">
        <f t="shared" si="25"/>
        <v>334.84634799869139</v>
      </c>
      <c r="I17" s="24">
        <f t="shared" si="26"/>
        <v>9.9379301150275532E-4</v>
      </c>
      <c r="J17" s="24">
        <f t="shared" si="27"/>
        <v>4.2201521742873671E-2</v>
      </c>
      <c r="K17" s="3"/>
      <c r="L17" s="4">
        <f t="shared" si="28"/>
        <v>94.138534198476805</v>
      </c>
      <c r="M17" s="4">
        <f t="shared" si="29"/>
        <v>333.46177222863258</v>
      </c>
      <c r="N17" s="24">
        <f t="shared" si="30"/>
        <v>9.7066540935157879E-4</v>
      </c>
      <c r="O17" s="24">
        <f t="shared" si="31"/>
        <v>4.6161978751051026E-2</v>
      </c>
      <c r="P17" s="3"/>
      <c r="Q17" s="4">
        <f t="shared" si="32"/>
        <v>94.274301564805114</v>
      </c>
      <c r="R17" s="4">
        <f t="shared" si="33"/>
        <v>331.02325589427812</v>
      </c>
      <c r="S17" s="24">
        <f t="shared" si="34"/>
        <v>4.7014289297580555E-4</v>
      </c>
      <c r="T17" s="24">
        <f t="shared" si="35"/>
        <v>5.3137139890508868E-2</v>
      </c>
      <c r="U17" s="3"/>
      <c r="V17" s="4">
        <f t="shared" si="36"/>
        <v>94.365785666928645</v>
      </c>
      <c r="W17" s="4">
        <f t="shared" si="37"/>
        <v>328.47650474394419</v>
      </c>
      <c r="X17" s="24">
        <f t="shared" si="38"/>
        <v>1.4410025143652826E-3</v>
      </c>
      <c r="Y17" s="25">
        <f t="shared" si="39"/>
        <v>6.0421897185514391E-2</v>
      </c>
      <c r="Z17" s="23"/>
      <c r="AD17" s="23"/>
      <c r="AF17" s="5"/>
      <c r="AG17" s="4">
        <f t="shared" si="4"/>
        <v>4.1384004083711262E-2</v>
      </c>
      <c r="AH17" s="4">
        <f t="shared" si="5"/>
        <v>-1.1469276313239609</v>
      </c>
      <c r="AI17" s="4">
        <f t="shared" si="0"/>
        <v>94.315685568888824</v>
      </c>
      <c r="AJ17" s="4">
        <f t="shared" si="1"/>
        <v>329.87632826295419</v>
      </c>
      <c r="AK17" s="24">
        <f t="shared" si="6"/>
        <v>9.0932366431943417E-4</v>
      </c>
      <c r="AL17" s="24">
        <f t="shared" si="7"/>
        <v>5.641782533479929E-2</v>
      </c>
      <c r="AM17" s="3"/>
      <c r="AN17" s="4">
        <f t="shared" si="8"/>
        <v>0.16292083959398179</v>
      </c>
      <c r="AO17" s="4">
        <f t="shared" si="9"/>
        <v>-2.9262196012253288</v>
      </c>
      <c r="AP17" s="4">
        <f t="shared" si="2"/>
        <v>94.437222404399094</v>
      </c>
      <c r="AQ17" s="4">
        <f t="shared" si="3"/>
        <v>328.09703629305278</v>
      </c>
      <c r="AR17" s="24">
        <f t="shared" si="10"/>
        <v>2.1991128557687571E-3</v>
      </c>
      <c r="AS17" s="24">
        <f t="shared" si="11"/>
        <v>6.1507333257858239E-2</v>
      </c>
      <c r="AT17" s="3"/>
      <c r="AU17" s="24">
        <f t="shared" si="12"/>
        <v>0.22771437539327499</v>
      </c>
      <c r="AV17" s="24">
        <f t="shared" si="13"/>
        <v>-2.9262196012253288</v>
      </c>
      <c r="AW17" s="24">
        <f t="shared" si="14"/>
        <v>94.50201594019839</v>
      </c>
      <c r="AX17" s="24">
        <f t="shared" si="15"/>
        <v>328.09703629305278</v>
      </c>
      <c r="AY17" s="24">
        <f t="shared" si="16"/>
        <v>2.8867233386223748E-3</v>
      </c>
      <c r="AZ17" s="24">
        <f t="shared" si="17"/>
        <v>6.1507333257858239E-2</v>
      </c>
      <c r="BA17" s="24"/>
      <c r="BB17" s="24">
        <f t="shared" si="18"/>
        <v>0.21956184509643939</v>
      </c>
      <c r="BC17" s="24">
        <f t="shared" si="19"/>
        <v>-6.1122027608015035</v>
      </c>
      <c r="BD17" s="24">
        <f t="shared" si="20"/>
        <v>94.49386340990155</v>
      </c>
      <c r="BE17" s="24">
        <f t="shared" si="21"/>
        <v>324.91105313347663</v>
      </c>
      <c r="BF17" s="24">
        <f t="shared" si="22"/>
        <v>2.8002059843101582E-3</v>
      </c>
      <c r="BG17" s="25">
        <f t="shared" si="23"/>
        <v>7.0620557398522285E-2</v>
      </c>
    </row>
    <row r="18" spans="1:59" x14ac:dyDescent="0.35">
      <c r="A18" s="7">
        <v>43854</v>
      </c>
      <c r="B18" s="3">
        <v>16</v>
      </c>
      <c r="C18" s="4">
        <v>93.08</v>
      </c>
      <c r="D18" s="8">
        <v>353.16</v>
      </c>
      <c r="F18" s="5"/>
      <c r="G18" s="4">
        <f t="shared" si="24"/>
        <v>94.155083907620892</v>
      </c>
      <c r="H18" s="4">
        <f t="shared" si="25"/>
        <v>337.79707839895315</v>
      </c>
      <c r="I18" s="24">
        <f t="shared" si="26"/>
        <v>1.1550106441994987E-2</v>
      </c>
      <c r="J18" s="24">
        <f t="shared" si="27"/>
        <v>4.3501307059256082E-2</v>
      </c>
      <c r="K18" s="3"/>
      <c r="L18" s="4">
        <f t="shared" si="28"/>
        <v>94.175120519086079</v>
      </c>
      <c r="M18" s="4">
        <f t="shared" si="29"/>
        <v>339.91706333717957</v>
      </c>
      <c r="N18" s="24">
        <f t="shared" si="30"/>
        <v>1.1765368705265154E-2</v>
      </c>
      <c r="O18" s="24">
        <f t="shared" si="31"/>
        <v>3.7498404866973763E-2</v>
      </c>
      <c r="P18" s="3"/>
      <c r="Q18" s="4">
        <f t="shared" si="32"/>
        <v>94.247720625922057</v>
      </c>
      <c r="R18" s="4">
        <f t="shared" si="33"/>
        <v>342.16930235771127</v>
      </c>
      <c r="S18" s="24">
        <f t="shared" si="34"/>
        <v>1.2545344068780171E-2</v>
      </c>
      <c r="T18" s="24">
        <f t="shared" si="35"/>
        <v>3.1121014957211323E-2</v>
      </c>
      <c r="U18" s="3"/>
      <c r="V18" s="4">
        <f t="shared" si="36"/>
        <v>94.257157133385732</v>
      </c>
      <c r="W18" s="4">
        <f t="shared" si="37"/>
        <v>345.37530094878883</v>
      </c>
      <c r="X18" s="24">
        <f t="shared" si="38"/>
        <v>1.2646724681840716E-2</v>
      </c>
      <c r="Y18" s="25">
        <f t="shared" si="39"/>
        <v>2.2042980663753514E-2</v>
      </c>
      <c r="Z18" s="23"/>
      <c r="AD18" s="23"/>
      <c r="AF18" s="5"/>
      <c r="AG18" s="4">
        <f t="shared" si="4"/>
        <v>2.7791015490357496E-2</v>
      </c>
      <c r="AH18" s="4">
        <f t="shared" si="5"/>
        <v>1.3116671876274617</v>
      </c>
      <c r="AI18" s="4">
        <f t="shared" si="0"/>
        <v>94.275511641412407</v>
      </c>
      <c r="AJ18" s="4">
        <f t="shared" si="1"/>
        <v>343.48096954533872</v>
      </c>
      <c r="AK18" s="24">
        <f t="shared" si="6"/>
        <v>1.2843915356815741E-2</v>
      </c>
      <c r="AL18" s="24">
        <f t="shared" si="7"/>
        <v>2.7406927326597861E-2</v>
      </c>
      <c r="AM18" s="3"/>
      <c r="AN18" s="4">
        <f t="shared" si="8"/>
        <v>8.7120128203166031E-2</v>
      </c>
      <c r="AO18" s="4">
        <f t="shared" si="9"/>
        <v>2.7026868246380635</v>
      </c>
      <c r="AP18" s="4">
        <f t="shared" si="2"/>
        <v>94.334840754125224</v>
      </c>
      <c r="AQ18" s="4">
        <f t="shared" si="3"/>
        <v>344.87198918234935</v>
      </c>
      <c r="AR18" s="24">
        <f t="shared" si="10"/>
        <v>1.3481314504998131E-2</v>
      </c>
      <c r="AS18" s="24">
        <f t="shared" si="11"/>
        <v>2.3468147065496294E-2</v>
      </c>
      <c r="AT18" s="3"/>
      <c r="AU18" s="24">
        <f t="shared" si="12"/>
        <v>7.5137186827475472E-2</v>
      </c>
      <c r="AV18" s="24">
        <f t="shared" si="13"/>
        <v>2.7026868246380635</v>
      </c>
      <c r="AW18" s="24">
        <f t="shared" si="14"/>
        <v>94.322857812749533</v>
      </c>
      <c r="AX18" s="24">
        <f t="shared" si="15"/>
        <v>344.87198918234935</v>
      </c>
      <c r="AY18" s="24">
        <f t="shared" si="16"/>
        <v>1.3352576415444073E-2</v>
      </c>
      <c r="AZ18" s="24">
        <f t="shared" si="17"/>
        <v>2.3468147065496294E-2</v>
      </c>
      <c r="BA18" s="24"/>
      <c r="BB18" s="24">
        <f t="shared" si="18"/>
        <v>2.2647617912841811E-2</v>
      </c>
      <c r="BC18" s="24">
        <f t="shared" si="19"/>
        <v>7.6943966185862216</v>
      </c>
      <c r="BD18" s="24">
        <f t="shared" si="20"/>
        <v>94.270368243834895</v>
      </c>
      <c r="BE18" s="24">
        <f t="shared" si="21"/>
        <v>349.86369897629748</v>
      </c>
      <c r="BF18" s="24">
        <f t="shared" si="22"/>
        <v>1.2788657540125661E-2</v>
      </c>
      <c r="BG18" s="25">
        <f t="shared" si="23"/>
        <v>9.3337326529123899E-3</v>
      </c>
    </row>
    <row r="19" spans="1:59" x14ac:dyDescent="0.35">
      <c r="A19" s="7">
        <v>43857</v>
      </c>
      <c r="B19" s="3">
        <v>17</v>
      </c>
      <c r="C19" s="4">
        <v>91.42</v>
      </c>
      <c r="D19" s="8">
        <v>342.88</v>
      </c>
      <c r="F19" s="5"/>
      <c r="G19" s="4">
        <f t="shared" si="24"/>
        <v>93.940067126096721</v>
      </c>
      <c r="H19" s="4">
        <f t="shared" si="25"/>
        <v>340.86966271916253</v>
      </c>
      <c r="I19" s="24">
        <f t="shared" si="26"/>
        <v>2.7565818487166042E-2</v>
      </c>
      <c r="J19" s="24">
        <f t="shared" si="27"/>
        <v>5.863092862918402E-3</v>
      </c>
      <c r="K19" s="3"/>
      <c r="L19" s="4">
        <f t="shared" si="28"/>
        <v>93.737072311451641</v>
      </c>
      <c r="M19" s="4">
        <f t="shared" si="29"/>
        <v>345.21423800230775</v>
      </c>
      <c r="N19" s="24">
        <f t="shared" si="30"/>
        <v>2.5345354533489819E-2</v>
      </c>
      <c r="O19" s="24">
        <f t="shared" si="31"/>
        <v>6.8077403240426873E-3</v>
      </c>
      <c r="P19" s="3"/>
      <c r="Q19" s="4">
        <f t="shared" si="32"/>
        <v>93.54708825036883</v>
      </c>
      <c r="R19" s="4">
        <f t="shared" si="33"/>
        <v>348.76372094308454</v>
      </c>
      <c r="S19" s="24">
        <f t="shared" si="34"/>
        <v>2.3267209039256491E-2</v>
      </c>
      <c r="T19" s="24">
        <f t="shared" si="35"/>
        <v>1.7159708770078573E-2</v>
      </c>
      <c r="U19" s="3"/>
      <c r="V19" s="4">
        <f t="shared" si="36"/>
        <v>93.315431426677137</v>
      </c>
      <c r="W19" s="4">
        <f t="shared" si="37"/>
        <v>351.6030601897578</v>
      </c>
      <c r="X19" s="24">
        <f t="shared" si="38"/>
        <v>2.0733224969122017E-2</v>
      </c>
      <c r="Y19" s="25">
        <f t="shared" si="39"/>
        <v>2.5440562849270307E-2</v>
      </c>
      <c r="Z19" s="23"/>
      <c r="AA19" s="23"/>
      <c r="AB19" s="23"/>
      <c r="AC19" s="23"/>
      <c r="AD19" s="23"/>
      <c r="AF19" s="5"/>
      <c r="AG19" s="4">
        <f t="shared" si="4"/>
        <v>-0.1178936627183593</v>
      </c>
      <c r="AH19" s="4">
        <f t="shared" si="5"/>
        <v>2.3682174671766223</v>
      </c>
      <c r="AI19" s="4">
        <f t="shared" si="0"/>
        <v>93.429194587650471</v>
      </c>
      <c r="AJ19" s="4">
        <f t="shared" si="1"/>
        <v>351.13193841026117</v>
      </c>
      <c r="AK19" s="24">
        <f t="shared" si="6"/>
        <v>2.1977626204883718E-2</v>
      </c>
      <c r="AL19" s="24">
        <f t="shared" si="7"/>
        <v>2.4066549259977765E-2</v>
      </c>
      <c r="AM19" s="3"/>
      <c r="AN19" s="4">
        <f t="shared" si="8"/>
        <v>-0.22798087329939098</v>
      </c>
      <c r="AO19" s="4">
        <f t="shared" si="9"/>
        <v>4.2593795289321434</v>
      </c>
      <c r="AP19" s="4">
        <f t="shared" si="2"/>
        <v>93.319107377069443</v>
      </c>
      <c r="AQ19" s="4">
        <f t="shared" si="3"/>
        <v>353.02310047201667</v>
      </c>
      <c r="AR19" s="24">
        <f t="shared" si="10"/>
        <v>2.0773434446176343E-2</v>
      </c>
      <c r="AS19" s="24">
        <f t="shared" si="11"/>
        <v>2.9582070905321597E-2</v>
      </c>
      <c r="AT19" s="3"/>
      <c r="AU19" s="24">
        <f t="shared" si="12"/>
        <v>-0.39032455060094567</v>
      </c>
      <c r="AV19" s="24">
        <f t="shared" si="13"/>
        <v>4.2593795289321434</v>
      </c>
      <c r="AW19" s="24">
        <f t="shared" si="14"/>
        <v>93.156763699767879</v>
      </c>
      <c r="AX19" s="24">
        <f t="shared" si="15"/>
        <v>353.02310047201667</v>
      </c>
      <c r="AY19" s="24">
        <f t="shared" si="16"/>
        <v>1.8997633994398133E-2</v>
      </c>
      <c r="AZ19" s="24">
        <f t="shared" si="17"/>
        <v>2.9582070905321597E-2</v>
      </c>
      <c r="BA19" s="24"/>
      <c r="BB19" s="24">
        <f t="shared" si="18"/>
        <v>-0.55597637686001289</v>
      </c>
      <c r="BC19" s="24">
        <f t="shared" si="19"/>
        <v>6.8144141920158541</v>
      </c>
      <c r="BD19" s="24">
        <f t="shared" si="20"/>
        <v>92.991111873508814</v>
      </c>
      <c r="BE19" s="24">
        <f t="shared" si="21"/>
        <v>355.57813513510041</v>
      </c>
      <c r="BF19" s="24">
        <f t="shared" si="22"/>
        <v>1.7185647270934284E-2</v>
      </c>
      <c r="BG19" s="25">
        <f t="shared" si="23"/>
        <v>3.7033758560138866E-2</v>
      </c>
    </row>
    <row r="20" spans="1:59" x14ac:dyDescent="0.35">
      <c r="A20" s="7">
        <v>43858</v>
      </c>
      <c r="B20" s="3">
        <v>18</v>
      </c>
      <c r="C20" s="4">
        <v>92.66</v>
      </c>
      <c r="D20" s="8">
        <v>348.52</v>
      </c>
      <c r="F20" s="5"/>
      <c r="G20" s="4">
        <f t="shared" si="24"/>
        <v>93.43605370087738</v>
      </c>
      <c r="H20" s="4">
        <f t="shared" si="25"/>
        <v>341.27173017533005</v>
      </c>
      <c r="I20" s="24">
        <f t="shared" si="26"/>
        <v>8.3752827636238269E-3</v>
      </c>
      <c r="J20" s="24">
        <f t="shared" si="27"/>
        <v>2.0797285162027813E-2</v>
      </c>
      <c r="K20" s="3"/>
      <c r="L20" s="4">
        <f t="shared" si="28"/>
        <v>92.81024338687098</v>
      </c>
      <c r="M20" s="4">
        <f t="shared" si="29"/>
        <v>344.28054280138463</v>
      </c>
      <c r="N20" s="24">
        <f t="shared" si="30"/>
        <v>1.6214481639432649E-3</v>
      </c>
      <c r="O20" s="24">
        <f t="shared" si="31"/>
        <v>1.2164171923032697E-2</v>
      </c>
      <c r="P20" s="3"/>
      <c r="Q20" s="4">
        <f t="shared" si="32"/>
        <v>92.270835300147525</v>
      </c>
      <c r="R20" s="4">
        <f t="shared" si="33"/>
        <v>345.23348837723381</v>
      </c>
      <c r="S20" s="24">
        <f t="shared" si="34"/>
        <v>4.1999212157616235E-3</v>
      </c>
      <c r="T20" s="24">
        <f t="shared" si="35"/>
        <v>9.4299082484969876E-3</v>
      </c>
      <c r="U20" s="3"/>
      <c r="V20" s="4">
        <f t="shared" si="36"/>
        <v>91.799086285335434</v>
      </c>
      <c r="W20" s="4">
        <f t="shared" si="37"/>
        <v>344.62461203795158</v>
      </c>
      <c r="X20" s="24">
        <f t="shared" si="38"/>
        <v>9.291104194523659E-3</v>
      </c>
      <c r="Y20" s="25">
        <f t="shared" si="39"/>
        <v>1.1176942390819474E-2</v>
      </c>
      <c r="Z20" s="23"/>
      <c r="AA20" s="23"/>
      <c r="AB20" s="23"/>
      <c r="AC20" s="23"/>
      <c r="AD20" s="23"/>
      <c r="AF20" s="5"/>
      <c r="AG20" s="4">
        <f t="shared" si="4"/>
        <v>-0.3495655202189486</v>
      </c>
      <c r="AH20" s="4">
        <f t="shared" si="5"/>
        <v>1.1885274605711529</v>
      </c>
      <c r="AI20" s="4">
        <f t="shared" si="0"/>
        <v>91.921269779928579</v>
      </c>
      <c r="AJ20" s="4">
        <f t="shared" si="1"/>
        <v>346.42201583780496</v>
      </c>
      <c r="AK20" s="24">
        <f t="shared" si="6"/>
        <v>7.9724824095771356E-3</v>
      </c>
      <c r="AL20" s="24">
        <f t="shared" si="7"/>
        <v>6.0196951744376755E-3</v>
      </c>
      <c r="AM20" s="3"/>
      <c r="AN20" s="4">
        <f t="shared" si="8"/>
        <v>-0.64728970406815689</v>
      </c>
      <c r="AO20" s="4">
        <f t="shared" si="9"/>
        <v>1.1435346910189963</v>
      </c>
      <c r="AP20" s="4">
        <f t="shared" si="2"/>
        <v>91.623545596079367</v>
      </c>
      <c r="AQ20" s="4">
        <f t="shared" si="3"/>
        <v>346.37702306825281</v>
      </c>
      <c r="AR20" s="24">
        <f t="shared" si="10"/>
        <v>1.1185564471407613E-2</v>
      </c>
      <c r="AS20" s="24">
        <f t="shared" si="11"/>
        <v>6.1487918390542035E-3</v>
      </c>
      <c r="AT20" s="3"/>
      <c r="AU20" s="24">
        <f t="shared" si="12"/>
        <v>-0.92188159037316153</v>
      </c>
      <c r="AV20" s="24">
        <f t="shared" si="13"/>
        <v>1.1435346910189963</v>
      </c>
      <c r="AW20" s="24">
        <f t="shared" si="14"/>
        <v>91.348953709774364</v>
      </c>
      <c r="AX20" s="24">
        <f t="shared" si="15"/>
        <v>346.37702306825281</v>
      </c>
      <c r="AY20" s="24">
        <f t="shared" si="16"/>
        <v>1.4148999462827898E-2</v>
      </c>
      <c r="AZ20" s="24">
        <f t="shared" si="17"/>
        <v>6.1487918390542035E-3</v>
      </c>
      <c r="BA20" s="24"/>
      <c r="BB20" s="24">
        <f t="shared" si="18"/>
        <v>-1.1321976355490471</v>
      </c>
      <c r="BC20" s="24">
        <f t="shared" si="19"/>
        <v>-1.4613032142774089</v>
      </c>
      <c r="BD20" s="24">
        <f t="shared" si="20"/>
        <v>91.138637664598477</v>
      </c>
      <c r="BE20" s="24">
        <f t="shared" si="21"/>
        <v>343.77218516295642</v>
      </c>
      <c r="BF20" s="24">
        <f t="shared" si="22"/>
        <v>1.6418760364790848E-2</v>
      </c>
      <c r="BG20" s="25">
        <f t="shared" si="23"/>
        <v>1.3622790190071054E-2</v>
      </c>
    </row>
    <row r="21" spans="1:59" x14ac:dyDescent="0.35">
      <c r="A21" s="7">
        <v>43859</v>
      </c>
      <c r="B21" s="3">
        <v>19</v>
      </c>
      <c r="C21" s="4">
        <v>92.9</v>
      </c>
      <c r="D21" s="8">
        <v>343.16</v>
      </c>
      <c r="F21" s="5"/>
      <c r="G21" s="4">
        <f t="shared" si="24"/>
        <v>93.280842960701904</v>
      </c>
      <c r="H21" s="4">
        <f t="shared" si="25"/>
        <v>342.72138414026404</v>
      </c>
      <c r="I21" s="24">
        <f t="shared" si="26"/>
        <v>4.0994936566404513E-3</v>
      </c>
      <c r="J21" s="24">
        <f t="shared" si="27"/>
        <v>1.2781672098612586E-3</v>
      </c>
      <c r="K21" s="3"/>
      <c r="L21" s="4">
        <f t="shared" si="28"/>
        <v>92.750146032122586</v>
      </c>
      <c r="M21" s="4">
        <f t="shared" si="29"/>
        <v>345.97632568083077</v>
      </c>
      <c r="N21" s="24">
        <f t="shared" si="30"/>
        <v>1.6130674690787872E-3</v>
      </c>
      <c r="O21" s="24">
        <f t="shared" si="31"/>
        <v>8.2070336893307599E-3</v>
      </c>
      <c r="P21" s="3"/>
      <c r="Q21" s="4">
        <f t="shared" si="32"/>
        <v>92.504334120059013</v>
      </c>
      <c r="R21" s="4">
        <f t="shared" si="33"/>
        <v>347.20539535089353</v>
      </c>
      <c r="S21" s="24">
        <f t="shared" si="34"/>
        <v>4.259051452540282E-3</v>
      </c>
      <c r="T21" s="24">
        <f t="shared" si="35"/>
        <v>1.1788656460232836E-2</v>
      </c>
      <c r="U21" s="3"/>
      <c r="V21" s="4">
        <f t="shared" si="36"/>
        <v>92.487817257067078</v>
      </c>
      <c r="W21" s="4">
        <f t="shared" si="37"/>
        <v>347.74092240759029</v>
      </c>
      <c r="X21" s="24">
        <f t="shared" si="38"/>
        <v>4.436843303906644E-3</v>
      </c>
      <c r="Y21" s="25">
        <f t="shared" si="39"/>
        <v>1.3349231867322137E-2</v>
      </c>
      <c r="Z21" s="23"/>
      <c r="AA21" s="23"/>
      <c r="AB21" s="23"/>
      <c r="AC21" s="23"/>
      <c r="AD21" s="23"/>
      <c r="AF21" s="5"/>
      <c r="AG21" s="4">
        <f t="shared" si="4"/>
        <v>-0.23295265219286113</v>
      </c>
      <c r="AH21" s="4">
        <f t="shared" si="5"/>
        <v>1.3452033631888651</v>
      </c>
      <c r="AI21" s="4">
        <f t="shared" si="0"/>
        <v>92.271381467866149</v>
      </c>
      <c r="AJ21" s="4">
        <f t="shared" si="1"/>
        <v>348.55059871408241</v>
      </c>
      <c r="AK21" s="24">
        <f t="shared" si="6"/>
        <v>6.7666149852944717E-3</v>
      </c>
      <c r="AL21" s="24">
        <f t="shared" si="7"/>
        <v>1.5708703561261181E-2</v>
      </c>
      <c r="AM21" s="3"/>
      <c r="AN21" s="4">
        <f t="shared" si="8"/>
        <v>-0.29497429447629858</v>
      </c>
      <c r="AO21" s="4">
        <f t="shared" si="9"/>
        <v>1.4748836040752833</v>
      </c>
      <c r="AP21" s="4">
        <f t="shared" si="2"/>
        <v>92.209359825582709</v>
      </c>
      <c r="AQ21" s="4">
        <f t="shared" si="3"/>
        <v>348.6802789549688</v>
      </c>
      <c r="AR21" s="24">
        <f t="shared" si="10"/>
        <v>7.4342322326942595E-3</v>
      </c>
      <c r="AS21" s="24">
        <f t="shared" si="11"/>
        <v>1.6086603785315227E-2</v>
      </c>
      <c r="AT21" s="3"/>
      <c r="AU21" s="24">
        <f t="shared" si="12"/>
        <v>-0.22865334420237129</v>
      </c>
      <c r="AV21" s="24">
        <f t="shared" si="13"/>
        <v>1.4748836040752833</v>
      </c>
      <c r="AW21" s="24">
        <f t="shared" si="14"/>
        <v>92.275680775856642</v>
      </c>
      <c r="AX21" s="24">
        <f t="shared" si="15"/>
        <v>348.6802789549688</v>
      </c>
      <c r="AY21" s="24">
        <f t="shared" si="16"/>
        <v>6.7203361048801206E-3</v>
      </c>
      <c r="AZ21" s="24">
        <f t="shared" si="17"/>
        <v>1.6086603785315227E-2</v>
      </c>
      <c r="BA21" s="24"/>
      <c r="BB21" s="24">
        <f t="shared" si="18"/>
        <v>-3.9640471180618225E-2</v>
      </c>
      <c r="BC21" s="24">
        <f t="shared" si="19"/>
        <v>1.2852649360722892</v>
      </c>
      <c r="BD21" s="24">
        <f t="shared" si="20"/>
        <v>92.464693648878395</v>
      </c>
      <c r="BE21" s="24">
        <f t="shared" si="21"/>
        <v>348.49066028696581</v>
      </c>
      <c r="BF21" s="24">
        <f t="shared" si="22"/>
        <v>4.6857518958192748E-3</v>
      </c>
      <c r="BG21" s="25">
        <f t="shared" si="23"/>
        <v>1.5534037437247291E-2</v>
      </c>
    </row>
    <row r="22" spans="1:59" x14ac:dyDescent="0.35">
      <c r="A22" s="7">
        <v>43860</v>
      </c>
      <c r="B22" s="3">
        <v>20</v>
      </c>
      <c r="C22" s="4">
        <v>93.53</v>
      </c>
      <c r="D22" s="8">
        <v>347.74</v>
      </c>
      <c r="F22" s="5"/>
      <c r="G22" s="4">
        <f t="shared" si="24"/>
        <v>93.204674368561527</v>
      </c>
      <c r="H22" s="4">
        <f t="shared" si="25"/>
        <v>342.80910731221127</v>
      </c>
      <c r="I22" s="24">
        <f t="shared" si="26"/>
        <v>3.4783024851756041E-3</v>
      </c>
      <c r="J22" s="24">
        <f t="shared" si="27"/>
        <v>1.4179825984323751E-2</v>
      </c>
      <c r="K22" s="3"/>
      <c r="L22" s="4">
        <f t="shared" si="28"/>
        <v>92.81008761927356</v>
      </c>
      <c r="M22" s="4">
        <f t="shared" si="29"/>
        <v>344.84979540849849</v>
      </c>
      <c r="N22" s="24">
        <f t="shared" si="30"/>
        <v>7.697127988094102E-3</v>
      </c>
      <c r="O22" s="24">
        <f t="shared" si="31"/>
        <v>8.3113952708964017E-3</v>
      </c>
      <c r="P22" s="3"/>
      <c r="Q22" s="4">
        <f t="shared" si="32"/>
        <v>92.741733648023612</v>
      </c>
      <c r="R22" s="4">
        <f t="shared" si="33"/>
        <v>344.77815814035739</v>
      </c>
      <c r="S22" s="24">
        <f t="shared" si="34"/>
        <v>8.4279520151436926E-3</v>
      </c>
      <c r="T22" s="24">
        <f t="shared" si="35"/>
        <v>8.5174034038149708E-3</v>
      </c>
      <c r="U22" s="3"/>
      <c r="V22" s="4">
        <f t="shared" si="36"/>
        <v>92.81756345141342</v>
      </c>
      <c r="W22" s="4">
        <f t="shared" si="37"/>
        <v>344.07618448151806</v>
      </c>
      <c r="X22" s="24">
        <f t="shared" si="38"/>
        <v>7.6171982100564622E-3</v>
      </c>
      <c r="Y22" s="25">
        <f t="shared" si="39"/>
        <v>1.0536077294766072E-2</v>
      </c>
      <c r="Z22" s="23"/>
      <c r="AA22" s="23"/>
      <c r="AB22" s="23"/>
      <c r="AC22" s="23"/>
      <c r="AD22" s="23"/>
      <c r="AF22" s="5"/>
      <c r="AG22" s="4">
        <f t="shared" si="4"/>
        <v>-0.13888221616136925</v>
      </c>
      <c r="AH22" s="4">
        <f t="shared" si="5"/>
        <v>0.59071524844386536</v>
      </c>
      <c r="AI22" s="4">
        <f t="shared" si="0"/>
        <v>92.602851431862248</v>
      </c>
      <c r="AJ22" s="4">
        <f t="shared" si="1"/>
        <v>345.36887338880126</v>
      </c>
      <c r="AK22" s="24">
        <f t="shared" si="6"/>
        <v>9.9128468741339973E-3</v>
      </c>
      <c r="AL22" s="24">
        <f t="shared" si="7"/>
        <v>6.8186766296622391E-3</v>
      </c>
      <c r="AM22" s="3"/>
      <c r="AN22" s="4">
        <f t="shared" si="8"/>
        <v>-8.2024765499939853E-2</v>
      </c>
      <c r="AO22" s="4">
        <f t="shared" si="9"/>
        <v>-8.5964721769283714E-2</v>
      </c>
      <c r="AP22" s="4">
        <f t="shared" si="2"/>
        <v>92.659708882523674</v>
      </c>
      <c r="AQ22" s="4">
        <f t="shared" si="3"/>
        <v>344.69219341858809</v>
      </c>
      <c r="AR22" s="24">
        <f t="shared" si="10"/>
        <v>9.3049408476031988E-3</v>
      </c>
      <c r="AS22" s="24">
        <f t="shared" si="11"/>
        <v>8.7646131633171889E-3</v>
      </c>
      <c r="AT22" s="3"/>
      <c r="AU22" s="24">
        <f t="shared" si="12"/>
        <v>5.0978379097810389E-2</v>
      </c>
      <c r="AV22" s="24">
        <f t="shared" si="13"/>
        <v>-8.5964721769283714E-2</v>
      </c>
      <c r="AW22" s="24">
        <f t="shared" si="14"/>
        <v>92.792712027121425</v>
      </c>
      <c r="AX22" s="24">
        <f t="shared" si="15"/>
        <v>344.69219341858809</v>
      </c>
      <c r="AY22" s="24">
        <f t="shared" si="16"/>
        <v>7.8829035911320029E-3</v>
      </c>
      <c r="AZ22" s="24">
        <f t="shared" si="17"/>
        <v>8.7646131633171889E-3</v>
      </c>
      <c r="BA22" s="24"/>
      <c r="BB22" s="24">
        <f t="shared" si="18"/>
        <v>0.18199152813555491</v>
      </c>
      <c r="BC22" s="24">
        <f t="shared" si="19"/>
        <v>-1.6847367812144496</v>
      </c>
      <c r="BD22" s="24">
        <f t="shared" si="20"/>
        <v>92.923725176159166</v>
      </c>
      <c r="BE22" s="24">
        <f t="shared" si="21"/>
        <v>343.09342135914295</v>
      </c>
      <c r="BF22" s="24">
        <f t="shared" si="22"/>
        <v>6.4821428829341882E-3</v>
      </c>
      <c r="BG22" s="25">
        <f t="shared" si="23"/>
        <v>1.3362220742097711E-2</v>
      </c>
    </row>
    <row r="23" spans="1:59" x14ac:dyDescent="0.35">
      <c r="A23" s="7">
        <v>43861</v>
      </c>
      <c r="B23" s="3">
        <v>21</v>
      </c>
      <c r="C23" s="4">
        <v>100.44</v>
      </c>
      <c r="D23" s="8">
        <v>345.09</v>
      </c>
      <c r="F23" s="5"/>
      <c r="G23" s="4">
        <f t="shared" si="24"/>
        <v>93.269739494849233</v>
      </c>
      <c r="H23" s="4">
        <f t="shared" si="25"/>
        <v>343.79528584976902</v>
      </c>
      <c r="I23" s="24">
        <f t="shared" si="26"/>
        <v>7.1388495670557189E-2</v>
      </c>
      <c r="J23" s="24">
        <f t="shared" si="27"/>
        <v>3.7518159037670151E-3</v>
      </c>
      <c r="K23" s="3"/>
      <c r="L23" s="4">
        <f t="shared" si="28"/>
        <v>93.098052571564125</v>
      </c>
      <c r="M23" s="4">
        <f t="shared" si="29"/>
        <v>346.0058772450991</v>
      </c>
      <c r="N23" s="24">
        <f t="shared" si="30"/>
        <v>7.3097843771762969E-2</v>
      </c>
      <c r="O23" s="24">
        <f t="shared" si="31"/>
        <v>2.6540242982964592E-3</v>
      </c>
      <c r="P23" s="3"/>
      <c r="Q23" s="4">
        <f t="shared" si="32"/>
        <v>93.214693459209457</v>
      </c>
      <c r="R23" s="4">
        <f t="shared" si="33"/>
        <v>346.55526325614301</v>
      </c>
      <c r="S23" s="24">
        <f t="shared" si="34"/>
        <v>7.1936544611614306E-2</v>
      </c>
      <c r="T23" s="24">
        <f t="shared" si="35"/>
        <v>4.2460322123012324E-3</v>
      </c>
      <c r="U23" s="3"/>
      <c r="V23" s="4">
        <f t="shared" si="36"/>
        <v>93.387512690282676</v>
      </c>
      <c r="W23" s="4">
        <f t="shared" si="37"/>
        <v>347.0072368963036</v>
      </c>
      <c r="X23" s="24">
        <f t="shared" si="38"/>
        <v>7.0215923035815628E-2</v>
      </c>
      <c r="Y23" s="25">
        <f t="shared" si="39"/>
        <v>5.5557590666307942E-3</v>
      </c>
      <c r="Z23" s="23"/>
      <c r="AA23" s="23"/>
      <c r="AB23" s="23"/>
      <c r="AC23" s="23"/>
      <c r="AD23" s="23"/>
      <c r="AF23" s="5"/>
      <c r="AG23" s="4">
        <f t="shared" si="4"/>
        <v>-1.6513810691926381E-2</v>
      </c>
      <c r="AH23" s="4">
        <f t="shared" si="5"/>
        <v>0.82799322191221569</v>
      </c>
      <c r="AI23" s="4">
        <f t="shared" si="0"/>
        <v>93.198179648517524</v>
      </c>
      <c r="AJ23" s="4">
        <f t="shared" si="1"/>
        <v>347.38325647805522</v>
      </c>
      <c r="AK23" s="24">
        <f t="shared" si="6"/>
        <v>7.2100959293931441E-2</v>
      </c>
      <c r="AL23" s="24">
        <f t="shared" si="7"/>
        <v>6.6453866471217404E-3</v>
      </c>
      <c r="AM23" s="3"/>
      <c r="AN23" s="4">
        <f t="shared" si="8"/>
        <v>0.13996906517437413</v>
      </c>
      <c r="AO23" s="4">
        <f t="shared" si="9"/>
        <v>0.65926321325267645</v>
      </c>
      <c r="AP23" s="4">
        <f t="shared" si="2"/>
        <v>93.354662524383826</v>
      </c>
      <c r="AQ23" s="4">
        <f t="shared" si="3"/>
        <v>347.21452646939571</v>
      </c>
      <c r="AR23" s="24">
        <f t="shared" si="10"/>
        <v>7.0542985619436199E-2</v>
      </c>
      <c r="AS23" s="24">
        <f t="shared" si="11"/>
        <v>6.156441709106994E-3</v>
      </c>
      <c r="AT23" s="3"/>
      <c r="AU23" s="24">
        <f t="shared" si="12"/>
        <v>0.3041672383506312</v>
      </c>
      <c r="AV23" s="24">
        <f t="shared" si="13"/>
        <v>0.65926321325267645</v>
      </c>
      <c r="AW23" s="24">
        <f t="shared" si="14"/>
        <v>93.518860697560086</v>
      </c>
      <c r="AX23" s="24">
        <f t="shared" si="15"/>
        <v>347.21452646939571</v>
      </c>
      <c r="AY23" s="24">
        <f t="shared" si="16"/>
        <v>6.8908196957784856E-2</v>
      </c>
      <c r="AZ23" s="24">
        <f t="shared" si="17"/>
        <v>6.156441709106994E-3</v>
      </c>
      <c r="BA23" s="24"/>
      <c r="BB23" s="24">
        <f t="shared" si="18"/>
        <v>0.41476615457578708</v>
      </c>
      <c r="BC23" s="24">
        <f t="shared" si="19"/>
        <v>1.0847367363856035</v>
      </c>
      <c r="BD23" s="24">
        <f t="shared" si="20"/>
        <v>93.629459613785244</v>
      </c>
      <c r="BE23" s="24">
        <f t="shared" si="21"/>
        <v>347.6399999925286</v>
      </c>
      <c r="BF23" s="24">
        <f t="shared" si="22"/>
        <v>6.7807052829696873E-2</v>
      </c>
      <c r="BG23" s="25">
        <f t="shared" si="23"/>
        <v>7.3893766626927067E-3</v>
      </c>
    </row>
    <row r="24" spans="1:59" x14ac:dyDescent="0.35">
      <c r="A24" s="7">
        <v>43864</v>
      </c>
      <c r="B24" s="3">
        <v>22</v>
      </c>
      <c r="C24" s="4">
        <v>100.21</v>
      </c>
      <c r="D24" s="8">
        <v>358</v>
      </c>
      <c r="F24" s="5"/>
      <c r="G24" s="4">
        <f t="shared" si="24"/>
        <v>94.70379159587938</v>
      </c>
      <c r="H24" s="4">
        <f t="shared" si="25"/>
        <v>344.0542286798152</v>
      </c>
      <c r="I24" s="24">
        <f t="shared" si="26"/>
        <v>5.4946695979648873E-2</v>
      </c>
      <c r="J24" s="24">
        <f t="shared" si="27"/>
        <v>3.8954668492136323E-2</v>
      </c>
      <c r="K24" s="3"/>
      <c r="L24" s="4">
        <f t="shared" si="28"/>
        <v>96.034831542938477</v>
      </c>
      <c r="M24" s="4">
        <f t="shared" si="29"/>
        <v>345.63952634705947</v>
      </c>
      <c r="N24" s="24">
        <f t="shared" si="30"/>
        <v>4.1664189772093775E-2</v>
      </c>
      <c r="O24" s="24">
        <f t="shared" si="31"/>
        <v>3.4526462717710968E-2</v>
      </c>
      <c r="P24" s="3"/>
      <c r="Q24" s="4">
        <f t="shared" si="32"/>
        <v>97.549877383683778</v>
      </c>
      <c r="R24" s="4">
        <f t="shared" si="33"/>
        <v>345.67610530245719</v>
      </c>
      <c r="S24" s="24">
        <f t="shared" si="34"/>
        <v>2.6545480653789196E-2</v>
      </c>
      <c r="T24" s="24">
        <f t="shared" si="35"/>
        <v>3.4424286864644729E-2</v>
      </c>
      <c r="U24" s="3"/>
      <c r="V24" s="4">
        <f t="shared" si="36"/>
        <v>99.029502538056533</v>
      </c>
      <c r="W24" s="4">
        <f t="shared" si="37"/>
        <v>345.47344737926073</v>
      </c>
      <c r="X24" s="24">
        <f t="shared" si="38"/>
        <v>1.1780236123575096E-2</v>
      </c>
      <c r="Y24" s="25">
        <f t="shared" si="39"/>
        <v>3.4990370448992364E-2</v>
      </c>
      <c r="Z24" s="23"/>
      <c r="AA24" s="23"/>
      <c r="AB24" s="23"/>
      <c r="AC24" s="23"/>
      <c r="AD24" s="23"/>
      <c r="AF24" s="5"/>
      <c r="AG24" s="4">
        <f t="shared" si="4"/>
        <v>0.8538257363413233</v>
      </c>
      <c r="AH24" s="4">
        <f t="shared" si="5"/>
        <v>0.48656298679260868</v>
      </c>
      <c r="AI24" s="4">
        <f t="shared" si="0"/>
        <v>98.403703120025099</v>
      </c>
      <c r="AJ24" s="4">
        <f t="shared" si="1"/>
        <v>346.16266828924978</v>
      </c>
      <c r="AK24" s="24">
        <f t="shared" si="6"/>
        <v>1.8025116056031281E-2</v>
      </c>
      <c r="AL24" s="24">
        <f t="shared" si="7"/>
        <v>3.3065172376397264E-2</v>
      </c>
      <c r="AM24" s="3"/>
      <c r="AN24" s="4">
        <f t="shared" si="8"/>
        <v>1.8180550088943532</v>
      </c>
      <c r="AO24" s="4">
        <f t="shared" si="9"/>
        <v>4.389474647727809E-2</v>
      </c>
      <c r="AP24" s="4">
        <f t="shared" si="2"/>
        <v>99.367932392578126</v>
      </c>
      <c r="AQ24" s="4">
        <f t="shared" si="3"/>
        <v>345.72000004893448</v>
      </c>
      <c r="AR24" s="24">
        <f t="shared" si="10"/>
        <v>8.4030297118238458E-3</v>
      </c>
      <c r="AS24" s="24">
        <f t="shared" si="11"/>
        <v>3.4301675840965141E-2</v>
      </c>
      <c r="AT24" s="3"/>
      <c r="AU24" s="24">
        <f t="shared" si="12"/>
        <v>2.7227772500248455</v>
      </c>
      <c r="AV24" s="24">
        <f t="shared" si="13"/>
        <v>4.389474647727809E-2</v>
      </c>
      <c r="AW24" s="24">
        <f t="shared" si="14"/>
        <v>100.27265463370863</v>
      </c>
      <c r="AX24" s="24">
        <f t="shared" si="15"/>
        <v>345.72000004893448</v>
      </c>
      <c r="AY24" s="24">
        <f t="shared" si="16"/>
        <v>6.2523334705750372E-4</v>
      </c>
      <c r="AZ24" s="24">
        <f t="shared" si="17"/>
        <v>3.4301675840965141E-2</v>
      </c>
      <c r="BA24" s="24"/>
      <c r="BB24" s="24">
        <f t="shared" si="18"/>
        <v>3.5511003704946149</v>
      </c>
      <c r="BC24" s="24">
        <f t="shared" si="19"/>
        <v>-0.48637901567153496</v>
      </c>
      <c r="BD24" s="24">
        <f t="shared" si="20"/>
        <v>101.10097775417839</v>
      </c>
      <c r="BE24" s="24">
        <f t="shared" si="21"/>
        <v>345.18972628678563</v>
      </c>
      <c r="BF24" s="24">
        <f t="shared" si="22"/>
        <v>8.8911062187246176E-3</v>
      </c>
      <c r="BG24" s="25">
        <f t="shared" si="23"/>
        <v>3.578288746707925E-2</v>
      </c>
    </row>
    <row r="25" spans="1:59" x14ac:dyDescent="0.35">
      <c r="A25" s="7">
        <v>43865</v>
      </c>
      <c r="B25" s="3">
        <v>23</v>
      </c>
      <c r="C25" s="4">
        <v>102.48</v>
      </c>
      <c r="D25" s="8">
        <v>369.01</v>
      </c>
      <c r="F25" s="5"/>
      <c r="G25" s="4">
        <f t="shared" si="24"/>
        <v>95.805033276703512</v>
      </c>
      <c r="H25" s="4">
        <f t="shared" si="25"/>
        <v>346.84338294385219</v>
      </c>
      <c r="I25" s="24">
        <f t="shared" si="26"/>
        <v>6.5134335707420887E-2</v>
      </c>
      <c r="J25" s="24">
        <f t="shared" si="27"/>
        <v>6.0070505016524757E-2</v>
      </c>
      <c r="K25" s="3"/>
      <c r="L25" s="4">
        <f t="shared" si="28"/>
        <v>97.704898925763089</v>
      </c>
      <c r="M25" s="4">
        <f t="shared" si="29"/>
        <v>350.5837158082357</v>
      </c>
      <c r="N25" s="24">
        <f t="shared" si="30"/>
        <v>4.659544373767481E-2</v>
      </c>
      <c r="O25" s="24">
        <f t="shared" si="31"/>
        <v>4.9934376281846826E-2</v>
      </c>
      <c r="P25" s="3"/>
      <c r="Q25" s="4">
        <f t="shared" si="32"/>
        <v>99.145950953473502</v>
      </c>
      <c r="R25" s="4">
        <f t="shared" si="33"/>
        <v>353.07044212098288</v>
      </c>
      <c r="S25" s="24">
        <f t="shared" si="34"/>
        <v>3.2533655801390532E-2</v>
      </c>
      <c r="T25" s="24">
        <f t="shared" si="35"/>
        <v>4.3195463209715498E-2</v>
      </c>
      <c r="U25" s="3"/>
      <c r="V25" s="4">
        <f t="shared" si="36"/>
        <v>99.973900507611305</v>
      </c>
      <c r="W25" s="4">
        <f t="shared" si="37"/>
        <v>355.49468947585217</v>
      </c>
      <c r="X25" s="24">
        <f t="shared" si="38"/>
        <v>2.445452275945257E-2</v>
      </c>
      <c r="Y25" s="25">
        <f t="shared" si="39"/>
        <v>3.662586521814537E-2</v>
      </c>
      <c r="Z25" s="23"/>
      <c r="AA25" s="23"/>
      <c r="AB25" s="23"/>
      <c r="AC25" s="23"/>
      <c r="AD25" s="23"/>
      <c r="AF25" s="5"/>
      <c r="AG25" s="4">
        <f t="shared" si="4"/>
        <v>1.0022753030310034</v>
      </c>
      <c r="AH25" s="4">
        <f t="shared" si="5"/>
        <v>1.8681177531392246</v>
      </c>
      <c r="AI25" s="4">
        <f t="shared" si="0"/>
        <v>100.1482262565045</v>
      </c>
      <c r="AJ25" s="4">
        <f t="shared" si="1"/>
        <v>354.93855987412212</v>
      </c>
      <c r="AK25" s="24">
        <f t="shared" si="6"/>
        <v>2.2753451829581415E-2</v>
      </c>
      <c r="AL25" s="24">
        <f t="shared" si="7"/>
        <v>3.813295066767261E-2</v>
      </c>
      <c r="AM25" s="3"/>
      <c r="AN25" s="4">
        <f t="shared" si="8"/>
        <v>1.7292624332525013</v>
      </c>
      <c r="AO25" s="4">
        <f t="shared" si="9"/>
        <v>2.984071575296642</v>
      </c>
      <c r="AP25" s="4">
        <f t="shared" si="2"/>
        <v>100.875213386726</v>
      </c>
      <c r="AQ25" s="4">
        <f t="shared" si="3"/>
        <v>356.05451369627951</v>
      </c>
      <c r="AR25" s="24">
        <f t="shared" si="10"/>
        <v>1.5659510277849346E-2</v>
      </c>
      <c r="AS25" s="24">
        <f t="shared" si="11"/>
        <v>3.5108767523157849E-2</v>
      </c>
      <c r="AT25" s="3"/>
      <c r="AU25" s="24">
        <f t="shared" si="12"/>
        <v>2.0467550418837721</v>
      </c>
      <c r="AV25" s="24">
        <f t="shared" si="13"/>
        <v>2.984071575296642</v>
      </c>
      <c r="AW25" s="24">
        <f t="shared" si="14"/>
        <v>101.19270599535727</v>
      </c>
      <c r="AX25" s="24">
        <f t="shared" si="15"/>
        <v>356.05451369627951</v>
      </c>
      <c r="AY25" s="24">
        <f t="shared" si="16"/>
        <v>1.2561416907130481E-2</v>
      </c>
      <c r="AZ25" s="24">
        <f t="shared" si="17"/>
        <v>3.5108767523157849E-2</v>
      </c>
      <c r="BA25" s="24"/>
      <c r="BB25" s="24">
        <f t="shared" si="18"/>
        <v>1.9870789299307017</v>
      </c>
      <c r="BC25" s="24">
        <f t="shared" si="19"/>
        <v>5.8181936516862427</v>
      </c>
      <c r="BD25" s="24">
        <f t="shared" si="20"/>
        <v>101.13302988340421</v>
      </c>
      <c r="BE25" s="24">
        <f t="shared" si="21"/>
        <v>358.88863577266909</v>
      </c>
      <c r="BF25" s="24">
        <f t="shared" si="22"/>
        <v>1.3143736500739642E-2</v>
      </c>
      <c r="BG25" s="25">
        <f t="shared" si="23"/>
        <v>2.7428428029947428E-2</v>
      </c>
    </row>
    <row r="26" spans="1:59" x14ac:dyDescent="0.35">
      <c r="A26" s="7">
        <v>43866</v>
      </c>
      <c r="B26" s="3">
        <v>24</v>
      </c>
      <c r="C26" s="4">
        <v>101.99</v>
      </c>
      <c r="D26" s="8">
        <v>369.67</v>
      </c>
      <c r="F26" s="5"/>
      <c r="G26" s="4">
        <f t="shared" si="24"/>
        <v>97.140026621362807</v>
      </c>
      <c r="H26" s="4">
        <f t="shared" si="25"/>
        <v>351.27670635508179</v>
      </c>
      <c r="I26" s="24">
        <f t="shared" si="26"/>
        <v>4.7553420714160091E-2</v>
      </c>
      <c r="J26" s="24">
        <f t="shared" si="27"/>
        <v>4.9755981402110613E-2</v>
      </c>
      <c r="K26" s="3"/>
      <c r="L26" s="4">
        <f t="shared" si="28"/>
        <v>99.614939355457864</v>
      </c>
      <c r="M26" s="4">
        <f t="shared" si="29"/>
        <v>357.95422948494144</v>
      </c>
      <c r="N26" s="24">
        <f t="shared" si="30"/>
        <v>2.328719133779911E-2</v>
      </c>
      <c r="O26" s="24">
        <f t="shared" si="31"/>
        <v>3.1692510928824573E-2</v>
      </c>
      <c r="P26" s="3"/>
      <c r="Q26" s="4">
        <f t="shared" si="32"/>
        <v>101.14638038138941</v>
      </c>
      <c r="R26" s="4">
        <f t="shared" si="33"/>
        <v>362.63417684839317</v>
      </c>
      <c r="S26" s="24">
        <f t="shared" si="34"/>
        <v>8.2715915149582202E-3</v>
      </c>
      <c r="T26" s="24">
        <f t="shared" si="35"/>
        <v>1.9032713370321769E-2</v>
      </c>
      <c r="U26" s="3"/>
      <c r="V26" s="4">
        <f t="shared" si="36"/>
        <v>101.97878010152226</v>
      </c>
      <c r="W26" s="4">
        <f t="shared" si="37"/>
        <v>366.30693789517045</v>
      </c>
      <c r="X26" s="24">
        <f t="shared" si="38"/>
        <v>1.1000978995718832E-4</v>
      </c>
      <c r="Y26" s="25">
        <f t="shared" si="39"/>
        <v>9.0974710007021564E-3</v>
      </c>
      <c r="Z26" s="23"/>
      <c r="AA26" s="23"/>
      <c r="AB26" s="23"/>
      <c r="AC26" s="23"/>
      <c r="AD26" s="23"/>
      <c r="AF26" s="5"/>
      <c r="AG26" s="4">
        <f t="shared" si="4"/>
        <v>1.2019061280079835</v>
      </c>
      <c r="AH26" s="4">
        <f t="shared" si="5"/>
        <v>3.4072411479934379</v>
      </c>
      <c r="AI26" s="4">
        <f t="shared" si="0"/>
        <v>102.34828650939738</v>
      </c>
      <c r="AJ26" s="4">
        <f t="shared" si="1"/>
        <v>366.0414179963866</v>
      </c>
      <c r="AK26" s="24">
        <f t="shared" si="6"/>
        <v>3.5129572448023135E-3</v>
      </c>
      <c r="AL26" s="24">
        <f t="shared" si="7"/>
        <v>9.8157329607850702E-3</v>
      </c>
      <c r="AM26" s="3"/>
      <c r="AN26" s="4">
        <f t="shared" si="8"/>
        <v>1.8377292311178623</v>
      </c>
      <c r="AO26" s="4">
        <f t="shared" si="9"/>
        <v>5.6159368361421018</v>
      </c>
      <c r="AP26" s="4">
        <f t="shared" si="2"/>
        <v>102.98410961250727</v>
      </c>
      <c r="AQ26" s="4">
        <f t="shared" si="3"/>
        <v>368.25011368453528</v>
      </c>
      <c r="AR26" s="24">
        <f t="shared" si="10"/>
        <v>9.7471282724509584E-3</v>
      </c>
      <c r="AS26" s="24">
        <f t="shared" si="11"/>
        <v>3.8409563001183134E-3</v>
      </c>
      <c r="AT26" s="3"/>
      <c r="AU26" s="24">
        <f t="shared" si="12"/>
        <v>2.0189596735030513</v>
      </c>
      <c r="AV26" s="24">
        <f t="shared" si="13"/>
        <v>5.6159368361421018</v>
      </c>
      <c r="AW26" s="24">
        <f t="shared" si="14"/>
        <v>103.16534005489245</v>
      </c>
      <c r="AX26" s="24">
        <f t="shared" si="15"/>
        <v>368.25011368453528</v>
      </c>
      <c r="AY26" s="24">
        <f t="shared" si="16"/>
        <v>1.1524071525565829E-2</v>
      </c>
      <c r="AZ26" s="24">
        <f t="shared" si="17"/>
        <v>3.8409563001183134E-3</v>
      </c>
      <c r="BA26" s="24"/>
      <c r="BB26" s="24">
        <f t="shared" si="18"/>
        <v>1.9977593283188635</v>
      </c>
      <c r="BC26" s="24">
        <f t="shared" si="19"/>
        <v>8.8146265122654821</v>
      </c>
      <c r="BD26" s="24">
        <f t="shared" si="20"/>
        <v>103.14413970970827</v>
      </c>
      <c r="BE26" s="24">
        <f t="shared" si="21"/>
        <v>371.44880336065864</v>
      </c>
      <c r="BF26" s="24">
        <f t="shared" si="22"/>
        <v>1.1316204625044369E-2</v>
      </c>
      <c r="BG26" s="25">
        <f t="shared" si="23"/>
        <v>4.8118683167652993E-3</v>
      </c>
    </row>
    <row r="27" spans="1:59" x14ac:dyDescent="0.35">
      <c r="A27" s="7">
        <v>43867</v>
      </c>
      <c r="B27" s="3">
        <v>25</v>
      </c>
      <c r="C27" s="4">
        <v>102.51</v>
      </c>
      <c r="D27" s="8">
        <v>366.95</v>
      </c>
      <c r="F27" s="5"/>
      <c r="G27" s="4">
        <f t="shared" si="24"/>
        <v>98.110021297090242</v>
      </c>
      <c r="H27" s="4">
        <f t="shared" si="25"/>
        <v>354.95536508406548</v>
      </c>
      <c r="I27" s="24">
        <f t="shared" si="26"/>
        <v>4.2922433937272103E-2</v>
      </c>
      <c r="J27" s="24">
        <f t="shared" si="27"/>
        <v>3.2687382248084242E-2</v>
      </c>
      <c r="K27" s="3"/>
      <c r="L27" s="4">
        <f t="shared" si="28"/>
        <v>100.56496361327471</v>
      </c>
      <c r="M27" s="4">
        <f t="shared" si="29"/>
        <v>362.64053769096489</v>
      </c>
      <c r="N27" s="24">
        <f t="shared" si="30"/>
        <v>1.8974113615503774E-2</v>
      </c>
      <c r="O27" s="24">
        <f t="shared" si="31"/>
        <v>1.1744004112372525E-2</v>
      </c>
      <c r="P27" s="3"/>
      <c r="Q27" s="4">
        <f t="shared" si="32"/>
        <v>101.65255215255576</v>
      </c>
      <c r="R27" s="4">
        <f t="shared" si="33"/>
        <v>366.85567073935727</v>
      </c>
      <c r="S27" s="24">
        <f t="shared" si="34"/>
        <v>8.3645288015242285E-3</v>
      </c>
      <c r="T27" s="24">
        <f t="shared" si="35"/>
        <v>2.5706298035896855E-4</v>
      </c>
      <c r="U27" s="3"/>
      <c r="V27" s="4">
        <f t="shared" si="36"/>
        <v>101.98775602030445</v>
      </c>
      <c r="W27" s="4">
        <f t="shared" si="37"/>
        <v>368.99738757903413</v>
      </c>
      <c r="X27" s="24">
        <f t="shared" si="38"/>
        <v>5.0945661856946619E-3</v>
      </c>
      <c r="Y27" s="25">
        <f t="shared" si="39"/>
        <v>5.5794728955828772E-3</v>
      </c>
      <c r="Z27" s="23"/>
      <c r="AA27" s="23"/>
      <c r="AB27" s="23"/>
      <c r="AC27" s="23"/>
      <c r="AD27" s="23"/>
      <c r="AF27" s="5"/>
      <c r="AG27" s="4">
        <f t="shared" si="4"/>
        <v>1.0627592566396569</v>
      </c>
      <c r="AH27" s="4">
        <f t="shared" si="5"/>
        <v>3.5700916965875704</v>
      </c>
      <c r="AI27" s="4">
        <f t="shared" si="0"/>
        <v>102.71531140919541</v>
      </c>
      <c r="AJ27" s="4">
        <f t="shared" si="1"/>
        <v>370.42576243594482</v>
      </c>
      <c r="AK27" s="24">
        <f t="shared" si="6"/>
        <v>2.0028427392001064E-3</v>
      </c>
      <c r="AL27" s="24">
        <f t="shared" si="7"/>
        <v>9.4720327999586601E-3</v>
      </c>
      <c r="AM27" s="3"/>
      <c r="AN27" s="4">
        <f t="shared" si="8"/>
        <v>1.3051062471372576</v>
      </c>
      <c r="AO27" s="4">
        <f t="shared" si="9"/>
        <v>5.0581596580708998</v>
      </c>
      <c r="AP27" s="4">
        <f t="shared" si="2"/>
        <v>102.95765839969302</v>
      </c>
      <c r="AQ27" s="4">
        <f t="shared" si="3"/>
        <v>371.91383039742817</v>
      </c>
      <c r="AR27" s="24">
        <f t="shared" si="10"/>
        <v>4.3669729752513087E-3</v>
      </c>
      <c r="AS27" s="24">
        <f t="shared" si="11"/>
        <v>1.3527266378057455E-2</v>
      </c>
      <c r="AT27" s="3"/>
      <c r="AU27" s="24">
        <f t="shared" si="12"/>
        <v>1.1112869321010308</v>
      </c>
      <c r="AV27" s="24">
        <f t="shared" si="13"/>
        <v>5.0581596580708998</v>
      </c>
      <c r="AW27" s="24">
        <f t="shared" si="14"/>
        <v>102.76383908465678</v>
      </c>
      <c r="AX27" s="24">
        <f t="shared" si="15"/>
        <v>371.91383039742817</v>
      </c>
      <c r="AY27" s="24">
        <f t="shared" si="16"/>
        <v>2.4762372905743346E-3</v>
      </c>
      <c r="AZ27" s="24">
        <f t="shared" si="17"/>
        <v>1.3527266378057455E-2</v>
      </c>
      <c r="BA27" s="24"/>
      <c r="BB27" s="24">
        <f t="shared" si="18"/>
        <v>0.80448928259685304</v>
      </c>
      <c r="BC27" s="24">
        <f t="shared" si="19"/>
        <v>5.1401204152243745</v>
      </c>
      <c r="BD27" s="24">
        <f t="shared" si="20"/>
        <v>102.4570414351526</v>
      </c>
      <c r="BE27" s="24">
        <f t="shared" si="21"/>
        <v>371.99579115458164</v>
      </c>
      <c r="BF27" s="24">
        <f t="shared" si="22"/>
        <v>5.1661852353332492E-4</v>
      </c>
      <c r="BG27" s="25">
        <f t="shared" si="23"/>
        <v>1.3750623121901213E-2</v>
      </c>
    </row>
    <row r="28" spans="1:59" x14ac:dyDescent="0.35">
      <c r="A28" s="7">
        <v>43868</v>
      </c>
      <c r="B28" s="3">
        <v>26</v>
      </c>
      <c r="C28" s="4">
        <v>103.96</v>
      </c>
      <c r="D28" s="8">
        <v>366.77</v>
      </c>
      <c r="F28" s="5"/>
      <c r="G28" s="4">
        <f t="shared" si="24"/>
        <v>98.990017037672203</v>
      </c>
      <c r="H28" s="4">
        <f t="shared" si="25"/>
        <v>357.3542920672524</v>
      </c>
      <c r="I28" s="24">
        <f t="shared" si="26"/>
        <v>4.7806684901190756E-2</v>
      </c>
      <c r="J28" s="24">
        <f t="shared" si="27"/>
        <v>2.5671968625426235E-2</v>
      </c>
      <c r="K28" s="3"/>
      <c r="L28" s="4">
        <f t="shared" si="28"/>
        <v>101.34297816796483</v>
      </c>
      <c r="M28" s="4">
        <f t="shared" si="29"/>
        <v>364.3643226145789</v>
      </c>
      <c r="N28" s="24">
        <f t="shared" si="30"/>
        <v>2.5173353520923085E-2</v>
      </c>
      <c r="O28" s="24">
        <f t="shared" si="31"/>
        <v>6.5590898530989072E-3</v>
      </c>
      <c r="P28" s="3"/>
      <c r="Q28" s="4">
        <f t="shared" si="32"/>
        <v>102.16702086102231</v>
      </c>
      <c r="R28" s="4">
        <f t="shared" si="33"/>
        <v>366.91226829574293</v>
      </c>
      <c r="S28" s="24">
        <f t="shared" si="34"/>
        <v>1.7246817419946953E-2</v>
      </c>
      <c r="T28" s="24">
        <f t="shared" si="35"/>
        <v>3.8789512703588498E-4</v>
      </c>
      <c r="U28" s="3"/>
      <c r="V28" s="4">
        <f t="shared" si="36"/>
        <v>102.4055512040609</v>
      </c>
      <c r="W28" s="4">
        <f t="shared" si="37"/>
        <v>367.35947751580682</v>
      </c>
      <c r="X28" s="24">
        <f t="shared" si="38"/>
        <v>1.4952373950933965E-2</v>
      </c>
      <c r="Y28" s="25">
        <f t="shared" si="39"/>
        <v>1.607213010352085E-3</v>
      </c>
      <c r="Z28" s="23"/>
      <c r="AA28" s="23"/>
      <c r="AB28" s="23"/>
      <c r="AC28" s="23"/>
      <c r="AD28" s="23"/>
      <c r="AF28" s="5"/>
      <c r="AG28" s="4">
        <f t="shared" si="4"/>
        <v>0.95310114700503601</v>
      </c>
      <c r="AH28" s="4">
        <f t="shared" si="5"/>
        <v>2.8673928685471903</v>
      </c>
      <c r="AI28" s="4">
        <f t="shared" si="0"/>
        <v>103.12012200802735</v>
      </c>
      <c r="AJ28" s="4">
        <f t="shared" si="1"/>
        <v>369.77966116429013</v>
      </c>
      <c r="AK28" s="24">
        <f t="shared" si="6"/>
        <v>8.0788571755737049E-3</v>
      </c>
      <c r="AL28" s="24">
        <f t="shared" si="7"/>
        <v>8.2058542527746296E-3</v>
      </c>
      <c r="AM28" s="3"/>
      <c r="AN28" s="4">
        <f t="shared" si="8"/>
        <v>0.98885123166897537</v>
      </c>
      <c r="AO28" s="4">
        <f t="shared" si="9"/>
        <v>3.0575348173968071</v>
      </c>
      <c r="AP28" s="4">
        <f t="shared" si="2"/>
        <v>103.15587209269128</v>
      </c>
      <c r="AQ28" s="4">
        <f t="shared" si="3"/>
        <v>369.96980311313973</v>
      </c>
      <c r="AR28" s="24">
        <f t="shared" si="10"/>
        <v>7.7349740987755974E-3</v>
      </c>
      <c r="AS28" s="24">
        <f t="shared" si="11"/>
        <v>8.7242771031975121E-3</v>
      </c>
      <c r="AT28" s="3"/>
      <c r="AU28" s="24">
        <f t="shared" si="12"/>
        <v>0.75319599792034353</v>
      </c>
      <c r="AV28" s="24">
        <f t="shared" si="13"/>
        <v>3.0575348173968071</v>
      </c>
      <c r="AW28" s="24">
        <f t="shared" si="14"/>
        <v>102.92021685894265</v>
      </c>
      <c r="AX28" s="24">
        <f t="shared" si="15"/>
        <v>369.96980311313973</v>
      </c>
      <c r="AY28" s="24">
        <f t="shared" si="16"/>
        <v>1.0001761649262617E-2</v>
      </c>
      <c r="AZ28" s="24">
        <f t="shared" si="17"/>
        <v>8.7242771031975121E-3</v>
      </c>
      <c r="BA28" s="24"/>
      <c r="BB28" s="24">
        <f t="shared" si="18"/>
        <v>0.57247282329261218</v>
      </c>
      <c r="BC28" s="24">
        <f t="shared" si="19"/>
        <v>1.0733021281534092</v>
      </c>
      <c r="BD28" s="24">
        <f t="shared" si="20"/>
        <v>102.73949368431492</v>
      </c>
      <c r="BE28" s="24">
        <f t="shared" si="21"/>
        <v>367.98557042389632</v>
      </c>
      <c r="BF28" s="24">
        <f t="shared" si="22"/>
        <v>1.1740153094315808E-2</v>
      </c>
      <c r="BG28" s="25">
        <f t="shared" si="23"/>
        <v>3.3142580469949509E-3</v>
      </c>
    </row>
    <row r="29" spans="1:59" x14ac:dyDescent="0.35">
      <c r="A29" s="7">
        <v>43871</v>
      </c>
      <c r="B29" s="3">
        <v>27</v>
      </c>
      <c r="C29" s="4">
        <v>106.7</v>
      </c>
      <c r="D29" s="8">
        <v>371.07</v>
      </c>
      <c r="F29" s="5"/>
      <c r="G29" s="4">
        <f t="shared" si="24"/>
        <v>99.984013630137767</v>
      </c>
      <c r="H29" s="4">
        <f t="shared" si="25"/>
        <v>359.23743365380193</v>
      </c>
      <c r="I29" s="24">
        <f t="shared" si="26"/>
        <v>6.2942702622888813E-2</v>
      </c>
      <c r="J29" s="24">
        <f t="shared" si="27"/>
        <v>3.1887693282124839E-2</v>
      </c>
      <c r="K29" s="3"/>
      <c r="L29" s="4">
        <f t="shared" si="28"/>
        <v>102.3897869007789</v>
      </c>
      <c r="M29" s="4">
        <f t="shared" si="29"/>
        <v>365.32659356874734</v>
      </c>
      <c r="N29" s="24">
        <f t="shared" si="30"/>
        <v>4.0395624172643876E-2</v>
      </c>
      <c r="O29" s="24">
        <f t="shared" si="31"/>
        <v>1.5477959498888758E-2</v>
      </c>
      <c r="P29" s="3"/>
      <c r="Q29" s="4">
        <f t="shared" si="32"/>
        <v>103.24280834440891</v>
      </c>
      <c r="R29" s="4">
        <f t="shared" si="33"/>
        <v>366.82690731829717</v>
      </c>
      <c r="S29" s="24">
        <f t="shared" si="34"/>
        <v>3.2401046444152662E-2</v>
      </c>
      <c r="T29" s="24">
        <f t="shared" si="35"/>
        <v>1.143474999785167E-2</v>
      </c>
      <c r="U29" s="3"/>
      <c r="V29" s="4">
        <f t="shared" si="36"/>
        <v>103.64911024081218</v>
      </c>
      <c r="W29" s="4">
        <f t="shared" si="37"/>
        <v>366.88789550316136</v>
      </c>
      <c r="X29" s="24">
        <f t="shared" si="38"/>
        <v>2.8593156131094893E-2</v>
      </c>
      <c r="Y29" s="25">
        <f t="shared" si="39"/>
        <v>1.1270392370276857E-2</v>
      </c>
      <c r="Z29" s="23"/>
      <c r="AA29" s="23"/>
      <c r="AB29" s="23"/>
      <c r="AC29" s="23"/>
      <c r="AD29" s="23"/>
      <c r="AF29" s="5"/>
      <c r="AG29" s="4">
        <f t="shared" si="4"/>
        <v>0.9776384142813499</v>
      </c>
      <c r="AH29" s="4">
        <f t="shared" si="5"/>
        <v>2.2768420993486007</v>
      </c>
      <c r="AI29" s="4">
        <f t="shared" si="0"/>
        <v>104.22044675869026</v>
      </c>
      <c r="AJ29" s="4">
        <f t="shared" si="1"/>
        <v>369.10374941764576</v>
      </c>
      <c r="AK29" s="24">
        <f t="shared" si="6"/>
        <v>2.3238549590531815E-2</v>
      </c>
      <c r="AL29" s="24">
        <f t="shared" si="7"/>
        <v>5.2988670125696897E-3</v>
      </c>
      <c r="AM29" s="3"/>
      <c r="AN29" s="4">
        <f t="shared" si="8"/>
        <v>1.0236257323560274</v>
      </c>
      <c r="AO29" s="4">
        <f t="shared" si="9"/>
        <v>1.8003764994597802</v>
      </c>
      <c r="AP29" s="4">
        <f t="shared" si="2"/>
        <v>104.26643407676494</v>
      </c>
      <c r="AQ29" s="4">
        <f t="shared" si="3"/>
        <v>368.62728381775696</v>
      </c>
      <c r="AR29" s="24">
        <f t="shared" si="10"/>
        <v>2.2807553169963121E-2</v>
      </c>
      <c r="AS29" s="24">
        <f t="shared" si="11"/>
        <v>6.5828985966071962E-3</v>
      </c>
      <c r="AT29" s="3"/>
      <c r="AU29" s="24">
        <f t="shared" si="12"/>
        <v>0.94675088920010064</v>
      </c>
      <c r="AV29" s="24">
        <f t="shared" si="13"/>
        <v>1.8003764994597802</v>
      </c>
      <c r="AW29" s="24">
        <f t="shared" si="14"/>
        <v>104.18955923360902</v>
      </c>
      <c r="AX29" s="24">
        <f t="shared" si="15"/>
        <v>368.62728381775696</v>
      </c>
      <c r="AY29" s="24">
        <f t="shared" si="16"/>
        <v>2.352802967564185E-2</v>
      </c>
      <c r="AZ29" s="24">
        <f t="shared" si="17"/>
        <v>6.5828985966071962E-3</v>
      </c>
      <c r="BA29" s="24"/>
      <c r="BB29" s="24">
        <f t="shared" si="18"/>
        <v>0.97512455136780674</v>
      </c>
      <c r="BC29" s="24">
        <f t="shared" si="19"/>
        <v>0.14637164367407418</v>
      </c>
      <c r="BD29" s="24">
        <f t="shared" si="20"/>
        <v>104.21793289577673</v>
      </c>
      <c r="BE29" s="24">
        <f t="shared" si="21"/>
        <v>366.97327896197123</v>
      </c>
      <c r="BF29" s="24">
        <f t="shared" si="22"/>
        <v>2.3262109692814208E-2</v>
      </c>
      <c r="BG29" s="25">
        <f t="shared" si="23"/>
        <v>1.1040291691672087E-2</v>
      </c>
    </row>
    <row r="30" spans="1:59" x14ac:dyDescent="0.35">
      <c r="A30" s="7">
        <v>43872</v>
      </c>
      <c r="B30" s="3">
        <v>28</v>
      </c>
      <c r="C30" s="4">
        <v>107.54</v>
      </c>
      <c r="D30" s="8">
        <v>373.69</v>
      </c>
      <c r="F30" s="5"/>
      <c r="G30" s="4">
        <f t="shared" si="24"/>
        <v>101.32721090411022</v>
      </c>
      <c r="H30" s="4">
        <f t="shared" si="25"/>
        <v>361.60394692304158</v>
      </c>
      <c r="I30" s="24">
        <f t="shared" si="26"/>
        <v>5.7771890421143661E-2</v>
      </c>
      <c r="J30" s="24">
        <f t="shared" si="27"/>
        <v>3.2342457858006428E-2</v>
      </c>
      <c r="K30" s="3"/>
      <c r="L30" s="4">
        <f t="shared" si="28"/>
        <v>104.11387214046735</v>
      </c>
      <c r="M30" s="4">
        <f t="shared" si="29"/>
        <v>367.62395614124841</v>
      </c>
      <c r="N30" s="24">
        <f t="shared" si="30"/>
        <v>3.185910228317515E-2</v>
      </c>
      <c r="O30" s="24">
        <f t="shared" si="31"/>
        <v>1.6232823620518571E-2</v>
      </c>
      <c r="P30" s="3"/>
      <c r="Q30" s="4">
        <f t="shared" si="32"/>
        <v>105.31712333776356</v>
      </c>
      <c r="R30" s="4">
        <f t="shared" si="33"/>
        <v>369.37276292731883</v>
      </c>
      <c r="S30" s="24">
        <f t="shared" si="34"/>
        <v>2.067023119059368E-2</v>
      </c>
      <c r="T30" s="24">
        <f t="shared" si="35"/>
        <v>1.1552990641122767E-2</v>
      </c>
      <c r="U30" s="3"/>
      <c r="V30" s="4">
        <f t="shared" si="36"/>
        <v>106.08982204816245</v>
      </c>
      <c r="W30" s="4">
        <f t="shared" si="37"/>
        <v>370.23357910063226</v>
      </c>
      <c r="X30" s="24">
        <f t="shared" si="38"/>
        <v>1.3485009780896038E-2</v>
      </c>
      <c r="Y30" s="25">
        <f t="shared" si="39"/>
        <v>9.2494337535597489E-3</v>
      </c>
      <c r="Z30" s="23"/>
      <c r="AA30" s="23"/>
      <c r="AB30" s="23"/>
      <c r="AC30" s="23"/>
      <c r="AD30" s="23"/>
      <c r="AF30" s="5"/>
      <c r="AG30" s="4">
        <f t="shared" si="4"/>
        <v>1.1969737300960095</v>
      </c>
      <c r="AH30" s="4">
        <f t="shared" si="5"/>
        <v>2.3306448012832122</v>
      </c>
      <c r="AI30" s="4">
        <f t="shared" si="0"/>
        <v>106.51409706785957</v>
      </c>
      <c r="AJ30" s="4">
        <f t="shared" si="1"/>
        <v>371.70340772860203</v>
      </c>
      <c r="AK30" s="24">
        <f t="shared" si="6"/>
        <v>9.5397334214286748E-3</v>
      </c>
      <c r="AL30" s="24">
        <f t="shared" si="7"/>
        <v>5.3161504760576069E-3</v>
      </c>
      <c r="AM30" s="3"/>
      <c r="AN30" s="4">
        <f t="shared" si="8"/>
        <v>1.4439014367554757</v>
      </c>
      <c r="AO30" s="4">
        <f t="shared" si="9"/>
        <v>2.0985681432845311</v>
      </c>
      <c r="AP30" s="4">
        <f t="shared" si="2"/>
        <v>106.76102477451904</v>
      </c>
      <c r="AQ30" s="4">
        <f t="shared" si="3"/>
        <v>371.47133107060336</v>
      </c>
      <c r="AR30" s="24">
        <f t="shared" si="10"/>
        <v>7.2435858794956546E-3</v>
      </c>
      <c r="AS30" s="24">
        <f t="shared" si="11"/>
        <v>5.937191065847741E-3</v>
      </c>
      <c r="AT30" s="3"/>
      <c r="AU30" s="24">
        <f t="shared" si="12"/>
        <v>1.6232893516928288</v>
      </c>
      <c r="AV30" s="24">
        <f t="shared" si="13"/>
        <v>2.0985681432845311</v>
      </c>
      <c r="AW30" s="24">
        <f t="shared" si="14"/>
        <v>106.94041268945639</v>
      </c>
      <c r="AX30" s="24">
        <f t="shared" si="15"/>
        <v>371.47133107060336</v>
      </c>
      <c r="AY30" s="24">
        <f t="shared" si="16"/>
        <v>5.5754817792785178E-3</v>
      </c>
      <c r="AZ30" s="24">
        <f t="shared" si="17"/>
        <v>5.937191065847741E-3</v>
      </c>
      <c r="BA30" s="24"/>
      <c r="BB30" s="24">
        <f t="shared" si="18"/>
        <v>1.8544769049572796</v>
      </c>
      <c r="BC30" s="24">
        <f t="shared" si="19"/>
        <v>2.0659588159521411</v>
      </c>
      <c r="BD30" s="24">
        <f t="shared" si="20"/>
        <v>107.17160024272084</v>
      </c>
      <c r="BE30" s="24">
        <f t="shared" si="21"/>
        <v>371.43872174327095</v>
      </c>
      <c r="BF30" s="24">
        <f t="shared" si="22"/>
        <v>3.4256998073197318E-3</v>
      </c>
      <c r="BG30" s="25">
        <f t="shared" si="23"/>
        <v>6.0244541109717989E-3</v>
      </c>
    </row>
    <row r="31" spans="1:59" x14ac:dyDescent="0.35">
      <c r="A31" s="7">
        <v>43873</v>
      </c>
      <c r="B31" s="3">
        <v>29</v>
      </c>
      <c r="C31" s="4">
        <v>108</v>
      </c>
      <c r="D31" s="8">
        <v>380.01</v>
      </c>
      <c r="F31" s="5"/>
      <c r="G31" s="4">
        <f t="shared" si="24"/>
        <v>102.56976872328818</v>
      </c>
      <c r="H31" s="4">
        <f t="shared" si="25"/>
        <v>364.02115753843327</v>
      </c>
      <c r="I31" s="24">
        <f t="shared" si="26"/>
        <v>5.0279919228813169E-2</v>
      </c>
      <c r="J31" s="24">
        <f t="shared" si="27"/>
        <v>4.207479398322865E-2</v>
      </c>
      <c r="K31" s="3"/>
      <c r="L31" s="4">
        <f t="shared" si="28"/>
        <v>105.48432328428041</v>
      </c>
      <c r="M31" s="4">
        <f t="shared" si="29"/>
        <v>370.05037368474905</v>
      </c>
      <c r="N31" s="24">
        <f t="shared" si="30"/>
        <v>2.3293302923329564E-2</v>
      </c>
      <c r="O31" s="24">
        <f t="shared" si="31"/>
        <v>2.6208853228207006E-2</v>
      </c>
      <c r="P31" s="3"/>
      <c r="Q31" s="4">
        <f t="shared" si="32"/>
        <v>106.65084933510542</v>
      </c>
      <c r="R31" s="4">
        <f t="shared" si="33"/>
        <v>371.96310517092752</v>
      </c>
      <c r="S31" s="24">
        <f t="shared" si="34"/>
        <v>1.2492135786060928E-2</v>
      </c>
      <c r="T31" s="24">
        <f t="shared" si="35"/>
        <v>2.1175481774354545E-2</v>
      </c>
      <c r="U31" s="3"/>
      <c r="V31" s="4">
        <f t="shared" si="36"/>
        <v>107.2499644096325</v>
      </c>
      <c r="W31" s="4">
        <f t="shared" si="37"/>
        <v>372.99871582012645</v>
      </c>
      <c r="X31" s="24">
        <f t="shared" si="38"/>
        <v>6.9447739848842857E-3</v>
      </c>
      <c r="Y31" s="25">
        <f t="shared" si="39"/>
        <v>1.8450262308553834E-2</v>
      </c>
      <c r="Z31" s="23"/>
      <c r="AA31" s="23"/>
      <c r="AB31" s="23"/>
      <c r="AC31" s="23"/>
      <c r="AD31" s="23"/>
      <c r="AF31" s="5"/>
      <c r="AG31" s="4">
        <f t="shared" si="4"/>
        <v>1.2243241835451792</v>
      </c>
      <c r="AH31" s="4">
        <f t="shared" si="5"/>
        <v>2.3825842897483076</v>
      </c>
      <c r="AI31" s="4">
        <f t="shared" si="0"/>
        <v>107.8751735186506</v>
      </c>
      <c r="AJ31" s="4">
        <f t="shared" si="1"/>
        <v>374.34568946067583</v>
      </c>
      <c r="AK31" s="24">
        <f t="shared" si="6"/>
        <v>1.1558007532352017E-3</v>
      </c>
      <c r="AL31" s="24">
        <f t="shared" si="7"/>
        <v>1.4905688111692225E-2</v>
      </c>
      <c r="AM31" s="3"/>
      <c r="AN31" s="4">
        <f t="shared" si="8"/>
        <v>1.3998312609900287</v>
      </c>
      <c r="AO31" s="4">
        <f t="shared" si="9"/>
        <v>2.2952777834141944</v>
      </c>
      <c r="AP31" s="4">
        <f t="shared" si="2"/>
        <v>108.05068059609545</v>
      </c>
      <c r="AQ31" s="4">
        <f t="shared" si="3"/>
        <v>374.2583829543417</v>
      </c>
      <c r="AR31" s="24">
        <f t="shared" si="10"/>
        <v>4.6926477866154274E-4</v>
      </c>
      <c r="AS31" s="24">
        <f t="shared" si="11"/>
        <v>1.5135436029731567E-2</v>
      </c>
      <c r="AT31" s="3"/>
      <c r="AU31" s="24">
        <f t="shared" si="12"/>
        <v>1.4495513390822465</v>
      </c>
      <c r="AV31" s="24">
        <f t="shared" si="13"/>
        <v>2.2952777834141944</v>
      </c>
      <c r="AW31" s="24">
        <f t="shared" si="14"/>
        <v>108.10040067418767</v>
      </c>
      <c r="AX31" s="24">
        <f t="shared" si="15"/>
        <v>374.2583829543417</v>
      </c>
      <c r="AY31" s="24">
        <f t="shared" si="16"/>
        <v>9.2963587210803666E-4</v>
      </c>
      <c r="AZ31" s="24">
        <f t="shared" si="17"/>
        <v>1.5135436029731567E-2</v>
      </c>
      <c r="BA31" s="24"/>
      <c r="BB31" s="24">
        <f t="shared" si="18"/>
        <v>1.4378761788649426</v>
      </c>
      <c r="BC31" s="24">
        <f t="shared" si="19"/>
        <v>2.485465558077379</v>
      </c>
      <c r="BD31" s="24">
        <f t="shared" si="20"/>
        <v>108.08872551397036</v>
      </c>
      <c r="BE31" s="24">
        <f t="shared" si="21"/>
        <v>374.44857072900487</v>
      </c>
      <c r="BF31" s="24">
        <f t="shared" si="22"/>
        <v>8.2153253676259046E-4</v>
      </c>
      <c r="BG31" s="25">
        <f t="shared" si="23"/>
        <v>1.4634955056433042E-2</v>
      </c>
    </row>
    <row r="32" spans="1:59" x14ac:dyDescent="0.35">
      <c r="A32" s="7">
        <v>43874</v>
      </c>
      <c r="B32" s="3">
        <v>30</v>
      </c>
      <c r="C32" s="4">
        <v>107.49</v>
      </c>
      <c r="D32" s="8">
        <v>381.4</v>
      </c>
      <c r="F32" s="5"/>
      <c r="G32" s="4">
        <f t="shared" si="24"/>
        <v>103.65581497863056</v>
      </c>
      <c r="H32" s="4">
        <f t="shared" si="25"/>
        <v>367.21892603074662</v>
      </c>
      <c r="I32" s="24">
        <f t="shared" si="26"/>
        <v>3.5670155562093554E-2</v>
      </c>
      <c r="J32" s="24">
        <f t="shared" si="27"/>
        <v>3.7181630753155122E-2</v>
      </c>
      <c r="K32" s="3"/>
      <c r="L32" s="4">
        <f t="shared" si="28"/>
        <v>106.49059397056824</v>
      </c>
      <c r="M32" s="4">
        <f t="shared" si="29"/>
        <v>374.0342242108494</v>
      </c>
      <c r="N32" s="24">
        <f t="shared" si="30"/>
        <v>9.2976651728696024E-3</v>
      </c>
      <c r="O32" s="24">
        <f t="shared" si="31"/>
        <v>1.9312469295098521E-2</v>
      </c>
      <c r="P32" s="3"/>
      <c r="Q32" s="4">
        <f t="shared" si="32"/>
        <v>107.46033973404217</v>
      </c>
      <c r="R32" s="4">
        <f t="shared" si="33"/>
        <v>376.79124206837105</v>
      </c>
      <c r="S32" s="24">
        <f t="shared" si="34"/>
        <v>2.7593511915368669E-4</v>
      </c>
      <c r="T32" s="24">
        <f t="shared" si="35"/>
        <v>1.2083791115964682E-2</v>
      </c>
      <c r="U32" s="3"/>
      <c r="V32" s="4">
        <f t="shared" si="36"/>
        <v>107.8499928819265</v>
      </c>
      <c r="W32" s="4">
        <f t="shared" si="37"/>
        <v>378.60774316402524</v>
      </c>
      <c r="X32" s="24">
        <f t="shared" si="38"/>
        <v>3.3490825372267346E-3</v>
      </c>
      <c r="Y32" s="25">
        <f t="shared" si="39"/>
        <v>7.3210719349101738E-3</v>
      </c>
      <c r="Z32" s="23"/>
      <c r="AA32" s="23"/>
      <c r="AB32" s="23"/>
      <c r="AC32" s="23"/>
      <c r="AD32" s="23"/>
      <c r="AF32" s="5"/>
      <c r="AG32" s="4">
        <f t="shared" si="4"/>
        <v>1.1413574266234925</v>
      </c>
      <c r="AH32" s="4">
        <f t="shared" si="5"/>
        <v>2.8716948112873517</v>
      </c>
      <c r="AI32" s="4">
        <f t="shared" si="0"/>
        <v>108.60169716066565</v>
      </c>
      <c r="AJ32" s="4">
        <f t="shared" si="1"/>
        <v>379.66293687965839</v>
      </c>
      <c r="AK32" s="24">
        <f t="shared" si="6"/>
        <v>1.0342331013728313E-2</v>
      </c>
      <c r="AL32" s="24">
        <f t="shared" si="7"/>
        <v>4.5544392248075202E-3</v>
      </c>
      <c r="AM32" s="3"/>
      <c r="AN32" s="4">
        <f t="shared" si="8"/>
        <v>1.1636949161687153</v>
      </c>
      <c r="AO32" s="4">
        <f t="shared" si="9"/>
        <v>3.3084214290259277</v>
      </c>
      <c r="AP32" s="4">
        <f t="shared" si="2"/>
        <v>108.62403465021087</v>
      </c>
      <c r="AQ32" s="4">
        <f t="shared" si="3"/>
        <v>380.09966349739699</v>
      </c>
      <c r="AR32" s="24">
        <f t="shared" si="10"/>
        <v>1.0550140945305412E-2</v>
      </c>
      <c r="AS32" s="24">
        <f t="shared" si="11"/>
        <v>3.4093773010041646E-3</v>
      </c>
      <c r="AT32" s="3"/>
      <c r="AU32" s="24">
        <f t="shared" si="12"/>
        <v>1.0655147749949458</v>
      </c>
      <c r="AV32" s="24">
        <f t="shared" si="13"/>
        <v>3.3084214290259277</v>
      </c>
      <c r="AW32" s="24">
        <f t="shared" si="14"/>
        <v>108.52585450903712</v>
      </c>
      <c r="AX32" s="24">
        <f t="shared" si="15"/>
        <v>380.09966349739699</v>
      </c>
      <c r="AY32" s="24">
        <f t="shared" si="16"/>
        <v>9.636752340097891E-3</v>
      </c>
      <c r="AZ32" s="24">
        <f t="shared" si="17"/>
        <v>3.4093773010041646E-3</v>
      </c>
      <c r="BA32" s="24"/>
      <c r="BB32" s="24">
        <f t="shared" si="18"/>
        <v>0.93516755492238457</v>
      </c>
      <c r="BC32" s="24">
        <f t="shared" si="19"/>
        <v>4.3596026295702988</v>
      </c>
      <c r="BD32" s="24">
        <f t="shared" si="20"/>
        <v>108.39550728896455</v>
      </c>
      <c r="BE32" s="24">
        <f t="shared" si="21"/>
        <v>381.15084469794135</v>
      </c>
      <c r="BF32" s="24">
        <f t="shared" si="22"/>
        <v>8.424107256159245E-3</v>
      </c>
      <c r="BG32" s="25">
        <f t="shared" si="23"/>
        <v>6.5326508143320728E-4</v>
      </c>
    </row>
    <row r="33" spans="1:59" x14ac:dyDescent="0.35">
      <c r="A33" s="7">
        <v>43875</v>
      </c>
      <c r="B33" s="3">
        <v>31</v>
      </c>
      <c r="C33" s="4">
        <v>106.74</v>
      </c>
      <c r="D33" s="8">
        <v>380.4</v>
      </c>
      <c r="F33" s="5"/>
      <c r="G33" s="4">
        <f t="shared" si="24"/>
        <v>104.42265198290445</v>
      </c>
      <c r="H33" s="4">
        <f t="shared" si="25"/>
        <v>370.05514082459729</v>
      </c>
      <c r="I33" s="24">
        <f t="shared" si="26"/>
        <v>2.1710211889596591E-2</v>
      </c>
      <c r="J33" s="24">
        <f t="shared" si="27"/>
        <v>2.7194687632499184E-2</v>
      </c>
      <c r="K33" s="3"/>
      <c r="L33" s="4">
        <f t="shared" si="28"/>
        <v>106.89035638234094</v>
      </c>
      <c r="M33" s="4">
        <f t="shared" si="29"/>
        <v>376.98053452650964</v>
      </c>
      <c r="N33" s="24">
        <f t="shared" si="30"/>
        <v>1.4086226563701056E-3</v>
      </c>
      <c r="O33" s="24">
        <f t="shared" si="31"/>
        <v>8.9891311080187546E-3</v>
      </c>
      <c r="P33" s="3"/>
      <c r="Q33" s="4">
        <f t="shared" si="32"/>
        <v>107.47813589361687</v>
      </c>
      <c r="R33" s="4">
        <f t="shared" si="33"/>
        <v>379.55649682734838</v>
      </c>
      <c r="S33" s="24">
        <f t="shared" si="34"/>
        <v>6.9152697547018079E-3</v>
      </c>
      <c r="T33" s="24">
        <f t="shared" si="35"/>
        <v>2.2174110742681245E-3</v>
      </c>
      <c r="U33" s="3"/>
      <c r="V33" s="4">
        <f t="shared" si="36"/>
        <v>107.56199857638529</v>
      </c>
      <c r="W33" s="4">
        <f t="shared" si="37"/>
        <v>380.84154863280503</v>
      </c>
      <c r="X33" s="24">
        <f t="shared" si="38"/>
        <v>7.7009422558112937E-3</v>
      </c>
      <c r="Y33" s="25">
        <f t="shared" si="39"/>
        <v>1.1607482460700631E-3</v>
      </c>
      <c r="Z33" s="23"/>
      <c r="AA33" s="23"/>
      <c r="AB33" s="23"/>
      <c r="AC33" s="23"/>
      <c r="AD33" s="23"/>
      <c r="AF33" s="5"/>
      <c r="AG33" s="4">
        <f t="shared" si="4"/>
        <v>0.91664517321373418</v>
      </c>
      <c r="AH33" s="4">
        <f t="shared" si="5"/>
        <v>2.8504068008253487</v>
      </c>
      <c r="AI33" s="4">
        <f t="shared" si="0"/>
        <v>108.3947810668306</v>
      </c>
      <c r="AJ33" s="4">
        <f t="shared" si="1"/>
        <v>382.40690362817372</v>
      </c>
      <c r="AK33" s="24">
        <f t="shared" si="6"/>
        <v>1.550291424799146E-2</v>
      </c>
      <c r="AL33" s="24">
        <f t="shared" si="7"/>
        <v>5.2757718932012233E-3</v>
      </c>
      <c r="AM33" s="3"/>
      <c r="AN33" s="4">
        <f t="shared" si="8"/>
        <v>0.7053354135311094</v>
      </c>
      <c r="AO33" s="4">
        <f t="shared" si="9"/>
        <v>3.0911547610064907</v>
      </c>
      <c r="AP33" s="4">
        <f t="shared" si="2"/>
        <v>108.18347130714797</v>
      </c>
      <c r="AQ33" s="4">
        <f t="shared" si="3"/>
        <v>382.64765158835485</v>
      </c>
      <c r="AR33" s="24">
        <f t="shared" si="10"/>
        <v>1.352324627269977E-2</v>
      </c>
      <c r="AS33" s="24">
        <f t="shared" si="11"/>
        <v>5.9086529662325717E-3</v>
      </c>
      <c r="AT33" s="3"/>
      <c r="AU33" s="24">
        <f t="shared" si="12"/>
        <v>0.43688360574279878</v>
      </c>
      <c r="AV33" s="24">
        <f t="shared" si="13"/>
        <v>3.0911547610064907</v>
      </c>
      <c r="AW33" s="24">
        <f t="shared" si="14"/>
        <v>107.91501949935966</v>
      </c>
      <c r="AX33" s="24">
        <f t="shared" si="15"/>
        <v>382.64765158835485</v>
      </c>
      <c r="AY33" s="24">
        <f t="shared" si="16"/>
        <v>1.1008239641743149E-2</v>
      </c>
      <c r="AZ33" s="24">
        <f t="shared" si="17"/>
        <v>5.9086529662325717E-3</v>
      </c>
      <c r="BA33" s="24"/>
      <c r="BB33" s="24">
        <f t="shared" si="18"/>
        <v>0.20127043864423744</v>
      </c>
      <c r="BC33" s="24">
        <f t="shared" si="19"/>
        <v>3.0841243330959278</v>
      </c>
      <c r="BD33" s="24">
        <f t="shared" si="20"/>
        <v>107.67940633226111</v>
      </c>
      <c r="BE33" s="24">
        <f t="shared" si="21"/>
        <v>382.64062116044431</v>
      </c>
      <c r="BF33" s="24">
        <f t="shared" si="22"/>
        <v>8.8008837573647618E-3</v>
      </c>
      <c r="BG33" s="25">
        <f t="shared" si="23"/>
        <v>5.8901712945434656E-3</v>
      </c>
    </row>
    <row r="34" spans="1:59" x14ac:dyDescent="0.35">
      <c r="A34" s="7">
        <v>43879</v>
      </c>
      <c r="B34" s="3">
        <v>32</v>
      </c>
      <c r="C34" s="4">
        <v>107.78</v>
      </c>
      <c r="D34" s="8">
        <v>387.78</v>
      </c>
      <c r="F34" s="5"/>
      <c r="G34" s="4">
        <f t="shared" si="24"/>
        <v>104.88612158632357</v>
      </c>
      <c r="H34" s="4">
        <f t="shared" si="25"/>
        <v>372.12411265967785</v>
      </c>
      <c r="I34" s="24">
        <f t="shared" si="26"/>
        <v>2.6849864665767605E-2</v>
      </c>
      <c r="J34" s="24">
        <f t="shared" si="27"/>
        <v>4.0373117077523661E-2</v>
      </c>
      <c r="K34" s="3"/>
      <c r="L34" s="4">
        <f t="shared" si="28"/>
        <v>106.83021382940456</v>
      </c>
      <c r="M34" s="4">
        <f t="shared" si="29"/>
        <v>378.34832071590574</v>
      </c>
      <c r="N34" s="24">
        <f t="shared" si="30"/>
        <v>8.8122673092915649E-3</v>
      </c>
      <c r="O34" s="24">
        <f t="shared" si="31"/>
        <v>2.4322242725499588E-2</v>
      </c>
      <c r="P34" s="3"/>
      <c r="Q34" s="4">
        <f t="shared" si="32"/>
        <v>107.03525435744675</v>
      </c>
      <c r="R34" s="4">
        <f t="shared" si="33"/>
        <v>380.06259873093933</v>
      </c>
      <c r="S34" s="24">
        <f t="shared" si="34"/>
        <v>6.9098686449550473E-3</v>
      </c>
      <c r="T34" s="24">
        <f t="shared" si="35"/>
        <v>1.9901493808501328E-2</v>
      </c>
      <c r="U34" s="3"/>
      <c r="V34" s="4">
        <f t="shared" si="36"/>
        <v>106.90439971527705</v>
      </c>
      <c r="W34" s="4">
        <f t="shared" si="37"/>
        <v>380.488309726561</v>
      </c>
      <c r="X34" s="24">
        <f t="shared" si="38"/>
        <v>8.1239588487933712E-3</v>
      </c>
      <c r="Y34" s="25">
        <f t="shared" si="39"/>
        <v>1.8803678047962697E-2</v>
      </c>
      <c r="Z34" s="23"/>
      <c r="AA34" s="23"/>
      <c r="AB34" s="23"/>
      <c r="AC34" s="23"/>
      <c r="AD34" s="23"/>
      <c r="AF34" s="5"/>
      <c r="AG34" s="4">
        <f t="shared" si="4"/>
        <v>0.64473983133696344</v>
      </c>
      <c r="AH34" s="4">
        <f t="shared" si="5"/>
        <v>2.3815458213784679</v>
      </c>
      <c r="AI34" s="4">
        <f t="shared" si="0"/>
        <v>107.67999418878371</v>
      </c>
      <c r="AJ34" s="4">
        <f t="shared" si="1"/>
        <v>382.44414455231782</v>
      </c>
      <c r="AK34" s="24">
        <f t="shared" si="6"/>
        <v>9.2786983871118774E-4</v>
      </c>
      <c r="AL34" s="24">
        <f t="shared" si="7"/>
        <v>1.3760006827794496E-2</v>
      </c>
      <c r="AM34" s="3"/>
      <c r="AN34" s="4">
        <f t="shared" si="8"/>
        <v>0.24604863365061772</v>
      </c>
      <c r="AO34" s="4">
        <f t="shared" si="9"/>
        <v>2.0571336180402726</v>
      </c>
      <c r="AP34" s="4">
        <f t="shared" si="2"/>
        <v>107.28130299109736</v>
      </c>
      <c r="AQ34" s="4">
        <f t="shared" si="3"/>
        <v>382.1197323489796</v>
      </c>
      <c r="AR34" s="24">
        <f t="shared" si="10"/>
        <v>4.6269902477513317E-3</v>
      </c>
      <c r="AS34" s="24">
        <f t="shared" si="11"/>
        <v>1.4596595108103504E-2</v>
      </c>
      <c r="AT34" s="3"/>
      <c r="AU34" s="24">
        <f t="shared" si="12"/>
        <v>-9.0975479404952264E-2</v>
      </c>
      <c r="AV34" s="24">
        <f t="shared" si="13"/>
        <v>2.0571336180402726</v>
      </c>
      <c r="AW34" s="24">
        <f t="shared" si="14"/>
        <v>106.9442788780418</v>
      </c>
      <c r="AX34" s="24">
        <f t="shared" si="15"/>
        <v>382.1197323489796</v>
      </c>
      <c r="AY34" s="24">
        <f t="shared" si="16"/>
        <v>7.753953627372437E-3</v>
      </c>
      <c r="AZ34" s="24">
        <f t="shared" si="17"/>
        <v>1.4596595108103504E-2</v>
      </c>
      <c r="BA34" s="24"/>
      <c r="BB34" s="24">
        <f t="shared" si="18"/>
        <v>-0.31405114120724831</v>
      </c>
      <c r="BC34" s="24">
        <f t="shared" si="19"/>
        <v>1.0217063894919418</v>
      </c>
      <c r="BD34" s="24">
        <f t="shared" si="20"/>
        <v>106.7212032162395</v>
      </c>
      <c r="BE34" s="24">
        <f t="shared" si="21"/>
        <v>381.08430512043128</v>
      </c>
      <c r="BF34" s="24">
        <f t="shared" si="22"/>
        <v>9.8236851341668135E-3</v>
      </c>
      <c r="BG34" s="25">
        <f t="shared" si="23"/>
        <v>1.7266735983208756E-2</v>
      </c>
    </row>
    <row r="35" spans="1:59" x14ac:dyDescent="0.35">
      <c r="A35" s="7">
        <v>43880</v>
      </c>
      <c r="B35" s="3">
        <v>33</v>
      </c>
      <c r="C35" s="4">
        <v>108.51</v>
      </c>
      <c r="D35" s="8">
        <v>386.19</v>
      </c>
      <c r="F35" s="5"/>
      <c r="G35" s="4">
        <f t="shared" si="24"/>
        <v>105.46489726905885</v>
      </c>
      <c r="H35" s="4">
        <f t="shared" si="25"/>
        <v>375.25529012774228</v>
      </c>
      <c r="I35" s="24">
        <f t="shared" si="26"/>
        <v>2.8062876517750922E-2</v>
      </c>
      <c r="J35" s="24">
        <f t="shared" si="27"/>
        <v>2.831432681389397E-2</v>
      </c>
      <c r="K35" s="3"/>
      <c r="L35" s="4">
        <f t="shared" si="28"/>
        <v>107.21012829764274</v>
      </c>
      <c r="M35" s="4">
        <f t="shared" si="29"/>
        <v>382.12099242954343</v>
      </c>
      <c r="N35" s="24">
        <f t="shared" si="30"/>
        <v>1.1979280272392085E-2</v>
      </c>
      <c r="O35" s="24">
        <f t="shared" si="31"/>
        <v>1.0536284135934548E-2</v>
      </c>
      <c r="P35" s="3"/>
      <c r="Q35" s="4">
        <f t="shared" si="32"/>
        <v>107.4821017429787</v>
      </c>
      <c r="R35" s="4">
        <f t="shared" si="33"/>
        <v>384.6930394923757</v>
      </c>
      <c r="S35" s="24">
        <f t="shared" si="34"/>
        <v>9.4728435814331029E-3</v>
      </c>
      <c r="T35" s="24">
        <f t="shared" si="35"/>
        <v>3.8762280422183232E-3</v>
      </c>
      <c r="U35" s="3"/>
      <c r="V35" s="4">
        <f t="shared" si="36"/>
        <v>107.60487994305541</v>
      </c>
      <c r="W35" s="4">
        <f t="shared" si="37"/>
        <v>386.32166194531214</v>
      </c>
      <c r="X35" s="24">
        <f t="shared" si="38"/>
        <v>8.3413515523416901E-3</v>
      </c>
      <c r="Y35" s="25">
        <f t="shared" si="39"/>
        <v>3.4092530959410172E-4</v>
      </c>
      <c r="Z35" s="23"/>
      <c r="AA35" s="23"/>
      <c r="AB35" s="23"/>
      <c r="AC35" s="23"/>
      <c r="AD35" s="23"/>
      <c r="AF35" s="5"/>
      <c r="AG35" s="4">
        <f t="shared" si="4"/>
        <v>0.6051613421759614</v>
      </c>
      <c r="AH35" s="4">
        <f t="shared" si="5"/>
        <v>2.8313248093900496</v>
      </c>
      <c r="AI35" s="4">
        <f t="shared" si="0"/>
        <v>108.08726308515466</v>
      </c>
      <c r="AJ35" s="4">
        <f t="shared" si="1"/>
        <v>387.52436430176573</v>
      </c>
      <c r="AK35" s="24">
        <f t="shared" si="6"/>
        <v>3.8958337005376904E-3</v>
      </c>
      <c r="AL35" s="24">
        <f t="shared" si="7"/>
        <v>3.4552015892843715E-3</v>
      </c>
      <c r="AM35" s="3"/>
      <c r="AN35" s="4">
        <f t="shared" si="8"/>
        <v>0.32636813440315182</v>
      </c>
      <c r="AO35" s="4">
        <f t="shared" si="9"/>
        <v>3.0864564753987138</v>
      </c>
      <c r="AP35" s="4">
        <f t="shared" si="2"/>
        <v>107.80846987738185</v>
      </c>
      <c r="AQ35" s="4">
        <f t="shared" si="3"/>
        <v>387.77949596777444</v>
      </c>
      <c r="AR35" s="24">
        <f t="shared" si="10"/>
        <v>6.4651195522822972E-3</v>
      </c>
      <c r="AS35" s="24">
        <f t="shared" si="11"/>
        <v>4.1158392702411754E-3</v>
      </c>
      <c r="AT35" s="3"/>
      <c r="AU35" s="24">
        <f t="shared" si="12"/>
        <v>0.23171823955719087</v>
      </c>
      <c r="AV35" s="24">
        <f t="shared" si="13"/>
        <v>3.0864564753987138</v>
      </c>
      <c r="AW35" s="24">
        <f t="shared" si="14"/>
        <v>107.7138199825359</v>
      </c>
      <c r="AX35" s="24">
        <f t="shared" si="15"/>
        <v>387.77949596777444</v>
      </c>
      <c r="AY35" s="24">
        <f t="shared" si="16"/>
        <v>7.3373884200913257E-3</v>
      </c>
      <c r="AZ35" s="24">
        <f t="shared" si="17"/>
        <v>4.1158392702411754E-3</v>
      </c>
      <c r="BA35" s="24"/>
      <c r="BB35" s="24">
        <f t="shared" si="18"/>
        <v>0.29466768018411277</v>
      </c>
      <c r="BC35" s="24">
        <f t="shared" si="19"/>
        <v>3.9086938870474888</v>
      </c>
      <c r="BD35" s="24">
        <f t="shared" si="20"/>
        <v>107.77676942316282</v>
      </c>
      <c r="BE35" s="24">
        <f t="shared" si="21"/>
        <v>388.60173337942319</v>
      </c>
      <c r="BF35" s="24">
        <f t="shared" si="22"/>
        <v>6.7572627116135537E-3</v>
      </c>
      <c r="BG35" s="25">
        <f t="shared" si="23"/>
        <v>6.2449400021315849E-3</v>
      </c>
    </row>
    <row r="36" spans="1:59" x14ac:dyDescent="0.35">
      <c r="A36" s="7">
        <v>43881</v>
      </c>
      <c r="B36" s="3">
        <v>34</v>
      </c>
      <c r="C36" s="4">
        <v>107.65</v>
      </c>
      <c r="D36" s="8">
        <v>386</v>
      </c>
      <c r="F36" s="5"/>
      <c r="G36" s="4">
        <f t="shared" si="24"/>
        <v>106.07391781524709</v>
      </c>
      <c r="H36" s="4">
        <f t="shared" si="25"/>
        <v>377.44223210219383</v>
      </c>
      <c r="I36" s="24">
        <f t="shared" si="26"/>
        <v>1.4640800601513423E-2</v>
      </c>
      <c r="J36" s="24">
        <f t="shared" si="27"/>
        <v>2.2170383154938272E-2</v>
      </c>
      <c r="K36" s="3"/>
      <c r="L36" s="4">
        <f t="shared" si="28"/>
        <v>107.73007697858566</v>
      </c>
      <c r="M36" s="4">
        <f t="shared" si="29"/>
        <v>383.74859545772608</v>
      </c>
      <c r="N36" s="24">
        <f t="shared" si="30"/>
        <v>7.4386417636462289E-4</v>
      </c>
      <c r="O36" s="24">
        <f t="shared" si="31"/>
        <v>5.8326542545956411E-3</v>
      </c>
      <c r="P36" s="3"/>
      <c r="Q36" s="4">
        <f t="shared" si="32"/>
        <v>108.09884069719148</v>
      </c>
      <c r="R36" s="4">
        <f t="shared" si="33"/>
        <v>385.59121579695028</v>
      </c>
      <c r="S36" s="24">
        <f t="shared" si="34"/>
        <v>4.1694444699625762E-3</v>
      </c>
      <c r="T36" s="24">
        <f t="shared" si="35"/>
        <v>1.0590264327712952E-3</v>
      </c>
      <c r="U36" s="3"/>
      <c r="V36" s="4">
        <f t="shared" si="36"/>
        <v>108.32897598861109</v>
      </c>
      <c r="W36" s="4">
        <f t="shared" si="37"/>
        <v>386.21633238906242</v>
      </c>
      <c r="X36" s="24">
        <f t="shared" si="38"/>
        <v>6.3072548872372108E-3</v>
      </c>
      <c r="Y36" s="25">
        <f t="shared" si="39"/>
        <v>5.6044660378864141E-4</v>
      </c>
      <c r="Z36" s="23"/>
      <c r="AA36" s="23"/>
      <c r="AB36" s="23"/>
      <c r="AC36" s="23"/>
      <c r="AD36" s="23"/>
      <c r="AF36" s="5"/>
      <c r="AG36" s="4">
        <f t="shared" si="4"/>
        <v>0.60747686458332473</v>
      </c>
      <c r="AH36" s="4">
        <f t="shared" si="5"/>
        <v>2.4446951084269548</v>
      </c>
      <c r="AI36" s="4">
        <f t="shared" si="0"/>
        <v>108.7063175617748</v>
      </c>
      <c r="AJ36" s="4">
        <f t="shared" si="1"/>
        <v>388.03591090537725</v>
      </c>
      <c r="AK36" s="24">
        <f t="shared" si="6"/>
        <v>9.8125179914053898E-3</v>
      </c>
      <c r="AL36" s="24">
        <f t="shared" si="7"/>
        <v>5.2743805838788857E-3</v>
      </c>
      <c r="AM36" s="3"/>
      <c r="AN36" s="4">
        <f t="shared" si="8"/>
        <v>0.44251646232700226</v>
      </c>
      <c r="AO36" s="4">
        <f t="shared" si="9"/>
        <v>2.2111444070690589</v>
      </c>
      <c r="AP36" s="4">
        <f t="shared" si="2"/>
        <v>108.54135715951848</v>
      </c>
      <c r="AQ36" s="4">
        <f t="shared" si="3"/>
        <v>387.80236020401935</v>
      </c>
      <c r="AR36" s="24">
        <f t="shared" si="10"/>
        <v>8.2801408222803307E-3</v>
      </c>
      <c r="AS36" s="24">
        <f t="shared" si="11"/>
        <v>4.6693269534180074E-3</v>
      </c>
      <c r="AT36" s="3"/>
      <c r="AU36" s="24">
        <f t="shared" si="12"/>
        <v>0.46273066835054311</v>
      </c>
      <c r="AV36" s="24">
        <f t="shared" si="13"/>
        <v>2.2111444070690589</v>
      </c>
      <c r="AW36" s="24">
        <f t="shared" si="14"/>
        <v>108.56157136554202</v>
      </c>
      <c r="AX36" s="24">
        <f t="shared" si="15"/>
        <v>387.80236020401935</v>
      </c>
      <c r="AY36" s="24">
        <f t="shared" si="16"/>
        <v>8.4679179335068883E-3</v>
      </c>
      <c r="AZ36" s="24">
        <f t="shared" si="17"/>
        <v>4.6693269534180074E-3</v>
      </c>
      <c r="BA36" s="24"/>
      <c r="BB36" s="24">
        <f t="shared" si="18"/>
        <v>0.55232469940704487</v>
      </c>
      <c r="BC36" s="24">
        <f t="shared" si="19"/>
        <v>1.5002798210691588</v>
      </c>
      <c r="BD36" s="24">
        <f t="shared" si="20"/>
        <v>108.65116539659853</v>
      </c>
      <c r="BE36" s="24">
        <f t="shared" si="21"/>
        <v>387.09149561801945</v>
      </c>
      <c r="BF36" s="24">
        <f t="shared" si="22"/>
        <v>9.3001894714214873E-3</v>
      </c>
      <c r="BG36" s="25">
        <f t="shared" si="23"/>
        <v>2.8277088549726707E-3</v>
      </c>
    </row>
    <row r="37" spans="1:59" x14ac:dyDescent="0.35">
      <c r="A37" s="7">
        <v>43882</v>
      </c>
      <c r="B37" s="3">
        <v>35</v>
      </c>
      <c r="C37" s="4">
        <v>104.8</v>
      </c>
      <c r="D37" s="8">
        <v>380.07</v>
      </c>
      <c r="F37" s="5"/>
      <c r="G37" s="4">
        <f t="shared" si="24"/>
        <v>106.38913425219768</v>
      </c>
      <c r="H37" s="4">
        <f t="shared" si="25"/>
        <v>379.15378568175504</v>
      </c>
      <c r="I37" s="24">
        <f t="shared" si="26"/>
        <v>1.5163494772878636E-2</v>
      </c>
      <c r="J37" s="24">
        <f t="shared" si="27"/>
        <v>2.4106462447574238E-3</v>
      </c>
      <c r="K37" s="3"/>
      <c r="L37" s="4">
        <f t="shared" si="28"/>
        <v>107.69804618715139</v>
      </c>
      <c r="M37" s="4">
        <f t="shared" si="29"/>
        <v>384.64915727463563</v>
      </c>
      <c r="N37" s="24">
        <f t="shared" si="30"/>
        <v>2.7653112472818646E-2</v>
      </c>
      <c r="O37" s="24">
        <f t="shared" si="31"/>
        <v>1.2048194476374442E-2</v>
      </c>
      <c r="P37" s="3"/>
      <c r="Q37" s="4">
        <f t="shared" si="32"/>
        <v>107.82953627887659</v>
      </c>
      <c r="R37" s="4">
        <f t="shared" si="33"/>
        <v>385.83648631878009</v>
      </c>
      <c r="S37" s="24">
        <f t="shared" si="34"/>
        <v>2.8907788920578163E-2</v>
      </c>
      <c r="T37" s="24">
        <f t="shared" si="35"/>
        <v>1.517216912353013E-2</v>
      </c>
      <c r="U37" s="3"/>
      <c r="V37" s="4">
        <f t="shared" si="36"/>
        <v>107.78579519772222</v>
      </c>
      <c r="W37" s="4">
        <f t="shared" si="37"/>
        <v>386.04326647781249</v>
      </c>
      <c r="X37" s="24">
        <f t="shared" si="38"/>
        <v>2.849041219200597E-2</v>
      </c>
      <c r="Y37" s="25">
        <f t="shared" si="39"/>
        <v>1.5716227215545824E-2</v>
      </c>
      <c r="Z37" s="23"/>
      <c r="AA37" s="23"/>
      <c r="AB37" s="23"/>
      <c r="AC37" s="23"/>
      <c r="AD37" s="23"/>
      <c r="AF37" s="5"/>
      <c r="AG37" s="4">
        <f t="shared" si="4"/>
        <v>0.43212060800368213</v>
      </c>
      <c r="AH37" s="4">
        <f t="shared" si="5"/>
        <v>2.0048101911075258</v>
      </c>
      <c r="AI37" s="4">
        <f t="shared" si="0"/>
        <v>108.26165688688027</v>
      </c>
      <c r="AJ37" s="4">
        <f t="shared" si="1"/>
        <v>387.84129650988763</v>
      </c>
      <c r="AK37" s="24">
        <f t="shared" si="6"/>
        <v>3.3031077164888144E-2</v>
      </c>
      <c r="AL37" s="24">
        <f t="shared" si="7"/>
        <v>2.0447013734016455E-2</v>
      </c>
      <c r="AM37" s="3"/>
      <c r="AN37" s="4">
        <f t="shared" si="8"/>
        <v>0.15778811007024596</v>
      </c>
      <c r="AO37" s="4">
        <f t="shared" si="9"/>
        <v>1.4247948529733589</v>
      </c>
      <c r="AP37" s="4">
        <f t="shared" si="2"/>
        <v>107.98732438894683</v>
      </c>
      <c r="AQ37" s="4">
        <f t="shared" si="3"/>
        <v>387.26128117175347</v>
      </c>
      <c r="AR37" s="24">
        <f t="shared" si="10"/>
        <v>3.0413400657889639E-2</v>
      </c>
      <c r="AS37" s="24">
        <f t="shared" si="11"/>
        <v>1.8920938700117015E-2</v>
      </c>
      <c r="AT37" s="3"/>
      <c r="AU37" s="24">
        <f t="shared" si="12"/>
        <v>2.3509616351284152E-2</v>
      </c>
      <c r="AV37" s="24">
        <f t="shared" si="13"/>
        <v>1.4247948529733589</v>
      </c>
      <c r="AW37" s="24">
        <f t="shared" si="14"/>
        <v>107.85304589522788</v>
      </c>
      <c r="AX37" s="24">
        <f t="shared" si="15"/>
        <v>387.26128117175347</v>
      </c>
      <c r="AY37" s="24">
        <f t="shared" si="16"/>
        <v>2.9132117320876737E-2</v>
      </c>
      <c r="AZ37" s="24">
        <f t="shared" si="17"/>
        <v>1.8920938700117015E-2</v>
      </c>
      <c r="BA37" s="24"/>
      <c r="BB37" s="24">
        <f t="shared" si="18"/>
        <v>-0.10497859477050185</v>
      </c>
      <c r="BC37" s="24">
        <f t="shared" si="19"/>
        <v>0.49627238167767906</v>
      </c>
      <c r="BD37" s="24">
        <f t="shared" si="20"/>
        <v>107.72455768410609</v>
      </c>
      <c r="BE37" s="24">
        <f t="shared" si="21"/>
        <v>386.33275870045776</v>
      </c>
      <c r="BF37" s="24">
        <f t="shared" si="22"/>
        <v>2.7906084772004687E-2</v>
      </c>
      <c r="BG37" s="25">
        <f t="shared" si="23"/>
        <v>1.647790854436753E-2</v>
      </c>
    </row>
    <row r="38" spans="1:59" x14ac:dyDescent="0.35">
      <c r="A38" s="7">
        <v>43885</v>
      </c>
      <c r="B38" s="3">
        <v>36</v>
      </c>
      <c r="C38" s="4">
        <v>100.46</v>
      </c>
      <c r="D38" s="8">
        <v>368.7</v>
      </c>
      <c r="F38" s="5"/>
      <c r="G38" s="4">
        <f t="shared" si="24"/>
        <v>106.07130740175816</v>
      </c>
      <c r="H38" s="4">
        <f t="shared" si="25"/>
        <v>379.33702854540405</v>
      </c>
      <c r="I38" s="24">
        <f t="shared" si="26"/>
        <v>5.5856135792934185E-2</v>
      </c>
      <c r="J38" s="24">
        <f t="shared" si="27"/>
        <v>2.8850090982923959E-2</v>
      </c>
      <c r="K38" s="3"/>
      <c r="L38" s="4">
        <f t="shared" si="28"/>
        <v>106.53882771229084</v>
      </c>
      <c r="M38" s="4">
        <f t="shared" si="29"/>
        <v>382.8174943647814</v>
      </c>
      <c r="N38" s="24">
        <f t="shared" si="30"/>
        <v>6.0509931438292315E-2</v>
      </c>
      <c r="O38" s="24">
        <f t="shared" si="31"/>
        <v>3.8289922334639022E-2</v>
      </c>
      <c r="P38" s="3"/>
      <c r="Q38" s="4">
        <f t="shared" si="32"/>
        <v>106.01181451155063</v>
      </c>
      <c r="R38" s="4">
        <f t="shared" si="33"/>
        <v>382.37659452751205</v>
      </c>
      <c r="S38" s="24">
        <f t="shared" si="34"/>
        <v>5.5263931032755641E-2</v>
      </c>
      <c r="T38" s="24">
        <f t="shared" si="35"/>
        <v>3.7094099613539641E-2</v>
      </c>
      <c r="U38" s="3"/>
      <c r="V38" s="4">
        <f t="shared" si="36"/>
        <v>105.39715903954445</v>
      </c>
      <c r="W38" s="4">
        <f t="shared" si="37"/>
        <v>381.26465329556248</v>
      </c>
      <c r="X38" s="24">
        <f t="shared" si="38"/>
        <v>4.9145520998849834E-2</v>
      </c>
      <c r="Y38" s="25">
        <f t="shared" si="39"/>
        <v>3.4078256836350677E-2</v>
      </c>
      <c r="Z38" s="23"/>
      <c r="AA38" s="23"/>
      <c r="AB38" s="23"/>
      <c r="AC38" s="23"/>
      <c r="AD38" s="23"/>
      <c r="AF38" s="5"/>
      <c r="AG38" s="4">
        <f t="shared" si="4"/>
        <v>-1.7847867062247003E-2</v>
      </c>
      <c r="AH38" s="4">
        <f t="shared" si="5"/>
        <v>0.91186979463241369</v>
      </c>
      <c r="AI38" s="4">
        <f t="shared" si="0"/>
        <v>105.99396664448838</v>
      </c>
      <c r="AJ38" s="4">
        <f t="shared" si="1"/>
        <v>383.28846432214448</v>
      </c>
      <c r="AK38" s="24">
        <f t="shared" si="6"/>
        <v>5.5086269604702247E-2</v>
      </c>
      <c r="AL38" s="24">
        <f t="shared" si="7"/>
        <v>3.9567302202724405E-2</v>
      </c>
      <c r="AM38" s="3"/>
      <c r="AN38" s="4">
        <f t="shared" si="8"/>
        <v>-0.63241584088823788</v>
      </c>
      <c r="AO38" s="4">
        <f t="shared" si="9"/>
        <v>-0.5290798047231986</v>
      </c>
      <c r="AP38" s="4">
        <f t="shared" si="2"/>
        <v>105.37939867066238</v>
      </c>
      <c r="AQ38" s="4">
        <f t="shared" si="3"/>
        <v>381.84751472278884</v>
      </c>
      <c r="AR38" s="24">
        <f t="shared" si="10"/>
        <v>4.8968730546111776E-2</v>
      </c>
      <c r="AS38" s="24">
        <f t="shared" si="11"/>
        <v>3.5659112348220383E-2</v>
      </c>
      <c r="AT38" s="3"/>
      <c r="AU38" s="24">
        <f t="shared" si="12"/>
        <v>-1.0812292138550643</v>
      </c>
      <c r="AV38" s="24">
        <f t="shared" si="13"/>
        <v>-0.5290798047231986</v>
      </c>
      <c r="AW38" s="24">
        <f t="shared" si="14"/>
        <v>104.93058529769556</v>
      </c>
      <c r="AX38" s="24">
        <f t="shared" si="15"/>
        <v>381.84751472278884</v>
      </c>
      <c r="AY38" s="24">
        <f t="shared" si="16"/>
        <v>4.4501147697546928E-2</v>
      </c>
      <c r="AZ38" s="24">
        <f t="shared" si="17"/>
        <v>3.5659112348220383E-2</v>
      </c>
      <c r="BA38" s="24"/>
      <c r="BB38" s="24">
        <f t="shared" si="18"/>
        <v>-1.4751731328148712</v>
      </c>
      <c r="BC38" s="24">
        <f t="shared" si="19"/>
        <v>-2.6686589566788923</v>
      </c>
      <c r="BD38" s="24">
        <f t="shared" si="20"/>
        <v>104.53664137873575</v>
      </c>
      <c r="BE38" s="24">
        <f t="shared" si="21"/>
        <v>379.70793557083317</v>
      </c>
      <c r="BF38" s="24">
        <f t="shared" si="22"/>
        <v>4.0579746951381231E-2</v>
      </c>
      <c r="BG38" s="25">
        <f t="shared" si="23"/>
        <v>2.9856076948286368E-2</v>
      </c>
    </row>
    <row r="39" spans="1:59" x14ac:dyDescent="0.35">
      <c r="A39" s="7">
        <v>43886</v>
      </c>
      <c r="B39" s="3">
        <v>37</v>
      </c>
      <c r="C39" s="4">
        <v>98.64</v>
      </c>
      <c r="D39" s="8">
        <v>360.09</v>
      </c>
      <c r="F39" s="5"/>
      <c r="G39" s="4">
        <f t="shared" si="24"/>
        <v>104.94904592140654</v>
      </c>
      <c r="H39" s="4">
        <f t="shared" si="25"/>
        <v>377.20962283632326</v>
      </c>
      <c r="I39" s="24">
        <f t="shared" si="26"/>
        <v>6.3960319560082482E-2</v>
      </c>
      <c r="J39" s="24">
        <f t="shared" si="27"/>
        <v>4.7542622223120022E-2</v>
      </c>
      <c r="K39" s="3"/>
      <c r="L39" s="4">
        <f t="shared" si="28"/>
        <v>104.1072966273745</v>
      </c>
      <c r="M39" s="4">
        <f t="shared" si="29"/>
        <v>377.17049661886881</v>
      </c>
      <c r="N39" s="24">
        <f t="shared" si="30"/>
        <v>5.5426770350511911E-2</v>
      </c>
      <c r="O39" s="24">
        <f t="shared" si="31"/>
        <v>4.7433965449939837E-2</v>
      </c>
      <c r="P39" s="3"/>
      <c r="Q39" s="4">
        <f t="shared" si="32"/>
        <v>102.68072580462025</v>
      </c>
      <c r="R39" s="4">
        <f t="shared" si="33"/>
        <v>374.17063781100484</v>
      </c>
      <c r="S39" s="24">
        <f t="shared" si="34"/>
        <v>4.0964373526158268E-2</v>
      </c>
      <c r="T39" s="24">
        <f t="shared" si="35"/>
        <v>3.9103107031588945E-2</v>
      </c>
      <c r="U39" s="3"/>
      <c r="V39" s="4">
        <f t="shared" si="36"/>
        <v>101.44743180790888</v>
      </c>
      <c r="W39" s="4">
        <f t="shared" si="37"/>
        <v>371.21293065911243</v>
      </c>
      <c r="X39" s="24">
        <f t="shared" si="38"/>
        <v>2.8461393024218209E-2</v>
      </c>
      <c r="Y39" s="25">
        <f t="shared" si="39"/>
        <v>3.0889307281825255E-2</v>
      </c>
      <c r="Z39" s="23"/>
      <c r="AA39" s="23"/>
      <c r="AB39" s="23"/>
      <c r="AC39" s="23"/>
      <c r="AD39" s="23"/>
      <c r="AF39" s="5"/>
      <c r="AG39" s="4">
        <f t="shared" si="4"/>
        <v>-0.6804960350358723</v>
      </c>
      <c r="AH39" s="4">
        <f t="shared" si="5"/>
        <v>-0.91169550759551232</v>
      </c>
      <c r="AI39" s="4">
        <f t="shared" si="0"/>
        <v>102.00022976958438</v>
      </c>
      <c r="AJ39" s="4">
        <f t="shared" si="1"/>
        <v>373.2589423034093</v>
      </c>
      <c r="AK39" s="24">
        <f t="shared" si="6"/>
        <v>3.4065589715981129E-2</v>
      </c>
      <c r="AL39" s="24">
        <f t="shared" si="7"/>
        <v>3.6571252474129595E-2</v>
      </c>
      <c r="AM39" s="3"/>
      <c r="AN39" s="4">
        <f t="shared" si="8"/>
        <v>-1.7118849873050921</v>
      </c>
      <c r="AO39" s="4">
        <f t="shared" si="9"/>
        <v>-3.599830569436806</v>
      </c>
      <c r="AP39" s="4">
        <f t="shared" si="2"/>
        <v>100.96884081731515</v>
      </c>
      <c r="AQ39" s="4">
        <f t="shared" si="3"/>
        <v>370.57080724156805</v>
      </c>
      <c r="AR39" s="24">
        <f t="shared" si="10"/>
        <v>2.3609497336933839E-2</v>
      </c>
      <c r="AS39" s="24">
        <f t="shared" si="11"/>
        <v>2.9106076929567813E-2</v>
      </c>
      <c r="AT39" s="3"/>
      <c r="AU39" s="24">
        <f t="shared" si="12"/>
        <v>-2.4311449097002495</v>
      </c>
      <c r="AV39" s="24">
        <f t="shared" si="13"/>
        <v>-3.599830569436806</v>
      </c>
      <c r="AW39" s="24">
        <f t="shared" si="14"/>
        <v>100.24958089492</v>
      </c>
      <c r="AX39" s="24">
        <f t="shared" si="15"/>
        <v>370.57080724156805</v>
      </c>
      <c r="AY39" s="24">
        <f t="shared" si="16"/>
        <v>1.6317730078264401E-2</v>
      </c>
      <c r="AZ39" s="24">
        <f t="shared" si="17"/>
        <v>2.9106076929567813E-2</v>
      </c>
      <c r="BA39" s="24"/>
      <c r="BB39" s="24">
        <f t="shared" si="18"/>
        <v>-2.959905592107273</v>
      </c>
      <c r="BC39" s="24">
        <f t="shared" si="19"/>
        <v>-7.098497164541552</v>
      </c>
      <c r="BD39" s="24">
        <f t="shared" si="20"/>
        <v>99.720820212512976</v>
      </c>
      <c r="BE39" s="24">
        <f t="shared" si="21"/>
        <v>367.07214064646331</v>
      </c>
      <c r="BF39" s="24">
        <f t="shared" si="22"/>
        <v>1.0957220321502183E-2</v>
      </c>
      <c r="BG39" s="25">
        <f t="shared" si="23"/>
        <v>1.9389987632156783E-2</v>
      </c>
    </row>
    <row r="40" spans="1:59" x14ac:dyDescent="0.35">
      <c r="A40" s="7">
        <v>43887</v>
      </c>
      <c r="B40" s="3">
        <v>38</v>
      </c>
      <c r="C40" s="4">
        <v>98.98</v>
      </c>
      <c r="D40" s="8">
        <v>379.24</v>
      </c>
      <c r="F40" s="5"/>
      <c r="G40" s="4">
        <f t="shared" si="24"/>
        <v>103.68723673712523</v>
      </c>
      <c r="H40" s="4">
        <f t="shared" si="25"/>
        <v>373.78569826905857</v>
      </c>
      <c r="I40" s="24">
        <f t="shared" si="26"/>
        <v>4.7557453395890362E-2</v>
      </c>
      <c r="J40" s="24">
        <f t="shared" si="27"/>
        <v>1.4382189987716058E-2</v>
      </c>
      <c r="K40" s="3"/>
      <c r="L40" s="4">
        <f t="shared" si="28"/>
        <v>101.9203779764247</v>
      </c>
      <c r="M40" s="4">
        <f t="shared" si="29"/>
        <v>370.33829797132125</v>
      </c>
      <c r="N40" s="24">
        <f t="shared" si="30"/>
        <v>2.9706789012171136E-2</v>
      </c>
      <c r="O40" s="24">
        <f t="shared" si="31"/>
        <v>2.3472476607633044E-2</v>
      </c>
      <c r="P40" s="3"/>
      <c r="Q40" s="4">
        <f t="shared" si="32"/>
        <v>100.2562903218481</v>
      </c>
      <c r="R40" s="4">
        <f t="shared" si="33"/>
        <v>365.72225512440195</v>
      </c>
      <c r="S40" s="24">
        <f t="shared" si="34"/>
        <v>1.2894426367428716E-2</v>
      </c>
      <c r="T40" s="24">
        <f t="shared" si="35"/>
        <v>3.5644301433387975E-2</v>
      </c>
      <c r="U40" s="3"/>
      <c r="V40" s="4">
        <f t="shared" si="36"/>
        <v>99.201486361581772</v>
      </c>
      <c r="W40" s="4">
        <f t="shared" si="37"/>
        <v>362.31458613182247</v>
      </c>
      <c r="X40" s="24">
        <f t="shared" si="38"/>
        <v>2.2376880337620498E-3</v>
      </c>
      <c r="Y40" s="25">
        <f t="shared" si="39"/>
        <v>4.4629822455905341E-2</v>
      </c>
      <c r="Z40" s="23"/>
      <c r="AA40" s="23"/>
      <c r="AB40" s="23"/>
      <c r="AC40" s="23"/>
      <c r="AD40" s="23"/>
      <c r="AF40" s="5"/>
      <c r="AG40" s="4">
        <f t="shared" si="4"/>
        <v>-1.0292839245831287</v>
      </c>
      <c r="AH40" s="4">
        <f t="shared" si="5"/>
        <v>-2.4190329433969868</v>
      </c>
      <c r="AI40" s="4">
        <f t="shared" si="0"/>
        <v>99.227006397264972</v>
      </c>
      <c r="AJ40" s="4">
        <f t="shared" si="1"/>
        <v>363.30322218100497</v>
      </c>
      <c r="AK40" s="24">
        <f t="shared" si="6"/>
        <v>2.4955182588903648E-3</v>
      </c>
      <c r="AL40" s="24">
        <f t="shared" si="7"/>
        <v>4.2022934867089544E-2</v>
      </c>
      <c r="AM40" s="3"/>
      <c r="AN40" s="4">
        <f t="shared" si="8"/>
        <v>-1.9969051854919166</v>
      </c>
      <c r="AO40" s="4">
        <f t="shared" si="9"/>
        <v>-5.5392514163032374</v>
      </c>
      <c r="AP40" s="4">
        <f t="shared" si="2"/>
        <v>98.259385136356187</v>
      </c>
      <c r="AQ40" s="4">
        <f t="shared" si="3"/>
        <v>360.18300370809874</v>
      </c>
      <c r="AR40" s="24">
        <f t="shared" si="10"/>
        <v>7.2804088062620445E-3</v>
      </c>
      <c r="AS40" s="24">
        <f t="shared" si="11"/>
        <v>5.0250491224294036E-2</v>
      </c>
      <c r="AT40" s="3"/>
      <c r="AU40" s="24">
        <f t="shared" si="12"/>
        <v>-2.4271192535433919</v>
      </c>
      <c r="AV40" s="24">
        <f t="shared" si="13"/>
        <v>-5.5392514163032374</v>
      </c>
      <c r="AW40" s="24">
        <f t="shared" si="14"/>
        <v>97.829171068304703</v>
      </c>
      <c r="AX40" s="24">
        <f t="shared" si="15"/>
        <v>360.18300370809874</v>
      </c>
      <c r="AY40" s="24">
        <f t="shared" si="16"/>
        <v>1.1626883528948284E-2</v>
      </c>
      <c r="AZ40" s="24">
        <f t="shared" si="17"/>
        <v>5.0250491224294036E-2</v>
      </c>
      <c r="BA40" s="24"/>
      <c r="BB40" s="24">
        <f t="shared" si="18"/>
        <v>-2.5315295046391775</v>
      </c>
      <c r="BC40" s="24">
        <f t="shared" si="19"/>
        <v>-8.1784055821906172</v>
      </c>
      <c r="BD40" s="24">
        <f t="shared" si="20"/>
        <v>97.724760817208917</v>
      </c>
      <c r="BE40" s="24">
        <f t="shared" si="21"/>
        <v>357.54384954221132</v>
      </c>
      <c r="BF40" s="24">
        <f t="shared" si="22"/>
        <v>1.2681745633371252E-2</v>
      </c>
      <c r="BG40" s="25">
        <f t="shared" si="23"/>
        <v>5.7209551887429301E-2</v>
      </c>
    </row>
    <row r="41" spans="1:59" x14ac:dyDescent="0.35">
      <c r="A41" s="7">
        <v>43888</v>
      </c>
      <c r="B41" s="3">
        <v>39</v>
      </c>
      <c r="C41" s="4">
        <v>94.21</v>
      </c>
      <c r="D41" s="8">
        <v>371.71</v>
      </c>
      <c r="F41" s="5"/>
      <c r="G41" s="4">
        <f t="shared" si="24"/>
        <v>102.74578938970019</v>
      </c>
      <c r="H41" s="4">
        <f t="shared" si="25"/>
        <v>374.87655861524689</v>
      </c>
      <c r="I41" s="24">
        <f t="shared" si="26"/>
        <v>9.0603857230657031E-2</v>
      </c>
      <c r="J41" s="24">
        <f t="shared" si="27"/>
        <v>8.5188954164453837E-3</v>
      </c>
      <c r="K41" s="3"/>
      <c r="L41" s="4">
        <f t="shared" si="28"/>
        <v>100.74422678585483</v>
      </c>
      <c r="M41" s="4">
        <f t="shared" si="29"/>
        <v>373.89897878279271</v>
      </c>
      <c r="N41" s="24">
        <f t="shared" si="30"/>
        <v>6.9358101962157317E-2</v>
      </c>
      <c r="O41" s="24">
        <f t="shared" si="31"/>
        <v>5.8889424088475716E-3</v>
      </c>
      <c r="P41" s="3"/>
      <c r="Q41" s="4">
        <f t="shared" si="32"/>
        <v>99.490516128739245</v>
      </c>
      <c r="R41" s="4">
        <f t="shared" si="33"/>
        <v>373.83290204976083</v>
      </c>
      <c r="S41" s="24">
        <f t="shared" si="34"/>
        <v>5.6050484330105628E-2</v>
      </c>
      <c r="T41" s="24">
        <f t="shared" si="35"/>
        <v>5.7111782027947948E-3</v>
      </c>
      <c r="U41" s="3"/>
      <c r="V41" s="4">
        <f t="shared" si="36"/>
        <v>99.02429727231636</v>
      </c>
      <c r="W41" s="4">
        <f t="shared" si="37"/>
        <v>375.85491722636448</v>
      </c>
      <c r="X41" s="24">
        <f t="shared" si="38"/>
        <v>5.1101764911541947E-2</v>
      </c>
      <c r="Y41" s="25">
        <f t="shared" si="39"/>
        <v>1.1150943548369693E-2</v>
      </c>
      <c r="Z41" s="23"/>
      <c r="AA41" s="23"/>
      <c r="AB41" s="23"/>
      <c r="AC41" s="23"/>
      <c r="AD41" s="23"/>
      <c r="AF41" s="5"/>
      <c r="AG41" s="4">
        <f t="shared" si="4"/>
        <v>-0.97658197828827364</v>
      </c>
      <c r="AH41" s="4">
        <f t="shared" si="5"/>
        <v>-0.31309696964581391</v>
      </c>
      <c r="AI41" s="4">
        <f t="shared" si="0"/>
        <v>98.513934150450964</v>
      </c>
      <c r="AJ41" s="4">
        <f t="shared" si="1"/>
        <v>373.51980508011502</v>
      </c>
      <c r="AK41" s="24">
        <f t="shared" si="6"/>
        <v>4.5684472459940249E-2</v>
      </c>
      <c r="AL41" s="24">
        <f t="shared" si="7"/>
        <v>4.868863038699634E-3</v>
      </c>
      <c r="AM41" s="3"/>
      <c r="AN41" s="4">
        <f t="shared" si="8"/>
        <v>-1.5044527885386914</v>
      </c>
      <c r="AO41" s="4">
        <f t="shared" si="9"/>
        <v>-7.9292079638390689E-2</v>
      </c>
      <c r="AP41" s="4">
        <f t="shared" si="2"/>
        <v>97.986063340200559</v>
      </c>
      <c r="AQ41" s="4">
        <f t="shared" si="3"/>
        <v>373.75360997012245</v>
      </c>
      <c r="AR41" s="24">
        <f t="shared" si="10"/>
        <v>4.008134317164383E-2</v>
      </c>
      <c r="AS41" s="24">
        <f t="shared" si="11"/>
        <v>5.4978611555311259E-3</v>
      </c>
      <c r="AT41" s="3"/>
      <c r="AU41" s="24">
        <f t="shared" si="12"/>
        <v>-1.430312217282669</v>
      </c>
      <c r="AV41" s="24">
        <f t="shared" si="13"/>
        <v>-7.9292079638390689E-2</v>
      </c>
      <c r="AW41" s="24">
        <f t="shared" si="14"/>
        <v>98.060203911456568</v>
      </c>
      <c r="AX41" s="24">
        <f t="shared" si="15"/>
        <v>373.75360997012245</v>
      </c>
      <c r="AY41" s="24">
        <f t="shared" si="16"/>
        <v>4.0868314525597867E-2</v>
      </c>
      <c r="AZ41" s="24">
        <f t="shared" si="17"/>
        <v>5.4978611555311259E-3</v>
      </c>
      <c r="BA41" s="24"/>
      <c r="BB41" s="24">
        <f t="shared" si="18"/>
        <v>-1.1189252554149185</v>
      </c>
      <c r="BC41" s="24">
        <f t="shared" si="19"/>
        <v>4.8528364238489798</v>
      </c>
      <c r="BD41" s="24">
        <f t="shared" si="20"/>
        <v>98.371590873324323</v>
      </c>
      <c r="BE41" s="24">
        <f t="shared" si="21"/>
        <v>378.68573847360983</v>
      </c>
      <c r="BF41" s="24">
        <f t="shared" si="22"/>
        <v>4.4173557725552801E-2</v>
      </c>
      <c r="BG41" s="25">
        <f t="shared" si="23"/>
        <v>1.8766615032175221E-2</v>
      </c>
    </row>
    <row r="42" spans="1:59" x14ac:dyDescent="0.35">
      <c r="A42" s="7">
        <v>43889</v>
      </c>
      <c r="B42" s="3">
        <v>40</v>
      </c>
      <c r="C42" s="4">
        <v>94.19</v>
      </c>
      <c r="D42" s="8">
        <v>369.03</v>
      </c>
      <c r="F42" s="5"/>
      <c r="G42" s="4">
        <f t="shared" si="24"/>
        <v>101.03863151176016</v>
      </c>
      <c r="H42" s="4">
        <f t="shared" si="25"/>
        <v>374.24324689219753</v>
      </c>
      <c r="I42" s="24">
        <f t="shared" si="26"/>
        <v>7.2710813374669933E-2</v>
      </c>
      <c r="J42" s="24">
        <f t="shared" si="27"/>
        <v>1.4126891830467876E-2</v>
      </c>
      <c r="K42" s="3"/>
      <c r="L42" s="4">
        <f t="shared" si="28"/>
        <v>98.130536071512893</v>
      </c>
      <c r="M42" s="4">
        <f t="shared" si="29"/>
        <v>373.0233872696756</v>
      </c>
      <c r="N42" s="24">
        <f t="shared" si="30"/>
        <v>4.1836034308449892E-2</v>
      </c>
      <c r="O42" s="24">
        <f t="shared" si="31"/>
        <v>1.0821307941564703E-2</v>
      </c>
      <c r="P42" s="3"/>
      <c r="Q42" s="4">
        <f t="shared" si="32"/>
        <v>96.322206451495703</v>
      </c>
      <c r="R42" s="4">
        <f t="shared" si="33"/>
        <v>372.55916081990432</v>
      </c>
      <c r="S42" s="24">
        <f t="shared" si="34"/>
        <v>2.2637291129585995E-2</v>
      </c>
      <c r="T42" s="24">
        <f t="shared" si="35"/>
        <v>9.5633439555167562E-3</v>
      </c>
      <c r="U42" s="3"/>
      <c r="V42" s="4">
        <f t="shared" si="36"/>
        <v>95.172859454463264</v>
      </c>
      <c r="W42" s="4">
        <f t="shared" si="37"/>
        <v>372.53898344527289</v>
      </c>
      <c r="X42" s="24">
        <f t="shared" si="38"/>
        <v>1.0434859905120145E-2</v>
      </c>
      <c r="Y42" s="25">
        <f t="shared" si="39"/>
        <v>9.5086671687204787E-3</v>
      </c>
      <c r="Z42" s="23"/>
      <c r="AA42" s="23"/>
      <c r="AB42" s="23"/>
      <c r="AC42" s="23"/>
      <c r="AD42" s="23"/>
      <c r="AF42" s="5"/>
      <c r="AG42" s="4">
        <f t="shared" si="4"/>
        <v>-1.4149275180793275</v>
      </c>
      <c r="AH42" s="4">
        <f t="shared" si="5"/>
        <v>-0.50522582168795349</v>
      </c>
      <c r="AI42" s="4">
        <f t="shared" si="0"/>
        <v>94.907278933416379</v>
      </c>
      <c r="AJ42" s="4">
        <f t="shared" si="1"/>
        <v>372.05393499821639</v>
      </c>
      <c r="AK42" s="24">
        <f t="shared" si="6"/>
        <v>7.6152344560609505E-3</v>
      </c>
      <c r="AL42" s="24">
        <f t="shared" si="7"/>
        <v>8.1942795930315115E-3</v>
      </c>
      <c r="AM42" s="3"/>
      <c r="AN42" s="4">
        <f t="shared" si="8"/>
        <v>-2.1699955440206313</v>
      </c>
      <c r="AO42" s="4">
        <f t="shared" si="9"/>
        <v>-0.55707173972563917</v>
      </c>
      <c r="AP42" s="4">
        <f t="shared" si="2"/>
        <v>94.152210907475066</v>
      </c>
      <c r="AQ42" s="4">
        <f t="shared" si="3"/>
        <v>372.00208908017868</v>
      </c>
      <c r="AR42" s="24">
        <f t="shared" si="10"/>
        <v>4.0120068505076746E-4</v>
      </c>
      <c r="AS42" s="24">
        <f t="shared" si="11"/>
        <v>8.0537871722589083E-3</v>
      </c>
      <c r="AT42" s="3"/>
      <c r="AU42" s="24">
        <f t="shared" si="12"/>
        <v>-2.4731106932591929</v>
      </c>
      <c r="AV42" s="24">
        <f t="shared" si="13"/>
        <v>-0.55707173972563917</v>
      </c>
      <c r="AW42" s="24">
        <f t="shared" si="14"/>
        <v>93.849095758236516</v>
      </c>
      <c r="AX42" s="24">
        <f t="shared" si="15"/>
        <v>372.00208908017868</v>
      </c>
      <c r="AY42" s="24">
        <f t="shared" si="16"/>
        <v>3.6193252124799048E-3</v>
      </c>
      <c r="AZ42" s="24">
        <f t="shared" si="17"/>
        <v>8.0537871722589083E-3</v>
      </c>
      <c r="BA42" s="24"/>
      <c r="BB42" s="24">
        <f t="shared" si="18"/>
        <v>-2.7584327928778172</v>
      </c>
      <c r="BC42" s="24">
        <f t="shared" si="19"/>
        <v>-4.8425699115413723E-2</v>
      </c>
      <c r="BD42" s="24">
        <f t="shared" si="20"/>
        <v>93.56377365861789</v>
      </c>
      <c r="BE42" s="24">
        <f t="shared" si="21"/>
        <v>372.51073512078892</v>
      </c>
      <c r="BF42" s="24">
        <f t="shared" si="22"/>
        <v>6.6485438091316218E-3</v>
      </c>
      <c r="BG42" s="25">
        <f t="shared" si="23"/>
        <v>9.4321196672057829E-3</v>
      </c>
    </row>
    <row r="43" spans="1:59" x14ac:dyDescent="0.35">
      <c r="A43" s="7">
        <v>43892</v>
      </c>
      <c r="B43" s="3">
        <v>41</v>
      </c>
      <c r="C43" s="4">
        <v>97.7</v>
      </c>
      <c r="D43" s="8">
        <v>381.05</v>
      </c>
      <c r="F43" s="5"/>
      <c r="G43" s="4">
        <f t="shared" si="24"/>
        <v>99.668905209408138</v>
      </c>
      <c r="H43" s="4">
        <f t="shared" si="25"/>
        <v>373.200597513758</v>
      </c>
      <c r="I43" s="24">
        <f t="shared" si="26"/>
        <v>2.0152560997012639E-2</v>
      </c>
      <c r="J43" s="24">
        <f t="shared" si="27"/>
        <v>2.0599402929384631E-2</v>
      </c>
      <c r="K43" s="3"/>
      <c r="L43" s="4">
        <f t="shared" si="28"/>
        <v>96.554321642907738</v>
      </c>
      <c r="M43" s="4">
        <f t="shared" si="29"/>
        <v>371.42603236180537</v>
      </c>
      <c r="N43" s="24">
        <f t="shared" si="30"/>
        <v>1.1726492907802101E-2</v>
      </c>
      <c r="O43" s="24">
        <f t="shared" si="31"/>
        <v>2.5256443086719964E-2</v>
      </c>
      <c r="P43" s="3"/>
      <c r="Q43" s="4">
        <f t="shared" si="32"/>
        <v>95.042882580598274</v>
      </c>
      <c r="R43" s="4">
        <f t="shared" si="33"/>
        <v>370.44166432796169</v>
      </c>
      <c r="S43" s="24">
        <f t="shared" si="34"/>
        <v>2.7196698253855976E-2</v>
      </c>
      <c r="T43" s="24">
        <f t="shared" si="35"/>
        <v>2.7839747203879602E-2</v>
      </c>
      <c r="U43" s="3"/>
      <c r="V43" s="4">
        <f t="shared" si="36"/>
        <v>94.386571890892654</v>
      </c>
      <c r="W43" s="4">
        <f t="shared" si="37"/>
        <v>369.73179668905453</v>
      </c>
      <c r="X43" s="24">
        <f t="shared" si="38"/>
        <v>3.3914310226277881E-2</v>
      </c>
      <c r="Y43" s="25">
        <f t="shared" si="39"/>
        <v>2.9702672381434137E-2</v>
      </c>
      <c r="Z43" s="23"/>
      <c r="AA43" s="23"/>
      <c r="AB43" s="23"/>
      <c r="AC43" s="23"/>
      <c r="AD43" s="23"/>
      <c r="AF43" s="5"/>
      <c r="AG43" s="4">
        <f t="shared" si="4"/>
        <v>-1.3878067886429477</v>
      </c>
      <c r="AH43" s="4">
        <f t="shared" si="5"/>
        <v>-0.82767995573888919</v>
      </c>
      <c r="AI43" s="4">
        <f t="shared" si="0"/>
        <v>93.655075791955326</v>
      </c>
      <c r="AJ43" s="4">
        <f t="shared" si="1"/>
        <v>369.61398437222277</v>
      </c>
      <c r="AK43" s="24">
        <f t="shared" si="6"/>
        <v>4.1401476029116445E-2</v>
      </c>
      <c r="AL43" s="24">
        <f t="shared" si="7"/>
        <v>3.0011850486228151E-2</v>
      </c>
      <c r="AM43" s="3"/>
      <c r="AN43" s="4">
        <f t="shared" si="8"/>
        <v>-1.8137268747713502</v>
      </c>
      <c r="AO43" s="4">
        <f t="shared" si="9"/>
        <v>-1.1812416406124362</v>
      </c>
      <c r="AP43" s="4">
        <f t="shared" si="2"/>
        <v>93.229155705826926</v>
      </c>
      <c r="AQ43" s="4">
        <f t="shared" si="3"/>
        <v>369.26042268734926</v>
      </c>
      <c r="AR43" s="24">
        <f t="shared" si="10"/>
        <v>4.5760944669120535E-2</v>
      </c>
      <c r="AS43" s="24">
        <f t="shared" si="11"/>
        <v>3.0939712144471197E-2</v>
      </c>
      <c r="AT43" s="3"/>
      <c r="AU43" s="24">
        <f t="shared" si="12"/>
        <v>-1.7568385998421343</v>
      </c>
      <c r="AV43" s="24">
        <f t="shared" si="13"/>
        <v>-1.1812416406124362</v>
      </c>
      <c r="AW43" s="24">
        <f t="shared" si="14"/>
        <v>93.286043980756133</v>
      </c>
      <c r="AX43" s="24">
        <f t="shared" si="15"/>
        <v>369.26042268734926</v>
      </c>
      <c r="AY43" s="24">
        <f t="shared" si="16"/>
        <v>4.5178669593079521E-2</v>
      </c>
      <c r="AZ43" s="24">
        <f t="shared" si="17"/>
        <v>3.0939712144471197E-2</v>
      </c>
      <c r="BA43" s="24"/>
      <c r="BB43" s="24">
        <f t="shared" si="18"/>
        <v>-1.5751456552935061</v>
      </c>
      <c r="BC43" s="24">
        <f t="shared" si="19"/>
        <v>-1.7036823333771882</v>
      </c>
      <c r="BD43" s="24">
        <f t="shared" si="20"/>
        <v>93.467736925304763</v>
      </c>
      <c r="BE43" s="24">
        <f t="shared" si="21"/>
        <v>368.73798199458452</v>
      </c>
      <c r="BF43" s="24">
        <f t="shared" si="22"/>
        <v>4.3318966987668781E-2</v>
      </c>
      <c r="BG43" s="25">
        <f t="shared" si="23"/>
        <v>3.2310767630010485E-2</v>
      </c>
    </row>
    <row r="44" spans="1:59" x14ac:dyDescent="0.35">
      <c r="A44" s="7">
        <v>43893</v>
      </c>
      <c r="B44" s="3">
        <v>42</v>
      </c>
      <c r="C44" s="4">
        <v>95.45</v>
      </c>
      <c r="D44" s="8">
        <v>368.77</v>
      </c>
      <c r="F44" s="5"/>
      <c r="G44" s="4">
        <f t="shared" si="24"/>
        <v>99.275124167526528</v>
      </c>
      <c r="H44" s="4">
        <f t="shared" si="25"/>
        <v>374.77047801100639</v>
      </c>
      <c r="I44" s="24">
        <f t="shared" si="26"/>
        <v>4.0074637690167884E-2</v>
      </c>
      <c r="J44" s="24">
        <f t="shared" si="27"/>
        <v>1.6271600214243044E-2</v>
      </c>
      <c r="K44" s="3"/>
      <c r="L44" s="4">
        <f t="shared" si="28"/>
        <v>97.012592985744647</v>
      </c>
      <c r="M44" s="4">
        <f t="shared" si="29"/>
        <v>375.27561941708325</v>
      </c>
      <c r="N44" s="24">
        <f t="shared" si="30"/>
        <v>1.6370801317387572E-2</v>
      </c>
      <c r="O44" s="24">
        <f t="shared" si="31"/>
        <v>1.7641400919497972E-2</v>
      </c>
      <c r="P44" s="3"/>
      <c r="Q44" s="4">
        <f t="shared" si="32"/>
        <v>96.637153032239311</v>
      </c>
      <c r="R44" s="4">
        <f t="shared" si="33"/>
        <v>376.80666573118469</v>
      </c>
      <c r="S44" s="24">
        <f t="shared" si="34"/>
        <v>1.2437433548866511E-2</v>
      </c>
      <c r="T44" s="24">
        <f t="shared" si="35"/>
        <v>2.179316574337585E-2</v>
      </c>
      <c r="U44" s="3"/>
      <c r="V44" s="4">
        <f t="shared" si="36"/>
        <v>97.037314378178536</v>
      </c>
      <c r="W44" s="4">
        <f t="shared" si="37"/>
        <v>378.78635933781095</v>
      </c>
      <c r="X44" s="24">
        <f t="shared" si="38"/>
        <v>1.6629799666616374E-2</v>
      </c>
      <c r="Y44" s="25">
        <f t="shared" si="39"/>
        <v>2.7161535205713502E-2</v>
      </c>
      <c r="Z44" s="23"/>
      <c r="AA44" s="23"/>
      <c r="AB44" s="23"/>
      <c r="AC44" s="23"/>
      <c r="AD44" s="23"/>
      <c r="AF44" s="5"/>
      <c r="AG44" s="4">
        <f t="shared" si="4"/>
        <v>-0.79139134058615057</v>
      </c>
      <c r="AH44" s="4">
        <f t="shared" si="5"/>
        <v>0.61085631605348967</v>
      </c>
      <c r="AI44" s="4">
        <f t="shared" si="0"/>
        <v>95.845761691653166</v>
      </c>
      <c r="AJ44" s="4">
        <f t="shared" si="1"/>
        <v>377.41752204723821</v>
      </c>
      <c r="AK44" s="24">
        <f t="shared" si="6"/>
        <v>4.1462723064763065E-3</v>
      </c>
      <c r="AL44" s="24">
        <f t="shared" si="7"/>
        <v>2.3449635402115754E-2</v>
      </c>
      <c r="AM44" s="3"/>
      <c r="AN44" s="4">
        <f t="shared" si="8"/>
        <v>-0.45052794420639508</v>
      </c>
      <c r="AO44" s="4">
        <f t="shared" si="9"/>
        <v>1.8372555769217405</v>
      </c>
      <c r="AP44" s="4">
        <f t="shared" si="2"/>
        <v>96.186625088032912</v>
      </c>
      <c r="AQ44" s="4">
        <f t="shared" si="3"/>
        <v>378.64392130810643</v>
      </c>
      <c r="AR44" s="24">
        <f t="shared" si="10"/>
        <v>7.7173922266412683E-3</v>
      </c>
      <c r="AS44" s="24">
        <f t="shared" si="11"/>
        <v>2.6775283532029306E-2</v>
      </c>
      <c r="AT44" s="3"/>
      <c r="AU44" s="24">
        <f t="shared" si="12"/>
        <v>0.2538268310477686</v>
      </c>
      <c r="AV44" s="24">
        <f t="shared" si="13"/>
        <v>1.8372555769217405</v>
      </c>
      <c r="AW44" s="24">
        <f t="shared" si="14"/>
        <v>96.890979863287086</v>
      </c>
      <c r="AX44" s="24">
        <f t="shared" si="15"/>
        <v>378.64392130810643</v>
      </c>
      <c r="AY44" s="24">
        <f t="shared" si="16"/>
        <v>1.5096698410550898E-2</v>
      </c>
      <c r="AZ44" s="24">
        <f t="shared" si="17"/>
        <v>2.6775283532029306E-2</v>
      </c>
      <c r="BA44" s="24"/>
      <c r="BB44" s="24">
        <f t="shared" si="18"/>
        <v>0.96038723025412875</v>
      </c>
      <c r="BC44" s="24">
        <f t="shared" si="19"/>
        <v>4.7512646559029665</v>
      </c>
      <c r="BD44" s="24">
        <f t="shared" si="20"/>
        <v>97.597540262493439</v>
      </c>
      <c r="BE44" s="24">
        <f t="shared" si="21"/>
        <v>381.55793038708765</v>
      </c>
      <c r="BF44" s="24">
        <f t="shared" si="22"/>
        <v>2.2499112231466067E-2</v>
      </c>
      <c r="BG44" s="25">
        <f t="shared" si="23"/>
        <v>3.4677252452986064E-2</v>
      </c>
    </row>
    <row r="45" spans="1:59" x14ac:dyDescent="0.35">
      <c r="A45" s="7">
        <v>43894</v>
      </c>
      <c r="B45" s="3">
        <v>43</v>
      </c>
      <c r="C45" s="4">
        <v>98.79</v>
      </c>
      <c r="D45" s="8">
        <v>383.79</v>
      </c>
      <c r="F45" s="5"/>
      <c r="G45" s="4">
        <f t="shared" si="24"/>
        <v>98.510099334021234</v>
      </c>
      <c r="H45" s="4">
        <f t="shared" si="25"/>
        <v>373.57038240880513</v>
      </c>
      <c r="I45" s="24">
        <f t="shared" si="26"/>
        <v>2.8332894622813253E-3</v>
      </c>
      <c r="J45" s="24">
        <f t="shared" si="27"/>
        <v>2.6628149746462621E-2</v>
      </c>
      <c r="K45" s="3"/>
      <c r="L45" s="4">
        <f t="shared" si="28"/>
        <v>96.387555791446786</v>
      </c>
      <c r="M45" s="4">
        <f t="shared" si="29"/>
        <v>372.67337165024992</v>
      </c>
      <c r="N45" s="24">
        <f t="shared" si="30"/>
        <v>2.4318698335390423E-2</v>
      </c>
      <c r="O45" s="24">
        <f t="shared" si="31"/>
        <v>2.89653934436804E-2</v>
      </c>
      <c r="P45" s="3"/>
      <c r="Q45" s="4">
        <f t="shared" si="32"/>
        <v>95.924861212895735</v>
      </c>
      <c r="R45" s="4">
        <f t="shared" si="33"/>
        <v>371.98466629247389</v>
      </c>
      <c r="S45" s="24">
        <f t="shared" si="34"/>
        <v>2.9002315893352275E-2</v>
      </c>
      <c r="T45" s="24">
        <f t="shared" si="35"/>
        <v>3.0759878338482323E-2</v>
      </c>
      <c r="U45" s="3"/>
      <c r="V45" s="4">
        <f t="shared" si="36"/>
        <v>95.767462875635701</v>
      </c>
      <c r="W45" s="4">
        <f t="shared" si="37"/>
        <v>370.77327186756219</v>
      </c>
      <c r="X45" s="24">
        <f t="shared" si="38"/>
        <v>3.0595577734227202E-2</v>
      </c>
      <c r="Y45" s="25">
        <f t="shared" si="39"/>
        <v>3.3916277475801435E-2</v>
      </c>
      <c r="Z45" s="23"/>
      <c r="AA45" s="23"/>
      <c r="AB45" s="23"/>
      <c r="AC45" s="23"/>
      <c r="AD45" s="23"/>
      <c r="AF45" s="5"/>
      <c r="AG45" s="4">
        <f t="shared" si="4"/>
        <v>-0.77557143633763581</v>
      </c>
      <c r="AH45" s="4">
        <f t="shared" si="5"/>
        <v>-0.47571483489936917</v>
      </c>
      <c r="AI45" s="4">
        <f t="shared" si="0"/>
        <v>95.149289776558092</v>
      </c>
      <c r="AJ45" s="4">
        <f t="shared" si="1"/>
        <v>371.50895145757454</v>
      </c>
      <c r="AK45" s="24">
        <f t="shared" si="6"/>
        <v>3.685302382267349E-2</v>
      </c>
      <c r="AL45" s="24">
        <f t="shared" si="7"/>
        <v>3.199939691608817E-2</v>
      </c>
      <c r="AM45" s="3"/>
      <c r="AN45" s="4">
        <f t="shared" si="8"/>
        <v>-0.55523349426126767</v>
      </c>
      <c r="AO45" s="4">
        <f t="shared" si="9"/>
        <v>-0.82644642933127765</v>
      </c>
      <c r="AP45" s="4">
        <f t="shared" si="2"/>
        <v>95.369627718634462</v>
      </c>
      <c r="AQ45" s="4">
        <f t="shared" si="3"/>
        <v>371.15821986314262</v>
      </c>
      <c r="AR45" s="24">
        <f t="shared" si="10"/>
        <v>3.4622656962906617E-2</v>
      </c>
      <c r="AS45" s="24">
        <f t="shared" si="11"/>
        <v>3.2913260212244715E-2</v>
      </c>
      <c r="AT45" s="3"/>
      <c r="AU45" s="24">
        <f t="shared" si="12"/>
        <v>-0.32584435918703847</v>
      </c>
      <c r="AV45" s="24">
        <f t="shared" si="13"/>
        <v>-0.82644642933127765</v>
      </c>
      <c r="AW45" s="24">
        <f t="shared" si="14"/>
        <v>95.59901685370869</v>
      </c>
      <c r="AX45" s="24">
        <f t="shared" si="15"/>
        <v>371.15821986314262</v>
      </c>
      <c r="AY45" s="24">
        <f t="shared" si="16"/>
        <v>3.2300669564645369E-2</v>
      </c>
      <c r="AZ45" s="24">
        <f t="shared" si="17"/>
        <v>3.2913260212244715E-2</v>
      </c>
      <c r="BA45" s="24"/>
      <c r="BB45" s="24">
        <f t="shared" si="18"/>
        <v>-0.37775600942403559</v>
      </c>
      <c r="BC45" s="24">
        <f t="shared" si="19"/>
        <v>-2.9073466197880506</v>
      </c>
      <c r="BD45" s="24">
        <f t="shared" si="20"/>
        <v>95.547105203471702</v>
      </c>
      <c r="BE45" s="24">
        <f t="shared" si="21"/>
        <v>369.07731967268586</v>
      </c>
      <c r="BF45" s="24">
        <f t="shared" si="22"/>
        <v>3.2826144311451609E-2</v>
      </c>
      <c r="BG45" s="25">
        <f t="shared" si="23"/>
        <v>3.8335236268048044E-2</v>
      </c>
    </row>
    <row r="46" spans="1:59" x14ac:dyDescent="0.35">
      <c r="A46" s="7">
        <v>43895</v>
      </c>
      <c r="B46" s="3">
        <v>44</v>
      </c>
      <c r="C46" s="4">
        <v>96.2</v>
      </c>
      <c r="D46" s="8">
        <v>372.78</v>
      </c>
      <c r="F46" s="5"/>
      <c r="G46" s="4">
        <f t="shared" si="24"/>
        <v>98.566079467217008</v>
      </c>
      <c r="H46" s="4">
        <f t="shared" si="25"/>
        <v>375.61430592704414</v>
      </c>
      <c r="I46" s="24">
        <f t="shared" si="26"/>
        <v>2.4595420657141428E-2</v>
      </c>
      <c r="J46" s="24">
        <f t="shared" si="27"/>
        <v>7.6031598450672522E-3</v>
      </c>
      <c r="K46" s="3"/>
      <c r="L46" s="4">
        <f t="shared" si="28"/>
        <v>97.348533474868077</v>
      </c>
      <c r="M46" s="4">
        <f t="shared" si="29"/>
        <v>377.12002299015001</v>
      </c>
      <c r="N46" s="24">
        <f t="shared" si="30"/>
        <v>1.1939017410271041E-2</v>
      </c>
      <c r="O46" s="24">
        <f t="shared" si="31"/>
        <v>1.16423171579753E-2</v>
      </c>
      <c r="P46" s="3"/>
      <c r="Q46" s="4">
        <f t="shared" si="32"/>
        <v>97.6439444851583</v>
      </c>
      <c r="R46" s="4">
        <f t="shared" si="33"/>
        <v>379.06786651698957</v>
      </c>
      <c r="S46" s="24">
        <f t="shared" si="34"/>
        <v>1.5009817933038436E-2</v>
      </c>
      <c r="T46" s="24">
        <f t="shared" si="35"/>
        <v>1.6867499643193291E-2</v>
      </c>
      <c r="U46" s="3"/>
      <c r="V46" s="4">
        <f t="shared" si="36"/>
        <v>98.185492575127142</v>
      </c>
      <c r="W46" s="4">
        <f t="shared" si="37"/>
        <v>381.18665437351245</v>
      </c>
      <c r="X46" s="24">
        <f t="shared" si="38"/>
        <v>2.0639215957662573E-2</v>
      </c>
      <c r="Y46" s="25">
        <f t="shared" si="39"/>
        <v>2.2551248386481253E-2</v>
      </c>
      <c r="Z46" s="23"/>
      <c r="AA46" s="23"/>
      <c r="AB46" s="23"/>
      <c r="AC46" s="23"/>
      <c r="AD46" s="23"/>
      <c r="AF46" s="5"/>
      <c r="AG46" s="4">
        <f t="shared" si="4"/>
        <v>-0.27664049461759554</v>
      </c>
      <c r="AH46" s="4">
        <f t="shared" si="5"/>
        <v>1.0360681769836404</v>
      </c>
      <c r="AI46" s="4">
        <f t="shared" si="0"/>
        <v>97.367303990540705</v>
      </c>
      <c r="AJ46" s="4">
        <f t="shared" si="1"/>
        <v>380.1039346939732</v>
      </c>
      <c r="AK46" s="24">
        <f t="shared" si="6"/>
        <v>1.2134137115807716E-2</v>
      </c>
      <c r="AL46" s="24">
        <f t="shared" si="7"/>
        <v>1.9646801582631119E-2</v>
      </c>
      <c r="AM46" s="3"/>
      <c r="AN46" s="4">
        <f t="shared" si="8"/>
        <v>0.35449321234826581</v>
      </c>
      <c r="AO46" s="4">
        <f t="shared" si="9"/>
        <v>2.3374122322075048</v>
      </c>
      <c r="AP46" s="4">
        <f t="shared" si="2"/>
        <v>97.99843769750656</v>
      </c>
      <c r="AQ46" s="4">
        <f t="shared" si="3"/>
        <v>381.40527874919707</v>
      </c>
      <c r="AR46" s="24">
        <f t="shared" si="10"/>
        <v>1.8694778560359223E-2</v>
      </c>
      <c r="AS46" s="24">
        <f t="shared" si="11"/>
        <v>2.3137718625454943E-2</v>
      </c>
      <c r="AT46" s="3"/>
      <c r="AU46" s="24">
        <f t="shared" si="12"/>
        <v>0.90111221968272393</v>
      </c>
      <c r="AV46" s="24">
        <f t="shared" si="13"/>
        <v>2.3374122322075048</v>
      </c>
      <c r="AW46" s="24">
        <f t="shared" si="14"/>
        <v>98.545056704841031</v>
      </c>
      <c r="AX46" s="24">
        <f t="shared" si="15"/>
        <v>381.40527874919707</v>
      </c>
      <c r="AY46" s="24">
        <f t="shared" si="16"/>
        <v>2.4376888823711307E-2</v>
      </c>
      <c r="AZ46" s="24">
        <f t="shared" si="17"/>
        <v>2.3137718625454943E-2</v>
      </c>
      <c r="BA46" s="24"/>
      <c r="BB46" s="24">
        <f t="shared" si="18"/>
        <v>1.2997154159252458</v>
      </c>
      <c r="BC46" s="24">
        <f t="shared" si="19"/>
        <v>5.0850908556549328</v>
      </c>
      <c r="BD46" s="24">
        <f t="shared" si="20"/>
        <v>98.943659901083549</v>
      </c>
      <c r="BE46" s="24">
        <f t="shared" si="21"/>
        <v>384.15295737264449</v>
      </c>
      <c r="BF46" s="24">
        <f t="shared" si="22"/>
        <v>2.8520373192136659E-2</v>
      </c>
      <c r="BG46" s="25">
        <f t="shared" si="23"/>
        <v>3.0508496627084398E-2</v>
      </c>
    </row>
    <row r="47" spans="1:59" x14ac:dyDescent="0.35">
      <c r="A47" s="7">
        <v>43896</v>
      </c>
      <c r="B47" s="3">
        <v>45</v>
      </c>
      <c r="C47" s="4">
        <v>95.05</v>
      </c>
      <c r="D47" s="8">
        <v>368.97</v>
      </c>
      <c r="F47" s="5"/>
      <c r="G47" s="4">
        <f t="shared" si="24"/>
        <v>98.092863573773627</v>
      </c>
      <c r="H47" s="4">
        <f t="shared" si="25"/>
        <v>375.04744474163533</v>
      </c>
      <c r="I47" s="24">
        <f t="shared" si="26"/>
        <v>3.2013293779838296E-2</v>
      </c>
      <c r="J47" s="24">
        <f t="shared" si="27"/>
        <v>1.6471379086742292E-2</v>
      </c>
      <c r="K47" s="3"/>
      <c r="L47" s="4">
        <f t="shared" si="28"/>
        <v>96.889120084920847</v>
      </c>
      <c r="M47" s="4">
        <f t="shared" si="29"/>
        <v>375.38401379408998</v>
      </c>
      <c r="N47" s="24">
        <f t="shared" si="30"/>
        <v>1.9348975117526042E-2</v>
      </c>
      <c r="O47" s="24">
        <f t="shared" si="31"/>
        <v>1.7383564501422751E-2</v>
      </c>
      <c r="P47" s="3"/>
      <c r="Q47" s="4">
        <f t="shared" si="32"/>
        <v>96.777577794063319</v>
      </c>
      <c r="R47" s="4">
        <f t="shared" si="33"/>
        <v>375.29514660679581</v>
      </c>
      <c r="S47" s="24">
        <f t="shared" si="34"/>
        <v>1.8175463377836105E-2</v>
      </c>
      <c r="T47" s="24">
        <f t="shared" si="35"/>
        <v>1.7142712434061801E-2</v>
      </c>
      <c r="U47" s="3"/>
      <c r="V47" s="4">
        <f t="shared" si="36"/>
        <v>96.597098515025436</v>
      </c>
      <c r="W47" s="4">
        <f t="shared" si="37"/>
        <v>374.46133087470247</v>
      </c>
      <c r="X47" s="24">
        <f t="shared" si="38"/>
        <v>1.6276680852450702E-2</v>
      </c>
      <c r="Y47" s="25">
        <f t="shared" si="39"/>
        <v>1.4882865476061579E-2</v>
      </c>
      <c r="Z47" s="23"/>
      <c r="AA47" s="23"/>
      <c r="AB47" s="23"/>
      <c r="AC47" s="23"/>
      <c r="AD47" s="23"/>
      <c r="AF47" s="5"/>
      <c r="AG47" s="4">
        <f t="shared" si="4"/>
        <v>-0.39458573391307272</v>
      </c>
      <c r="AH47" s="4">
        <f t="shared" si="5"/>
        <v>7.4310559548160904E-2</v>
      </c>
      <c r="AI47" s="4">
        <f t="shared" si="0"/>
        <v>96.382992060150244</v>
      </c>
      <c r="AJ47" s="4">
        <f t="shared" si="1"/>
        <v>375.36945716634398</v>
      </c>
      <c r="AK47" s="24">
        <f t="shared" si="6"/>
        <v>1.4024114257235629E-2</v>
      </c>
      <c r="AL47" s="24">
        <f t="shared" si="7"/>
        <v>1.7344112438257717E-2</v>
      </c>
      <c r="AM47" s="3"/>
      <c r="AN47" s="4">
        <f t="shared" si="8"/>
        <v>-0.1338507490290331</v>
      </c>
      <c r="AO47" s="4">
        <f t="shared" si="9"/>
        <v>-0.10664062475300007</v>
      </c>
      <c r="AP47" s="4">
        <f t="shared" si="2"/>
        <v>96.643727045034282</v>
      </c>
      <c r="AQ47" s="4">
        <f t="shared" si="3"/>
        <v>375.18850598204278</v>
      </c>
      <c r="AR47" s="24">
        <f t="shared" si="10"/>
        <v>1.6767249290208154E-2</v>
      </c>
      <c r="AS47" s="24">
        <f t="shared" si="11"/>
        <v>1.6853689953228598E-2</v>
      </c>
      <c r="AT47" s="3"/>
      <c r="AU47" s="24">
        <f t="shared" si="12"/>
        <v>-0.1593751267838992</v>
      </c>
      <c r="AV47" s="24">
        <f t="shared" si="13"/>
        <v>-0.10664062475300007</v>
      </c>
      <c r="AW47" s="24">
        <f t="shared" si="14"/>
        <v>96.618202667279419</v>
      </c>
      <c r="AX47" s="24">
        <f t="shared" si="15"/>
        <v>375.18850598204278</v>
      </c>
      <c r="AY47" s="24">
        <f t="shared" si="16"/>
        <v>1.6498712964538899E-2</v>
      </c>
      <c r="AZ47" s="24">
        <f t="shared" si="17"/>
        <v>1.6853689953228598E-2</v>
      </c>
      <c r="BA47" s="24"/>
      <c r="BB47" s="24">
        <f t="shared" si="18"/>
        <v>-0.43315026969093606</v>
      </c>
      <c r="BC47" s="24">
        <f t="shared" si="19"/>
        <v>-2.0011577570240195</v>
      </c>
      <c r="BD47" s="24">
        <f t="shared" si="20"/>
        <v>96.344427524372378</v>
      </c>
      <c r="BE47" s="24">
        <f t="shared" si="21"/>
        <v>373.29398884977178</v>
      </c>
      <c r="BF47" s="24">
        <f t="shared" si="22"/>
        <v>1.3618385316910899E-2</v>
      </c>
      <c r="BG47" s="25">
        <f t="shared" si="23"/>
        <v>1.1719079734861238E-2</v>
      </c>
    </row>
    <row r="48" spans="1:59" x14ac:dyDescent="0.35">
      <c r="A48" s="7">
        <v>43899</v>
      </c>
      <c r="B48" s="3">
        <v>46</v>
      </c>
      <c r="C48" s="4">
        <v>90.03</v>
      </c>
      <c r="D48" s="8">
        <v>346.49</v>
      </c>
      <c r="F48" s="5"/>
      <c r="G48" s="4">
        <f t="shared" si="24"/>
        <v>97.484290859018913</v>
      </c>
      <c r="H48" s="4">
        <f t="shared" si="25"/>
        <v>373.83195579330834</v>
      </c>
      <c r="I48" s="24">
        <f t="shared" si="26"/>
        <v>8.2797854704197621E-2</v>
      </c>
      <c r="J48" s="24">
        <f t="shared" si="27"/>
        <v>7.8911240709135411E-2</v>
      </c>
      <c r="K48" s="3"/>
      <c r="L48" s="4">
        <f t="shared" si="28"/>
        <v>96.153472050952502</v>
      </c>
      <c r="M48" s="4">
        <f t="shared" si="29"/>
        <v>372.81840827645397</v>
      </c>
      <c r="N48" s="24">
        <f t="shared" si="30"/>
        <v>6.801590637512496E-2</v>
      </c>
      <c r="O48" s="24">
        <f t="shared" si="31"/>
        <v>7.5986055229455271E-2</v>
      </c>
      <c r="P48" s="3"/>
      <c r="Q48" s="4">
        <f t="shared" si="32"/>
        <v>95.741031117625326</v>
      </c>
      <c r="R48" s="4">
        <f t="shared" si="33"/>
        <v>371.50005864271833</v>
      </c>
      <c r="S48" s="24">
        <f t="shared" si="34"/>
        <v>6.3434756388152005E-2</v>
      </c>
      <c r="T48" s="24">
        <f t="shared" si="35"/>
        <v>7.2181184573056417E-2</v>
      </c>
      <c r="U48" s="3"/>
      <c r="V48" s="4">
        <f t="shared" si="36"/>
        <v>95.359419703005088</v>
      </c>
      <c r="W48" s="4">
        <f t="shared" si="37"/>
        <v>370.0682661749405</v>
      </c>
      <c r="X48" s="24">
        <f t="shared" si="38"/>
        <v>5.9196042463679738E-2</v>
      </c>
      <c r="Y48" s="25">
        <f t="shared" si="39"/>
        <v>6.8048908121274773E-2</v>
      </c>
      <c r="Z48" s="23"/>
      <c r="AA48" s="23"/>
      <c r="AB48" s="23"/>
      <c r="AC48" s="23"/>
      <c r="AD48" s="23"/>
      <c r="AF48" s="5"/>
      <c r="AG48" s="4">
        <f t="shared" si="4"/>
        <v>-0.52297792241805685</v>
      </c>
      <c r="AH48" s="4">
        <f t="shared" si="5"/>
        <v>-0.69956914517696756</v>
      </c>
      <c r="AI48" s="4">
        <f t="shared" si="0"/>
        <v>95.218053195207276</v>
      </c>
      <c r="AJ48" s="4">
        <f t="shared" si="1"/>
        <v>370.80048949754138</v>
      </c>
      <c r="AK48" s="24">
        <f t="shared" si="6"/>
        <v>5.7625826893338603E-2</v>
      </c>
      <c r="AL48" s="24">
        <f t="shared" si="7"/>
        <v>7.0162167732232869E-2</v>
      </c>
      <c r="AM48" s="3"/>
      <c r="AN48" s="4">
        <f t="shared" si="8"/>
        <v>-0.49492911999261713</v>
      </c>
      <c r="AO48" s="4">
        <f t="shared" si="9"/>
        <v>-1.5820195604827927</v>
      </c>
      <c r="AP48" s="4">
        <f t="shared" si="2"/>
        <v>95.246101997632707</v>
      </c>
      <c r="AQ48" s="4">
        <f t="shared" si="3"/>
        <v>369.91803908223551</v>
      </c>
      <c r="AR48" s="24">
        <f t="shared" si="10"/>
        <v>5.7937376403784352E-2</v>
      </c>
      <c r="AS48" s="24">
        <f t="shared" si="11"/>
        <v>6.7615339785377648E-2</v>
      </c>
      <c r="AT48" s="3"/>
      <c r="AU48" s="24">
        <f t="shared" si="12"/>
        <v>-0.6856780565763555</v>
      </c>
      <c r="AV48" s="24">
        <f t="shared" si="13"/>
        <v>-1.5820195604827927</v>
      </c>
      <c r="AW48" s="24">
        <f t="shared" si="14"/>
        <v>95.055353061048976</v>
      </c>
      <c r="AX48" s="24">
        <f t="shared" si="15"/>
        <v>369.91803908223551</v>
      </c>
      <c r="AY48" s="24">
        <f t="shared" si="16"/>
        <v>5.5818650017205096E-2</v>
      </c>
      <c r="AZ48" s="24">
        <f t="shared" si="17"/>
        <v>6.7615339785377648E-2</v>
      </c>
      <c r="BA48" s="24"/>
      <c r="BB48" s="24">
        <f t="shared" si="18"/>
        <v>-0.91586739508858184</v>
      </c>
      <c r="BC48" s="24">
        <f t="shared" si="19"/>
        <v>-3.436301922666789</v>
      </c>
      <c r="BD48" s="24">
        <f t="shared" si="20"/>
        <v>94.825163722536743</v>
      </c>
      <c r="BE48" s="24">
        <f t="shared" si="21"/>
        <v>368.06375672005152</v>
      </c>
      <c r="BF48" s="24">
        <f t="shared" si="22"/>
        <v>5.3261842969418438E-2</v>
      </c>
      <c r="BG48" s="25">
        <f t="shared" si="23"/>
        <v>6.2263721088780352E-2</v>
      </c>
    </row>
    <row r="49" spans="1:59" x14ac:dyDescent="0.35">
      <c r="A49" s="7">
        <v>43900</v>
      </c>
      <c r="B49" s="3">
        <v>47</v>
      </c>
      <c r="C49" s="4">
        <v>94.59</v>
      </c>
      <c r="D49" s="8">
        <v>364.13</v>
      </c>
      <c r="F49" s="5"/>
      <c r="G49" s="4">
        <f t="shared" si="24"/>
        <v>95.993432687215133</v>
      </c>
      <c r="H49" s="4">
        <f t="shared" si="25"/>
        <v>368.36356463464671</v>
      </c>
      <c r="I49" s="24">
        <f t="shared" si="26"/>
        <v>1.4837009062428689E-2</v>
      </c>
      <c r="J49" s="24">
        <f t="shared" si="27"/>
        <v>1.1626519744724992E-2</v>
      </c>
      <c r="K49" s="3"/>
      <c r="L49" s="4">
        <f t="shared" si="28"/>
        <v>93.704083230571499</v>
      </c>
      <c r="M49" s="4">
        <f t="shared" si="29"/>
        <v>362.28704496587238</v>
      </c>
      <c r="N49" s="24">
        <f t="shared" si="30"/>
        <v>9.3658607614811804E-3</v>
      </c>
      <c r="O49" s="24">
        <f t="shared" si="31"/>
        <v>5.0612556892527744E-3</v>
      </c>
      <c r="P49" s="3"/>
      <c r="Q49" s="4">
        <f t="shared" si="32"/>
        <v>92.314412447050131</v>
      </c>
      <c r="R49" s="4">
        <f t="shared" si="33"/>
        <v>356.49402345708734</v>
      </c>
      <c r="S49" s="24">
        <f t="shared" si="34"/>
        <v>2.4057379775344882E-2</v>
      </c>
      <c r="T49" s="24">
        <f t="shared" si="35"/>
        <v>2.0970468082587696E-2</v>
      </c>
      <c r="U49" s="3"/>
      <c r="V49" s="4">
        <f t="shared" si="36"/>
        <v>91.095883940601013</v>
      </c>
      <c r="W49" s="4">
        <f t="shared" si="37"/>
        <v>351.20565323498806</v>
      </c>
      <c r="X49" s="24">
        <f t="shared" si="38"/>
        <v>3.6939592550998948E-2</v>
      </c>
      <c r="Y49" s="25">
        <f t="shared" si="39"/>
        <v>3.5493770809908363E-2</v>
      </c>
      <c r="Z49" s="23"/>
      <c r="AA49" s="23"/>
      <c r="AB49" s="23"/>
      <c r="AC49" s="23"/>
      <c r="AD49" s="23"/>
      <c r="AF49" s="5"/>
      <c r="AG49" s="4">
        <f t="shared" si="4"/>
        <v>-1.1037060720494845</v>
      </c>
      <c r="AH49" s="4">
        <f t="shared" si="5"/>
        <v>-3.5608623532677726</v>
      </c>
      <c r="AI49" s="4">
        <f t="shared" si="0"/>
        <v>91.21070637500064</v>
      </c>
      <c r="AJ49" s="4">
        <f t="shared" si="1"/>
        <v>352.93316110381954</v>
      </c>
      <c r="AK49" s="24">
        <f t="shared" si="6"/>
        <v>3.5725696426676848E-2</v>
      </c>
      <c r="AL49" s="24">
        <f t="shared" si="7"/>
        <v>3.0749564430781459E-2</v>
      </c>
      <c r="AM49" s="3"/>
      <c r="AN49" s="4">
        <f t="shared" si="8"/>
        <v>-1.6676049402256483</v>
      </c>
      <c r="AO49" s="4">
        <f t="shared" si="9"/>
        <v>-6.9516258105420725</v>
      </c>
      <c r="AP49" s="4">
        <f t="shared" si="2"/>
        <v>90.646807506824487</v>
      </c>
      <c r="AQ49" s="4">
        <f t="shared" si="3"/>
        <v>349.54239764654528</v>
      </c>
      <c r="AR49" s="24">
        <f t="shared" si="10"/>
        <v>4.1687202591981352E-2</v>
      </c>
      <c r="AS49" s="24">
        <f t="shared" si="11"/>
        <v>4.0061522954589604E-2</v>
      </c>
      <c r="AT49" s="3"/>
      <c r="AU49" s="24">
        <f t="shared" si="12"/>
        <v>-2.3302424249756588</v>
      </c>
      <c r="AV49" s="24">
        <f t="shared" si="13"/>
        <v>-6.9516258105420725</v>
      </c>
      <c r="AW49" s="24">
        <f t="shared" si="14"/>
        <v>89.984170022074466</v>
      </c>
      <c r="AX49" s="24">
        <f t="shared" si="15"/>
        <v>349.54239764654528</v>
      </c>
      <c r="AY49" s="24">
        <f t="shared" si="16"/>
        <v>4.8692567691357838E-2</v>
      </c>
      <c r="AZ49" s="24">
        <f t="shared" si="17"/>
        <v>4.0061522954589604E-2</v>
      </c>
      <c r="BA49" s="24"/>
      <c r="BB49" s="24">
        <f t="shared" si="18"/>
        <v>-2.9244684154778722</v>
      </c>
      <c r="BC49" s="24">
        <f t="shared" si="19"/>
        <v>-12.692088533038152</v>
      </c>
      <c r="BD49" s="24">
        <f t="shared" si="20"/>
        <v>89.389944031572256</v>
      </c>
      <c r="BE49" s="24">
        <f t="shared" si="21"/>
        <v>343.80193492404919</v>
      </c>
      <c r="BF49" s="24">
        <f t="shared" si="22"/>
        <v>5.4974690436914553E-2</v>
      </c>
      <c r="BG49" s="25">
        <f t="shared" si="23"/>
        <v>5.5826394628156986E-2</v>
      </c>
    </row>
    <row r="50" spans="1:59" x14ac:dyDescent="0.35">
      <c r="A50" s="7">
        <v>43901</v>
      </c>
      <c r="B50" s="3">
        <v>48</v>
      </c>
      <c r="C50" s="4">
        <v>91.04</v>
      </c>
      <c r="D50" s="8">
        <v>349.92</v>
      </c>
      <c r="F50" s="5"/>
      <c r="G50" s="4">
        <f t="shared" si="24"/>
        <v>95.712746149772116</v>
      </c>
      <c r="H50" s="4">
        <f t="shared" si="25"/>
        <v>367.51685170771742</v>
      </c>
      <c r="I50" s="24">
        <f t="shared" si="26"/>
        <v>5.1326297778691882E-2</v>
      </c>
      <c r="J50" s="24">
        <f t="shared" si="27"/>
        <v>5.0288213613732868E-2</v>
      </c>
      <c r="K50" s="3"/>
      <c r="L50" s="4">
        <f t="shared" si="28"/>
        <v>94.058449938342903</v>
      </c>
      <c r="M50" s="4">
        <f t="shared" si="29"/>
        <v>363.02422697952341</v>
      </c>
      <c r="N50" s="24">
        <f t="shared" si="30"/>
        <v>3.315520582538331E-2</v>
      </c>
      <c r="O50" s="24">
        <f t="shared" si="31"/>
        <v>3.7449208331971275E-2</v>
      </c>
      <c r="P50" s="3"/>
      <c r="Q50" s="4">
        <f t="shared" si="32"/>
        <v>93.67976497882006</v>
      </c>
      <c r="R50" s="4">
        <f t="shared" si="33"/>
        <v>361.07560938283495</v>
      </c>
      <c r="S50" s="24">
        <f t="shared" si="34"/>
        <v>2.8995661015158762E-2</v>
      </c>
      <c r="T50" s="24">
        <f t="shared" si="35"/>
        <v>3.188045662675737E-2</v>
      </c>
      <c r="U50" s="3"/>
      <c r="V50" s="4">
        <f t="shared" si="36"/>
        <v>93.891176788120205</v>
      </c>
      <c r="W50" s="4">
        <f t="shared" si="37"/>
        <v>361.54513064699762</v>
      </c>
      <c r="X50" s="24">
        <f t="shared" si="38"/>
        <v>3.1317846969685842E-2</v>
      </c>
      <c r="Y50" s="25">
        <f t="shared" si="39"/>
        <v>3.3222252649170107E-2</v>
      </c>
      <c r="Z50" s="23"/>
      <c r="AA50" s="23"/>
      <c r="AB50" s="23"/>
      <c r="AC50" s="23"/>
      <c r="AD50" s="23"/>
      <c r="AF50" s="5"/>
      <c r="AG50" s="4">
        <f t="shared" si="4"/>
        <v>-0.60989435128560188</v>
      </c>
      <c r="AH50" s="4">
        <f t="shared" si="5"/>
        <v>-1.9323726974646949</v>
      </c>
      <c r="AI50" s="4">
        <f t="shared" si="0"/>
        <v>93.069870627534456</v>
      </c>
      <c r="AJ50" s="4">
        <f t="shared" si="1"/>
        <v>359.14323668537025</v>
      </c>
      <c r="AK50" s="24">
        <f t="shared" si="6"/>
        <v>2.2296469986098966E-2</v>
      </c>
      <c r="AL50" s="24">
        <f t="shared" si="7"/>
        <v>2.6358129530664832E-2</v>
      </c>
      <c r="AM50" s="3"/>
      <c r="AN50" s="4">
        <f t="shared" si="8"/>
        <v>-0.45442195142741737</v>
      </c>
      <c r="AO50" s="4">
        <f t="shared" si="9"/>
        <v>-2.3383411160261964</v>
      </c>
      <c r="AP50" s="4">
        <f t="shared" si="2"/>
        <v>93.22534302739264</v>
      </c>
      <c r="AQ50" s="4">
        <f t="shared" si="3"/>
        <v>358.73726826680877</v>
      </c>
      <c r="AR50" s="24">
        <f t="shared" si="10"/>
        <v>2.4004207242889208E-2</v>
      </c>
      <c r="AS50" s="24">
        <f t="shared" si="11"/>
        <v>2.5197954580500552E-2</v>
      </c>
      <c r="AT50" s="3"/>
      <c r="AU50" s="24">
        <f t="shared" si="12"/>
        <v>-0.11288545092830615</v>
      </c>
      <c r="AV50" s="24">
        <f t="shared" si="13"/>
        <v>-2.3383411160261964</v>
      </c>
      <c r="AW50" s="24">
        <f t="shared" si="14"/>
        <v>93.566879527891757</v>
      </c>
      <c r="AX50" s="24">
        <f t="shared" si="15"/>
        <v>358.73726826680877</v>
      </c>
      <c r="AY50" s="24">
        <f t="shared" si="16"/>
        <v>2.7755706589320635E-2</v>
      </c>
      <c r="AZ50" s="24">
        <f t="shared" si="17"/>
        <v>2.5197954580500552E-2</v>
      </c>
      <c r="BA50" s="24"/>
      <c r="BB50" s="24">
        <f t="shared" si="18"/>
        <v>0.507388342320369</v>
      </c>
      <c r="BC50" s="24">
        <f t="shared" si="19"/>
        <v>1.126851033990464</v>
      </c>
      <c r="BD50" s="24">
        <f t="shared" si="20"/>
        <v>94.187153321140428</v>
      </c>
      <c r="BE50" s="24">
        <f t="shared" si="21"/>
        <v>362.20246041682543</v>
      </c>
      <c r="BF50" s="24">
        <f t="shared" si="22"/>
        <v>3.4568907306023966E-2</v>
      </c>
      <c r="BG50" s="25">
        <f t="shared" si="23"/>
        <v>3.510076708054817E-2</v>
      </c>
    </row>
    <row r="51" spans="1:59" x14ac:dyDescent="0.35">
      <c r="A51" s="7">
        <v>43902</v>
      </c>
      <c r="B51" s="3">
        <v>49</v>
      </c>
      <c r="C51" s="4">
        <v>83.83</v>
      </c>
      <c r="D51" s="8">
        <v>315.25</v>
      </c>
      <c r="F51" s="5"/>
      <c r="G51" s="4">
        <f t="shared" si="24"/>
        <v>94.778196919817688</v>
      </c>
      <c r="H51" s="4">
        <f t="shared" si="25"/>
        <v>363.99748136617393</v>
      </c>
      <c r="I51" s="24">
        <f t="shared" si="26"/>
        <v>0.13059998711460921</v>
      </c>
      <c r="J51" s="24">
        <f t="shared" si="27"/>
        <v>0.15463118593552397</v>
      </c>
      <c r="K51" s="3"/>
      <c r="L51" s="4">
        <f t="shared" si="28"/>
        <v>92.851069963005742</v>
      </c>
      <c r="M51" s="4">
        <f t="shared" si="29"/>
        <v>357.78253618771407</v>
      </c>
      <c r="N51" s="24">
        <f t="shared" si="30"/>
        <v>0.10761147516409095</v>
      </c>
      <c r="O51" s="24">
        <f t="shared" si="31"/>
        <v>0.13491684754231267</v>
      </c>
      <c r="P51" s="3"/>
      <c r="Q51" s="4">
        <f t="shared" si="32"/>
        <v>92.095905991528028</v>
      </c>
      <c r="R51" s="4">
        <f t="shared" si="33"/>
        <v>354.38224375313399</v>
      </c>
      <c r="S51" s="24">
        <f t="shared" si="34"/>
        <v>9.8603196845139324E-2</v>
      </c>
      <c r="T51" s="24">
        <f t="shared" si="35"/>
        <v>0.12413082871731639</v>
      </c>
      <c r="U51" s="3"/>
      <c r="V51" s="4">
        <f t="shared" si="36"/>
        <v>91.610235357624049</v>
      </c>
      <c r="W51" s="4">
        <f t="shared" si="37"/>
        <v>352.24502612939955</v>
      </c>
      <c r="X51" s="24">
        <f t="shared" si="38"/>
        <v>9.2809678606990936E-2</v>
      </c>
      <c r="Y51" s="25">
        <f t="shared" si="39"/>
        <v>0.11735139137002236</v>
      </c>
      <c r="Z51" s="23"/>
      <c r="AA51" s="23"/>
      <c r="AB51" s="23"/>
      <c r="AC51" s="23"/>
      <c r="AD51" s="23"/>
      <c r="AF51" s="5"/>
      <c r="AG51" s="4">
        <f t="shared" si="4"/>
        <v>-0.80468727848688804</v>
      </c>
      <c r="AH51" s="4">
        <f t="shared" si="5"/>
        <v>-2.8845712839119484</v>
      </c>
      <c r="AI51" s="4">
        <f t="shared" si="0"/>
        <v>91.291218713041147</v>
      </c>
      <c r="AJ51" s="4">
        <f t="shared" si="1"/>
        <v>351.49767246922204</v>
      </c>
      <c r="AK51" s="24">
        <f t="shared" si="6"/>
        <v>8.9004159764298568E-2</v>
      </c>
      <c r="AL51" s="24">
        <f t="shared" si="7"/>
        <v>0.11498072155185421</v>
      </c>
      <c r="AM51" s="3"/>
      <c r="AN51" s="4">
        <f t="shared" si="8"/>
        <v>-0.90619676577326347</v>
      </c>
      <c r="AO51" s="4">
        <f t="shared" si="9"/>
        <v>-4.0803509214961036</v>
      </c>
      <c r="AP51" s="4">
        <f t="shared" si="2"/>
        <v>91.189709225754768</v>
      </c>
      <c r="AQ51" s="4">
        <f t="shared" si="3"/>
        <v>350.30189283163787</v>
      </c>
      <c r="AR51" s="24">
        <f t="shared" si="10"/>
        <v>8.7793262862397359E-2</v>
      </c>
      <c r="AS51" s="24">
        <f t="shared" si="11"/>
        <v>0.11118760612732077</v>
      </c>
      <c r="AT51" s="3"/>
      <c r="AU51" s="24">
        <f t="shared" si="12"/>
        <v>-0.9954695727465418</v>
      </c>
      <c r="AV51" s="24">
        <f t="shared" si="13"/>
        <v>-4.0803509214961036</v>
      </c>
      <c r="AW51" s="24">
        <f t="shared" si="14"/>
        <v>91.100436418781484</v>
      </c>
      <c r="AX51" s="24">
        <f t="shared" si="15"/>
        <v>350.30189283163787</v>
      </c>
      <c r="AY51" s="24">
        <f t="shared" si="16"/>
        <v>8.6728336141971688E-2</v>
      </c>
      <c r="AZ51" s="24">
        <f t="shared" si="17"/>
        <v>0.11118760612732077</v>
      </c>
      <c r="BA51" s="24"/>
      <c r="BB51" s="24">
        <f t="shared" si="18"/>
        <v>-1.1656095213695523</v>
      </c>
      <c r="BC51" s="24">
        <f t="shared" si="19"/>
        <v>-5.1293222969626777</v>
      </c>
      <c r="BD51" s="24">
        <f t="shared" si="20"/>
        <v>90.930296470158481</v>
      </c>
      <c r="BE51" s="24">
        <f t="shared" si="21"/>
        <v>349.25292145617129</v>
      </c>
      <c r="BF51" s="24">
        <f t="shared" si="22"/>
        <v>8.4698753073583238E-2</v>
      </c>
      <c r="BG51" s="25">
        <f t="shared" si="23"/>
        <v>0.10786017908381061</v>
      </c>
    </row>
    <row r="52" spans="1:59" x14ac:dyDescent="0.35">
      <c r="A52" s="7">
        <v>43903</v>
      </c>
      <c r="B52" s="3">
        <v>50</v>
      </c>
      <c r="C52" s="4">
        <v>89.25</v>
      </c>
      <c r="D52" s="8">
        <v>336.3</v>
      </c>
      <c r="F52" s="5"/>
      <c r="G52" s="4">
        <f t="shared" si="24"/>
        <v>92.588557535854164</v>
      </c>
      <c r="H52" s="4">
        <f t="shared" si="25"/>
        <v>354.24798509293919</v>
      </c>
      <c r="I52" s="24">
        <f t="shared" si="26"/>
        <v>3.7406807124416408E-2</v>
      </c>
      <c r="J52" s="24">
        <f t="shared" si="27"/>
        <v>5.3368971433063267E-2</v>
      </c>
      <c r="K52" s="3"/>
      <c r="L52" s="4">
        <f t="shared" si="28"/>
        <v>89.242641977803444</v>
      </c>
      <c r="M52" s="4">
        <f t="shared" si="29"/>
        <v>340.76952171262843</v>
      </c>
      <c r="N52" s="24">
        <f t="shared" si="30"/>
        <v>8.2442825731716301E-5</v>
      </c>
      <c r="O52" s="24">
        <f t="shared" si="31"/>
        <v>1.3290281631366103E-2</v>
      </c>
      <c r="P52" s="3"/>
      <c r="Q52" s="4">
        <f t="shared" si="32"/>
        <v>87.136362396611204</v>
      </c>
      <c r="R52" s="4">
        <f t="shared" si="33"/>
        <v>330.90289750125362</v>
      </c>
      <c r="S52" s="24">
        <f t="shared" si="34"/>
        <v>2.3682214043571938E-2</v>
      </c>
      <c r="T52" s="24">
        <f t="shared" si="35"/>
        <v>1.6048476059311305E-2</v>
      </c>
      <c r="U52" s="3"/>
      <c r="V52" s="4">
        <f t="shared" si="36"/>
        <v>85.386047071524814</v>
      </c>
      <c r="W52" s="4">
        <f t="shared" si="37"/>
        <v>322.64900522587993</v>
      </c>
      <c r="X52" s="24">
        <f t="shared" si="38"/>
        <v>4.329359023501609E-2</v>
      </c>
      <c r="Y52" s="25">
        <f t="shared" si="39"/>
        <v>4.0591718031876535E-2</v>
      </c>
      <c r="Z52" s="23"/>
      <c r="AA52" s="23"/>
      <c r="AB52" s="23"/>
      <c r="AC52" s="23"/>
      <c r="AD52" s="23"/>
      <c r="AF52" s="5"/>
      <c r="AG52" s="4">
        <f t="shared" si="4"/>
        <v>-1.6356585417728753</v>
      </c>
      <c r="AH52" s="4">
        <f t="shared" si="5"/>
        <v>-7.0035262775056335</v>
      </c>
      <c r="AI52" s="4">
        <f t="shared" si="0"/>
        <v>85.500703854838335</v>
      </c>
      <c r="AJ52" s="4">
        <f t="shared" si="1"/>
        <v>323.89937122374801</v>
      </c>
      <c r="AK52" s="24">
        <f t="shared" si="6"/>
        <v>4.2008920393968238E-2</v>
      </c>
      <c r="AL52" s="24">
        <f t="shared" si="7"/>
        <v>3.6873710307023508E-2</v>
      </c>
      <c r="AM52" s="3"/>
      <c r="AN52" s="4">
        <f t="shared" si="8"/>
        <v>-2.5275354974306876</v>
      </c>
      <c r="AO52" s="4">
        <f t="shared" si="9"/>
        <v>-11.839949053649811</v>
      </c>
      <c r="AP52" s="4">
        <f t="shared" si="2"/>
        <v>84.608826899180514</v>
      </c>
      <c r="AQ52" s="4">
        <f t="shared" si="3"/>
        <v>319.06294844760379</v>
      </c>
      <c r="AR52" s="24">
        <f t="shared" si="10"/>
        <v>5.2001939504980242E-2</v>
      </c>
      <c r="AS52" s="24">
        <f t="shared" si="11"/>
        <v>5.1254985288124361E-2</v>
      </c>
      <c r="AT52" s="3"/>
      <c r="AU52" s="24">
        <f t="shared" si="12"/>
        <v>-3.3739139860487111</v>
      </c>
      <c r="AV52" s="24">
        <f t="shared" si="13"/>
        <v>-11.839949053649811</v>
      </c>
      <c r="AW52" s="24">
        <f t="shared" si="14"/>
        <v>83.762448410562499</v>
      </c>
      <c r="AX52" s="24">
        <f t="shared" si="15"/>
        <v>319.06294844760379</v>
      </c>
      <c r="AY52" s="24">
        <f t="shared" si="16"/>
        <v>6.1485171870448191E-2</v>
      </c>
      <c r="AZ52" s="24">
        <f t="shared" si="17"/>
        <v>5.1254985288124361E-2</v>
      </c>
      <c r="BA52" s="24"/>
      <c r="BB52" s="24">
        <f t="shared" si="18"/>
        <v>-4.2007567802073691</v>
      </c>
      <c r="BC52" s="24">
        <f t="shared" si="19"/>
        <v>-19.809341460896835</v>
      </c>
      <c r="BD52" s="24">
        <f t="shared" si="20"/>
        <v>82.935605616403834</v>
      </c>
      <c r="BE52" s="24">
        <f t="shared" si="21"/>
        <v>311.09355604035676</v>
      </c>
      <c r="BF52" s="24">
        <f t="shared" si="22"/>
        <v>7.0749516903038281E-2</v>
      </c>
      <c r="BG52" s="25">
        <f t="shared" si="23"/>
        <v>7.4952256793467883E-2</v>
      </c>
    </row>
    <row r="53" spans="1:59" x14ac:dyDescent="0.35">
      <c r="A53" s="7">
        <v>43906</v>
      </c>
      <c r="B53" s="3">
        <v>51</v>
      </c>
      <c r="C53" s="4">
        <v>84.46</v>
      </c>
      <c r="D53" s="8">
        <v>298.83999999999997</v>
      </c>
      <c r="F53" s="5"/>
      <c r="G53" s="4">
        <f t="shared" si="24"/>
        <v>91.920846028683343</v>
      </c>
      <c r="H53" s="4">
        <f t="shared" si="25"/>
        <v>350.65838807435136</v>
      </c>
      <c r="I53" s="24">
        <f t="shared" si="26"/>
        <v>8.8335851630160431E-2</v>
      </c>
      <c r="J53" s="24">
        <f t="shared" si="27"/>
        <v>0.17339843419338574</v>
      </c>
      <c r="K53" s="3"/>
      <c r="L53" s="4">
        <f t="shared" si="28"/>
        <v>89.245585186682064</v>
      </c>
      <c r="M53" s="4">
        <f t="shared" si="29"/>
        <v>338.98171302757703</v>
      </c>
      <c r="N53" s="24">
        <f t="shared" si="30"/>
        <v>5.666096598013344E-2</v>
      </c>
      <c r="O53" s="24">
        <f t="shared" si="31"/>
        <v>0.13432510048044793</v>
      </c>
      <c r="P53" s="3"/>
      <c r="Q53" s="4">
        <f t="shared" si="32"/>
        <v>88.404544958644479</v>
      </c>
      <c r="R53" s="4">
        <f t="shared" si="33"/>
        <v>334.14115900050149</v>
      </c>
      <c r="S53" s="24">
        <f t="shared" si="34"/>
        <v>4.6703113410424879E-2</v>
      </c>
      <c r="T53" s="24">
        <f t="shared" si="35"/>
        <v>0.11812728885189906</v>
      </c>
      <c r="U53" s="3"/>
      <c r="V53" s="4">
        <f t="shared" si="36"/>
        <v>88.477209414304966</v>
      </c>
      <c r="W53" s="4">
        <f t="shared" si="37"/>
        <v>333.56980104517601</v>
      </c>
      <c r="X53" s="24">
        <f t="shared" si="38"/>
        <v>4.7563455059258491E-2</v>
      </c>
      <c r="Y53" s="25">
        <f t="shared" si="39"/>
        <v>0.11621536957962801</v>
      </c>
      <c r="Z53" s="23"/>
      <c r="AA53" s="23"/>
      <c r="AB53" s="23"/>
      <c r="AC53" s="23"/>
      <c r="AD53" s="23"/>
      <c r="AF53" s="5"/>
      <c r="AG53" s="4">
        <f t="shared" si="4"/>
        <v>-1.0548903210116454</v>
      </c>
      <c r="AH53" s="4">
        <f t="shared" si="5"/>
        <v>-4.9551687221549336</v>
      </c>
      <c r="AI53" s="4">
        <f t="shared" si="0"/>
        <v>87.349654637632838</v>
      </c>
      <c r="AJ53" s="4">
        <f t="shared" si="1"/>
        <v>329.18599027834654</v>
      </c>
      <c r="AK53" s="24">
        <f t="shared" si="6"/>
        <v>3.4213291944504433E-2</v>
      </c>
      <c r="AL53" s="24">
        <f t="shared" si="7"/>
        <v>0.1015459452494531</v>
      </c>
      <c r="AM53" s="3"/>
      <c r="AN53" s="4">
        <f t="shared" si="8"/>
        <v>-1.0092482736451025</v>
      </c>
      <c r="AO53" s="4">
        <f t="shared" si="9"/>
        <v>-5.808664832490738</v>
      </c>
      <c r="AP53" s="4">
        <f t="shared" si="2"/>
        <v>87.39529668499938</v>
      </c>
      <c r="AQ53" s="4">
        <f t="shared" si="3"/>
        <v>328.33249416801073</v>
      </c>
      <c r="AR53" s="24">
        <f t="shared" si="10"/>
        <v>3.4753690326774646E-2</v>
      </c>
      <c r="AS53" s="24">
        <f t="shared" si="11"/>
        <v>9.8689914897640049E-2</v>
      </c>
      <c r="AT53" s="3"/>
      <c r="AU53" s="24">
        <f t="shared" si="12"/>
        <v>-0.58865605719951974</v>
      </c>
      <c r="AV53" s="24">
        <f t="shared" si="13"/>
        <v>-5.808664832490738</v>
      </c>
      <c r="AW53" s="24">
        <f t="shared" si="14"/>
        <v>87.815888901444964</v>
      </c>
      <c r="AX53" s="24">
        <f t="shared" si="15"/>
        <v>328.33249416801073</v>
      </c>
      <c r="AY53" s="24">
        <f t="shared" si="16"/>
        <v>3.9733470298898538E-2</v>
      </c>
      <c r="AZ53" s="24">
        <f t="shared" si="17"/>
        <v>9.8689914897640049E-2</v>
      </c>
      <c r="BA53" s="24"/>
      <c r="BB53" s="24">
        <f t="shared" si="18"/>
        <v>0.17439469358514603</v>
      </c>
      <c r="BC53" s="24">
        <f t="shared" si="19"/>
        <v>-1.3712590927810702</v>
      </c>
      <c r="BD53" s="24">
        <f t="shared" si="20"/>
        <v>88.578939652229622</v>
      </c>
      <c r="BE53" s="24">
        <f t="shared" si="21"/>
        <v>332.7698999077204</v>
      </c>
      <c r="BF53" s="24">
        <f t="shared" si="22"/>
        <v>4.8767933367625242E-2</v>
      </c>
      <c r="BG53" s="25">
        <f t="shared" si="23"/>
        <v>0.11353868259844876</v>
      </c>
    </row>
    <row r="54" spans="1:59" x14ac:dyDescent="0.35">
      <c r="A54" s="7">
        <v>43907</v>
      </c>
      <c r="B54" s="3">
        <v>52</v>
      </c>
      <c r="C54" s="4">
        <v>90.39</v>
      </c>
      <c r="D54" s="8">
        <v>319.75</v>
      </c>
      <c r="F54" s="5"/>
      <c r="G54" s="4">
        <f t="shared" si="24"/>
        <v>90.42867682294667</v>
      </c>
      <c r="H54" s="4">
        <f t="shared" si="25"/>
        <v>340.29471045948105</v>
      </c>
      <c r="I54" s="24">
        <f t="shared" si="26"/>
        <v>4.2788829457539144E-4</v>
      </c>
      <c r="J54" s="24">
        <f t="shared" si="27"/>
        <v>6.4252417386961858E-2</v>
      </c>
      <c r="K54" s="3"/>
      <c r="L54" s="4">
        <f t="shared" si="28"/>
        <v>87.33135111200923</v>
      </c>
      <c r="M54" s="4">
        <f t="shared" si="29"/>
        <v>322.92502781654622</v>
      </c>
      <c r="N54" s="24">
        <f t="shared" si="30"/>
        <v>3.383835477365605E-2</v>
      </c>
      <c r="O54" s="24">
        <f t="shared" si="31"/>
        <v>9.9297195200819983E-3</v>
      </c>
      <c r="P54" s="3"/>
      <c r="Q54" s="4">
        <f t="shared" si="32"/>
        <v>86.037817983457785</v>
      </c>
      <c r="R54" s="4">
        <f t="shared" si="33"/>
        <v>312.96046360020057</v>
      </c>
      <c r="S54" s="24">
        <f t="shared" si="34"/>
        <v>4.8148932587036349E-2</v>
      </c>
      <c r="T54" s="24">
        <f t="shared" si="35"/>
        <v>2.123389022611237E-2</v>
      </c>
      <c r="U54" s="3"/>
      <c r="V54" s="4">
        <f t="shared" si="36"/>
        <v>85.263441882860988</v>
      </c>
      <c r="W54" s="4">
        <f t="shared" si="37"/>
        <v>305.78596020903518</v>
      </c>
      <c r="X54" s="24">
        <f t="shared" si="38"/>
        <v>5.6715987577597216E-2</v>
      </c>
      <c r="Y54" s="25">
        <f t="shared" si="39"/>
        <v>4.3671742895902484E-2</v>
      </c>
      <c r="Z54" s="23"/>
      <c r="AA54" s="23"/>
      <c r="AB54" s="23"/>
      <c r="AC54" s="23"/>
      <c r="AD54" s="23"/>
      <c r="AF54" s="5"/>
      <c r="AG54" s="4">
        <f t="shared" si="4"/>
        <v>-1.3172576518466552</v>
      </c>
      <c r="AH54" s="4">
        <f t="shared" si="5"/>
        <v>-8.2002740577841315</v>
      </c>
      <c r="AI54" s="4">
        <f t="shared" si="0"/>
        <v>84.720560331611125</v>
      </c>
      <c r="AJ54" s="4">
        <f t="shared" si="1"/>
        <v>304.76018954241641</v>
      </c>
      <c r="AK54" s="24">
        <f t="shared" si="6"/>
        <v>6.2721978851519811E-2</v>
      </c>
      <c r="AL54" s="24">
        <f t="shared" si="7"/>
        <v>4.6879782510034676E-2</v>
      </c>
      <c r="AM54" s="3"/>
      <c r="AN54" s="4">
        <f t="shared" si="8"/>
        <v>-1.552239754261739</v>
      </c>
      <c r="AO54" s="4">
        <f t="shared" si="9"/>
        <v>-11.95747705961481</v>
      </c>
      <c r="AP54" s="4">
        <f t="shared" si="2"/>
        <v>84.485578229196051</v>
      </c>
      <c r="AQ54" s="4">
        <f t="shared" si="3"/>
        <v>301.00298654058577</v>
      </c>
      <c r="AR54" s="24">
        <f t="shared" si="10"/>
        <v>6.5321625963092711E-2</v>
      </c>
      <c r="AS54" s="24">
        <f t="shared" si="11"/>
        <v>5.863022192154569E-2</v>
      </c>
      <c r="AT54" s="3"/>
      <c r="AU54" s="24">
        <f t="shared" si="12"/>
        <v>-1.6554986079918241</v>
      </c>
      <c r="AV54" s="24">
        <f t="shared" si="13"/>
        <v>-11.95747705961481</v>
      </c>
      <c r="AW54" s="24">
        <f t="shared" si="14"/>
        <v>84.382319375465954</v>
      </c>
      <c r="AX54" s="24">
        <f t="shared" si="15"/>
        <v>301.00298654058577</v>
      </c>
      <c r="AY54" s="24">
        <f t="shared" si="16"/>
        <v>6.6463996288682894E-2</v>
      </c>
      <c r="AZ54" s="24">
        <f t="shared" si="17"/>
        <v>5.863022192154569E-2</v>
      </c>
      <c r="BA54" s="24"/>
      <c r="BB54" s="24">
        <f t="shared" si="18"/>
        <v>-1.858502641432326</v>
      </c>
      <c r="BC54" s="24">
        <f t="shared" si="19"/>
        <v>-17.218808138796948</v>
      </c>
      <c r="BD54" s="24">
        <f t="shared" si="20"/>
        <v>84.179315342025461</v>
      </c>
      <c r="BE54" s="24">
        <f t="shared" si="21"/>
        <v>295.74165546140364</v>
      </c>
      <c r="BF54" s="24">
        <f t="shared" si="22"/>
        <v>6.8709864564382564E-2</v>
      </c>
      <c r="BG54" s="25">
        <f t="shared" si="23"/>
        <v>7.5084736633608637E-2</v>
      </c>
    </row>
    <row r="55" spans="1:59" x14ac:dyDescent="0.35">
      <c r="A55" s="7">
        <v>43908</v>
      </c>
      <c r="B55" s="3">
        <v>53</v>
      </c>
      <c r="C55" s="4">
        <v>91.5</v>
      </c>
      <c r="D55" s="8">
        <v>315.47000000000003</v>
      </c>
      <c r="F55" s="5"/>
      <c r="G55" s="4">
        <f t="shared" si="24"/>
        <v>90.420941458357348</v>
      </c>
      <c r="H55" s="4">
        <f t="shared" si="25"/>
        <v>336.18576836758484</v>
      </c>
      <c r="I55" s="24">
        <f t="shared" si="26"/>
        <v>1.1792989526149206E-2</v>
      </c>
      <c r="J55" s="24">
        <f t="shared" si="27"/>
        <v>6.5666365637254934E-2</v>
      </c>
      <c r="K55" s="3"/>
      <c r="L55" s="4">
        <f t="shared" si="28"/>
        <v>88.554810667205544</v>
      </c>
      <c r="M55" s="4">
        <f t="shared" si="29"/>
        <v>321.65501668992772</v>
      </c>
      <c r="N55" s="24">
        <f t="shared" si="30"/>
        <v>3.2187861560595145E-2</v>
      </c>
      <c r="O55" s="24">
        <f t="shared" si="31"/>
        <v>1.9605720638817294E-2</v>
      </c>
      <c r="P55" s="3"/>
      <c r="Q55" s="4">
        <f t="shared" si="32"/>
        <v>88.649127193383123</v>
      </c>
      <c r="R55" s="4">
        <f t="shared" si="33"/>
        <v>317.03418544008025</v>
      </c>
      <c r="S55" s="24">
        <f t="shared" si="34"/>
        <v>3.1157079853736364E-2</v>
      </c>
      <c r="T55" s="24">
        <f t="shared" si="35"/>
        <v>4.9582700100809047E-3</v>
      </c>
      <c r="U55" s="3"/>
      <c r="V55" s="4">
        <f t="shared" si="36"/>
        <v>89.36468837657219</v>
      </c>
      <c r="W55" s="4">
        <f t="shared" si="37"/>
        <v>316.95719204180705</v>
      </c>
      <c r="X55" s="24">
        <f t="shared" si="38"/>
        <v>2.3336739053855853E-2</v>
      </c>
      <c r="Y55" s="25">
        <f t="shared" si="39"/>
        <v>4.7142106755223012E-3</v>
      </c>
      <c r="Z55" s="23"/>
      <c r="AA55" s="23"/>
      <c r="AB55" s="23"/>
      <c r="AC55" s="23"/>
      <c r="AD55" s="23"/>
      <c r="AF55" s="5"/>
      <c r="AG55" s="4">
        <f t="shared" si="4"/>
        <v>-0.53154427949225658</v>
      </c>
      <c r="AH55" s="4">
        <f t="shared" si="5"/>
        <v>-5.7454748782513692</v>
      </c>
      <c r="AI55" s="4">
        <f t="shared" si="0"/>
        <v>88.117582913890871</v>
      </c>
      <c r="AJ55" s="4">
        <f t="shared" si="1"/>
        <v>311.28871056182891</v>
      </c>
      <c r="AK55" s="24">
        <f t="shared" si="6"/>
        <v>3.6966306952012341E-2</v>
      </c>
      <c r="AL55" s="24">
        <f t="shared" si="7"/>
        <v>1.3254158678071195E-2</v>
      </c>
      <c r="AM55" s="3"/>
      <c r="AN55" s="4">
        <f t="shared" si="8"/>
        <v>0.11317983141309196</v>
      </c>
      <c r="AO55" s="4">
        <f t="shared" si="9"/>
        <v>-5.5449974998170131</v>
      </c>
      <c r="AP55" s="4">
        <f t="shared" si="2"/>
        <v>88.762307024796215</v>
      </c>
      <c r="AQ55" s="4">
        <f t="shared" si="3"/>
        <v>311.48918794026326</v>
      </c>
      <c r="AR55" s="24">
        <f t="shared" si="10"/>
        <v>2.992014180550585E-2</v>
      </c>
      <c r="AS55" s="24">
        <f t="shared" si="11"/>
        <v>1.2618670744402836E-2</v>
      </c>
      <c r="AT55" s="3"/>
      <c r="AU55" s="24">
        <f t="shared" si="12"/>
        <v>0.90458608275847285</v>
      </c>
      <c r="AV55" s="24">
        <f t="shared" si="13"/>
        <v>-5.5449974998170131</v>
      </c>
      <c r="AW55" s="24">
        <f t="shared" si="14"/>
        <v>89.553713276141593</v>
      </c>
      <c r="AX55" s="24">
        <f t="shared" si="15"/>
        <v>311.48918794026326</v>
      </c>
      <c r="AY55" s="24">
        <f t="shared" si="16"/>
        <v>2.1270893156922478E-2</v>
      </c>
      <c r="AZ55" s="24">
        <f t="shared" si="17"/>
        <v>1.2618670744402836E-2</v>
      </c>
      <c r="BA55" s="24"/>
      <c r="BB55" s="24">
        <f t="shared" si="18"/>
        <v>1.7173468396538054</v>
      </c>
      <c r="BC55" s="24">
        <f t="shared" si="19"/>
        <v>-0.18478415585564356</v>
      </c>
      <c r="BD55" s="24">
        <f t="shared" si="20"/>
        <v>90.366474033036923</v>
      </c>
      <c r="BE55" s="24">
        <f t="shared" si="21"/>
        <v>316.8494012842246</v>
      </c>
      <c r="BF55" s="24">
        <f t="shared" si="22"/>
        <v>1.2388261934022702E-2</v>
      </c>
      <c r="BG55" s="25">
        <f t="shared" si="23"/>
        <v>4.3725276071403633E-3</v>
      </c>
    </row>
    <row r="56" spans="1:59" x14ac:dyDescent="0.35">
      <c r="A56" s="7">
        <v>43909</v>
      </c>
      <c r="B56" s="3">
        <v>54</v>
      </c>
      <c r="C56" s="4">
        <v>94.05</v>
      </c>
      <c r="D56" s="8">
        <v>332.03</v>
      </c>
      <c r="F56" s="5"/>
      <c r="G56" s="4">
        <f t="shared" si="24"/>
        <v>90.636753166685878</v>
      </c>
      <c r="H56" s="4">
        <f t="shared" si="25"/>
        <v>332.04261469406788</v>
      </c>
      <c r="I56" s="24">
        <f t="shared" si="26"/>
        <v>3.6291832358470166E-2</v>
      </c>
      <c r="J56" s="24">
        <f t="shared" si="27"/>
        <v>3.7992633400314388E-5</v>
      </c>
      <c r="K56" s="3"/>
      <c r="L56" s="4">
        <f t="shared" si="28"/>
        <v>89.732886400323324</v>
      </c>
      <c r="M56" s="4">
        <f t="shared" si="29"/>
        <v>319.18101001395667</v>
      </c>
      <c r="N56" s="24">
        <f t="shared" si="30"/>
        <v>4.5902324292149639E-2</v>
      </c>
      <c r="O56" s="24">
        <f t="shared" si="31"/>
        <v>3.8698280233844258E-2</v>
      </c>
      <c r="P56" s="3"/>
      <c r="Q56" s="4">
        <f t="shared" si="32"/>
        <v>90.359650877353246</v>
      </c>
      <c r="R56" s="4">
        <f t="shared" si="33"/>
        <v>316.09567417603211</v>
      </c>
      <c r="S56" s="24">
        <f t="shared" si="34"/>
        <v>3.9238161856956416E-2</v>
      </c>
      <c r="T56" s="24">
        <f t="shared" si="35"/>
        <v>4.7990620799228591E-2</v>
      </c>
      <c r="U56" s="3"/>
      <c r="V56" s="4">
        <f t="shared" si="36"/>
        <v>91.072937675314435</v>
      </c>
      <c r="W56" s="4">
        <f t="shared" si="37"/>
        <v>315.76743840836144</v>
      </c>
      <c r="X56" s="24">
        <f t="shared" si="38"/>
        <v>3.1654038539984712E-2</v>
      </c>
      <c r="Y56" s="25">
        <f t="shared" si="39"/>
        <v>4.8979193421192453E-2</v>
      </c>
      <c r="Z56" s="23"/>
      <c r="AA56" s="23"/>
      <c r="AB56" s="23"/>
      <c r="AC56" s="23"/>
      <c r="AD56" s="23"/>
      <c r="AF56" s="5"/>
      <c r="AG56" s="4">
        <f t="shared" si="4"/>
        <v>-8.3130686799780584E-2</v>
      </c>
      <c r="AH56" s="4">
        <f t="shared" si="5"/>
        <v>-4.7840821554107249</v>
      </c>
      <c r="AI56" s="4">
        <f t="shared" si="0"/>
        <v>90.27652019055347</v>
      </c>
      <c r="AJ56" s="4">
        <f t="shared" si="1"/>
        <v>311.31159202062139</v>
      </c>
      <c r="AK56" s="24">
        <f t="shared" si="6"/>
        <v>4.0122060706502156E-2</v>
      </c>
      <c r="AL56" s="24">
        <f t="shared" si="7"/>
        <v>6.2399204829017209E-2</v>
      </c>
      <c r="AM56" s="3"/>
      <c r="AN56" s="4">
        <f t="shared" si="8"/>
        <v>0.7521173724359046</v>
      </c>
      <c r="AO56" s="4">
        <f t="shared" si="9"/>
        <v>-3.7024030055094657</v>
      </c>
      <c r="AP56" s="4">
        <f t="shared" si="2"/>
        <v>91.111768249789151</v>
      </c>
      <c r="AQ56" s="4">
        <f t="shared" si="3"/>
        <v>312.39327117052267</v>
      </c>
      <c r="AR56" s="24">
        <f t="shared" si="10"/>
        <v>3.1241166934724576E-2</v>
      </c>
      <c r="AS56" s="24">
        <f t="shared" si="11"/>
        <v>5.9141429477689689E-2</v>
      </c>
      <c r="AT56" s="3"/>
      <c r="AU56" s="24">
        <f t="shared" si="12"/>
        <v>1.3881486434854631</v>
      </c>
      <c r="AV56" s="24">
        <f t="shared" si="13"/>
        <v>-3.7024030055094657</v>
      </c>
      <c r="AW56" s="24">
        <f t="shared" si="14"/>
        <v>91.747799520838711</v>
      </c>
      <c r="AX56" s="24">
        <f t="shared" si="15"/>
        <v>312.39327117052267</v>
      </c>
      <c r="AY56" s="24">
        <f t="shared" si="16"/>
        <v>2.4478473994272044E-2</v>
      </c>
      <c r="AZ56" s="24">
        <f t="shared" si="17"/>
        <v>5.9141429477689689E-2</v>
      </c>
      <c r="BA56" s="24"/>
      <c r="BB56" s="24">
        <f t="shared" si="18"/>
        <v>1.7118883151068598</v>
      </c>
      <c r="BC56" s="24">
        <f t="shared" si="19"/>
        <v>-0.78776584240964487</v>
      </c>
      <c r="BD56" s="24">
        <f t="shared" si="20"/>
        <v>92.071539192460108</v>
      </c>
      <c r="BE56" s="24">
        <f t="shared" si="21"/>
        <v>315.30790833362244</v>
      </c>
      <c r="BF56" s="24">
        <f t="shared" si="22"/>
        <v>2.1036265896224236E-2</v>
      </c>
      <c r="BG56" s="25">
        <f t="shared" si="23"/>
        <v>5.0363195091942106E-2</v>
      </c>
    </row>
    <row r="57" spans="1:59" x14ac:dyDescent="0.35">
      <c r="A57" s="7">
        <v>43910</v>
      </c>
      <c r="B57" s="3">
        <v>55</v>
      </c>
      <c r="C57" s="4">
        <v>92.3</v>
      </c>
      <c r="D57" s="8">
        <v>332.83</v>
      </c>
      <c r="F57" s="5"/>
      <c r="G57" s="4">
        <f t="shared" si="24"/>
        <v>91.319402533348708</v>
      </c>
      <c r="H57" s="4">
        <f t="shared" si="25"/>
        <v>332.04009175525431</v>
      </c>
      <c r="I57" s="24">
        <f t="shared" si="26"/>
        <v>1.0624024557435423E-2</v>
      </c>
      <c r="J57" s="24">
        <f t="shared" si="27"/>
        <v>2.3733084299662737E-3</v>
      </c>
      <c r="K57" s="3"/>
      <c r="L57" s="4">
        <f t="shared" si="28"/>
        <v>91.459731840193996</v>
      </c>
      <c r="M57" s="4">
        <f t="shared" si="29"/>
        <v>324.32060600837394</v>
      </c>
      <c r="N57" s="24">
        <f t="shared" si="30"/>
        <v>9.103663703206949E-3</v>
      </c>
      <c r="O57" s="24">
        <f t="shared" si="31"/>
        <v>2.556678782449311E-2</v>
      </c>
      <c r="P57" s="3"/>
      <c r="Q57" s="4">
        <f t="shared" si="32"/>
        <v>92.573860350941302</v>
      </c>
      <c r="R57" s="4">
        <f t="shared" si="33"/>
        <v>325.65626967041283</v>
      </c>
      <c r="S57" s="24">
        <f t="shared" si="34"/>
        <v>2.9670677241744894E-3</v>
      </c>
      <c r="T57" s="24">
        <f t="shared" si="35"/>
        <v>2.1553737131830539E-2</v>
      </c>
      <c r="U57" s="3"/>
      <c r="V57" s="4">
        <f t="shared" si="36"/>
        <v>93.454587535062871</v>
      </c>
      <c r="W57" s="4">
        <f t="shared" si="37"/>
        <v>328.77748768167226</v>
      </c>
      <c r="X57" s="24">
        <f t="shared" si="38"/>
        <v>1.2509074052685519E-2</v>
      </c>
      <c r="Y57" s="25">
        <f t="shared" si="39"/>
        <v>1.2175922598106327E-2</v>
      </c>
      <c r="Z57" s="23"/>
      <c r="AA57" s="23"/>
      <c r="AB57" s="23"/>
      <c r="AC57" s="23"/>
      <c r="AD57" s="23"/>
      <c r="AF57" s="5"/>
      <c r="AG57" s="4">
        <f t="shared" si="4"/>
        <v>0.37633734527778678</v>
      </c>
      <c r="AH57" s="4">
        <f t="shared" si="5"/>
        <v>-1.9151466254524356</v>
      </c>
      <c r="AI57" s="4">
        <f t="shared" si="0"/>
        <v>92.950197696219092</v>
      </c>
      <c r="AJ57" s="4">
        <f t="shared" si="1"/>
        <v>323.74112304496037</v>
      </c>
      <c r="AK57" s="24">
        <f t="shared" si="6"/>
        <v>7.0443954086575862E-3</v>
      </c>
      <c r="AL57" s="24">
        <f t="shared" si="7"/>
        <v>2.7307865742389838E-2</v>
      </c>
      <c r="AM57" s="3"/>
      <c r="AN57" s="4">
        <f t="shared" si="8"/>
        <v>1.3369542128967653</v>
      </c>
      <c r="AO57" s="4">
        <f t="shared" si="9"/>
        <v>1.6027963944466093</v>
      </c>
      <c r="AP57" s="4">
        <f t="shared" si="2"/>
        <v>93.910814563838073</v>
      </c>
      <c r="AQ57" s="4">
        <f t="shared" si="3"/>
        <v>327.25906606485944</v>
      </c>
      <c r="AR57" s="24">
        <f t="shared" si="10"/>
        <v>1.7451945437032244E-2</v>
      </c>
      <c r="AS57" s="24">
        <f t="shared" si="11"/>
        <v>1.6738076300635594E-2</v>
      </c>
      <c r="AT57" s="3"/>
      <c r="AU57" s="24">
        <f t="shared" si="12"/>
        <v>1.883785141547019</v>
      </c>
      <c r="AV57" s="24">
        <f t="shared" si="13"/>
        <v>1.6027963944466093</v>
      </c>
      <c r="AW57" s="24">
        <f t="shared" si="14"/>
        <v>94.457645492488325</v>
      </c>
      <c r="AX57" s="24">
        <f t="shared" si="15"/>
        <v>327.25906606485944</v>
      </c>
      <c r="AY57" s="24">
        <f t="shared" si="16"/>
        <v>2.3376440872029555E-2</v>
      </c>
      <c r="AZ57" s="24">
        <f t="shared" si="17"/>
        <v>1.6738076300635594E-2</v>
      </c>
      <c r="BA57" s="24"/>
      <c r="BB57" s="24">
        <f t="shared" si="18"/>
        <v>2.113745241891817</v>
      </c>
      <c r="BC57" s="24">
        <f t="shared" si="19"/>
        <v>7.4909232270226482</v>
      </c>
      <c r="BD57" s="24">
        <f t="shared" si="20"/>
        <v>94.687605592833123</v>
      </c>
      <c r="BE57" s="24">
        <f t="shared" si="21"/>
        <v>333.1471928974355</v>
      </c>
      <c r="BF57" s="24">
        <f t="shared" si="22"/>
        <v>2.5867882912601576E-2</v>
      </c>
      <c r="BG57" s="25">
        <f t="shared" si="23"/>
        <v>9.5301774910770752E-4</v>
      </c>
    </row>
    <row r="58" spans="1:59" x14ac:dyDescent="0.35">
      <c r="A58" s="7">
        <v>43913</v>
      </c>
      <c r="B58" s="3">
        <v>56</v>
      </c>
      <c r="C58" s="4">
        <v>95.14</v>
      </c>
      <c r="D58" s="8">
        <v>360.27</v>
      </c>
      <c r="F58" s="5"/>
      <c r="G58" s="4">
        <f t="shared" si="24"/>
        <v>91.51552202667898</v>
      </c>
      <c r="H58" s="4">
        <f t="shared" si="25"/>
        <v>332.19807340420346</v>
      </c>
      <c r="I58" s="24">
        <f t="shared" si="26"/>
        <v>3.8096257865472154E-2</v>
      </c>
      <c r="J58" s="24">
        <f t="shared" si="27"/>
        <v>7.7919134526317838E-2</v>
      </c>
      <c r="K58" s="3"/>
      <c r="L58" s="4">
        <f t="shared" si="28"/>
        <v>91.795839104116396</v>
      </c>
      <c r="M58" s="4">
        <f t="shared" si="29"/>
        <v>327.72436360502434</v>
      </c>
      <c r="N58" s="24">
        <f t="shared" si="30"/>
        <v>3.5149893797389156E-2</v>
      </c>
      <c r="O58" s="24">
        <f t="shared" si="31"/>
        <v>9.0336792946888858E-2</v>
      </c>
      <c r="P58" s="3"/>
      <c r="Q58" s="4">
        <f t="shared" si="32"/>
        <v>92.409544140376511</v>
      </c>
      <c r="R58" s="4">
        <f t="shared" si="33"/>
        <v>329.96050786816511</v>
      </c>
      <c r="S58" s="24">
        <f t="shared" si="34"/>
        <v>2.8699346853305548E-2</v>
      </c>
      <c r="T58" s="24">
        <f t="shared" si="35"/>
        <v>8.4129936247355805E-2</v>
      </c>
      <c r="U58" s="3"/>
      <c r="V58" s="4">
        <f t="shared" si="36"/>
        <v>92.530917507012575</v>
      </c>
      <c r="W58" s="4">
        <f t="shared" si="37"/>
        <v>332.01949753633443</v>
      </c>
      <c r="X58" s="24">
        <f t="shared" si="38"/>
        <v>2.7423612497240128E-2</v>
      </c>
      <c r="Y58" s="25">
        <f t="shared" si="39"/>
        <v>7.8414806849489427E-2</v>
      </c>
      <c r="Z58" s="23"/>
      <c r="AA58" s="23"/>
      <c r="AB58" s="23"/>
      <c r="AC58" s="23"/>
      <c r="AD58" s="23"/>
      <c r="AF58" s="5"/>
      <c r="AG58" s="4">
        <f t="shared" si="4"/>
        <v>0.26820663410927115</v>
      </c>
      <c r="AH58" s="4">
        <f t="shared" si="5"/>
        <v>-0.67126966081149186</v>
      </c>
      <c r="AI58" s="4">
        <f t="shared" si="0"/>
        <v>92.677750774485787</v>
      </c>
      <c r="AJ58" s="4">
        <f t="shared" si="1"/>
        <v>329.28923820735361</v>
      </c>
      <c r="AK58" s="24">
        <f t="shared" si="6"/>
        <v>2.5880273549655386E-2</v>
      </c>
      <c r="AL58" s="24">
        <f t="shared" si="7"/>
        <v>8.599317676366719E-2</v>
      </c>
      <c r="AM58" s="3"/>
      <c r="AN58" s="4">
        <f t="shared" si="8"/>
        <v>0.73644604351214249</v>
      </c>
      <c r="AO58" s="4">
        <f t="shared" si="9"/>
        <v>2.6833731157688789</v>
      </c>
      <c r="AP58" s="4">
        <f t="shared" si="2"/>
        <v>93.145990183888657</v>
      </c>
      <c r="AQ58" s="4">
        <f t="shared" si="3"/>
        <v>332.64388098393397</v>
      </c>
      <c r="AR58" s="24">
        <f t="shared" si="10"/>
        <v>2.0958690520405127E-2</v>
      </c>
      <c r="AS58" s="24">
        <f t="shared" si="11"/>
        <v>7.6681708207916324E-2</v>
      </c>
      <c r="AT58" s="3"/>
      <c r="AU58" s="24">
        <f t="shared" si="12"/>
        <v>0.65492433027993258</v>
      </c>
      <c r="AV58" s="24">
        <f t="shared" si="13"/>
        <v>2.6833731157688789</v>
      </c>
      <c r="AW58" s="24">
        <f t="shared" si="14"/>
        <v>93.064468470656436</v>
      </c>
      <c r="AX58" s="24">
        <f t="shared" si="15"/>
        <v>332.64388098393397</v>
      </c>
      <c r="AY58" s="24">
        <f t="shared" si="16"/>
        <v>2.1815551075715412E-2</v>
      </c>
      <c r="AZ58" s="24">
        <f t="shared" si="17"/>
        <v>7.6681708207916324E-2</v>
      </c>
      <c r="BA58" s="24"/>
      <c r="BB58" s="24">
        <f t="shared" si="18"/>
        <v>0.29129607992652995</v>
      </c>
      <c r="BC58" s="24">
        <f t="shared" si="19"/>
        <v>4.941575203606356</v>
      </c>
      <c r="BD58" s="24">
        <f t="shared" si="20"/>
        <v>92.700840220303036</v>
      </c>
      <c r="BE58" s="24">
        <f t="shared" si="21"/>
        <v>334.90208307177147</v>
      </c>
      <c r="BF58" s="24">
        <f t="shared" si="22"/>
        <v>2.5637584398748841E-2</v>
      </c>
      <c r="BG58" s="25">
        <f t="shared" si="23"/>
        <v>7.0413625692476514E-2</v>
      </c>
    </row>
    <row r="59" spans="1:59" x14ac:dyDescent="0.35">
      <c r="A59" s="7">
        <v>43914</v>
      </c>
      <c r="B59" s="3">
        <v>57</v>
      </c>
      <c r="C59" s="4">
        <v>97</v>
      </c>
      <c r="D59" s="8">
        <v>357.32</v>
      </c>
      <c r="F59" s="5"/>
      <c r="G59" s="4">
        <f t="shared" si="24"/>
        <v>92.240417621343198</v>
      </c>
      <c r="H59" s="4">
        <f t="shared" si="25"/>
        <v>337.81245872336274</v>
      </c>
      <c r="I59" s="24">
        <f t="shared" si="26"/>
        <v>4.9067859573781465E-2</v>
      </c>
      <c r="J59" s="24">
        <f t="shared" si="27"/>
        <v>5.4594036932265909E-2</v>
      </c>
      <c r="K59" s="3"/>
      <c r="L59" s="4">
        <f t="shared" si="28"/>
        <v>93.133503462469832</v>
      </c>
      <c r="M59" s="4">
        <f t="shared" si="29"/>
        <v>340.74261816301464</v>
      </c>
      <c r="N59" s="24">
        <f t="shared" si="30"/>
        <v>3.986078904670276E-2</v>
      </c>
      <c r="O59" s="24">
        <f t="shared" si="31"/>
        <v>4.6393657889245925E-2</v>
      </c>
      <c r="P59" s="3"/>
      <c r="Q59" s="4">
        <f t="shared" si="32"/>
        <v>94.047817656150599</v>
      </c>
      <c r="R59" s="4">
        <f t="shared" si="33"/>
        <v>348.14620314726602</v>
      </c>
      <c r="S59" s="24">
        <f t="shared" si="34"/>
        <v>3.0434869524220629E-2</v>
      </c>
      <c r="T59" s="24">
        <f t="shared" si="35"/>
        <v>2.5673896934775474E-2</v>
      </c>
      <c r="U59" s="3"/>
      <c r="V59" s="4">
        <f t="shared" si="36"/>
        <v>94.618183501402513</v>
      </c>
      <c r="W59" s="4">
        <f t="shared" si="37"/>
        <v>354.61989950726689</v>
      </c>
      <c r="X59" s="24">
        <f t="shared" si="38"/>
        <v>2.4554809263891624E-2</v>
      </c>
      <c r="Y59" s="25">
        <f t="shared" si="39"/>
        <v>7.5565333391164769E-3</v>
      </c>
      <c r="Z59" s="23"/>
      <c r="AA59" s="23"/>
      <c r="AB59" s="23"/>
      <c r="AC59" s="23"/>
      <c r="AD59" s="23"/>
      <c r="AF59" s="5"/>
      <c r="AG59" s="4">
        <f t="shared" si="4"/>
        <v>0.54222001044223456</v>
      </c>
      <c r="AH59" s="4">
        <f t="shared" si="5"/>
        <v>3.1001233271709889</v>
      </c>
      <c r="AI59" s="4">
        <f t="shared" si="0"/>
        <v>94.590037666592835</v>
      </c>
      <c r="AJ59" s="4">
        <f t="shared" si="1"/>
        <v>351.24632647443701</v>
      </c>
      <c r="AK59" s="24">
        <f t="shared" si="6"/>
        <v>2.4844972509352217E-2</v>
      </c>
      <c r="AL59" s="24">
        <f t="shared" si="7"/>
        <v>1.6997854935528325E-2</v>
      </c>
      <c r="AM59" s="3"/>
      <c r="AN59" s="4">
        <f t="shared" si="8"/>
        <v>1.0971770324169208</v>
      </c>
      <c r="AO59" s="4">
        <f t="shared" si="9"/>
        <v>8.884301981101693</v>
      </c>
      <c r="AP59" s="4">
        <f t="shared" si="2"/>
        <v>95.144994688567522</v>
      </c>
      <c r="AQ59" s="4">
        <f t="shared" si="3"/>
        <v>357.03050512836774</v>
      </c>
      <c r="AR59" s="24">
        <f t="shared" si="10"/>
        <v>1.9123766097242045E-2</v>
      </c>
      <c r="AS59" s="24">
        <f t="shared" si="11"/>
        <v>8.1018378941077299E-4</v>
      </c>
      <c r="AT59" s="3"/>
      <c r="AU59" s="24">
        <f t="shared" si="12"/>
        <v>1.2449338415764259</v>
      </c>
      <c r="AV59" s="24">
        <f t="shared" si="13"/>
        <v>8.884301981101693</v>
      </c>
      <c r="AW59" s="24">
        <f t="shared" si="14"/>
        <v>95.292751497727025</v>
      </c>
      <c r="AX59" s="24">
        <f t="shared" si="15"/>
        <v>357.03050512836774</v>
      </c>
      <c r="AY59" s="24">
        <f t="shared" si="16"/>
        <v>1.7600500023432733E-2</v>
      </c>
      <c r="AZ59" s="24">
        <f t="shared" si="17"/>
        <v>8.1018378941077299E-4</v>
      </c>
      <c r="BA59" s="24"/>
      <c r="BB59" s="24">
        <f t="shared" si="18"/>
        <v>1.3688780286045765</v>
      </c>
      <c r="BC59" s="24">
        <f t="shared" si="19"/>
        <v>15.536871264002002</v>
      </c>
      <c r="BD59" s="24">
        <f t="shared" si="20"/>
        <v>95.416695684755169</v>
      </c>
      <c r="BE59" s="24">
        <f t="shared" si="21"/>
        <v>363.68307441126802</v>
      </c>
      <c r="BF59" s="24">
        <f t="shared" si="22"/>
        <v>1.6322724899431248E-2</v>
      </c>
      <c r="BG59" s="25">
        <f t="shared" si="23"/>
        <v>1.7807775694805864E-2</v>
      </c>
    </row>
    <row r="60" spans="1:59" x14ac:dyDescent="0.35">
      <c r="A60" s="7">
        <v>43915</v>
      </c>
      <c r="B60" s="3">
        <v>58</v>
      </c>
      <c r="C60" s="4">
        <v>94.29</v>
      </c>
      <c r="D60" s="8">
        <v>342.39</v>
      </c>
      <c r="F60" s="5"/>
      <c r="G60" s="4">
        <f t="shared" si="24"/>
        <v>93.192334097074564</v>
      </c>
      <c r="H60" s="4">
        <f t="shared" si="25"/>
        <v>341.71396697869022</v>
      </c>
      <c r="I60" s="24">
        <f t="shared" si="26"/>
        <v>1.1641381937909026E-2</v>
      </c>
      <c r="J60" s="24">
        <f t="shared" si="27"/>
        <v>1.9744531712659924E-3</v>
      </c>
      <c r="K60" s="3"/>
      <c r="L60" s="4">
        <f t="shared" si="28"/>
        <v>94.680102077481905</v>
      </c>
      <c r="M60" s="4">
        <f t="shared" si="29"/>
        <v>347.3735708978088</v>
      </c>
      <c r="N60" s="24">
        <f t="shared" si="30"/>
        <v>4.1372582191313905E-3</v>
      </c>
      <c r="O60" s="24">
        <f t="shared" si="31"/>
        <v>1.4555246642158993E-2</v>
      </c>
      <c r="P60" s="3"/>
      <c r="Q60" s="4">
        <f t="shared" si="32"/>
        <v>95.81912706246024</v>
      </c>
      <c r="R60" s="4">
        <f t="shared" si="33"/>
        <v>353.65048125890644</v>
      </c>
      <c r="S60" s="24">
        <f t="shared" si="34"/>
        <v>1.6217277149859297E-2</v>
      </c>
      <c r="T60" s="24">
        <f t="shared" si="35"/>
        <v>3.2887880075079451E-2</v>
      </c>
      <c r="U60" s="3"/>
      <c r="V60" s="4">
        <f t="shared" si="36"/>
        <v>96.523636700280505</v>
      </c>
      <c r="W60" s="4">
        <f t="shared" si="37"/>
        <v>356.77997990145337</v>
      </c>
      <c r="X60" s="24">
        <f t="shared" si="38"/>
        <v>2.3689009441939749E-2</v>
      </c>
      <c r="Y60" s="25">
        <f t="shared" si="39"/>
        <v>4.2028037914230522E-2</v>
      </c>
      <c r="Z60" s="23"/>
      <c r="AA60" s="23"/>
      <c r="AB60" s="23"/>
      <c r="AC60" s="23"/>
      <c r="AD60" s="23"/>
      <c r="AF60" s="5"/>
      <c r="AG60" s="4">
        <f t="shared" si="4"/>
        <v>0.78803788961571586</v>
      </c>
      <c r="AH60" s="4">
        <f t="shared" si="5"/>
        <v>3.5809542840648749</v>
      </c>
      <c r="AI60" s="4">
        <f t="shared" si="0"/>
        <v>96.607164952075962</v>
      </c>
      <c r="AJ60" s="4">
        <f t="shared" si="1"/>
        <v>357.23143554297133</v>
      </c>
      <c r="AK60" s="24">
        <f t="shared" si="6"/>
        <v>2.4574874876190006E-2</v>
      </c>
      <c r="AL60" s="24">
        <f t="shared" si="7"/>
        <v>4.3346580048983147E-2</v>
      </c>
      <c r="AM60" s="3"/>
      <c r="AN60" s="4">
        <f t="shared" si="8"/>
        <v>1.3668299819740088</v>
      </c>
      <c r="AO60" s="4">
        <f t="shared" si="9"/>
        <v>7.5322924333171821</v>
      </c>
      <c r="AP60" s="4">
        <f t="shared" si="2"/>
        <v>97.185957044434247</v>
      </c>
      <c r="AQ60" s="4">
        <f t="shared" si="3"/>
        <v>361.18277369222363</v>
      </c>
      <c r="AR60" s="24">
        <f t="shared" si="10"/>
        <v>3.0713299866732848E-2</v>
      </c>
      <c r="AS60" s="24">
        <f t="shared" si="11"/>
        <v>5.4887040194584097E-2</v>
      </c>
      <c r="AT60" s="3"/>
      <c r="AU60" s="24">
        <f t="shared" si="12"/>
        <v>1.5607591804163548</v>
      </c>
      <c r="AV60" s="24">
        <f t="shared" si="13"/>
        <v>7.5322924333171821</v>
      </c>
      <c r="AW60" s="24">
        <f t="shared" si="14"/>
        <v>97.379886242876594</v>
      </c>
      <c r="AX60" s="24">
        <f t="shared" si="15"/>
        <v>361.18277369222363</v>
      </c>
      <c r="AY60" s="24">
        <f t="shared" si="16"/>
        <v>3.2770031210908768E-2</v>
      </c>
      <c r="AZ60" s="24">
        <f t="shared" si="17"/>
        <v>5.4887040194584097E-2</v>
      </c>
      <c r="BA60" s="24"/>
      <c r="BB60" s="24">
        <f t="shared" si="18"/>
        <v>1.6908231307686279</v>
      </c>
      <c r="BC60" s="24">
        <f t="shared" si="19"/>
        <v>7.5107967421127331</v>
      </c>
      <c r="BD60" s="24">
        <f t="shared" si="20"/>
        <v>97.50995019322886</v>
      </c>
      <c r="BE60" s="24">
        <f t="shared" si="21"/>
        <v>361.16127800101918</v>
      </c>
      <c r="BF60" s="24">
        <f t="shared" si="22"/>
        <v>3.4149434650852198E-2</v>
      </c>
      <c r="BG60" s="25">
        <f t="shared" si="23"/>
        <v>5.4824258889042313E-2</v>
      </c>
    </row>
    <row r="61" spans="1:59" x14ac:dyDescent="0.35">
      <c r="A61" s="7">
        <v>43916</v>
      </c>
      <c r="B61" s="3">
        <v>59</v>
      </c>
      <c r="C61" s="4">
        <v>97.77</v>
      </c>
      <c r="D61" s="8">
        <v>362.99</v>
      </c>
      <c r="F61" s="5"/>
      <c r="G61" s="4">
        <f t="shared" si="24"/>
        <v>93.411867277659653</v>
      </c>
      <c r="H61" s="4">
        <f t="shared" si="25"/>
        <v>341.84917358295218</v>
      </c>
      <c r="I61" s="24">
        <f t="shared" si="26"/>
        <v>4.4575357700116024E-2</v>
      </c>
      <c r="J61" s="24">
        <f t="shared" si="27"/>
        <v>5.824079566116927E-2</v>
      </c>
      <c r="K61" s="3"/>
      <c r="L61" s="4">
        <f t="shared" si="28"/>
        <v>94.52406124648914</v>
      </c>
      <c r="M61" s="4">
        <f t="shared" si="29"/>
        <v>345.38014253868528</v>
      </c>
      <c r="N61" s="24">
        <f t="shared" si="30"/>
        <v>3.3199741776729637E-2</v>
      </c>
      <c r="O61" s="24">
        <f t="shared" si="31"/>
        <v>4.8513340481321061E-2</v>
      </c>
      <c r="P61" s="3"/>
      <c r="Q61" s="4">
        <f t="shared" si="32"/>
        <v>94.901650824984102</v>
      </c>
      <c r="R61" s="4">
        <f t="shared" si="33"/>
        <v>346.89419250356258</v>
      </c>
      <c r="S61" s="24">
        <f t="shared" si="34"/>
        <v>2.9337722972444448E-2</v>
      </c>
      <c r="T61" s="24">
        <f t="shared" si="35"/>
        <v>4.4342289033960799E-2</v>
      </c>
      <c r="U61" s="3"/>
      <c r="V61" s="4">
        <f t="shared" si="36"/>
        <v>94.736727340056092</v>
      </c>
      <c r="W61" s="4">
        <f t="shared" si="37"/>
        <v>345.26799598029061</v>
      </c>
      <c r="X61" s="24">
        <f t="shared" si="38"/>
        <v>3.1024574613315991E-2</v>
      </c>
      <c r="Y61" s="25">
        <f t="shared" si="39"/>
        <v>4.8822292679438557E-2</v>
      </c>
      <c r="Z61" s="23"/>
      <c r="AA61" s="23"/>
      <c r="AB61" s="23"/>
      <c r="AC61" s="23"/>
      <c r="AD61" s="23"/>
      <c r="AF61" s="5"/>
      <c r="AG61" s="4">
        <f t="shared" si="4"/>
        <v>0.44693506419734524</v>
      </c>
      <c r="AH61" s="4">
        <f t="shared" si="5"/>
        <v>1.513505676183128</v>
      </c>
      <c r="AI61" s="4">
        <f t="shared" si="0"/>
        <v>95.34858588918145</v>
      </c>
      <c r="AJ61" s="4">
        <f t="shared" si="1"/>
        <v>348.40769817974569</v>
      </c>
      <c r="AK61" s="24">
        <f t="shared" si="6"/>
        <v>2.4766432554142844E-2</v>
      </c>
      <c r="AL61" s="24">
        <f t="shared" si="7"/>
        <v>4.0172737045798275E-2</v>
      </c>
      <c r="AM61" s="3"/>
      <c r="AN61" s="4">
        <f t="shared" si="8"/>
        <v>0.45310749419395036</v>
      </c>
      <c r="AO61" s="4">
        <f t="shared" si="9"/>
        <v>1.8168599578527651</v>
      </c>
      <c r="AP61" s="4">
        <f t="shared" si="2"/>
        <v>95.354758319178046</v>
      </c>
      <c r="AQ61" s="4">
        <f t="shared" si="3"/>
        <v>348.71105246141536</v>
      </c>
      <c r="AR61" s="24">
        <f t="shared" si="10"/>
        <v>2.4703300407302342E-2</v>
      </c>
      <c r="AS61" s="24">
        <f t="shared" si="11"/>
        <v>3.9337027297128423E-2</v>
      </c>
      <c r="AT61" s="3"/>
      <c r="AU61" s="24">
        <f t="shared" si="12"/>
        <v>7.3817929680859651E-2</v>
      </c>
      <c r="AV61" s="24">
        <f t="shared" si="13"/>
        <v>1.8168599578527651</v>
      </c>
      <c r="AW61" s="24">
        <f t="shared" si="14"/>
        <v>94.975468754664959</v>
      </c>
      <c r="AX61" s="24">
        <f t="shared" si="15"/>
        <v>348.71105246141536</v>
      </c>
      <c r="AY61" s="24">
        <f t="shared" si="16"/>
        <v>2.858270681533228E-2</v>
      </c>
      <c r="AZ61" s="24">
        <f t="shared" si="17"/>
        <v>3.9337027297128423E-2</v>
      </c>
      <c r="BA61" s="24"/>
      <c r="BB61" s="24">
        <f t="shared" si="18"/>
        <v>-0.39581636382718427</v>
      </c>
      <c r="BC61" s="24">
        <f t="shared" si="19"/>
        <v>-3.9028716558525418</v>
      </c>
      <c r="BD61" s="24">
        <f t="shared" si="20"/>
        <v>94.505834461156923</v>
      </c>
      <c r="BE61" s="24">
        <f t="shared" si="21"/>
        <v>342.99132084771003</v>
      </c>
      <c r="BF61" s="24">
        <f t="shared" si="22"/>
        <v>3.3386166910535683E-2</v>
      </c>
      <c r="BG61" s="25">
        <f t="shared" si="23"/>
        <v>5.509429778310692E-2</v>
      </c>
    </row>
    <row r="62" spans="1:59" x14ac:dyDescent="0.35">
      <c r="A62" s="7">
        <v>43917</v>
      </c>
      <c r="B62" s="3">
        <v>60</v>
      </c>
      <c r="C62" s="4">
        <v>95</v>
      </c>
      <c r="D62" s="8">
        <v>357.12</v>
      </c>
      <c r="F62" s="5"/>
      <c r="G62" s="4">
        <f t="shared" si="24"/>
        <v>94.283493822127724</v>
      </c>
      <c r="H62" s="4">
        <f t="shared" si="25"/>
        <v>346.07733886636174</v>
      </c>
      <c r="I62" s="24">
        <f t="shared" si="26"/>
        <v>7.5421702933923781E-3</v>
      </c>
      <c r="J62" s="24">
        <f t="shared" si="27"/>
        <v>3.0921430145716459E-2</v>
      </c>
      <c r="K62" s="3"/>
      <c r="L62" s="4">
        <f t="shared" si="28"/>
        <v>95.822436747893477</v>
      </c>
      <c r="M62" s="4">
        <f t="shared" si="29"/>
        <v>352.42408552321115</v>
      </c>
      <c r="N62" s="24">
        <f t="shared" si="30"/>
        <v>8.6572289251944917E-3</v>
      </c>
      <c r="O62" s="24">
        <f t="shared" si="31"/>
        <v>1.3149402096742991E-2</v>
      </c>
      <c r="P62" s="3"/>
      <c r="Q62" s="4">
        <f t="shared" si="32"/>
        <v>96.622660329993636</v>
      </c>
      <c r="R62" s="4">
        <f t="shared" si="33"/>
        <v>356.55167700142505</v>
      </c>
      <c r="S62" s="24">
        <f t="shared" si="34"/>
        <v>1.7080635052564588E-2</v>
      </c>
      <c r="T62" s="24">
        <f t="shared" si="35"/>
        <v>1.5914062460096222E-3</v>
      </c>
      <c r="U62" s="3"/>
      <c r="V62" s="4">
        <f t="shared" si="36"/>
        <v>97.163345468011215</v>
      </c>
      <c r="W62" s="4">
        <f t="shared" si="37"/>
        <v>359.44559919605808</v>
      </c>
      <c r="X62" s="24">
        <f t="shared" si="38"/>
        <v>2.2772057558012791E-2</v>
      </c>
      <c r="Y62" s="25">
        <f t="shared" si="39"/>
        <v>6.5120945230120932E-3</v>
      </c>
      <c r="Z62" s="23"/>
      <c r="AA62" s="23"/>
      <c r="AB62" s="23"/>
      <c r="AC62" s="23"/>
      <c r="AD62" s="23"/>
      <c r="AF62" s="5"/>
      <c r="AG62" s="4">
        <f t="shared" si="4"/>
        <v>0.70174995235978288</v>
      </c>
      <c r="AH62" s="4">
        <f t="shared" si="5"/>
        <v>3.1423014405189962</v>
      </c>
      <c r="AI62" s="4">
        <f t="shared" si="0"/>
        <v>97.324410282353412</v>
      </c>
      <c r="AJ62" s="4">
        <f t="shared" si="1"/>
        <v>359.69397844194407</v>
      </c>
      <c r="AK62" s="24">
        <f t="shared" si="6"/>
        <v>2.4467476656351708E-2</v>
      </c>
      <c r="AL62" s="24">
        <f t="shared" si="7"/>
        <v>7.207600923902509E-3</v>
      </c>
      <c r="AM62" s="3"/>
      <c r="AN62" s="4">
        <f t="shared" si="8"/>
        <v>0.96026829852018358</v>
      </c>
      <c r="AO62" s="4">
        <f t="shared" si="9"/>
        <v>4.9531097738566467</v>
      </c>
      <c r="AP62" s="4">
        <f t="shared" si="2"/>
        <v>97.582928628513812</v>
      </c>
      <c r="AQ62" s="4">
        <f t="shared" si="3"/>
        <v>361.50478677528167</v>
      </c>
      <c r="AR62" s="24">
        <f t="shared" si="10"/>
        <v>2.7188722405408552E-2</v>
      </c>
      <c r="AS62" s="24">
        <f t="shared" si="11"/>
        <v>1.2278188774870262E-2</v>
      </c>
      <c r="AT62" s="3"/>
      <c r="AU62" s="24">
        <f t="shared" si="12"/>
        <v>1.0621328748780636</v>
      </c>
      <c r="AV62" s="24">
        <f t="shared" si="13"/>
        <v>4.9531097738566467</v>
      </c>
      <c r="AW62" s="24">
        <f t="shared" si="14"/>
        <v>97.684793204871696</v>
      </c>
      <c r="AX62" s="24">
        <f t="shared" si="15"/>
        <v>361.50478677528167</v>
      </c>
      <c r="AY62" s="24">
        <f t="shared" si="16"/>
        <v>2.8260981103912584E-2</v>
      </c>
      <c r="AZ62" s="24">
        <f t="shared" si="17"/>
        <v>1.2278188774870262E-2</v>
      </c>
      <c r="BA62" s="24"/>
      <c r="BB62" s="24">
        <f t="shared" si="18"/>
        <v>1.2976443312421899</v>
      </c>
      <c r="BC62" s="24">
        <f t="shared" si="19"/>
        <v>6.9454132671194673</v>
      </c>
      <c r="BD62" s="24">
        <f t="shared" si="20"/>
        <v>97.920304661235832</v>
      </c>
      <c r="BE62" s="24">
        <f t="shared" si="21"/>
        <v>363.49709026854453</v>
      </c>
      <c r="BF62" s="24">
        <f t="shared" si="22"/>
        <v>3.0740049065640339E-2</v>
      </c>
      <c r="BG62" s="25">
        <f t="shared" si="23"/>
        <v>1.7856995599643034E-2</v>
      </c>
    </row>
    <row r="63" spans="1:59" x14ac:dyDescent="0.35">
      <c r="A63" s="7">
        <v>43920</v>
      </c>
      <c r="B63" s="3">
        <v>61</v>
      </c>
      <c r="C63" s="4">
        <v>98.2</v>
      </c>
      <c r="D63" s="8">
        <v>370.96</v>
      </c>
      <c r="F63" s="5"/>
      <c r="G63" s="4">
        <f t="shared" si="24"/>
        <v>94.426795057702179</v>
      </c>
      <c r="H63" s="4">
        <f t="shared" si="25"/>
        <v>348.28587109308944</v>
      </c>
      <c r="I63" s="24">
        <f t="shared" si="26"/>
        <v>3.8423675583480893E-2</v>
      </c>
      <c r="J63" s="24">
        <f t="shared" si="27"/>
        <v>6.1122840486603783E-2</v>
      </c>
      <c r="K63" s="3"/>
      <c r="L63" s="4">
        <f t="shared" si="28"/>
        <v>95.493462048736092</v>
      </c>
      <c r="M63" s="4">
        <f t="shared" si="29"/>
        <v>354.30245131392667</v>
      </c>
      <c r="N63" s="24">
        <f t="shared" si="30"/>
        <v>2.7561486265416608E-2</v>
      </c>
      <c r="O63" s="24">
        <f t="shared" si="31"/>
        <v>4.4903894452429677E-2</v>
      </c>
      <c r="P63" s="3"/>
      <c r="Q63" s="4">
        <f t="shared" si="32"/>
        <v>95.649064131997449</v>
      </c>
      <c r="R63" s="4">
        <f t="shared" si="33"/>
        <v>356.89267080057004</v>
      </c>
      <c r="S63" s="24">
        <f t="shared" si="34"/>
        <v>2.5976943666013788E-2</v>
      </c>
      <c r="T63" s="24">
        <f t="shared" si="35"/>
        <v>3.7921417941098594E-2</v>
      </c>
      <c r="U63" s="3"/>
      <c r="V63" s="4">
        <f t="shared" si="36"/>
        <v>95.432669093602243</v>
      </c>
      <c r="W63" s="4">
        <f t="shared" si="37"/>
        <v>357.58511983921164</v>
      </c>
      <c r="X63" s="24">
        <f t="shared" si="38"/>
        <v>2.8180559128286761E-2</v>
      </c>
      <c r="Y63" s="25">
        <f t="shared" si="39"/>
        <v>3.605477722878029E-2</v>
      </c>
      <c r="Z63" s="23"/>
      <c r="AA63" s="23"/>
      <c r="AB63" s="23"/>
      <c r="AC63" s="23"/>
      <c r="AD63" s="23"/>
      <c r="AF63" s="5"/>
      <c r="AG63" s="4">
        <f t="shared" si="4"/>
        <v>0.36668072228858895</v>
      </c>
      <c r="AH63" s="4">
        <f t="shared" si="5"/>
        <v>2.5820399122441966</v>
      </c>
      <c r="AI63" s="4">
        <f t="shared" si="0"/>
        <v>96.015744854286041</v>
      </c>
      <c r="AJ63" s="4">
        <f t="shared" si="1"/>
        <v>359.47471071281421</v>
      </c>
      <c r="AK63" s="24">
        <f t="shared" si="6"/>
        <v>2.2242924090773542E-2</v>
      </c>
      <c r="AL63" s="24">
        <f t="shared" si="7"/>
        <v>3.0960991177447071E-2</v>
      </c>
      <c r="AM63" s="3"/>
      <c r="AN63" s="4">
        <f t="shared" si="8"/>
        <v>0.18672249991363532</v>
      </c>
      <c r="AO63" s="4">
        <f t="shared" si="9"/>
        <v>3.1082633839719866</v>
      </c>
      <c r="AP63" s="4">
        <f t="shared" si="2"/>
        <v>95.835786631911077</v>
      </c>
      <c r="AQ63" s="4">
        <f t="shared" si="3"/>
        <v>360.00093418454202</v>
      </c>
      <c r="AR63" s="24">
        <f t="shared" si="10"/>
        <v>2.4075492546730404E-2</v>
      </c>
      <c r="AS63" s="24">
        <f t="shared" si="11"/>
        <v>2.9542446127501516E-2</v>
      </c>
      <c r="AT63" s="3"/>
      <c r="AU63" s="24">
        <f t="shared" si="12"/>
        <v>-0.1593045688464868</v>
      </c>
      <c r="AV63" s="24">
        <f t="shared" si="13"/>
        <v>3.1082633839719866</v>
      </c>
      <c r="AW63" s="24">
        <f t="shared" si="14"/>
        <v>95.489759563150969</v>
      </c>
      <c r="AX63" s="24">
        <f t="shared" si="15"/>
        <v>360.00093418454202</v>
      </c>
      <c r="AY63" s="24">
        <f t="shared" si="16"/>
        <v>2.7599189784613381E-2</v>
      </c>
      <c r="AZ63" s="24">
        <f t="shared" si="17"/>
        <v>2.9542446127501516E-2</v>
      </c>
      <c r="BA63" s="24"/>
      <c r="BB63" s="24">
        <f t="shared" si="18"/>
        <v>-0.51934809214851185</v>
      </c>
      <c r="BC63" s="24">
        <f t="shared" si="19"/>
        <v>1.6618776927398904</v>
      </c>
      <c r="BD63" s="24">
        <f t="shared" si="20"/>
        <v>95.129716039848944</v>
      </c>
      <c r="BE63" s="24">
        <f t="shared" si="21"/>
        <v>358.55454849330994</v>
      </c>
      <c r="BF63" s="24">
        <f t="shared" si="22"/>
        <v>3.126562077546903E-2</v>
      </c>
      <c r="BG63" s="25">
        <f t="shared" si="23"/>
        <v>3.3441480231534509E-2</v>
      </c>
    </row>
    <row r="64" spans="1:59" x14ac:dyDescent="0.35">
      <c r="A64" s="7">
        <v>43921</v>
      </c>
      <c r="B64" s="3">
        <v>62</v>
      </c>
      <c r="C64" s="4">
        <v>97.49</v>
      </c>
      <c r="D64" s="8">
        <v>375.5</v>
      </c>
      <c r="F64" s="5"/>
      <c r="G64" s="4">
        <f t="shared" si="24"/>
        <v>95.18143604616175</v>
      </c>
      <c r="H64" s="4">
        <f t="shared" si="25"/>
        <v>352.82069687447159</v>
      </c>
      <c r="I64" s="24">
        <f t="shared" si="26"/>
        <v>2.3680007732467385E-2</v>
      </c>
      <c r="J64" s="24">
        <f t="shared" si="27"/>
        <v>6.0397611519383242E-2</v>
      </c>
      <c r="K64" s="3"/>
      <c r="L64" s="4">
        <f t="shared" si="28"/>
        <v>96.576077229241662</v>
      </c>
      <c r="M64" s="4">
        <f t="shared" si="29"/>
        <v>360.96547078835601</v>
      </c>
      <c r="N64" s="24">
        <f t="shared" si="30"/>
        <v>9.3745283696618428E-3</v>
      </c>
      <c r="O64" s="24">
        <f t="shared" si="31"/>
        <v>3.8707135050982652E-2</v>
      </c>
      <c r="P64" s="3"/>
      <c r="Q64" s="4">
        <f t="shared" si="32"/>
        <v>97.17962565279899</v>
      </c>
      <c r="R64" s="4">
        <f t="shared" si="33"/>
        <v>365.33306832022799</v>
      </c>
      <c r="S64" s="24">
        <f t="shared" si="34"/>
        <v>3.183653166488924E-3</v>
      </c>
      <c r="T64" s="24">
        <f t="shared" si="35"/>
        <v>2.7075716856916128E-2</v>
      </c>
      <c r="U64" s="3"/>
      <c r="V64" s="4">
        <f t="shared" si="36"/>
        <v>97.646533818720442</v>
      </c>
      <c r="W64" s="4">
        <f t="shared" si="37"/>
        <v>368.28502396784228</v>
      </c>
      <c r="X64" s="24">
        <f t="shared" si="38"/>
        <v>1.6056397447989279E-3</v>
      </c>
      <c r="Y64" s="25">
        <f t="shared" si="39"/>
        <v>1.9214316996425358E-2</v>
      </c>
      <c r="Z64" s="23"/>
      <c r="AA64" s="23"/>
      <c r="AB64" s="23"/>
      <c r="AC64" s="23"/>
      <c r="AD64" s="23"/>
      <c r="AF64" s="5"/>
      <c r="AG64" s="4">
        <f t="shared" si="4"/>
        <v>0.59945688199117941</v>
      </c>
      <c r="AH64" s="4">
        <f t="shared" si="5"/>
        <v>3.7537114337269473</v>
      </c>
      <c r="AI64" s="4">
        <f t="shared" si="0"/>
        <v>97.779082534790163</v>
      </c>
      <c r="AJ64" s="4">
        <f t="shared" si="1"/>
        <v>369.08677975395494</v>
      </c>
      <c r="AK64" s="24">
        <f t="shared" si="6"/>
        <v>2.9652532033046285E-3</v>
      </c>
      <c r="AL64" s="24">
        <f t="shared" si="7"/>
        <v>1.7079148458175916E-2</v>
      </c>
      <c r="AM64" s="3"/>
      <c r="AN64" s="4">
        <f t="shared" si="8"/>
        <v>0.72425810826879766</v>
      </c>
      <c r="AO64" s="4">
        <f t="shared" si="9"/>
        <v>5.2411170382463714</v>
      </c>
      <c r="AP64" s="4">
        <f t="shared" si="2"/>
        <v>97.903883761067789</v>
      </c>
      <c r="AQ64" s="4">
        <f t="shared" si="3"/>
        <v>370.57418535847438</v>
      </c>
      <c r="AR64" s="24">
        <f t="shared" si="10"/>
        <v>4.2453970773186373E-3</v>
      </c>
      <c r="AS64" s="24">
        <f t="shared" si="11"/>
        <v>1.311801502403627E-2</v>
      </c>
      <c r="AT64" s="3"/>
      <c r="AU64" s="24">
        <f t="shared" si="12"/>
        <v>0.85461508494232996</v>
      </c>
      <c r="AV64" s="24">
        <f t="shared" si="13"/>
        <v>5.2411170382463714</v>
      </c>
      <c r="AW64" s="24">
        <f t="shared" si="14"/>
        <v>98.034240737741314</v>
      </c>
      <c r="AX64" s="24">
        <f t="shared" si="15"/>
        <v>370.57418535847438</v>
      </c>
      <c r="AY64" s="24">
        <f t="shared" si="16"/>
        <v>5.5825288515880499E-3</v>
      </c>
      <c r="AZ64" s="24">
        <f t="shared" si="17"/>
        <v>1.311801502403627E-2</v>
      </c>
      <c r="BA64" s="24"/>
      <c r="BB64" s="24">
        <f t="shared" si="18"/>
        <v>1.1205795982115305</v>
      </c>
      <c r="BC64" s="24">
        <f t="shared" si="19"/>
        <v>7.0846935542743372</v>
      </c>
      <c r="BD64" s="24">
        <f t="shared" si="20"/>
        <v>98.300205251010524</v>
      </c>
      <c r="BE64" s="24">
        <f t="shared" si="21"/>
        <v>372.41776187450233</v>
      </c>
      <c r="BF64" s="24">
        <f t="shared" si="22"/>
        <v>8.3106498206024157E-3</v>
      </c>
      <c r="BG64" s="25">
        <f t="shared" si="23"/>
        <v>8.20835719173813E-3</v>
      </c>
    </row>
    <row r="65" spans="1:59" x14ac:dyDescent="0.35">
      <c r="A65" s="7">
        <v>43922</v>
      </c>
      <c r="B65" s="3">
        <v>63</v>
      </c>
      <c r="C65" s="4">
        <v>95.39</v>
      </c>
      <c r="D65" s="8">
        <v>364.08</v>
      </c>
      <c r="F65" s="5"/>
      <c r="G65" s="4">
        <f t="shared" si="24"/>
        <v>95.643148836929413</v>
      </c>
      <c r="H65" s="4">
        <f t="shared" si="25"/>
        <v>357.35655749957732</v>
      </c>
      <c r="I65" s="24">
        <f t="shared" si="26"/>
        <v>2.6538299290220398E-3</v>
      </c>
      <c r="J65" s="24">
        <f t="shared" si="27"/>
        <v>1.8466937212762755E-2</v>
      </c>
      <c r="K65" s="3"/>
      <c r="L65" s="4">
        <f t="shared" si="28"/>
        <v>96.941646337544995</v>
      </c>
      <c r="M65" s="4">
        <f t="shared" si="29"/>
        <v>366.77928247301361</v>
      </c>
      <c r="N65" s="24">
        <f t="shared" si="30"/>
        <v>1.6266341729164423E-2</v>
      </c>
      <c r="O65" s="24">
        <f t="shared" si="31"/>
        <v>7.4139817430609349E-3</v>
      </c>
      <c r="P65" s="3"/>
      <c r="Q65" s="4">
        <f t="shared" si="32"/>
        <v>97.36585026111959</v>
      </c>
      <c r="R65" s="4">
        <f t="shared" si="33"/>
        <v>371.43322732809122</v>
      </c>
      <c r="S65" s="24">
        <f t="shared" si="34"/>
        <v>2.0713389884889289E-2</v>
      </c>
      <c r="T65" s="24">
        <f t="shared" si="35"/>
        <v>2.0196735135385731E-2</v>
      </c>
      <c r="U65" s="3"/>
      <c r="V65" s="4">
        <f t="shared" si="36"/>
        <v>97.521306763744093</v>
      </c>
      <c r="W65" s="4">
        <f t="shared" si="37"/>
        <v>374.05700479356847</v>
      </c>
      <c r="X65" s="24">
        <f t="shared" si="38"/>
        <v>2.2343083800650931E-2</v>
      </c>
      <c r="Y65" s="25">
        <f t="shared" si="39"/>
        <v>2.7403331118348945E-2</v>
      </c>
      <c r="Z65" s="23"/>
      <c r="AA65" s="23"/>
      <c r="AB65" s="23"/>
      <c r="AC65" s="23"/>
      <c r="AD65" s="23"/>
      <c r="AF65" s="5"/>
      <c r="AG65" s="4">
        <f t="shared" si="4"/>
        <v>0.51681042725706361</v>
      </c>
      <c r="AH65" s="4">
        <f t="shared" si="5"/>
        <v>4.223000948554203</v>
      </c>
      <c r="AI65" s="4">
        <f t="shared" si="0"/>
        <v>97.88266068837666</v>
      </c>
      <c r="AJ65" s="4">
        <f t="shared" si="1"/>
        <v>375.65622827664544</v>
      </c>
      <c r="AK65" s="24">
        <f t="shared" si="6"/>
        <v>2.6131257871649643E-2</v>
      </c>
      <c r="AL65" s="24">
        <f t="shared" si="7"/>
        <v>3.1795836839830401E-2</v>
      </c>
      <c r="AM65" s="3"/>
      <c r="AN65" s="4">
        <f t="shared" si="8"/>
        <v>0.50904470828951875</v>
      </c>
      <c r="AO65" s="4">
        <f t="shared" si="9"/>
        <v>5.5847338260931139</v>
      </c>
      <c r="AP65" s="4">
        <f t="shared" si="2"/>
        <v>97.874894969409112</v>
      </c>
      <c r="AQ65" s="4">
        <f t="shared" si="3"/>
        <v>377.01796115418432</v>
      </c>
      <c r="AR65" s="24">
        <f t="shared" si="10"/>
        <v>2.6049847671759219E-2</v>
      </c>
      <c r="AS65" s="24">
        <f t="shared" si="11"/>
        <v>3.5536039206175395E-2</v>
      </c>
      <c r="AT65" s="3"/>
      <c r="AU65" s="24">
        <f t="shared" si="12"/>
        <v>0.45358079896929221</v>
      </c>
      <c r="AV65" s="24">
        <f t="shared" si="13"/>
        <v>5.5847338260931139</v>
      </c>
      <c r="AW65" s="24">
        <f t="shared" si="14"/>
        <v>97.819431060088888</v>
      </c>
      <c r="AX65" s="24">
        <f t="shared" si="15"/>
        <v>377.01796115418432</v>
      </c>
      <c r="AY65" s="24">
        <f t="shared" si="16"/>
        <v>2.5468404026511036E-2</v>
      </c>
      <c r="AZ65" s="24">
        <f t="shared" si="17"/>
        <v>3.5536039206175395E-2</v>
      </c>
      <c r="BA65" s="24"/>
      <c r="BB65" s="24">
        <f t="shared" si="18"/>
        <v>0.3730956062987863</v>
      </c>
      <c r="BC65" s="24">
        <f t="shared" si="19"/>
        <v>6.2970659171454484</v>
      </c>
      <c r="BD65" s="24">
        <f t="shared" si="20"/>
        <v>97.73894586741838</v>
      </c>
      <c r="BE65" s="24">
        <f t="shared" si="21"/>
        <v>377.73029324523668</v>
      </c>
      <c r="BF65" s="24">
        <f t="shared" si="22"/>
        <v>2.462465528271705E-2</v>
      </c>
      <c r="BG65" s="25">
        <f t="shared" si="23"/>
        <v>3.7492565494497629E-2</v>
      </c>
    </row>
    <row r="66" spans="1:59" x14ac:dyDescent="0.35">
      <c r="A66" s="7">
        <v>43923</v>
      </c>
      <c r="B66" s="3">
        <v>64</v>
      </c>
      <c r="C66" s="4">
        <v>95.94</v>
      </c>
      <c r="D66" s="8">
        <v>370.08</v>
      </c>
      <c r="F66" s="5"/>
      <c r="G66" s="4">
        <f t="shared" si="24"/>
        <v>95.592519069543542</v>
      </c>
      <c r="H66" s="4">
        <f t="shared" si="25"/>
        <v>358.70124599966186</v>
      </c>
      <c r="I66" s="24">
        <f t="shared" si="26"/>
        <v>3.6218566860168428E-3</v>
      </c>
      <c r="J66" s="24">
        <f t="shared" si="27"/>
        <v>3.0746741246049827E-2</v>
      </c>
      <c r="K66" s="3"/>
      <c r="L66" s="4">
        <f t="shared" si="28"/>
        <v>96.320987802526986</v>
      </c>
      <c r="M66" s="4">
        <f t="shared" si="29"/>
        <v>365.6995694838082</v>
      </c>
      <c r="N66" s="24">
        <f t="shared" si="30"/>
        <v>3.9711048835416735E-3</v>
      </c>
      <c r="O66" s="24">
        <f t="shared" si="31"/>
        <v>1.1836442164374674E-2</v>
      </c>
      <c r="P66" s="3"/>
      <c r="Q66" s="4">
        <f t="shared" si="32"/>
        <v>96.180340104447851</v>
      </c>
      <c r="R66" s="4">
        <f t="shared" si="33"/>
        <v>367.02129093123648</v>
      </c>
      <c r="S66" s="24">
        <f t="shared" si="34"/>
        <v>2.5051084474447863E-3</v>
      </c>
      <c r="T66" s="24">
        <f t="shared" si="35"/>
        <v>8.2649942411465241E-3</v>
      </c>
      <c r="U66" s="3"/>
      <c r="V66" s="4">
        <f t="shared" si="36"/>
        <v>95.816261352748811</v>
      </c>
      <c r="W66" s="4">
        <f t="shared" si="37"/>
        <v>366.07540095871366</v>
      </c>
      <c r="X66" s="24">
        <f t="shared" si="38"/>
        <v>1.2897503361599669E-3</v>
      </c>
      <c r="Y66" s="25">
        <f t="shared" si="39"/>
        <v>1.08209009978554E-2</v>
      </c>
      <c r="Z66" s="23"/>
      <c r="AA66" s="23"/>
      <c r="AB66" s="23"/>
      <c r="AC66" s="23"/>
      <c r="AD66" s="23"/>
      <c r="AF66" s="5"/>
      <c r="AG66" s="4">
        <f t="shared" si="4"/>
        <v>0.17634631047130303</v>
      </c>
      <c r="AH66" s="4">
        <f t="shared" si="5"/>
        <v>2.4960134794724143</v>
      </c>
      <c r="AI66" s="4">
        <f t="shared" si="0"/>
        <v>96.356686414919153</v>
      </c>
      <c r="AJ66" s="4">
        <f t="shared" si="1"/>
        <v>369.5173044107089</v>
      </c>
      <c r="AK66" s="24">
        <f t="shared" si="6"/>
        <v>4.343197987483379E-3</v>
      </c>
      <c r="AL66" s="24">
        <f t="shared" si="7"/>
        <v>1.5204701396754254E-3</v>
      </c>
      <c r="AM66" s="3"/>
      <c r="AN66" s="4">
        <f t="shared" si="8"/>
        <v>-0.16877723769498454</v>
      </c>
      <c r="AO66" s="4">
        <f t="shared" si="9"/>
        <v>1.5860657369139712</v>
      </c>
      <c r="AP66" s="4">
        <f t="shared" si="2"/>
        <v>96.011562866752868</v>
      </c>
      <c r="AQ66" s="4">
        <f t="shared" si="3"/>
        <v>368.60735666815043</v>
      </c>
      <c r="AR66" s="24">
        <f t="shared" si="10"/>
        <v>7.4591272412831454E-4</v>
      </c>
      <c r="AS66" s="24">
        <f t="shared" si="11"/>
        <v>3.9792567332726809E-3</v>
      </c>
      <c r="AT66" s="3"/>
      <c r="AU66" s="24">
        <f t="shared" si="12"/>
        <v>-0.52987377441532679</v>
      </c>
      <c r="AV66" s="24">
        <f t="shared" si="13"/>
        <v>1.5860657369139712</v>
      </c>
      <c r="AW66" s="24">
        <f t="shared" si="14"/>
        <v>95.650466330032529</v>
      </c>
      <c r="AX66" s="24">
        <f t="shared" si="15"/>
        <v>368.60735666815043</v>
      </c>
      <c r="AY66" s="24">
        <f t="shared" si="16"/>
        <v>3.0178618925106176E-3</v>
      </c>
      <c r="AZ66" s="24">
        <f t="shared" si="17"/>
        <v>3.9792567332726809E-3</v>
      </c>
      <c r="BA66" s="24"/>
      <c r="BB66" s="24">
        <f t="shared" si="18"/>
        <v>-0.87378900407763438</v>
      </c>
      <c r="BC66" s="24">
        <f t="shared" si="19"/>
        <v>-2.2701359340547045</v>
      </c>
      <c r="BD66" s="24">
        <f t="shared" si="20"/>
        <v>95.306551100370214</v>
      </c>
      <c r="BE66" s="24">
        <f t="shared" si="21"/>
        <v>364.7511549971818</v>
      </c>
      <c r="BF66" s="24">
        <f t="shared" si="22"/>
        <v>6.6025526332059992E-3</v>
      </c>
      <c r="BG66" s="25">
        <f t="shared" si="23"/>
        <v>1.4399170457247579E-2</v>
      </c>
    </row>
    <row r="67" spans="1:59" x14ac:dyDescent="0.35">
      <c r="A67" s="7">
        <v>43924</v>
      </c>
      <c r="B67" s="3">
        <v>65</v>
      </c>
      <c r="C67" s="4">
        <v>95.33</v>
      </c>
      <c r="D67" s="8">
        <v>361.76</v>
      </c>
      <c r="F67" s="5"/>
      <c r="G67" s="4">
        <f t="shared" si="24"/>
        <v>95.662015255634842</v>
      </c>
      <c r="H67" s="4">
        <f t="shared" si="25"/>
        <v>360.97699679972953</v>
      </c>
      <c r="I67" s="24">
        <f t="shared" si="26"/>
        <v>3.4827992828578964E-3</v>
      </c>
      <c r="J67" s="24">
        <f t="shared" si="27"/>
        <v>2.1644272453296576E-3</v>
      </c>
      <c r="K67" s="3"/>
      <c r="L67" s="4">
        <f t="shared" si="28"/>
        <v>96.168592681516202</v>
      </c>
      <c r="M67" s="4">
        <f t="shared" si="29"/>
        <v>367.45174169028496</v>
      </c>
      <c r="N67" s="24">
        <f t="shared" si="30"/>
        <v>8.7967343073135813E-3</v>
      </c>
      <c r="O67" s="24">
        <f t="shared" si="31"/>
        <v>1.573347437606416E-2</v>
      </c>
      <c r="P67" s="3"/>
      <c r="Q67" s="4">
        <f t="shared" si="32"/>
        <v>96.036136041779145</v>
      </c>
      <c r="R67" s="4">
        <f t="shared" si="33"/>
        <v>368.85651637249458</v>
      </c>
      <c r="S67" s="24">
        <f t="shared" si="34"/>
        <v>7.4072804130824108E-3</v>
      </c>
      <c r="T67" s="24">
        <f t="shared" si="35"/>
        <v>1.9616641896546303E-2</v>
      </c>
      <c r="U67" s="3"/>
      <c r="V67" s="4">
        <f t="shared" si="36"/>
        <v>95.915252270549772</v>
      </c>
      <c r="W67" s="4">
        <f t="shared" si="37"/>
        <v>369.27908019174276</v>
      </c>
      <c r="X67" s="24">
        <f t="shared" si="38"/>
        <v>6.1392244891406E-3</v>
      </c>
      <c r="Y67" s="25">
        <f t="shared" si="39"/>
        <v>2.0784719680845793E-2</v>
      </c>
      <c r="Z67" s="23"/>
      <c r="AA67" s="23"/>
      <c r="AB67" s="23"/>
      <c r="AC67" s="23"/>
      <c r="AD67" s="23"/>
      <c r="AF67" s="5"/>
      <c r="AG67" s="4">
        <f t="shared" si="4"/>
        <v>0.11223623584330124</v>
      </c>
      <c r="AH67" s="4">
        <f t="shared" si="5"/>
        <v>2.3638558718295521</v>
      </c>
      <c r="AI67" s="4">
        <f t="shared" ref="AI67:AI130" si="40">AG67+Q67</f>
        <v>96.148372277622443</v>
      </c>
      <c r="AJ67" s="4">
        <f t="shared" ref="AJ67:AJ130" si="41">AH67+R67</f>
        <v>371.22037224432415</v>
      </c>
      <c r="AK67" s="24">
        <f t="shared" si="6"/>
        <v>8.5846247521498397E-3</v>
      </c>
      <c r="AL67" s="24">
        <f t="shared" si="7"/>
        <v>2.6150962639109251E-2</v>
      </c>
      <c r="AM67" s="3"/>
      <c r="AN67" s="4">
        <f t="shared" si="8"/>
        <v>-0.15894796768447311</v>
      </c>
      <c r="AO67" s="4">
        <f t="shared" si="9"/>
        <v>1.685729618651624</v>
      </c>
      <c r="AP67" s="4">
        <f t="shared" ref="AP67:AP130" si="42">AN67+Q67</f>
        <v>95.877188074094676</v>
      </c>
      <c r="AQ67" s="4">
        <f t="shared" ref="AQ67:AQ130" si="43">AO67+R67</f>
        <v>370.54224599114622</v>
      </c>
      <c r="AR67" s="24">
        <f t="shared" si="10"/>
        <v>5.7399357400050068E-3</v>
      </c>
      <c r="AS67" s="24">
        <f t="shared" si="11"/>
        <v>2.4276442921125126E-2</v>
      </c>
      <c r="AT67" s="3"/>
      <c r="AU67" s="24">
        <f t="shared" si="12"/>
        <v>-0.29847194736735433</v>
      </c>
      <c r="AV67" s="24">
        <f t="shared" si="13"/>
        <v>1.685729618651624</v>
      </c>
      <c r="AW67" s="24">
        <f t="shared" si="14"/>
        <v>95.737664094411784</v>
      </c>
      <c r="AX67" s="24">
        <f t="shared" si="15"/>
        <v>370.54224599114622</v>
      </c>
      <c r="AY67" s="24">
        <f t="shared" si="16"/>
        <v>4.2763463171277202E-3</v>
      </c>
      <c r="AZ67" s="24">
        <f t="shared" si="17"/>
        <v>2.4276442921125126E-2</v>
      </c>
      <c r="BA67" s="24"/>
      <c r="BB67" s="24">
        <f t="shared" si="18"/>
        <v>-0.29012105095049162</v>
      </c>
      <c r="BC67" s="24">
        <f t="shared" si="19"/>
        <v>1.0141531661955421</v>
      </c>
      <c r="BD67" s="24">
        <f t="shared" si="20"/>
        <v>95.746014990828655</v>
      </c>
      <c r="BE67" s="24">
        <f t="shared" si="21"/>
        <v>369.87066953869015</v>
      </c>
      <c r="BF67" s="24">
        <f t="shared" si="22"/>
        <v>4.3639461956221232E-3</v>
      </c>
      <c r="BG67" s="25">
        <f t="shared" si="23"/>
        <v>2.2420028578864885E-2</v>
      </c>
    </row>
    <row r="68" spans="1:59" x14ac:dyDescent="0.35">
      <c r="A68" s="7">
        <v>43927</v>
      </c>
      <c r="B68" s="3">
        <v>66</v>
      </c>
      <c r="C68" s="4">
        <v>99.88</v>
      </c>
      <c r="D68" s="8">
        <v>379.96</v>
      </c>
      <c r="F68" s="5"/>
      <c r="G68" s="4">
        <f t="shared" si="24"/>
        <v>95.595612204507873</v>
      </c>
      <c r="H68" s="4">
        <f t="shared" si="25"/>
        <v>361.13359743978367</v>
      </c>
      <c r="I68" s="24">
        <f t="shared" si="26"/>
        <v>4.2895352377774559E-2</v>
      </c>
      <c r="J68" s="24">
        <f t="shared" si="27"/>
        <v>4.9548380251121987E-2</v>
      </c>
      <c r="K68" s="3"/>
      <c r="L68" s="4">
        <f t="shared" si="28"/>
        <v>95.833155608909721</v>
      </c>
      <c r="M68" s="4">
        <f t="shared" si="29"/>
        <v>365.17504501417102</v>
      </c>
      <c r="N68" s="24">
        <f t="shared" si="30"/>
        <v>4.0517064388168551E-2</v>
      </c>
      <c r="O68" s="24">
        <f t="shared" si="31"/>
        <v>3.8911872265051481E-2</v>
      </c>
      <c r="P68" s="3"/>
      <c r="Q68" s="4">
        <f t="shared" si="32"/>
        <v>95.612454416711671</v>
      </c>
      <c r="R68" s="4">
        <f t="shared" si="33"/>
        <v>364.59860654899785</v>
      </c>
      <c r="S68" s="24">
        <f t="shared" si="34"/>
        <v>4.2726727906370894E-2</v>
      </c>
      <c r="T68" s="24">
        <f t="shared" si="35"/>
        <v>4.0428975289509762E-2</v>
      </c>
      <c r="U68" s="3"/>
      <c r="V68" s="4">
        <f t="shared" si="36"/>
        <v>95.447050454109942</v>
      </c>
      <c r="W68" s="4">
        <f t="shared" si="37"/>
        <v>363.26381603834852</v>
      </c>
      <c r="X68" s="24">
        <f t="shared" si="38"/>
        <v>4.4382754764618081E-2</v>
      </c>
      <c r="Y68" s="25">
        <f t="shared" si="39"/>
        <v>4.3941951683470516E-2</v>
      </c>
      <c r="Z68" s="23"/>
      <c r="AA68" s="23"/>
      <c r="AB68" s="23"/>
      <c r="AC68" s="23"/>
      <c r="AD68" s="23"/>
      <c r="AF68" s="5"/>
      <c r="AG68" s="4">
        <f t="shared" ref="AG68:AG131" si="44">0.2*(Q68-Q67)+(1-0.2)*AG67</f>
        <v>5.0526636611462894E-3</v>
      </c>
      <c r="AH68" s="4">
        <f t="shared" ref="AH68:AH131" si="45">0.2*(R68-R67)+(1-0.2)*AH67</f>
        <v>1.0395027327642952</v>
      </c>
      <c r="AI68" s="4">
        <f t="shared" si="40"/>
        <v>95.617507080372818</v>
      </c>
      <c r="AJ68" s="4">
        <f t="shared" si="41"/>
        <v>365.63810928176213</v>
      </c>
      <c r="AK68" s="24">
        <f t="shared" ref="AK68:AK131" si="46">ABS(C68-AI68)/C68</f>
        <v>4.267614056494972E-2</v>
      </c>
      <c r="AL68" s="24">
        <f t="shared" ref="AL68:AL131" si="47">ABS(D68-AJ68)/D68</f>
        <v>3.7693153801026037E-2</v>
      </c>
      <c r="AM68" s="3"/>
      <c r="AN68" s="4">
        <f t="shared" ref="AN68:AN131" si="48">0.4*(Q68-Q67)+(1-0.4)*AN67</f>
        <v>-0.26484143063767329</v>
      </c>
      <c r="AO68" s="4">
        <f t="shared" ref="AO68:AO131" si="49">0.4*(R68-R67)+(1-0.4)*AO67</f>
        <v>-0.69172615820771854</v>
      </c>
      <c r="AP68" s="4">
        <f t="shared" si="42"/>
        <v>95.347612986073997</v>
      </c>
      <c r="AQ68" s="4">
        <f t="shared" si="43"/>
        <v>363.90688039079015</v>
      </c>
      <c r="AR68" s="24">
        <f t="shared" ref="AR68:AR131" si="50">ABS(C68-AP68)/C68</f>
        <v>4.537832412821384E-2</v>
      </c>
      <c r="AS68" s="24">
        <f t="shared" ref="AS68:AS131" si="51">ABS(D68-AQ68)/D68</f>
        <v>4.2249498918859436E-2</v>
      </c>
      <c r="AT68" s="3"/>
      <c r="AU68" s="24">
        <f t="shared" ref="AU68:AU131" si="52">0.6*(Q68-Q67)+(1-0.6)*AU67</f>
        <v>-0.37359775398742584</v>
      </c>
      <c r="AV68" s="24">
        <f t="shared" ref="AV68:AV131" si="53">0.4*(R68-R67)+(1-0.4)*AV67</f>
        <v>-0.69172615820771854</v>
      </c>
      <c r="AW68" s="24">
        <f t="shared" ref="AW68:AW131" si="54">AU68+Q68</f>
        <v>95.238856662724245</v>
      </c>
      <c r="AX68" s="24">
        <f t="shared" ref="AX68:AX131" si="55">AV68+R68</f>
        <v>363.90688039079015</v>
      </c>
      <c r="AY68" s="24">
        <f t="shared" ref="AY68:AY131" si="56">ABS(C68-AW68)/C68</f>
        <v>4.6467194005564177E-2</v>
      </c>
      <c r="AZ68" s="24">
        <f t="shared" ref="AZ68:AZ131" si="57">ABS(D68-AX68)/D68</f>
        <v>4.2249498918859436E-2</v>
      </c>
      <c r="BA68" s="24"/>
      <c r="BB68" s="24">
        <f t="shared" ref="BB68:BB131" si="58">0.8*(Q68-Q67)+(1-0.8)*BB67</f>
        <v>-0.39696951024407712</v>
      </c>
      <c r="BC68" s="24">
        <f t="shared" ref="BC68:BC131" si="59">0.8*(R68-R67)+(1-0.8)*BC67</f>
        <v>-3.2034972255582774</v>
      </c>
      <c r="BD68" s="24">
        <f t="shared" ref="BD68:BD131" si="60">BB68+Q68</f>
        <v>95.215484906467594</v>
      </c>
      <c r="BE68" s="24">
        <f t="shared" ref="BE68:BE131" si="61">BC68+R68</f>
        <v>361.39510932343956</v>
      </c>
      <c r="BF68" s="24">
        <f t="shared" ref="BF68:BF131" si="62">ABS(C68-BD68)/C68</f>
        <v>4.6701192366163408E-2</v>
      </c>
      <c r="BG68" s="25">
        <f t="shared" ref="BG68:BG131" si="63">ABS(D68-BE68)/D68</f>
        <v>4.8860118635015333E-2</v>
      </c>
    </row>
    <row r="69" spans="1:59" x14ac:dyDescent="0.35">
      <c r="A69" s="7">
        <v>43928</v>
      </c>
      <c r="B69" s="3">
        <v>67</v>
      </c>
      <c r="C69" s="4">
        <v>100.58</v>
      </c>
      <c r="D69" s="8">
        <v>372.28</v>
      </c>
      <c r="F69" s="5"/>
      <c r="G69" s="4">
        <f t="shared" ref="G69:G132" si="64">0.2*C68+(1-0.2)*G68</f>
        <v>96.452489763606295</v>
      </c>
      <c r="H69" s="4">
        <f t="shared" ref="H69:H132" si="65">0.2*D68+(1-0.2)*H68</f>
        <v>364.89887795182699</v>
      </c>
      <c r="I69" s="24">
        <f t="shared" ref="I69:I132" si="66">ABS(C69-G69)/C69</f>
        <v>4.103708725784156E-2</v>
      </c>
      <c r="J69" s="24">
        <f t="shared" ref="J69:J132" si="67">ABS(D69-H69)/D69</f>
        <v>1.9826802536190458E-2</v>
      </c>
      <c r="K69" s="3"/>
      <c r="L69" s="4">
        <f t="shared" ref="L69:L132" si="68">0.4*C68+(1-0.4)*L68</f>
        <v>97.451893365345825</v>
      </c>
      <c r="M69" s="4">
        <f t="shared" ref="M69:M132" si="69">0.4*D68+(1-0.4)*M68</f>
        <v>371.08902700850263</v>
      </c>
      <c r="N69" s="24">
        <f t="shared" ref="N69:N132" si="70">ABS(C69-L69)/C69</f>
        <v>3.1100682388687347E-2</v>
      </c>
      <c r="O69" s="24">
        <f t="shared" ref="O69:O132" si="71">ABS(D69-M69)/D69</f>
        <v>3.1991323506429217E-3</v>
      </c>
      <c r="P69" s="3"/>
      <c r="Q69" s="4">
        <f t="shared" ref="Q69:Q132" si="72">0.6*C68+(1-0.6)*Q68</f>
        <v>98.172981766684671</v>
      </c>
      <c r="R69" s="4">
        <f t="shared" ref="R69:R132" si="73">0.6*D68+(1-0.6)*R68</f>
        <v>373.81544261959914</v>
      </c>
      <c r="S69" s="24">
        <f t="shared" ref="S69:S132" si="74">ABS(C69-Q69)/C69</f>
        <v>2.393138032725519E-2</v>
      </c>
      <c r="T69" s="24">
        <f t="shared" ref="T69:T132" si="75">ABS(D69-R69)/D69</f>
        <v>4.1244295143418033E-3</v>
      </c>
      <c r="U69" s="3"/>
      <c r="V69" s="4">
        <f t="shared" ref="V69:V132" si="76">0.8*C68+(1-0.8)*V68</f>
        <v>98.993410090821982</v>
      </c>
      <c r="W69" s="4">
        <f t="shared" ref="W69:W132" si="77">0.8*D68+(1-0.8)*W68</f>
        <v>376.62076320766971</v>
      </c>
      <c r="X69" s="24">
        <f t="shared" ref="X69:X132" si="78">ABS(C69-V69)/C69</f>
        <v>1.5774407528117085E-2</v>
      </c>
      <c r="Y69" s="25">
        <f t="shared" ref="Y69:Y132" si="79">ABS(D69-W69)/D69</f>
        <v>1.1659941999757544E-2</v>
      </c>
      <c r="Z69" s="23"/>
      <c r="AA69" s="23"/>
      <c r="AB69" s="23"/>
      <c r="AC69" s="23"/>
      <c r="AD69" s="23"/>
      <c r="AF69" s="5"/>
      <c r="AG69" s="4">
        <f t="shared" si="44"/>
        <v>0.51614760092351708</v>
      </c>
      <c r="AH69" s="4">
        <f t="shared" si="45"/>
        <v>2.6749694003316939</v>
      </c>
      <c r="AI69" s="4">
        <f t="shared" si="40"/>
        <v>98.689129367608189</v>
      </c>
      <c r="AJ69" s="4">
        <f t="shared" si="41"/>
        <v>376.49041201993083</v>
      </c>
      <c r="AK69" s="24">
        <f t="shared" si="46"/>
        <v>1.8799668248079236E-2</v>
      </c>
      <c r="AL69" s="24">
        <f t="shared" si="47"/>
        <v>1.1309799129501604E-2</v>
      </c>
      <c r="AM69" s="3"/>
      <c r="AN69" s="4">
        <f t="shared" si="48"/>
        <v>0.86530608160659617</v>
      </c>
      <c r="AO69" s="4">
        <f t="shared" si="49"/>
        <v>3.2716987333158847</v>
      </c>
      <c r="AP69" s="4">
        <f t="shared" si="42"/>
        <v>99.038287848291262</v>
      </c>
      <c r="AQ69" s="4">
        <f t="shared" si="43"/>
        <v>377.08714135291501</v>
      </c>
      <c r="AR69" s="24">
        <f t="shared" si="50"/>
        <v>1.5328217853536854E-2</v>
      </c>
      <c r="AS69" s="24">
        <f t="shared" si="51"/>
        <v>1.2912703752323626E-2</v>
      </c>
      <c r="AT69" s="3"/>
      <c r="AU69" s="24">
        <f t="shared" si="52"/>
        <v>1.3868773083888299</v>
      </c>
      <c r="AV69" s="24">
        <f t="shared" si="53"/>
        <v>3.2716987333158847</v>
      </c>
      <c r="AW69" s="24">
        <f t="shared" si="54"/>
        <v>99.559859075073504</v>
      </c>
      <c r="AX69" s="24">
        <f t="shared" si="55"/>
        <v>377.08714135291501</v>
      </c>
      <c r="AY69" s="24">
        <f t="shared" si="56"/>
        <v>1.0142582272086838E-2</v>
      </c>
      <c r="AZ69" s="24">
        <f t="shared" si="57"/>
        <v>1.2912703752323626E-2</v>
      </c>
      <c r="BA69" s="24"/>
      <c r="BB69" s="24">
        <f t="shared" si="58"/>
        <v>1.9690279779295847</v>
      </c>
      <c r="BC69" s="24">
        <f t="shared" si="59"/>
        <v>6.7327694113693761</v>
      </c>
      <c r="BD69" s="24">
        <f t="shared" si="60"/>
        <v>100.14200974461426</v>
      </c>
      <c r="BE69" s="24">
        <f t="shared" si="61"/>
        <v>380.5482120309685</v>
      </c>
      <c r="BF69" s="24">
        <f t="shared" si="62"/>
        <v>4.3546456093233443E-3</v>
      </c>
      <c r="BG69" s="25">
        <f t="shared" si="63"/>
        <v>2.220965947933955E-2</v>
      </c>
    </row>
    <row r="70" spans="1:59" x14ac:dyDescent="0.35">
      <c r="A70" s="7">
        <v>43929</v>
      </c>
      <c r="B70" s="3">
        <v>68</v>
      </c>
      <c r="C70" s="4">
        <v>102.15</v>
      </c>
      <c r="D70" s="8">
        <v>371.12</v>
      </c>
      <c r="F70" s="5"/>
      <c r="G70" s="4">
        <f t="shared" si="64"/>
        <v>97.277991810885041</v>
      </c>
      <c r="H70" s="4">
        <f t="shared" si="65"/>
        <v>366.37510236146164</v>
      </c>
      <c r="I70" s="24">
        <f t="shared" si="66"/>
        <v>4.7694646981056923E-2</v>
      </c>
      <c r="J70" s="24">
        <f t="shared" si="67"/>
        <v>1.2785346083580409E-2</v>
      </c>
      <c r="K70" s="3"/>
      <c r="L70" s="4">
        <f t="shared" si="68"/>
        <v>98.703136019207491</v>
      </c>
      <c r="M70" s="4">
        <f t="shared" si="69"/>
        <v>371.56541620510154</v>
      </c>
      <c r="N70" s="24">
        <f t="shared" si="70"/>
        <v>3.3743161828610028E-2</v>
      </c>
      <c r="O70" s="24">
        <f t="shared" si="71"/>
        <v>1.2001945599847417E-3</v>
      </c>
      <c r="P70" s="3"/>
      <c r="Q70" s="4">
        <f t="shared" si="72"/>
        <v>99.617192706673876</v>
      </c>
      <c r="R70" s="4">
        <f t="shared" si="73"/>
        <v>372.89417704783966</v>
      </c>
      <c r="S70" s="24">
        <f t="shared" si="74"/>
        <v>2.4794980845091821E-2</v>
      </c>
      <c r="T70" s="24">
        <f t="shared" si="75"/>
        <v>4.7806020905358307E-3</v>
      </c>
      <c r="U70" s="3"/>
      <c r="V70" s="4">
        <f t="shared" si="76"/>
        <v>100.26268201816438</v>
      </c>
      <c r="W70" s="4">
        <f t="shared" si="77"/>
        <v>373.14815264153395</v>
      </c>
      <c r="X70" s="24">
        <f t="shared" si="78"/>
        <v>1.8475946958743241E-2</v>
      </c>
      <c r="Y70" s="25">
        <f t="shared" si="79"/>
        <v>5.4649510711736096E-3</v>
      </c>
      <c r="Z70" s="23"/>
      <c r="AA70" s="23"/>
      <c r="AB70" s="23"/>
      <c r="AC70" s="23"/>
      <c r="AD70" s="23"/>
      <c r="AF70" s="5"/>
      <c r="AG70" s="4">
        <f t="shared" si="44"/>
        <v>0.70176026873665465</v>
      </c>
      <c r="AH70" s="4">
        <f t="shared" si="45"/>
        <v>1.9557224059134599</v>
      </c>
      <c r="AI70" s="4">
        <f t="shared" si="40"/>
        <v>100.31895297541053</v>
      </c>
      <c r="AJ70" s="4">
        <f t="shared" si="41"/>
        <v>374.8498994537531</v>
      </c>
      <c r="AK70" s="24">
        <f t="shared" si="46"/>
        <v>1.7925081004302304E-2</v>
      </c>
      <c r="AL70" s="24">
        <f t="shared" si="47"/>
        <v>1.0050386542770779E-2</v>
      </c>
      <c r="AM70" s="3"/>
      <c r="AN70" s="4">
        <f t="shared" si="48"/>
        <v>1.0968680249596394</v>
      </c>
      <c r="AO70" s="4">
        <f t="shared" si="49"/>
        <v>1.59451301128574</v>
      </c>
      <c r="AP70" s="4">
        <f t="shared" si="42"/>
        <v>100.71406073163351</v>
      </c>
      <c r="AQ70" s="4">
        <f t="shared" si="43"/>
        <v>374.48869005912542</v>
      </c>
      <c r="AR70" s="24">
        <f t="shared" si="50"/>
        <v>1.4057163664870254E-2</v>
      </c>
      <c r="AS70" s="24">
        <f t="shared" si="51"/>
        <v>9.0770911271971684E-3</v>
      </c>
      <c r="AT70" s="3"/>
      <c r="AU70" s="24">
        <f t="shared" si="52"/>
        <v>1.4212774873490548</v>
      </c>
      <c r="AV70" s="24">
        <f t="shared" si="53"/>
        <v>1.59451301128574</v>
      </c>
      <c r="AW70" s="24">
        <f t="shared" si="54"/>
        <v>101.03847019402293</v>
      </c>
      <c r="AX70" s="24">
        <f t="shared" si="55"/>
        <v>374.48869005912542</v>
      </c>
      <c r="AY70" s="24">
        <f t="shared" si="56"/>
        <v>1.0881349055086351E-2</v>
      </c>
      <c r="AZ70" s="24">
        <f t="shared" si="57"/>
        <v>9.0770911271971684E-3</v>
      </c>
      <c r="BA70" s="24"/>
      <c r="BB70" s="24">
        <f t="shared" si="58"/>
        <v>1.5491743475772806</v>
      </c>
      <c r="BC70" s="24">
        <f t="shared" si="59"/>
        <v>0.60954142486629326</v>
      </c>
      <c r="BD70" s="24">
        <f t="shared" si="60"/>
        <v>101.16636705425115</v>
      </c>
      <c r="BE70" s="24">
        <f t="shared" si="61"/>
        <v>373.50371847270594</v>
      </c>
      <c r="BF70" s="24">
        <f t="shared" si="62"/>
        <v>9.629299517854642E-3</v>
      </c>
      <c r="BG70" s="25">
        <f t="shared" si="63"/>
        <v>6.4230396440664384E-3</v>
      </c>
    </row>
    <row r="71" spans="1:59" x14ac:dyDescent="0.35">
      <c r="A71" s="7">
        <v>43930</v>
      </c>
      <c r="B71" s="3">
        <v>69</v>
      </c>
      <c r="C71" s="4">
        <v>102.14</v>
      </c>
      <c r="D71" s="8">
        <v>370.72</v>
      </c>
      <c r="F71" s="5"/>
      <c r="G71" s="4">
        <f t="shared" si="64"/>
        <v>98.252393448708048</v>
      </c>
      <c r="H71" s="4">
        <f t="shared" si="65"/>
        <v>367.32408188916929</v>
      </c>
      <c r="I71" s="24">
        <f t="shared" si="66"/>
        <v>3.8061548377638067E-2</v>
      </c>
      <c r="J71" s="24">
        <f t="shared" si="67"/>
        <v>9.1603315462633114E-3</v>
      </c>
      <c r="K71" s="3"/>
      <c r="L71" s="4">
        <f t="shared" si="68"/>
        <v>100.08188161152449</v>
      </c>
      <c r="M71" s="4">
        <f t="shared" si="69"/>
        <v>371.3872497230609</v>
      </c>
      <c r="N71" s="24">
        <f t="shared" si="70"/>
        <v>2.0149974431912143E-2</v>
      </c>
      <c r="O71" s="24">
        <f t="shared" si="71"/>
        <v>1.7998751701037896E-3</v>
      </c>
      <c r="P71" s="3"/>
      <c r="Q71" s="4">
        <f t="shared" si="72"/>
        <v>101.13687708266954</v>
      </c>
      <c r="R71" s="4">
        <f t="shared" si="73"/>
        <v>371.82967081913586</v>
      </c>
      <c r="S71" s="24">
        <f t="shared" si="74"/>
        <v>9.8210585209561208E-3</v>
      </c>
      <c r="T71" s="24">
        <f t="shared" si="75"/>
        <v>2.9932855501074362E-3</v>
      </c>
      <c r="U71" s="3"/>
      <c r="V71" s="4">
        <f t="shared" si="76"/>
        <v>101.77253640363288</v>
      </c>
      <c r="W71" s="4">
        <f t="shared" si="77"/>
        <v>371.52563052830681</v>
      </c>
      <c r="X71" s="24">
        <f t="shared" si="78"/>
        <v>3.5976463321628787E-3</v>
      </c>
      <c r="Y71" s="25">
        <f t="shared" si="79"/>
        <v>2.1731509719108183E-3</v>
      </c>
      <c r="Z71" s="23"/>
      <c r="AA71" s="23"/>
      <c r="AB71" s="23"/>
      <c r="AC71" s="23"/>
      <c r="AD71" s="23"/>
      <c r="AF71" s="5"/>
      <c r="AG71" s="4">
        <f t="shared" si="44"/>
        <v>0.86534509018845696</v>
      </c>
      <c r="AH71" s="4">
        <f t="shared" si="45"/>
        <v>1.3516766789900068</v>
      </c>
      <c r="AI71" s="4">
        <f t="shared" si="40"/>
        <v>102.002222172858</v>
      </c>
      <c r="AJ71" s="4">
        <f t="shared" si="41"/>
        <v>373.18134749812589</v>
      </c>
      <c r="AK71" s="24">
        <f t="shared" si="46"/>
        <v>1.3489115639514658E-3</v>
      </c>
      <c r="AL71" s="24">
        <f t="shared" si="47"/>
        <v>6.6393706790188294E-3</v>
      </c>
      <c r="AM71" s="3"/>
      <c r="AN71" s="4">
        <f t="shared" si="48"/>
        <v>1.2659945653740503</v>
      </c>
      <c r="AO71" s="4">
        <f t="shared" si="49"/>
        <v>0.53090531528992158</v>
      </c>
      <c r="AP71" s="4">
        <f t="shared" si="42"/>
        <v>102.40287164804359</v>
      </c>
      <c r="AQ71" s="4">
        <f t="shared" si="43"/>
        <v>372.3605761344258</v>
      </c>
      <c r="AR71" s="24">
        <f t="shared" si="50"/>
        <v>2.5736405721909685E-3</v>
      </c>
      <c r="AS71" s="24">
        <f t="shared" si="51"/>
        <v>4.4253780061118122E-3</v>
      </c>
      <c r="AT71" s="3"/>
      <c r="AU71" s="24">
        <f t="shared" si="52"/>
        <v>1.4803216205370218</v>
      </c>
      <c r="AV71" s="24">
        <f t="shared" si="53"/>
        <v>0.53090531528992158</v>
      </c>
      <c r="AW71" s="24">
        <f t="shared" si="54"/>
        <v>102.61719870320657</v>
      </c>
      <c r="AX71" s="24">
        <f t="shared" si="55"/>
        <v>372.3605761344258</v>
      </c>
      <c r="AY71" s="24">
        <f t="shared" si="56"/>
        <v>4.6720061014937156E-3</v>
      </c>
      <c r="AZ71" s="24">
        <f t="shared" si="57"/>
        <v>4.4253780061118122E-3</v>
      </c>
      <c r="BA71" s="24"/>
      <c r="BB71" s="24">
        <f t="shared" si="58"/>
        <v>1.5255823703119893</v>
      </c>
      <c r="BC71" s="24">
        <f t="shared" si="59"/>
        <v>-0.72969669798978609</v>
      </c>
      <c r="BD71" s="24">
        <f t="shared" si="60"/>
        <v>102.66245945298154</v>
      </c>
      <c r="BE71" s="24">
        <f t="shared" si="61"/>
        <v>371.09997412114609</v>
      </c>
      <c r="BF71" s="24">
        <f t="shared" si="62"/>
        <v>5.1151307321474085E-3</v>
      </c>
      <c r="BG71" s="25">
        <f t="shared" si="63"/>
        <v>1.0249625624354304E-3</v>
      </c>
    </row>
    <row r="72" spans="1:59" x14ac:dyDescent="0.35">
      <c r="A72" s="7">
        <v>43934</v>
      </c>
      <c r="B72" s="3">
        <v>70</v>
      </c>
      <c r="C72" s="4">
        <v>108.44</v>
      </c>
      <c r="D72" s="8">
        <v>396.72</v>
      </c>
      <c r="F72" s="5"/>
      <c r="G72" s="4">
        <f t="shared" si="64"/>
        <v>99.029914758966441</v>
      </c>
      <c r="H72" s="4">
        <f t="shared" si="65"/>
        <v>368.00326551133543</v>
      </c>
      <c r="I72" s="24">
        <f t="shared" si="66"/>
        <v>8.6776883447376954E-2</v>
      </c>
      <c r="J72" s="24">
        <f t="shared" si="67"/>
        <v>7.2385396472737951E-2</v>
      </c>
      <c r="K72" s="3"/>
      <c r="L72" s="4">
        <f t="shared" si="68"/>
        <v>100.9051289669147</v>
      </c>
      <c r="M72" s="4">
        <f t="shared" si="69"/>
        <v>371.12034983383654</v>
      </c>
      <c r="N72" s="24">
        <f t="shared" si="70"/>
        <v>6.948424043789464E-2</v>
      </c>
      <c r="O72" s="24">
        <f t="shared" si="71"/>
        <v>6.4528257123824068E-2</v>
      </c>
      <c r="P72" s="3"/>
      <c r="Q72" s="4">
        <f t="shared" si="72"/>
        <v>101.73875083306783</v>
      </c>
      <c r="R72" s="4">
        <f t="shared" si="73"/>
        <v>371.16386832765437</v>
      </c>
      <c r="S72" s="24">
        <f t="shared" si="74"/>
        <v>6.1796838499927814E-2</v>
      </c>
      <c r="T72" s="24">
        <f t="shared" si="75"/>
        <v>6.4418561384214701E-2</v>
      </c>
      <c r="U72" s="3"/>
      <c r="V72" s="4">
        <f t="shared" si="76"/>
        <v>102.06650728072657</v>
      </c>
      <c r="W72" s="4">
        <f t="shared" si="77"/>
        <v>370.88112610566134</v>
      </c>
      <c r="X72" s="24">
        <f t="shared" si="78"/>
        <v>5.8774370336346637E-2</v>
      </c>
      <c r="Y72" s="25">
        <f t="shared" si="79"/>
        <v>6.5131261076675454E-2</v>
      </c>
      <c r="Z72" s="23"/>
      <c r="AA72" s="23"/>
      <c r="AB72" s="23"/>
      <c r="AC72" s="23"/>
      <c r="AD72" s="23"/>
      <c r="AF72" s="5"/>
      <c r="AG72" s="4">
        <f t="shared" si="44"/>
        <v>0.81265082223042229</v>
      </c>
      <c r="AH72" s="4">
        <f t="shared" si="45"/>
        <v>0.9481808448957082</v>
      </c>
      <c r="AI72" s="4">
        <f t="shared" si="40"/>
        <v>102.55140165529825</v>
      </c>
      <c r="AJ72" s="4">
        <f t="shared" si="41"/>
        <v>372.11204917255009</v>
      </c>
      <c r="AK72" s="24">
        <f t="shared" si="46"/>
        <v>5.4302825015692995E-2</v>
      </c>
      <c r="AL72" s="24">
        <f t="shared" si="47"/>
        <v>6.2028510857657641E-2</v>
      </c>
      <c r="AM72" s="3"/>
      <c r="AN72" s="4">
        <f t="shared" si="48"/>
        <v>1.0003462393837435</v>
      </c>
      <c r="AO72" s="4">
        <f t="shared" si="49"/>
        <v>5.2222192581358517E-2</v>
      </c>
      <c r="AP72" s="4">
        <f t="shared" si="42"/>
        <v>102.73909707245157</v>
      </c>
      <c r="AQ72" s="4">
        <f t="shared" si="43"/>
        <v>371.21609052023575</v>
      </c>
      <c r="AR72" s="24">
        <f t="shared" si="50"/>
        <v>5.2571956174367641E-2</v>
      </c>
      <c r="AS72" s="24">
        <f t="shared" si="51"/>
        <v>6.428692649668348E-2</v>
      </c>
      <c r="AT72" s="3"/>
      <c r="AU72" s="24">
        <f t="shared" si="52"/>
        <v>0.9532528984537787</v>
      </c>
      <c r="AV72" s="24">
        <f t="shared" si="53"/>
        <v>5.2222192581358517E-2</v>
      </c>
      <c r="AW72" s="24">
        <f t="shared" si="54"/>
        <v>102.69200373152161</v>
      </c>
      <c r="AX72" s="24">
        <f t="shared" si="55"/>
        <v>371.21609052023575</v>
      </c>
      <c r="AY72" s="24">
        <f t="shared" si="56"/>
        <v>5.3006236337867843E-2</v>
      </c>
      <c r="AZ72" s="24">
        <f t="shared" si="57"/>
        <v>6.428692649668348E-2</v>
      </c>
      <c r="BA72" s="24"/>
      <c r="BB72" s="24">
        <f t="shared" si="58"/>
        <v>0.78661547438102453</v>
      </c>
      <c r="BC72" s="24">
        <f t="shared" si="59"/>
        <v>-0.67858133278314603</v>
      </c>
      <c r="BD72" s="24">
        <f t="shared" si="60"/>
        <v>102.52536630744885</v>
      </c>
      <c r="BE72" s="24">
        <f t="shared" si="61"/>
        <v>370.48528699487122</v>
      </c>
      <c r="BF72" s="24">
        <f t="shared" si="62"/>
        <v>5.4542914907332617E-2</v>
      </c>
      <c r="BG72" s="25">
        <f t="shared" si="63"/>
        <v>6.6129040646120213E-2</v>
      </c>
    </row>
    <row r="73" spans="1:59" x14ac:dyDescent="0.35">
      <c r="A73" s="7">
        <v>43935</v>
      </c>
      <c r="B73" s="3">
        <v>71</v>
      </c>
      <c r="C73" s="4">
        <v>114.17</v>
      </c>
      <c r="D73" s="8">
        <v>413.55</v>
      </c>
      <c r="F73" s="5"/>
      <c r="G73" s="4">
        <f t="shared" si="64"/>
        <v>100.91193180717316</v>
      </c>
      <c r="H73" s="4">
        <f t="shared" si="65"/>
        <v>373.74661240906835</v>
      </c>
      <c r="I73" s="24">
        <f t="shared" si="66"/>
        <v>0.1161256739320911</v>
      </c>
      <c r="J73" s="24">
        <f t="shared" si="67"/>
        <v>9.6248065750046338E-2</v>
      </c>
      <c r="K73" s="3"/>
      <c r="L73" s="4">
        <f t="shared" si="68"/>
        <v>103.91907738014882</v>
      </c>
      <c r="M73" s="4">
        <f t="shared" si="69"/>
        <v>381.36020990030192</v>
      </c>
      <c r="N73" s="24">
        <f t="shared" si="70"/>
        <v>8.9786481736455995E-2</v>
      </c>
      <c r="O73" s="24">
        <f t="shared" si="71"/>
        <v>7.7837722402848711E-2</v>
      </c>
      <c r="P73" s="3"/>
      <c r="Q73" s="4">
        <f t="shared" si="72"/>
        <v>105.75950033322712</v>
      </c>
      <c r="R73" s="4">
        <f t="shared" si="73"/>
        <v>386.49754733106175</v>
      </c>
      <c r="S73" s="24">
        <f t="shared" si="74"/>
        <v>7.366645937437924E-2</v>
      </c>
      <c r="T73" s="24">
        <f t="shared" si="75"/>
        <v>6.5415192041925418E-2</v>
      </c>
      <c r="U73" s="3"/>
      <c r="V73" s="4">
        <f t="shared" si="76"/>
        <v>107.16530145614531</v>
      </c>
      <c r="W73" s="4">
        <f t="shared" si="77"/>
        <v>391.55222522113229</v>
      </c>
      <c r="X73" s="24">
        <f t="shared" si="78"/>
        <v>6.1353232406540129E-2</v>
      </c>
      <c r="Y73" s="25">
        <f t="shared" si="79"/>
        <v>5.3192539665984091E-2</v>
      </c>
      <c r="Z73" s="23"/>
      <c r="AA73" s="23"/>
      <c r="AB73" s="23"/>
      <c r="AC73" s="23"/>
      <c r="AD73" s="23"/>
      <c r="AF73" s="5"/>
      <c r="AG73" s="4">
        <f t="shared" si="44"/>
        <v>1.4542705578161974</v>
      </c>
      <c r="AH73" s="4">
        <f t="shared" si="45"/>
        <v>3.825280476598043</v>
      </c>
      <c r="AI73" s="4">
        <f t="shared" si="40"/>
        <v>107.21377089104332</v>
      </c>
      <c r="AJ73" s="4">
        <f t="shared" si="41"/>
        <v>390.32282780765979</v>
      </c>
      <c r="AK73" s="24">
        <f t="shared" si="46"/>
        <v>6.0928695007065575E-2</v>
      </c>
      <c r="AL73" s="24">
        <f t="shared" si="47"/>
        <v>5.6165329929489104E-2</v>
      </c>
      <c r="AM73" s="3"/>
      <c r="AN73" s="4">
        <f t="shared" si="48"/>
        <v>2.208507543693965</v>
      </c>
      <c r="AO73" s="4">
        <f t="shared" si="49"/>
        <v>6.164804916911768</v>
      </c>
      <c r="AP73" s="4">
        <f t="shared" si="42"/>
        <v>107.96800787692109</v>
      </c>
      <c r="AQ73" s="4">
        <f t="shared" si="43"/>
        <v>392.6623522479735</v>
      </c>
      <c r="AR73" s="24">
        <f t="shared" si="50"/>
        <v>5.432243253988709E-2</v>
      </c>
      <c r="AS73" s="24">
        <f t="shared" si="51"/>
        <v>5.0508155608817579E-2</v>
      </c>
      <c r="AT73" s="3"/>
      <c r="AU73" s="24">
        <f t="shared" si="52"/>
        <v>2.7937508594770901</v>
      </c>
      <c r="AV73" s="24">
        <f t="shared" si="53"/>
        <v>6.164804916911768</v>
      </c>
      <c r="AW73" s="24">
        <f t="shared" si="54"/>
        <v>108.55325119270421</v>
      </c>
      <c r="AX73" s="24">
        <f t="shared" si="55"/>
        <v>392.6623522479735</v>
      </c>
      <c r="AY73" s="24">
        <f t="shared" si="56"/>
        <v>4.9196363381762219E-2</v>
      </c>
      <c r="AZ73" s="24">
        <f t="shared" si="57"/>
        <v>5.0508155608817579E-2</v>
      </c>
      <c r="BA73" s="24"/>
      <c r="BB73" s="24">
        <f t="shared" si="58"/>
        <v>3.3739226950036429</v>
      </c>
      <c r="BC73" s="24">
        <f t="shared" si="59"/>
        <v>12.131226936169277</v>
      </c>
      <c r="BD73" s="24">
        <f t="shared" si="60"/>
        <v>109.13342302823077</v>
      </c>
      <c r="BE73" s="24">
        <f t="shared" si="61"/>
        <v>398.62877426723105</v>
      </c>
      <c r="BF73" s="24">
        <f t="shared" si="62"/>
        <v>4.4114714651565523E-2</v>
      </c>
      <c r="BG73" s="25">
        <f t="shared" si="63"/>
        <v>3.6080826339666208E-2</v>
      </c>
    </row>
    <row r="74" spans="1:59" x14ac:dyDescent="0.35">
      <c r="A74" s="7">
        <v>43936</v>
      </c>
      <c r="B74" s="3">
        <v>72</v>
      </c>
      <c r="C74" s="4">
        <v>115.38</v>
      </c>
      <c r="D74" s="8">
        <v>426.75</v>
      </c>
      <c r="F74" s="5"/>
      <c r="G74" s="4">
        <f t="shared" si="64"/>
        <v>103.56354544573854</v>
      </c>
      <c r="H74" s="4">
        <f t="shared" si="65"/>
        <v>381.70728992725469</v>
      </c>
      <c r="I74" s="24">
        <f t="shared" si="66"/>
        <v>0.10241336933837282</v>
      </c>
      <c r="J74" s="24">
        <f t="shared" si="67"/>
        <v>0.10554823684298842</v>
      </c>
      <c r="K74" s="3"/>
      <c r="L74" s="4">
        <f t="shared" si="68"/>
        <v>108.0194464280893</v>
      </c>
      <c r="M74" s="4">
        <f t="shared" si="69"/>
        <v>394.23612594018118</v>
      </c>
      <c r="N74" s="24">
        <f t="shared" si="70"/>
        <v>6.3794016050534752E-2</v>
      </c>
      <c r="O74" s="24">
        <f t="shared" si="71"/>
        <v>7.618951156372307E-2</v>
      </c>
      <c r="P74" s="3"/>
      <c r="Q74" s="4">
        <f t="shared" si="72"/>
        <v>110.80580013329084</v>
      </c>
      <c r="R74" s="4">
        <f t="shared" si="73"/>
        <v>402.72901893242471</v>
      </c>
      <c r="S74" s="24">
        <f t="shared" si="74"/>
        <v>3.9644651297531211E-2</v>
      </c>
      <c r="T74" s="24">
        <f t="shared" si="75"/>
        <v>5.6288180591857744E-2</v>
      </c>
      <c r="U74" s="3"/>
      <c r="V74" s="4">
        <f t="shared" si="76"/>
        <v>112.76906029122907</v>
      </c>
      <c r="W74" s="4">
        <f t="shared" si="77"/>
        <v>409.15044504422644</v>
      </c>
      <c r="X74" s="24">
        <f t="shared" si="78"/>
        <v>2.2629049304653565E-2</v>
      </c>
      <c r="Y74" s="25">
        <f t="shared" si="79"/>
        <v>4.1240902063909915E-2</v>
      </c>
      <c r="Z74" s="23"/>
      <c r="AA74" s="23"/>
      <c r="AB74" s="23"/>
      <c r="AC74" s="23"/>
      <c r="AD74" s="23"/>
      <c r="AF74" s="5"/>
      <c r="AG74" s="4">
        <f t="shared" si="44"/>
        <v>2.172676406265702</v>
      </c>
      <c r="AH74" s="4">
        <f t="shared" si="45"/>
        <v>6.3065187015510258</v>
      </c>
      <c r="AI74" s="4">
        <f t="shared" si="40"/>
        <v>112.97847653955655</v>
      </c>
      <c r="AJ74" s="4">
        <f t="shared" si="41"/>
        <v>409.03553763397571</v>
      </c>
      <c r="AK74" s="24">
        <f t="shared" si="46"/>
        <v>2.0814035885278581E-2</v>
      </c>
      <c r="AL74" s="24">
        <f t="shared" si="47"/>
        <v>4.1510163716518556E-2</v>
      </c>
      <c r="AM74" s="3"/>
      <c r="AN74" s="4">
        <f t="shared" si="48"/>
        <v>3.3436244462418676</v>
      </c>
      <c r="AO74" s="4">
        <f t="shared" si="49"/>
        <v>10.191471590692244</v>
      </c>
      <c r="AP74" s="4">
        <f t="shared" si="42"/>
        <v>114.14942457953271</v>
      </c>
      <c r="AQ74" s="4">
        <f t="shared" si="43"/>
        <v>412.92049052311694</v>
      </c>
      <c r="AR74" s="24">
        <f t="shared" si="50"/>
        <v>1.0665413593926932E-2</v>
      </c>
      <c r="AS74" s="24">
        <f t="shared" si="51"/>
        <v>3.2406583425619355E-2</v>
      </c>
      <c r="AT74" s="3"/>
      <c r="AU74" s="24">
        <f t="shared" si="52"/>
        <v>4.1452802238290687</v>
      </c>
      <c r="AV74" s="24">
        <f t="shared" si="53"/>
        <v>10.191471590692244</v>
      </c>
      <c r="AW74" s="24">
        <f t="shared" si="54"/>
        <v>114.95108035711991</v>
      </c>
      <c r="AX74" s="24">
        <f t="shared" si="55"/>
        <v>412.92049052311694</v>
      </c>
      <c r="AY74" s="24">
        <f t="shared" si="56"/>
        <v>3.7174522697182287E-3</v>
      </c>
      <c r="AZ74" s="24">
        <f t="shared" si="57"/>
        <v>3.2406583425619355E-2</v>
      </c>
      <c r="BA74" s="24"/>
      <c r="BB74" s="24">
        <f t="shared" si="58"/>
        <v>4.7118243790517056</v>
      </c>
      <c r="BC74" s="24">
        <f t="shared" si="59"/>
        <v>15.411422668324221</v>
      </c>
      <c r="BD74" s="24">
        <f t="shared" si="60"/>
        <v>115.51762451234255</v>
      </c>
      <c r="BE74" s="24">
        <f t="shared" si="61"/>
        <v>418.14044160074894</v>
      </c>
      <c r="BF74" s="24">
        <f t="shared" si="62"/>
        <v>1.19279348537489E-3</v>
      </c>
      <c r="BG74" s="25">
        <f t="shared" si="63"/>
        <v>2.0174712124782793E-2</v>
      </c>
    </row>
    <row r="75" spans="1:59" x14ac:dyDescent="0.35">
      <c r="A75" s="7">
        <v>43937</v>
      </c>
      <c r="B75" s="3">
        <v>73</v>
      </c>
      <c r="C75" s="4">
        <v>120.41</v>
      </c>
      <c r="D75" s="8">
        <v>439.17</v>
      </c>
      <c r="F75" s="5"/>
      <c r="G75" s="4">
        <f t="shared" si="64"/>
        <v>105.92683635659083</v>
      </c>
      <c r="H75" s="4">
        <f t="shared" si="65"/>
        <v>390.7158319418038</v>
      </c>
      <c r="I75" s="24">
        <f t="shared" si="66"/>
        <v>0.12028206663407666</v>
      </c>
      <c r="J75" s="24">
        <f t="shared" si="67"/>
        <v>0.11033123405104223</v>
      </c>
      <c r="K75" s="3"/>
      <c r="L75" s="4">
        <f t="shared" si="68"/>
        <v>110.96366785685358</v>
      </c>
      <c r="M75" s="4">
        <f t="shared" si="69"/>
        <v>407.24167556410873</v>
      </c>
      <c r="N75" s="24">
        <f t="shared" si="70"/>
        <v>7.8451392269300063E-2</v>
      </c>
      <c r="O75" s="24">
        <f t="shared" si="71"/>
        <v>7.2701515212540202E-2</v>
      </c>
      <c r="P75" s="3"/>
      <c r="Q75" s="4">
        <f t="shared" si="72"/>
        <v>113.55032005331634</v>
      </c>
      <c r="R75" s="4">
        <f t="shared" si="73"/>
        <v>417.14160757296992</v>
      </c>
      <c r="S75" s="24">
        <f t="shared" si="74"/>
        <v>5.6969354261968738E-2</v>
      </c>
      <c r="T75" s="24">
        <f t="shared" si="75"/>
        <v>5.0159146633490671E-2</v>
      </c>
      <c r="U75" s="3"/>
      <c r="V75" s="4">
        <f t="shared" si="76"/>
        <v>114.85781205824581</v>
      </c>
      <c r="W75" s="4">
        <f t="shared" si="77"/>
        <v>423.23008900884531</v>
      </c>
      <c r="X75" s="24">
        <f t="shared" si="78"/>
        <v>4.6110687997294113E-2</v>
      </c>
      <c r="Y75" s="25">
        <f t="shared" si="79"/>
        <v>3.6295537015631082E-2</v>
      </c>
      <c r="Z75" s="23"/>
      <c r="AA75" s="23"/>
      <c r="AB75" s="23"/>
      <c r="AC75" s="23"/>
      <c r="AD75" s="23"/>
      <c r="AF75" s="5"/>
      <c r="AG75" s="4">
        <f t="shared" si="44"/>
        <v>2.2870451090176611</v>
      </c>
      <c r="AH75" s="4">
        <f t="shared" si="45"/>
        <v>7.9277326893498632</v>
      </c>
      <c r="AI75" s="4">
        <f t="shared" si="40"/>
        <v>115.837365162334</v>
      </c>
      <c r="AJ75" s="4">
        <f t="shared" si="41"/>
        <v>425.06934026231977</v>
      </c>
      <c r="AK75" s="24">
        <f t="shared" si="46"/>
        <v>3.7975540550336362E-2</v>
      </c>
      <c r="AL75" s="24">
        <f t="shared" si="47"/>
        <v>3.2107520408225163E-2</v>
      </c>
      <c r="AM75" s="3"/>
      <c r="AN75" s="4">
        <f t="shared" si="48"/>
        <v>3.1039826357553189</v>
      </c>
      <c r="AO75" s="4">
        <f t="shared" si="49"/>
        <v>11.879918410633429</v>
      </c>
      <c r="AP75" s="4">
        <f t="shared" si="42"/>
        <v>116.65430268907166</v>
      </c>
      <c r="AQ75" s="4">
        <f t="shared" si="43"/>
        <v>429.02152598360334</v>
      </c>
      <c r="AR75" s="24">
        <f t="shared" si="50"/>
        <v>3.119090865317117E-2</v>
      </c>
      <c r="AS75" s="24">
        <f t="shared" si="51"/>
        <v>2.3108304338631227E-2</v>
      </c>
      <c r="AT75" s="3"/>
      <c r="AU75" s="24">
        <f t="shared" si="52"/>
        <v>3.304824041546925</v>
      </c>
      <c r="AV75" s="24">
        <f t="shared" si="53"/>
        <v>11.879918410633429</v>
      </c>
      <c r="AW75" s="24">
        <f t="shared" si="54"/>
        <v>116.85514409486326</v>
      </c>
      <c r="AX75" s="24">
        <f t="shared" si="55"/>
        <v>429.02152598360334</v>
      </c>
      <c r="AY75" s="24">
        <f t="shared" si="56"/>
        <v>2.9522929201368106E-2</v>
      </c>
      <c r="AZ75" s="24">
        <f t="shared" si="57"/>
        <v>2.3108304338631227E-2</v>
      </c>
      <c r="BA75" s="24"/>
      <c r="BB75" s="24">
        <f t="shared" si="58"/>
        <v>3.1379808118307375</v>
      </c>
      <c r="BC75" s="24">
        <f t="shared" si="59"/>
        <v>14.612355446101011</v>
      </c>
      <c r="BD75" s="24">
        <f t="shared" si="60"/>
        <v>116.68830086514708</v>
      </c>
      <c r="BE75" s="24">
        <f t="shared" si="61"/>
        <v>431.75396301907091</v>
      </c>
      <c r="BF75" s="24">
        <f t="shared" si="62"/>
        <v>3.090855522674954E-2</v>
      </c>
      <c r="BG75" s="25">
        <f t="shared" si="63"/>
        <v>1.6886483550627562E-2</v>
      </c>
    </row>
    <row r="76" spans="1:59" x14ac:dyDescent="0.35">
      <c r="A76" s="7">
        <v>43938</v>
      </c>
      <c r="B76" s="3">
        <v>74</v>
      </c>
      <c r="C76" s="4">
        <v>118.75</v>
      </c>
      <c r="D76" s="8">
        <v>422.96</v>
      </c>
      <c r="F76" s="5"/>
      <c r="G76" s="4">
        <f t="shared" si="64"/>
        <v>108.82346908527268</v>
      </c>
      <c r="H76" s="4">
        <f t="shared" si="65"/>
        <v>400.40666555344308</v>
      </c>
      <c r="I76" s="24">
        <f t="shared" si="66"/>
        <v>8.3591839281914299E-2</v>
      </c>
      <c r="J76" s="24">
        <f t="shared" si="67"/>
        <v>5.3322617851704425E-2</v>
      </c>
      <c r="K76" s="3"/>
      <c r="L76" s="4">
        <f t="shared" si="68"/>
        <v>114.74220071411214</v>
      </c>
      <c r="M76" s="4">
        <f t="shared" si="69"/>
        <v>420.01300533846523</v>
      </c>
      <c r="N76" s="24">
        <f t="shared" si="70"/>
        <v>3.3749888723266154E-2</v>
      </c>
      <c r="O76" s="24">
        <f t="shared" si="71"/>
        <v>6.9675493227131296E-3</v>
      </c>
      <c r="P76" s="3"/>
      <c r="Q76" s="4">
        <f t="shared" si="72"/>
        <v>117.66612802132653</v>
      </c>
      <c r="R76" s="4">
        <f t="shared" si="73"/>
        <v>430.35864302918799</v>
      </c>
      <c r="S76" s="24">
        <f t="shared" si="74"/>
        <v>9.1273429783029179E-3</v>
      </c>
      <c r="T76" s="24">
        <f t="shared" si="75"/>
        <v>1.7492536006213373E-2</v>
      </c>
      <c r="U76" s="3"/>
      <c r="V76" s="4">
        <f t="shared" si="76"/>
        <v>119.29956241164916</v>
      </c>
      <c r="W76" s="4">
        <f t="shared" si="77"/>
        <v>435.98201780176908</v>
      </c>
      <c r="X76" s="24">
        <f t="shared" si="78"/>
        <v>4.6278939928350539E-3</v>
      </c>
      <c r="Y76" s="25">
        <f t="shared" si="79"/>
        <v>3.0787823439022831E-2</v>
      </c>
      <c r="Z76" s="23"/>
      <c r="AA76" s="23"/>
      <c r="AB76" s="23"/>
      <c r="AC76" s="23"/>
      <c r="AD76" s="23"/>
      <c r="AF76" s="5"/>
      <c r="AG76" s="4">
        <f t="shared" si="44"/>
        <v>2.6527976808161666</v>
      </c>
      <c r="AH76" s="4">
        <f t="shared" si="45"/>
        <v>8.985593242723505</v>
      </c>
      <c r="AI76" s="4">
        <f t="shared" si="40"/>
        <v>120.31892570214269</v>
      </c>
      <c r="AJ76" s="4">
        <f t="shared" si="41"/>
        <v>439.34423627191148</v>
      </c>
      <c r="AK76" s="24">
        <f t="shared" si="46"/>
        <v>1.3212005912780569E-2</v>
      </c>
      <c r="AL76" s="24">
        <f t="shared" si="47"/>
        <v>3.8737082163588767E-2</v>
      </c>
      <c r="AM76" s="3"/>
      <c r="AN76" s="4">
        <f t="shared" si="48"/>
        <v>3.5087127686572663</v>
      </c>
      <c r="AO76" s="4">
        <f t="shared" si="49"/>
        <v>12.414765228867285</v>
      </c>
      <c r="AP76" s="4">
        <f t="shared" si="42"/>
        <v>121.17484078998379</v>
      </c>
      <c r="AQ76" s="4">
        <f t="shared" si="43"/>
        <v>442.77340825805527</v>
      </c>
      <c r="AR76" s="24">
        <f t="shared" si="50"/>
        <v>2.041971191565297E-2</v>
      </c>
      <c r="AS76" s="24">
        <f t="shared" si="51"/>
        <v>4.6844638400925127E-2</v>
      </c>
      <c r="AT76" s="3"/>
      <c r="AU76" s="24">
        <f t="shared" si="52"/>
        <v>3.7914143974248828</v>
      </c>
      <c r="AV76" s="24">
        <f t="shared" si="53"/>
        <v>12.414765228867285</v>
      </c>
      <c r="AW76" s="24">
        <f t="shared" si="54"/>
        <v>121.45754241875142</v>
      </c>
      <c r="AX76" s="24">
        <f t="shared" si="55"/>
        <v>442.77340825805527</v>
      </c>
      <c r="AY76" s="24">
        <f t="shared" si="56"/>
        <v>2.280035721053824E-2</v>
      </c>
      <c r="AZ76" s="24">
        <f t="shared" si="57"/>
        <v>4.6844638400925127E-2</v>
      </c>
      <c r="BA76" s="24"/>
      <c r="BB76" s="24">
        <f t="shared" si="58"/>
        <v>3.9202425367742975</v>
      </c>
      <c r="BC76" s="24">
        <f t="shared" si="59"/>
        <v>13.49609945419466</v>
      </c>
      <c r="BD76" s="24">
        <f t="shared" si="60"/>
        <v>121.58637055810082</v>
      </c>
      <c r="BE76" s="24">
        <f t="shared" si="61"/>
        <v>443.85474248338267</v>
      </c>
      <c r="BF76" s="24">
        <f t="shared" si="62"/>
        <v>2.3885225752427998E-2</v>
      </c>
      <c r="BG76" s="25">
        <f t="shared" si="63"/>
        <v>4.940122584495623E-2</v>
      </c>
    </row>
    <row r="77" spans="1:59" x14ac:dyDescent="0.35">
      <c r="A77" s="7">
        <v>43941</v>
      </c>
      <c r="B77" s="3">
        <v>75</v>
      </c>
      <c r="C77" s="4">
        <v>119.68</v>
      </c>
      <c r="D77" s="8">
        <v>437.49</v>
      </c>
      <c r="F77" s="5"/>
      <c r="G77" s="4">
        <f t="shared" si="64"/>
        <v>110.80877526821814</v>
      </c>
      <c r="H77" s="4">
        <f t="shared" si="65"/>
        <v>404.91733244275446</v>
      </c>
      <c r="I77" s="24">
        <f t="shared" si="66"/>
        <v>7.4124538200049009E-2</v>
      </c>
      <c r="J77" s="24">
        <f t="shared" si="67"/>
        <v>7.4453513354009349E-2</v>
      </c>
      <c r="K77" s="3"/>
      <c r="L77" s="4">
        <f t="shared" si="68"/>
        <v>116.34532042846729</v>
      </c>
      <c r="M77" s="4">
        <f t="shared" si="69"/>
        <v>421.19180320307913</v>
      </c>
      <c r="N77" s="24">
        <f t="shared" si="70"/>
        <v>2.7863298558929789E-2</v>
      </c>
      <c r="O77" s="24">
        <f t="shared" si="71"/>
        <v>3.7253872767196682E-2</v>
      </c>
      <c r="P77" s="3"/>
      <c r="Q77" s="4">
        <f t="shared" si="72"/>
        <v>118.31645120853062</v>
      </c>
      <c r="R77" s="4">
        <f t="shared" si="73"/>
        <v>425.91945721167519</v>
      </c>
      <c r="S77" s="24">
        <f t="shared" si="74"/>
        <v>1.1393288698774933E-2</v>
      </c>
      <c r="T77" s="24">
        <f t="shared" si="75"/>
        <v>2.6447559460387241E-2</v>
      </c>
      <c r="U77" s="3"/>
      <c r="V77" s="4">
        <f t="shared" si="76"/>
        <v>118.85991248232983</v>
      </c>
      <c r="W77" s="4">
        <f t="shared" si="77"/>
        <v>425.56440356035381</v>
      </c>
      <c r="X77" s="24">
        <f t="shared" si="78"/>
        <v>6.8523355420301996E-3</v>
      </c>
      <c r="Y77" s="25">
        <f t="shared" si="79"/>
        <v>2.7259129213573336E-2</v>
      </c>
      <c r="Z77" s="23"/>
      <c r="AA77" s="23"/>
      <c r="AB77" s="23"/>
      <c r="AC77" s="23"/>
      <c r="AD77" s="23"/>
      <c r="AF77" s="5"/>
      <c r="AG77" s="4">
        <f t="shared" si="44"/>
        <v>2.2523027820937522</v>
      </c>
      <c r="AH77" s="4">
        <f t="shared" si="45"/>
        <v>6.3006374306762449</v>
      </c>
      <c r="AI77" s="4">
        <f t="shared" si="40"/>
        <v>120.56875399062437</v>
      </c>
      <c r="AJ77" s="4">
        <f t="shared" si="41"/>
        <v>432.22009464235146</v>
      </c>
      <c r="AK77" s="24">
        <f t="shared" si="46"/>
        <v>7.4260861516073362E-3</v>
      </c>
      <c r="AL77" s="24">
        <f t="shared" si="47"/>
        <v>1.2045773292300518E-2</v>
      </c>
      <c r="AM77" s="3"/>
      <c r="AN77" s="4">
        <f t="shared" si="48"/>
        <v>2.3653569360759974</v>
      </c>
      <c r="AO77" s="4">
        <f t="shared" si="49"/>
        <v>5.6731848103152531</v>
      </c>
      <c r="AP77" s="4">
        <f t="shared" si="42"/>
        <v>120.68180814460662</v>
      </c>
      <c r="AQ77" s="4">
        <f t="shared" si="43"/>
        <v>431.59264202199046</v>
      </c>
      <c r="AR77" s="24">
        <f t="shared" si="50"/>
        <v>8.3707231334108727E-3</v>
      </c>
      <c r="AS77" s="24">
        <f t="shared" si="51"/>
        <v>1.3479983492215941E-2</v>
      </c>
      <c r="AT77" s="3"/>
      <c r="AU77" s="24">
        <f t="shared" si="52"/>
        <v>1.9067596712924098</v>
      </c>
      <c r="AV77" s="24">
        <f t="shared" si="53"/>
        <v>5.6731848103152531</v>
      </c>
      <c r="AW77" s="24">
        <f t="shared" si="54"/>
        <v>120.22321087982303</v>
      </c>
      <c r="AX77" s="24">
        <f t="shared" si="55"/>
        <v>431.59264202199046</v>
      </c>
      <c r="AY77" s="24">
        <f t="shared" si="56"/>
        <v>4.5388609610880828E-3</v>
      </c>
      <c r="AZ77" s="24">
        <f t="shared" si="57"/>
        <v>1.3479983492215941E-2</v>
      </c>
      <c r="BA77" s="24"/>
      <c r="BB77" s="24">
        <f t="shared" si="58"/>
        <v>1.3043070571181348</v>
      </c>
      <c r="BC77" s="24">
        <f t="shared" si="59"/>
        <v>-0.85212876317130393</v>
      </c>
      <c r="BD77" s="24">
        <f t="shared" si="60"/>
        <v>119.62075826564876</v>
      </c>
      <c r="BE77" s="24">
        <f t="shared" si="61"/>
        <v>425.06732844850387</v>
      </c>
      <c r="BF77" s="24">
        <f t="shared" si="62"/>
        <v>4.9500112258728756E-4</v>
      </c>
      <c r="BG77" s="25">
        <f t="shared" si="63"/>
        <v>2.8395326868033869E-2</v>
      </c>
    </row>
    <row r="78" spans="1:59" x14ac:dyDescent="0.35">
      <c r="A78" s="7">
        <v>43942</v>
      </c>
      <c r="B78" s="3">
        <v>76</v>
      </c>
      <c r="C78" s="4">
        <v>116.41</v>
      </c>
      <c r="D78" s="8">
        <v>433.83</v>
      </c>
      <c r="F78" s="5"/>
      <c r="G78" s="4">
        <f t="shared" si="64"/>
        <v>112.58302021457453</v>
      </c>
      <c r="H78" s="4">
        <f t="shared" si="65"/>
        <v>411.4318659542036</v>
      </c>
      <c r="I78" s="24">
        <f t="shared" si="66"/>
        <v>3.2875008894643627E-2</v>
      </c>
      <c r="J78" s="24">
        <f t="shared" si="67"/>
        <v>5.1628827065432044E-2</v>
      </c>
      <c r="K78" s="3"/>
      <c r="L78" s="4">
        <f t="shared" si="68"/>
        <v>117.67919225708039</v>
      </c>
      <c r="M78" s="4">
        <f t="shared" si="69"/>
        <v>427.71108192184749</v>
      </c>
      <c r="N78" s="24">
        <f t="shared" si="70"/>
        <v>1.0902776884119844E-2</v>
      </c>
      <c r="O78" s="24">
        <f t="shared" si="71"/>
        <v>1.4104414351595072E-2</v>
      </c>
      <c r="P78" s="3"/>
      <c r="Q78" s="4">
        <f t="shared" si="72"/>
        <v>119.13458048341226</v>
      </c>
      <c r="R78" s="4">
        <f t="shared" si="73"/>
        <v>432.86178288467005</v>
      </c>
      <c r="S78" s="24">
        <f t="shared" si="74"/>
        <v>2.3405038084462402E-2</v>
      </c>
      <c r="T78" s="24">
        <f t="shared" si="75"/>
        <v>2.2317892154298576E-3</v>
      </c>
      <c r="U78" s="3"/>
      <c r="V78" s="4">
        <f t="shared" si="76"/>
        <v>119.51598249646598</v>
      </c>
      <c r="W78" s="4">
        <f t="shared" si="77"/>
        <v>435.10488071207078</v>
      </c>
      <c r="X78" s="24">
        <f t="shared" si="78"/>
        <v>2.6681406206219258E-2</v>
      </c>
      <c r="Y78" s="25">
        <f t="shared" si="79"/>
        <v>2.9386642511370735E-3</v>
      </c>
      <c r="Z78" s="23"/>
      <c r="AA78" s="23"/>
      <c r="AB78" s="23"/>
      <c r="AC78" s="23"/>
      <c r="AD78" s="23"/>
      <c r="AF78" s="5"/>
      <c r="AG78" s="4">
        <f t="shared" si="44"/>
        <v>1.9654680806513303</v>
      </c>
      <c r="AH78" s="4">
        <f t="shared" si="45"/>
        <v>6.4289750791399678</v>
      </c>
      <c r="AI78" s="4">
        <f t="shared" si="40"/>
        <v>121.1000485640636</v>
      </c>
      <c r="AJ78" s="4">
        <f t="shared" si="41"/>
        <v>439.29075796380999</v>
      </c>
      <c r="AK78" s="24">
        <f t="shared" si="46"/>
        <v>4.0289052178194333E-2</v>
      </c>
      <c r="AL78" s="24">
        <f t="shared" si="47"/>
        <v>1.2587322139570825E-2</v>
      </c>
      <c r="AM78" s="3"/>
      <c r="AN78" s="4">
        <f t="shared" si="48"/>
        <v>1.7464658715982551</v>
      </c>
      <c r="AO78" s="4">
        <f t="shared" si="49"/>
        <v>6.1808411553870943</v>
      </c>
      <c r="AP78" s="4">
        <f t="shared" si="42"/>
        <v>120.88104635501053</v>
      </c>
      <c r="AQ78" s="4">
        <f t="shared" si="43"/>
        <v>439.04262404005715</v>
      </c>
      <c r="AR78" s="24">
        <f t="shared" si="50"/>
        <v>3.8407751524873544E-2</v>
      </c>
      <c r="AS78" s="24">
        <f t="shared" si="51"/>
        <v>1.2015360947968477E-2</v>
      </c>
      <c r="AT78" s="3"/>
      <c r="AU78" s="24">
        <f t="shared" si="52"/>
        <v>1.253581433445949</v>
      </c>
      <c r="AV78" s="24">
        <f t="shared" si="53"/>
        <v>6.1808411553870943</v>
      </c>
      <c r="AW78" s="24">
        <f t="shared" si="54"/>
        <v>120.38816191685821</v>
      </c>
      <c r="AX78" s="24">
        <f t="shared" si="55"/>
        <v>439.04262404005715</v>
      </c>
      <c r="AY78" s="24">
        <f t="shared" si="56"/>
        <v>3.4173712884272935E-2</v>
      </c>
      <c r="AZ78" s="24">
        <f t="shared" si="57"/>
        <v>1.2015360947968477E-2</v>
      </c>
      <c r="BA78" s="24"/>
      <c r="BB78" s="24">
        <f t="shared" si="58"/>
        <v>0.91536483132894042</v>
      </c>
      <c r="BC78" s="24">
        <f t="shared" si="59"/>
        <v>5.383434785761624</v>
      </c>
      <c r="BD78" s="24">
        <f t="shared" si="60"/>
        <v>120.04994531474121</v>
      </c>
      <c r="BE78" s="24">
        <f t="shared" si="61"/>
        <v>438.24521767043166</v>
      </c>
      <c r="BF78" s="24">
        <f t="shared" si="62"/>
        <v>3.1268321576679081E-2</v>
      </c>
      <c r="BG78" s="25">
        <f t="shared" si="63"/>
        <v>1.0177299104330436E-2</v>
      </c>
    </row>
    <row r="79" spans="1:59" x14ac:dyDescent="0.35">
      <c r="A79" s="7">
        <v>43943</v>
      </c>
      <c r="B79" s="3">
        <v>77</v>
      </c>
      <c r="C79" s="4">
        <v>118.17</v>
      </c>
      <c r="D79" s="8">
        <v>421.42</v>
      </c>
      <c r="F79" s="5"/>
      <c r="G79" s="4">
        <f t="shared" si="64"/>
        <v>113.34841617165962</v>
      </c>
      <c r="H79" s="4">
        <f t="shared" si="65"/>
        <v>415.9114927633629</v>
      </c>
      <c r="I79" s="24">
        <f t="shared" si="66"/>
        <v>4.0802097218755856E-2</v>
      </c>
      <c r="J79" s="24">
        <f t="shared" si="67"/>
        <v>1.3071299977782532E-2</v>
      </c>
      <c r="K79" s="3"/>
      <c r="L79" s="4">
        <f t="shared" si="68"/>
        <v>117.17151535424824</v>
      </c>
      <c r="M79" s="4">
        <f t="shared" si="69"/>
        <v>430.15864915310851</v>
      </c>
      <c r="N79" s="24">
        <f t="shared" si="70"/>
        <v>8.4495611894030553E-3</v>
      </c>
      <c r="O79" s="24">
        <f t="shared" si="71"/>
        <v>2.0736199404652121E-2</v>
      </c>
      <c r="P79" s="3"/>
      <c r="Q79" s="4">
        <f t="shared" si="72"/>
        <v>117.4998321933649</v>
      </c>
      <c r="R79" s="4">
        <f t="shared" si="73"/>
        <v>433.442713153868</v>
      </c>
      <c r="S79" s="24">
        <f t="shared" si="74"/>
        <v>5.6712177933071544E-3</v>
      </c>
      <c r="T79" s="24">
        <f t="shared" si="75"/>
        <v>2.8529052142442179E-2</v>
      </c>
      <c r="U79" s="3"/>
      <c r="V79" s="4">
        <f t="shared" si="76"/>
        <v>117.03119649929319</v>
      </c>
      <c r="W79" s="4">
        <f t="shared" si="77"/>
        <v>434.08497614241418</v>
      </c>
      <c r="X79" s="24">
        <f t="shared" si="78"/>
        <v>9.6369933206974182E-3</v>
      </c>
      <c r="Y79" s="25">
        <f t="shared" si="79"/>
        <v>3.0053097011091455E-2</v>
      </c>
      <c r="Z79" s="23"/>
      <c r="AA79" s="23"/>
      <c r="AB79" s="23"/>
      <c r="AC79" s="23"/>
      <c r="AD79" s="23"/>
      <c r="AF79" s="5"/>
      <c r="AG79" s="4">
        <f t="shared" si="44"/>
        <v>1.2454248065115903</v>
      </c>
      <c r="AH79" s="4">
        <f t="shared" si="45"/>
        <v>5.259366117151564</v>
      </c>
      <c r="AI79" s="4">
        <f t="shared" si="40"/>
        <v>118.74525699987649</v>
      </c>
      <c r="AJ79" s="4">
        <f t="shared" si="41"/>
        <v>438.70207927101956</v>
      </c>
      <c r="AK79" s="24">
        <f t="shared" si="46"/>
        <v>4.868046034327553E-3</v>
      </c>
      <c r="AL79" s="24">
        <f t="shared" si="47"/>
        <v>4.1009157778509657E-2</v>
      </c>
      <c r="AM79" s="3"/>
      <c r="AN79" s="4">
        <f t="shared" si="48"/>
        <v>0.39398020694000524</v>
      </c>
      <c r="AO79" s="4">
        <f t="shared" si="49"/>
        <v>3.9408768009114366</v>
      </c>
      <c r="AP79" s="4">
        <f t="shared" si="42"/>
        <v>117.8938124003049</v>
      </c>
      <c r="AQ79" s="4">
        <f t="shared" si="43"/>
        <v>437.38358995477944</v>
      </c>
      <c r="AR79" s="24">
        <f t="shared" si="50"/>
        <v>2.3372057179919287E-3</v>
      </c>
      <c r="AS79" s="24">
        <f t="shared" si="51"/>
        <v>3.7880475427790376E-2</v>
      </c>
      <c r="AT79" s="3"/>
      <c r="AU79" s="24">
        <f t="shared" si="52"/>
        <v>-0.47941640065004187</v>
      </c>
      <c r="AV79" s="24">
        <f t="shared" si="53"/>
        <v>3.9408768009114366</v>
      </c>
      <c r="AW79" s="24">
        <f t="shared" si="54"/>
        <v>117.02041579271486</v>
      </c>
      <c r="AX79" s="24">
        <f t="shared" si="55"/>
        <v>437.38358995477944</v>
      </c>
      <c r="AY79" s="24">
        <f t="shared" si="56"/>
        <v>9.7282238071011631E-3</v>
      </c>
      <c r="AZ79" s="24">
        <f t="shared" si="57"/>
        <v>3.7880475427790376E-2</v>
      </c>
      <c r="BA79" s="24"/>
      <c r="BB79" s="24">
        <f t="shared" si="58"/>
        <v>-1.1247256657721076</v>
      </c>
      <c r="BC79" s="24">
        <f t="shared" si="59"/>
        <v>1.5414311725106842</v>
      </c>
      <c r="BD79" s="24">
        <f t="shared" si="60"/>
        <v>116.37510652759279</v>
      </c>
      <c r="BE79" s="24">
        <f t="shared" si="61"/>
        <v>434.98414432637867</v>
      </c>
      <c r="BF79" s="24">
        <f t="shared" si="62"/>
        <v>1.5189079059043837E-2</v>
      </c>
      <c r="BG79" s="25">
        <f t="shared" si="63"/>
        <v>3.2186759827200068E-2</v>
      </c>
    </row>
    <row r="80" spans="1:59" x14ac:dyDescent="0.35">
      <c r="A80" s="7">
        <v>43944</v>
      </c>
      <c r="B80" s="3">
        <v>78</v>
      </c>
      <c r="C80" s="4">
        <v>119.97</v>
      </c>
      <c r="D80" s="8">
        <v>426.7</v>
      </c>
      <c r="F80" s="5"/>
      <c r="G80" s="4">
        <f t="shared" si="64"/>
        <v>114.31273293732771</v>
      </c>
      <c r="H80" s="4">
        <f t="shared" si="65"/>
        <v>417.01319421069036</v>
      </c>
      <c r="I80" s="24">
        <f t="shared" si="66"/>
        <v>4.7155681109213053E-2</v>
      </c>
      <c r="J80" s="24">
        <f t="shared" si="67"/>
        <v>2.2701677500139749E-2</v>
      </c>
      <c r="K80" s="3"/>
      <c r="L80" s="4">
        <f t="shared" si="68"/>
        <v>117.57090921254894</v>
      </c>
      <c r="M80" s="4">
        <f t="shared" si="69"/>
        <v>426.66318949186507</v>
      </c>
      <c r="N80" s="24">
        <f t="shared" si="70"/>
        <v>1.9997422584404921E-2</v>
      </c>
      <c r="O80" s="24">
        <f t="shared" si="71"/>
        <v>8.6267888762409025E-5</v>
      </c>
      <c r="P80" s="3"/>
      <c r="Q80" s="4">
        <f t="shared" si="72"/>
        <v>117.90193287734596</v>
      </c>
      <c r="R80" s="4">
        <f t="shared" si="73"/>
        <v>426.2290852615472</v>
      </c>
      <c r="S80" s="24">
        <f t="shared" si="74"/>
        <v>1.7238202239343525E-2</v>
      </c>
      <c r="T80" s="24">
        <f t="shared" si="75"/>
        <v>1.1036201979207664E-3</v>
      </c>
      <c r="U80" s="3"/>
      <c r="V80" s="4">
        <f t="shared" si="76"/>
        <v>117.94223929985864</v>
      </c>
      <c r="W80" s="4">
        <f t="shared" si="77"/>
        <v>423.95299522848285</v>
      </c>
      <c r="X80" s="24">
        <f t="shared" si="78"/>
        <v>1.6902231392359399E-2</v>
      </c>
      <c r="Y80" s="25">
        <f t="shared" si="79"/>
        <v>6.4377894809400996E-3</v>
      </c>
      <c r="Z80" s="23"/>
      <c r="AA80" s="23"/>
      <c r="AB80" s="23"/>
      <c r="AC80" s="23"/>
      <c r="AD80" s="23"/>
      <c r="AF80" s="5"/>
      <c r="AG80" s="4">
        <f t="shared" si="44"/>
        <v>1.0767599820054845</v>
      </c>
      <c r="AH80" s="4">
        <f t="shared" si="45"/>
        <v>2.7647673152570906</v>
      </c>
      <c r="AI80" s="4">
        <f t="shared" si="40"/>
        <v>118.97869285935144</v>
      </c>
      <c r="AJ80" s="4">
        <f t="shared" si="41"/>
        <v>428.99385257680427</v>
      </c>
      <c r="AK80" s="24">
        <f t="shared" si="46"/>
        <v>8.2629585783825839E-3</v>
      </c>
      <c r="AL80" s="24">
        <f t="shared" si="47"/>
        <v>5.3757969927449821E-3</v>
      </c>
      <c r="AM80" s="3"/>
      <c r="AN80" s="4">
        <f t="shared" si="48"/>
        <v>0.39722839775642754</v>
      </c>
      <c r="AO80" s="4">
        <f t="shared" si="49"/>
        <v>-0.52092507638145902</v>
      </c>
      <c r="AP80" s="4">
        <f t="shared" si="42"/>
        <v>118.29916127510238</v>
      </c>
      <c r="AQ80" s="4">
        <f t="shared" si="43"/>
        <v>425.70816018516575</v>
      </c>
      <c r="AR80" s="24">
        <f t="shared" si="50"/>
        <v>1.3927137825269826E-2</v>
      </c>
      <c r="AS80" s="24">
        <f t="shared" si="51"/>
        <v>2.3244429689107953E-3</v>
      </c>
      <c r="AT80" s="3"/>
      <c r="AU80" s="24">
        <f t="shared" si="52"/>
        <v>4.9493850128619843E-2</v>
      </c>
      <c r="AV80" s="24">
        <f t="shared" si="53"/>
        <v>-0.52092507638145902</v>
      </c>
      <c r="AW80" s="24">
        <f t="shared" si="54"/>
        <v>117.95142672747457</v>
      </c>
      <c r="AX80" s="24">
        <f t="shared" si="55"/>
        <v>425.70816018516575</v>
      </c>
      <c r="AY80" s="24">
        <f t="shared" si="56"/>
        <v>1.6825650350299488E-2</v>
      </c>
      <c r="AZ80" s="24">
        <f t="shared" si="57"/>
        <v>2.3244429689107953E-3</v>
      </c>
      <c r="BA80" s="24"/>
      <c r="BB80" s="24">
        <f t="shared" si="58"/>
        <v>9.6735414030427375E-2</v>
      </c>
      <c r="BC80" s="24">
        <f t="shared" si="59"/>
        <v>-5.4626160793545049</v>
      </c>
      <c r="BD80" s="24">
        <f t="shared" si="60"/>
        <v>117.99866829137639</v>
      </c>
      <c r="BE80" s="24">
        <f t="shared" si="61"/>
        <v>420.76646918219268</v>
      </c>
      <c r="BF80" s="24">
        <f t="shared" si="62"/>
        <v>1.6431872206581721E-2</v>
      </c>
      <c r="BG80" s="25">
        <f t="shared" si="63"/>
        <v>1.3905626477167353E-2</v>
      </c>
    </row>
    <row r="81" spans="1:59" x14ac:dyDescent="0.35">
      <c r="A81" s="7">
        <v>43945</v>
      </c>
      <c r="B81" s="3">
        <v>79</v>
      </c>
      <c r="C81" s="4">
        <v>120.51</v>
      </c>
      <c r="D81" s="8">
        <v>424.99</v>
      </c>
      <c r="F81" s="5"/>
      <c r="G81" s="4">
        <f t="shared" si="64"/>
        <v>115.44418634986218</v>
      </c>
      <c r="H81" s="4">
        <f t="shared" si="65"/>
        <v>418.95055536855227</v>
      </c>
      <c r="I81" s="24">
        <f t="shared" si="66"/>
        <v>4.2036458801243272E-2</v>
      </c>
      <c r="J81" s="24">
        <f t="shared" si="67"/>
        <v>1.4210792327931801E-2</v>
      </c>
      <c r="K81" s="3"/>
      <c r="L81" s="4">
        <f t="shared" si="68"/>
        <v>118.53054552752936</v>
      </c>
      <c r="M81" s="4">
        <f t="shared" si="69"/>
        <v>426.67791369511906</v>
      </c>
      <c r="N81" s="24">
        <f t="shared" si="70"/>
        <v>1.6425644946233921E-2</v>
      </c>
      <c r="O81" s="24">
        <f t="shared" si="71"/>
        <v>3.9716550862821482E-3</v>
      </c>
      <c r="P81" s="3"/>
      <c r="Q81" s="4">
        <f t="shared" si="72"/>
        <v>119.14277315093838</v>
      </c>
      <c r="R81" s="4">
        <f t="shared" si="73"/>
        <v>426.51163410461891</v>
      </c>
      <c r="S81" s="24">
        <f t="shared" si="74"/>
        <v>1.1345339383135202E-2</v>
      </c>
      <c r="T81" s="24">
        <f t="shared" si="75"/>
        <v>3.5803997849805811E-3</v>
      </c>
      <c r="U81" s="3"/>
      <c r="V81" s="4">
        <f t="shared" si="76"/>
        <v>119.56444785997172</v>
      </c>
      <c r="W81" s="4">
        <f t="shared" si="77"/>
        <v>426.15059904569659</v>
      </c>
      <c r="X81" s="24">
        <f t="shared" si="78"/>
        <v>7.8462545849164664E-3</v>
      </c>
      <c r="Y81" s="25">
        <f t="shared" si="79"/>
        <v>2.7308855401223216E-3</v>
      </c>
      <c r="Z81" s="23"/>
      <c r="AA81" s="23"/>
      <c r="AB81" s="23"/>
      <c r="AC81" s="23"/>
      <c r="AD81" s="23"/>
      <c r="AF81" s="5"/>
      <c r="AG81" s="4">
        <f t="shared" si="44"/>
        <v>1.1095760403228727</v>
      </c>
      <c r="AH81" s="4">
        <f t="shared" si="45"/>
        <v>2.2683236208200142</v>
      </c>
      <c r="AI81" s="4">
        <f t="shared" si="40"/>
        <v>120.25234919126126</v>
      </c>
      <c r="AJ81" s="4">
        <f t="shared" si="41"/>
        <v>428.77995772543892</v>
      </c>
      <c r="AK81" s="24">
        <f t="shared" si="46"/>
        <v>2.1380035577026409E-3</v>
      </c>
      <c r="AL81" s="24">
        <f t="shared" si="47"/>
        <v>8.9177574188543489E-3</v>
      </c>
      <c r="AM81" s="3"/>
      <c r="AN81" s="4">
        <f t="shared" si="48"/>
        <v>0.73467314809082684</v>
      </c>
      <c r="AO81" s="4">
        <f t="shared" si="49"/>
        <v>-0.19953550860019192</v>
      </c>
      <c r="AP81" s="4">
        <f t="shared" si="42"/>
        <v>119.8774462990292</v>
      </c>
      <c r="AQ81" s="4">
        <f t="shared" si="43"/>
        <v>426.3120985960187</v>
      </c>
      <c r="AR81" s="24">
        <f t="shared" si="50"/>
        <v>5.2489727074168354E-3</v>
      </c>
      <c r="AS81" s="24">
        <f t="shared" si="51"/>
        <v>3.1108934234186469E-3</v>
      </c>
      <c r="AT81" s="3"/>
      <c r="AU81" s="24">
        <f t="shared" si="52"/>
        <v>0.76430170420690324</v>
      </c>
      <c r="AV81" s="24">
        <f t="shared" si="53"/>
        <v>-0.19953550860019192</v>
      </c>
      <c r="AW81" s="24">
        <f t="shared" si="54"/>
        <v>119.90707485514528</v>
      </c>
      <c r="AX81" s="24">
        <f t="shared" si="55"/>
        <v>426.3120985960187</v>
      </c>
      <c r="AY81" s="24">
        <f t="shared" si="56"/>
        <v>5.0031129769705649E-3</v>
      </c>
      <c r="AZ81" s="24">
        <f t="shared" si="57"/>
        <v>3.1108934234186469E-3</v>
      </c>
      <c r="BA81" s="24"/>
      <c r="BB81" s="24">
        <f t="shared" si="58"/>
        <v>1.0120193016800261</v>
      </c>
      <c r="BC81" s="24">
        <f t="shared" si="59"/>
        <v>-0.86648414141353391</v>
      </c>
      <c r="BD81" s="24">
        <f t="shared" si="60"/>
        <v>120.15479245261841</v>
      </c>
      <c r="BE81" s="24">
        <f t="shared" si="61"/>
        <v>425.64514996320537</v>
      </c>
      <c r="BF81" s="24">
        <f t="shared" si="62"/>
        <v>2.9475358674101409E-3</v>
      </c>
      <c r="BG81" s="25">
        <f t="shared" si="63"/>
        <v>1.5415655973207852E-3</v>
      </c>
    </row>
    <row r="82" spans="1:59" x14ac:dyDescent="0.35">
      <c r="A82" s="7">
        <v>43948</v>
      </c>
      <c r="B82" s="3">
        <v>80</v>
      </c>
      <c r="C82" s="4">
        <v>118.8</v>
      </c>
      <c r="D82" s="8">
        <v>421.38</v>
      </c>
      <c r="F82" s="5"/>
      <c r="G82" s="4">
        <f t="shared" si="64"/>
        <v>116.45734907988975</v>
      </c>
      <c r="H82" s="4">
        <f t="shared" si="65"/>
        <v>420.15844429484184</v>
      </c>
      <c r="I82" s="24">
        <f t="shared" si="66"/>
        <v>1.9719283839311826E-2</v>
      </c>
      <c r="J82" s="24">
        <f t="shared" si="67"/>
        <v>2.8989408732216829E-3</v>
      </c>
      <c r="K82" s="3"/>
      <c r="L82" s="4">
        <f t="shared" si="68"/>
        <v>119.32232731651762</v>
      </c>
      <c r="M82" s="4">
        <f t="shared" si="69"/>
        <v>426.00274821707148</v>
      </c>
      <c r="N82" s="24">
        <f t="shared" si="70"/>
        <v>4.3966945834816341E-3</v>
      </c>
      <c r="O82" s="24">
        <f t="shared" si="71"/>
        <v>1.0970497453774477E-2</v>
      </c>
      <c r="P82" s="3"/>
      <c r="Q82" s="4">
        <f t="shared" si="72"/>
        <v>119.96310926037535</v>
      </c>
      <c r="R82" s="4">
        <f t="shared" si="73"/>
        <v>425.59865364184759</v>
      </c>
      <c r="S82" s="24">
        <f t="shared" si="74"/>
        <v>9.7904819896914991E-3</v>
      </c>
      <c r="T82" s="24">
        <f t="shared" si="75"/>
        <v>1.0011518443797987E-2</v>
      </c>
      <c r="U82" s="3"/>
      <c r="V82" s="4">
        <f t="shared" si="76"/>
        <v>120.32088957199436</v>
      </c>
      <c r="W82" s="4">
        <f t="shared" si="77"/>
        <v>425.22211980913931</v>
      </c>
      <c r="X82" s="24">
        <f t="shared" si="78"/>
        <v>1.2802100774363298E-2</v>
      </c>
      <c r="Y82" s="25">
        <f t="shared" si="79"/>
        <v>9.1179453442007674E-3</v>
      </c>
      <c r="Z82" s="23"/>
      <c r="AA82" s="23"/>
      <c r="AB82" s="23"/>
      <c r="AC82" s="23"/>
      <c r="AD82" s="23"/>
      <c r="AF82" s="5"/>
      <c r="AG82" s="4">
        <f t="shared" si="44"/>
        <v>1.0517280541456913</v>
      </c>
      <c r="AH82" s="4">
        <f t="shared" si="45"/>
        <v>1.6320628041017482</v>
      </c>
      <c r="AI82" s="4">
        <f t="shared" si="40"/>
        <v>121.01483731452103</v>
      </c>
      <c r="AJ82" s="4">
        <f t="shared" si="41"/>
        <v>427.23071644594933</v>
      </c>
      <c r="AK82" s="24">
        <f t="shared" si="46"/>
        <v>1.8643411738392544E-2</v>
      </c>
      <c r="AL82" s="24">
        <f t="shared" si="47"/>
        <v>1.3884656238903914E-2</v>
      </c>
      <c r="AM82" s="3"/>
      <c r="AN82" s="4">
        <f t="shared" si="48"/>
        <v>0.76893833262928224</v>
      </c>
      <c r="AO82" s="4">
        <f t="shared" si="49"/>
        <v>-0.48491349026864139</v>
      </c>
      <c r="AP82" s="4">
        <f t="shared" si="42"/>
        <v>120.73204759300462</v>
      </c>
      <c r="AQ82" s="4">
        <f t="shared" si="43"/>
        <v>425.11374015157895</v>
      </c>
      <c r="AR82" s="24">
        <f t="shared" si="50"/>
        <v>1.6263026877143313E-2</v>
      </c>
      <c r="AS82" s="24">
        <f t="shared" si="51"/>
        <v>8.8607436318262778E-3</v>
      </c>
      <c r="AT82" s="3"/>
      <c r="AU82" s="24">
        <f t="shared" si="52"/>
        <v>0.79792234734494061</v>
      </c>
      <c r="AV82" s="24">
        <f t="shared" si="53"/>
        <v>-0.48491349026864139</v>
      </c>
      <c r="AW82" s="24">
        <f t="shared" si="54"/>
        <v>120.76103160772028</v>
      </c>
      <c r="AX82" s="24">
        <f t="shared" si="55"/>
        <v>425.11374015157895</v>
      </c>
      <c r="AY82" s="24">
        <f t="shared" si="56"/>
        <v>1.650700006498558E-2</v>
      </c>
      <c r="AZ82" s="24">
        <f t="shared" si="57"/>
        <v>8.8607436318262778E-3</v>
      </c>
      <c r="BA82" s="24"/>
      <c r="BB82" s="24">
        <f t="shared" si="58"/>
        <v>0.85867274788557757</v>
      </c>
      <c r="BC82" s="24">
        <f t="shared" si="59"/>
        <v>-0.90368119849975925</v>
      </c>
      <c r="BD82" s="24">
        <f t="shared" si="60"/>
        <v>120.82178200826093</v>
      </c>
      <c r="BE82" s="24">
        <f t="shared" si="61"/>
        <v>424.69497244334781</v>
      </c>
      <c r="BF82" s="24">
        <f t="shared" si="62"/>
        <v>1.7018367072903433E-2</v>
      </c>
      <c r="BG82" s="25">
        <f t="shared" si="63"/>
        <v>7.8669430047648512E-3</v>
      </c>
    </row>
    <row r="83" spans="1:59" x14ac:dyDescent="0.35">
      <c r="A83" s="7">
        <v>43949</v>
      </c>
      <c r="B83" s="3">
        <v>81</v>
      </c>
      <c r="C83" s="4">
        <v>115.7</v>
      </c>
      <c r="D83" s="8">
        <v>403.83</v>
      </c>
      <c r="F83" s="5"/>
      <c r="G83" s="4">
        <f t="shared" si="64"/>
        <v>116.92587926391181</v>
      </c>
      <c r="H83" s="4">
        <f t="shared" si="65"/>
        <v>420.40275543587353</v>
      </c>
      <c r="I83" s="24">
        <f t="shared" si="66"/>
        <v>1.0595326395089083E-2</v>
      </c>
      <c r="J83" s="24">
        <f t="shared" si="67"/>
        <v>4.1038940732173304E-2</v>
      </c>
      <c r="K83" s="3"/>
      <c r="L83" s="4">
        <f t="shared" si="68"/>
        <v>119.11339638991058</v>
      </c>
      <c r="M83" s="4">
        <f t="shared" si="69"/>
        <v>424.15364893024287</v>
      </c>
      <c r="N83" s="24">
        <f t="shared" si="70"/>
        <v>2.9502129558431924E-2</v>
      </c>
      <c r="O83" s="24">
        <f t="shared" si="71"/>
        <v>5.032723901206667E-2</v>
      </c>
      <c r="P83" s="3"/>
      <c r="Q83" s="4">
        <f t="shared" si="72"/>
        <v>119.26524370415015</v>
      </c>
      <c r="R83" s="4">
        <f t="shared" si="73"/>
        <v>423.06746145673901</v>
      </c>
      <c r="S83" s="24">
        <f t="shared" si="74"/>
        <v>3.0814552326276133E-2</v>
      </c>
      <c r="T83" s="24">
        <f t="shared" si="75"/>
        <v>4.7637524346232391E-2</v>
      </c>
      <c r="U83" s="3"/>
      <c r="V83" s="4">
        <f t="shared" si="76"/>
        <v>119.10417791439887</v>
      </c>
      <c r="W83" s="4">
        <f t="shared" si="77"/>
        <v>422.14842396182792</v>
      </c>
      <c r="X83" s="24">
        <f t="shared" si="78"/>
        <v>2.9422453884173482E-2</v>
      </c>
      <c r="Y83" s="25">
        <f t="shared" si="79"/>
        <v>4.5361721421954618E-2</v>
      </c>
      <c r="Z83" s="23"/>
      <c r="AA83" s="23"/>
      <c r="AB83" s="23"/>
      <c r="AC83" s="23"/>
      <c r="AD83" s="23"/>
      <c r="AF83" s="5"/>
      <c r="AG83" s="4">
        <f t="shared" si="44"/>
        <v>0.70180933207151397</v>
      </c>
      <c r="AH83" s="4">
        <f t="shared" si="45"/>
        <v>0.79941180625968256</v>
      </c>
      <c r="AI83" s="4">
        <f t="shared" si="40"/>
        <v>119.96705303622167</v>
      </c>
      <c r="AJ83" s="4">
        <f t="shared" si="41"/>
        <v>423.86687326299869</v>
      </c>
      <c r="AK83" s="24">
        <f t="shared" si="46"/>
        <v>3.6880320105632393E-2</v>
      </c>
      <c r="AL83" s="24">
        <f t="shared" si="47"/>
        <v>4.9617099430450215E-2</v>
      </c>
      <c r="AM83" s="3"/>
      <c r="AN83" s="4">
        <f t="shared" si="48"/>
        <v>0.18221677708749096</v>
      </c>
      <c r="AO83" s="4">
        <f t="shared" si="49"/>
        <v>-1.3034249682046168</v>
      </c>
      <c r="AP83" s="4">
        <f t="shared" si="42"/>
        <v>119.44746048123764</v>
      </c>
      <c r="AQ83" s="4">
        <f t="shared" si="43"/>
        <v>421.76403648853437</v>
      </c>
      <c r="AR83" s="24">
        <f t="shared" si="50"/>
        <v>3.2389459647689182E-2</v>
      </c>
      <c r="AS83" s="24">
        <f t="shared" si="51"/>
        <v>4.4409866747231234E-2</v>
      </c>
      <c r="AT83" s="3"/>
      <c r="AU83" s="24">
        <f t="shared" si="52"/>
        <v>-9.9550394797141228E-2</v>
      </c>
      <c r="AV83" s="24">
        <f t="shared" si="53"/>
        <v>-1.3034249682046168</v>
      </c>
      <c r="AW83" s="24">
        <f t="shared" si="54"/>
        <v>119.16569330935302</v>
      </c>
      <c r="AX83" s="24">
        <f t="shared" si="55"/>
        <v>421.76403648853437</v>
      </c>
      <c r="AY83" s="24">
        <f t="shared" si="56"/>
        <v>2.9954134047994935E-2</v>
      </c>
      <c r="AZ83" s="24">
        <f t="shared" si="57"/>
        <v>4.4409866747231234E-2</v>
      </c>
      <c r="BA83" s="24"/>
      <c r="BB83" s="24">
        <f t="shared" si="58"/>
        <v>-0.38655789540304125</v>
      </c>
      <c r="BC83" s="24">
        <f t="shared" si="59"/>
        <v>-2.2056899877868159</v>
      </c>
      <c r="BD83" s="24">
        <f t="shared" si="60"/>
        <v>118.87868580874711</v>
      </c>
      <c r="BE83" s="24">
        <f t="shared" si="61"/>
        <v>420.86177146895221</v>
      </c>
      <c r="BF83" s="24">
        <f t="shared" si="62"/>
        <v>2.7473516065229943E-2</v>
      </c>
      <c r="BG83" s="25">
        <f t="shared" si="63"/>
        <v>4.217559732796531E-2</v>
      </c>
    </row>
    <row r="84" spans="1:59" x14ac:dyDescent="0.35">
      <c r="A84" s="7">
        <v>43950</v>
      </c>
      <c r="B84" s="3">
        <v>82</v>
      </c>
      <c r="C84" s="4">
        <v>118.64</v>
      </c>
      <c r="D84" s="8">
        <v>411.89</v>
      </c>
      <c r="F84" s="5"/>
      <c r="G84" s="4">
        <f t="shared" si="64"/>
        <v>116.68070341112946</v>
      </c>
      <c r="H84" s="4">
        <f t="shared" si="65"/>
        <v>417.08820434869887</v>
      </c>
      <c r="I84" s="24">
        <f t="shared" si="66"/>
        <v>1.6514637465193389E-2</v>
      </c>
      <c r="J84" s="24">
        <f t="shared" si="67"/>
        <v>1.2620370362715483E-2</v>
      </c>
      <c r="K84" s="3"/>
      <c r="L84" s="4">
        <f t="shared" si="68"/>
        <v>117.74803783394634</v>
      </c>
      <c r="M84" s="4">
        <f t="shared" si="69"/>
        <v>416.02418935814569</v>
      </c>
      <c r="N84" s="24">
        <f t="shared" si="70"/>
        <v>7.5182245958669855E-3</v>
      </c>
      <c r="O84" s="24">
        <f t="shared" si="71"/>
        <v>1.0037120003267145E-2</v>
      </c>
      <c r="P84" s="3"/>
      <c r="Q84" s="4">
        <f t="shared" si="72"/>
        <v>117.12609748166007</v>
      </c>
      <c r="R84" s="4">
        <f t="shared" si="73"/>
        <v>411.52498458269559</v>
      </c>
      <c r="S84" s="24">
        <f t="shared" si="74"/>
        <v>1.2760473013654185E-2</v>
      </c>
      <c r="T84" s="24">
        <f t="shared" si="75"/>
        <v>8.8619635656216847E-4</v>
      </c>
      <c r="U84" s="3"/>
      <c r="V84" s="4">
        <f t="shared" si="76"/>
        <v>116.38083558287977</v>
      </c>
      <c r="W84" s="4">
        <f t="shared" si="77"/>
        <v>407.49368479236557</v>
      </c>
      <c r="X84" s="24">
        <f t="shared" si="78"/>
        <v>1.9042181533380241E-2</v>
      </c>
      <c r="Y84" s="25">
        <f t="shared" si="79"/>
        <v>1.0673517705296114E-2</v>
      </c>
      <c r="Z84" s="23"/>
      <c r="AA84" s="23"/>
      <c r="AB84" s="23"/>
      <c r="AC84" s="23"/>
      <c r="AD84" s="23"/>
      <c r="AF84" s="5"/>
      <c r="AG84" s="4">
        <f t="shared" si="44"/>
        <v>0.13361822115919442</v>
      </c>
      <c r="AH84" s="4">
        <f t="shared" si="45"/>
        <v>-1.6689659298009372</v>
      </c>
      <c r="AI84" s="4">
        <f t="shared" si="40"/>
        <v>117.25971570281926</v>
      </c>
      <c r="AJ84" s="4">
        <f t="shared" si="41"/>
        <v>409.85601865289465</v>
      </c>
      <c r="AK84" s="24">
        <f t="shared" si="46"/>
        <v>1.1634223678192317E-2</v>
      </c>
      <c r="AL84" s="24">
        <f t="shared" si="47"/>
        <v>4.938166372345381E-3</v>
      </c>
      <c r="AM84" s="3"/>
      <c r="AN84" s="4">
        <f t="shared" si="48"/>
        <v>-0.74632842274353894</v>
      </c>
      <c r="AO84" s="4">
        <f t="shared" si="49"/>
        <v>-5.3990457305401369</v>
      </c>
      <c r="AP84" s="4">
        <f t="shared" si="42"/>
        <v>116.37976905891652</v>
      </c>
      <c r="AQ84" s="4">
        <f t="shared" si="43"/>
        <v>406.12593885215546</v>
      </c>
      <c r="AR84" s="24">
        <f t="shared" si="50"/>
        <v>1.9051171114998971E-2</v>
      </c>
      <c r="AS84" s="24">
        <f t="shared" si="51"/>
        <v>1.39941759883574E-2</v>
      </c>
      <c r="AT84" s="3"/>
      <c r="AU84" s="24">
        <f t="shared" si="52"/>
        <v>-1.3233078914129064</v>
      </c>
      <c r="AV84" s="24">
        <f t="shared" si="53"/>
        <v>-5.3990457305401369</v>
      </c>
      <c r="AW84" s="24">
        <f t="shared" si="54"/>
        <v>115.80278959024716</v>
      </c>
      <c r="AX84" s="24">
        <f t="shared" si="55"/>
        <v>406.12593885215546</v>
      </c>
      <c r="AY84" s="24">
        <f t="shared" si="56"/>
        <v>2.3914450520506086E-2</v>
      </c>
      <c r="AZ84" s="24">
        <f t="shared" si="57"/>
        <v>1.39941759883574E-2</v>
      </c>
      <c r="BA84" s="24"/>
      <c r="BB84" s="24">
        <f t="shared" si="58"/>
        <v>-1.7886285570726752</v>
      </c>
      <c r="BC84" s="24">
        <f t="shared" si="59"/>
        <v>-9.6751194967920959</v>
      </c>
      <c r="BD84" s="24">
        <f t="shared" si="60"/>
        <v>115.3374689245874</v>
      </c>
      <c r="BE84" s="24">
        <f t="shared" si="61"/>
        <v>401.8498650859035</v>
      </c>
      <c r="BF84" s="24">
        <f t="shared" si="62"/>
        <v>2.783657346099631E-2</v>
      </c>
      <c r="BG84" s="25">
        <f t="shared" si="63"/>
        <v>2.4375767593523719E-2</v>
      </c>
    </row>
    <row r="85" spans="1:59" x14ac:dyDescent="0.35">
      <c r="A85" s="7">
        <v>43951</v>
      </c>
      <c r="B85" s="3">
        <v>83</v>
      </c>
      <c r="C85" s="4">
        <v>123.7</v>
      </c>
      <c r="D85" s="8">
        <v>419.85</v>
      </c>
      <c r="F85" s="5"/>
      <c r="G85" s="4">
        <f t="shared" si="64"/>
        <v>117.07256272890356</v>
      </c>
      <c r="H85" s="4">
        <f t="shared" si="65"/>
        <v>416.04856347895912</v>
      </c>
      <c r="I85" s="24">
        <f t="shared" si="66"/>
        <v>5.3576695805145028E-2</v>
      </c>
      <c r="J85" s="24">
        <f t="shared" si="67"/>
        <v>9.0542730047419272E-3</v>
      </c>
      <c r="K85" s="3"/>
      <c r="L85" s="4">
        <f t="shared" si="68"/>
        <v>118.10482270036781</v>
      </c>
      <c r="M85" s="4">
        <f t="shared" si="69"/>
        <v>414.37051361488739</v>
      </c>
      <c r="N85" s="24">
        <f t="shared" si="70"/>
        <v>4.5231829423057375E-2</v>
      </c>
      <c r="O85" s="24">
        <f t="shared" si="71"/>
        <v>1.3051057246903981E-2</v>
      </c>
      <c r="P85" s="3"/>
      <c r="Q85" s="4">
        <f t="shared" si="72"/>
        <v>118.03443899266404</v>
      </c>
      <c r="R85" s="4">
        <f t="shared" si="73"/>
        <v>411.74399383307821</v>
      </c>
      <c r="S85" s="24">
        <f t="shared" si="74"/>
        <v>4.580081655081622E-2</v>
      </c>
      <c r="T85" s="24">
        <f t="shared" si="75"/>
        <v>1.9306910008150092E-2</v>
      </c>
      <c r="U85" s="3"/>
      <c r="V85" s="4">
        <f t="shared" si="76"/>
        <v>118.18816711657595</v>
      </c>
      <c r="W85" s="4">
        <f t="shared" si="77"/>
        <v>411.0107369584731</v>
      </c>
      <c r="X85" s="24">
        <f t="shared" si="78"/>
        <v>4.4558066963816076E-2</v>
      </c>
      <c r="Y85" s="25">
        <f t="shared" si="79"/>
        <v>2.1053383450105798E-2</v>
      </c>
      <c r="Z85" s="23"/>
      <c r="AA85" s="23"/>
      <c r="AB85" s="23"/>
      <c r="AC85" s="23"/>
      <c r="AD85" s="23"/>
      <c r="AF85" s="5"/>
      <c r="AG85" s="4">
        <f t="shared" si="44"/>
        <v>0.28856287912814915</v>
      </c>
      <c r="AH85" s="4">
        <f t="shared" si="45"/>
        <v>-1.2913708937642274</v>
      </c>
      <c r="AI85" s="4">
        <f t="shared" si="40"/>
        <v>118.32300187179219</v>
      </c>
      <c r="AJ85" s="4">
        <f t="shared" si="41"/>
        <v>410.45262293931398</v>
      </c>
      <c r="AK85" s="24">
        <f t="shared" si="46"/>
        <v>4.3468052774517513E-2</v>
      </c>
      <c r="AL85" s="24">
        <f t="shared" si="47"/>
        <v>2.2382701109172416E-2</v>
      </c>
      <c r="AM85" s="3"/>
      <c r="AN85" s="4">
        <f t="shared" si="48"/>
        <v>-8.4460449244536107E-2</v>
      </c>
      <c r="AO85" s="4">
        <f t="shared" si="49"/>
        <v>-3.151823738171037</v>
      </c>
      <c r="AP85" s="4">
        <f t="shared" si="42"/>
        <v>117.9499785434195</v>
      </c>
      <c r="AQ85" s="4">
        <f t="shared" si="43"/>
        <v>408.59217009490715</v>
      </c>
      <c r="AR85" s="24">
        <f t="shared" si="50"/>
        <v>4.6483601104126901E-2</v>
      </c>
      <c r="AS85" s="24">
        <f t="shared" si="51"/>
        <v>2.6813933321645531E-2</v>
      </c>
      <c r="AT85" s="3"/>
      <c r="AU85" s="24">
        <f t="shared" si="52"/>
        <v>1.5681750037218278E-2</v>
      </c>
      <c r="AV85" s="24">
        <f t="shared" si="53"/>
        <v>-3.151823738171037</v>
      </c>
      <c r="AW85" s="24">
        <f t="shared" si="54"/>
        <v>118.05012074270125</v>
      </c>
      <c r="AX85" s="24">
        <f t="shared" si="55"/>
        <v>408.59217009490715</v>
      </c>
      <c r="AY85" s="24">
        <f t="shared" si="56"/>
        <v>4.5674044117208969E-2</v>
      </c>
      <c r="AZ85" s="24">
        <f t="shared" si="57"/>
        <v>2.6813933321645531E-2</v>
      </c>
      <c r="BA85" s="24"/>
      <c r="BB85" s="24">
        <f t="shared" si="58"/>
        <v>0.36894749738863958</v>
      </c>
      <c r="BC85" s="24">
        <f t="shared" si="59"/>
        <v>-1.7598164990523291</v>
      </c>
      <c r="BD85" s="24">
        <f t="shared" si="60"/>
        <v>118.40338649005268</v>
      </c>
      <c r="BE85" s="24">
        <f t="shared" si="61"/>
        <v>409.9841773340259</v>
      </c>
      <c r="BF85" s="24">
        <f t="shared" si="62"/>
        <v>4.2818217542015528E-2</v>
      </c>
      <c r="BG85" s="25">
        <f t="shared" si="63"/>
        <v>2.3498446268843922E-2</v>
      </c>
    </row>
    <row r="86" spans="1:59" x14ac:dyDescent="0.35">
      <c r="A86" s="7">
        <v>43952</v>
      </c>
      <c r="B86" s="3">
        <v>84</v>
      </c>
      <c r="C86" s="4">
        <v>114.3</v>
      </c>
      <c r="D86" s="8">
        <v>415.27</v>
      </c>
      <c r="F86" s="5"/>
      <c r="G86" s="4">
        <f t="shared" si="64"/>
        <v>118.39805018312285</v>
      </c>
      <c r="H86" s="4">
        <f t="shared" si="65"/>
        <v>416.80885078316737</v>
      </c>
      <c r="I86" s="24">
        <f t="shared" si="66"/>
        <v>3.5853457420147429E-2</v>
      </c>
      <c r="J86" s="24">
        <f t="shared" si="67"/>
        <v>3.7056632628588403E-3</v>
      </c>
      <c r="K86" s="3"/>
      <c r="L86" s="4">
        <f t="shared" si="68"/>
        <v>120.34289362022068</v>
      </c>
      <c r="M86" s="4">
        <f t="shared" si="69"/>
        <v>416.56230816893242</v>
      </c>
      <c r="N86" s="24">
        <f t="shared" si="70"/>
        <v>5.2868710588107451E-2</v>
      </c>
      <c r="O86" s="24">
        <f t="shared" si="71"/>
        <v>3.1119709320019174E-3</v>
      </c>
      <c r="P86" s="3"/>
      <c r="Q86" s="4">
        <f t="shared" si="72"/>
        <v>121.43377559706562</v>
      </c>
      <c r="R86" s="4">
        <f t="shared" si="73"/>
        <v>416.60759753323129</v>
      </c>
      <c r="S86" s="24">
        <f t="shared" si="74"/>
        <v>6.2412734882463884E-2</v>
      </c>
      <c r="T86" s="24">
        <f t="shared" si="75"/>
        <v>3.2210309755852898E-3</v>
      </c>
      <c r="U86" s="3"/>
      <c r="V86" s="4">
        <f t="shared" si="76"/>
        <v>122.59763342331519</v>
      </c>
      <c r="W86" s="4">
        <f t="shared" si="77"/>
        <v>418.08214739169466</v>
      </c>
      <c r="X86" s="24">
        <f t="shared" si="78"/>
        <v>7.2595218051751453E-2</v>
      </c>
      <c r="Y86" s="25">
        <f t="shared" si="79"/>
        <v>6.7718529912940495E-3</v>
      </c>
      <c r="Z86" s="23"/>
      <c r="AA86" s="23"/>
      <c r="AB86" s="23"/>
      <c r="AC86" s="23"/>
      <c r="AD86" s="23"/>
      <c r="AF86" s="5"/>
      <c r="AG86" s="4">
        <f t="shared" si="44"/>
        <v>0.91071762418283597</v>
      </c>
      <c r="AH86" s="4">
        <f t="shared" si="45"/>
        <v>-6.0375974980766189E-2</v>
      </c>
      <c r="AI86" s="4">
        <f t="shared" si="40"/>
        <v>122.34449322124846</v>
      </c>
      <c r="AJ86" s="4">
        <f t="shared" si="41"/>
        <v>416.5472215582505</v>
      </c>
      <c r="AK86" s="24">
        <f t="shared" si="46"/>
        <v>7.0380518121158878E-2</v>
      </c>
      <c r="AL86" s="24">
        <f t="shared" si="47"/>
        <v>3.0756412894033204E-3</v>
      </c>
      <c r="AM86" s="3"/>
      <c r="AN86" s="4">
        <f t="shared" si="48"/>
        <v>1.3090583722139115</v>
      </c>
      <c r="AO86" s="4">
        <f t="shared" si="49"/>
        <v>5.4347237158609341E-2</v>
      </c>
      <c r="AP86" s="4">
        <f t="shared" si="42"/>
        <v>122.74283396927953</v>
      </c>
      <c r="AQ86" s="4">
        <f t="shared" si="43"/>
        <v>416.66194477038988</v>
      </c>
      <c r="AR86" s="24">
        <f t="shared" si="50"/>
        <v>7.3865564035691458E-2</v>
      </c>
      <c r="AS86" s="24">
        <f t="shared" si="51"/>
        <v>3.3519030278852269E-3</v>
      </c>
      <c r="AT86" s="3"/>
      <c r="AU86" s="24">
        <f t="shared" si="52"/>
        <v>2.0458746626558373</v>
      </c>
      <c r="AV86" s="24">
        <f t="shared" si="53"/>
        <v>5.4347237158609341E-2</v>
      </c>
      <c r="AW86" s="24">
        <f t="shared" si="54"/>
        <v>123.47965025972145</v>
      </c>
      <c r="AX86" s="24">
        <f t="shared" si="55"/>
        <v>416.66194477038988</v>
      </c>
      <c r="AY86" s="24">
        <f t="shared" si="56"/>
        <v>8.0311900784964613E-2</v>
      </c>
      <c r="AZ86" s="24">
        <f t="shared" si="57"/>
        <v>3.3519030278852269E-3</v>
      </c>
      <c r="BA86" s="24"/>
      <c r="BB86" s="24">
        <f t="shared" si="58"/>
        <v>2.7932587829989943</v>
      </c>
      <c r="BC86" s="24">
        <f t="shared" si="59"/>
        <v>3.538919660311997</v>
      </c>
      <c r="BD86" s="24">
        <f t="shared" si="60"/>
        <v>124.22703438006461</v>
      </c>
      <c r="BE86" s="24">
        <f t="shared" si="61"/>
        <v>420.14651719354327</v>
      </c>
      <c r="BF86" s="24">
        <f t="shared" si="62"/>
        <v>8.6850694488754265E-2</v>
      </c>
      <c r="BG86" s="25">
        <f t="shared" si="63"/>
        <v>1.1743003813286039E-2</v>
      </c>
    </row>
    <row r="87" spans="1:59" x14ac:dyDescent="0.35">
      <c r="A87" s="7">
        <v>43955</v>
      </c>
      <c r="B87" s="3">
        <v>85</v>
      </c>
      <c r="C87" s="4">
        <v>115.8</v>
      </c>
      <c r="D87" s="8">
        <v>428.15</v>
      </c>
      <c r="F87" s="5"/>
      <c r="G87" s="4">
        <f t="shared" si="64"/>
        <v>117.57844014649828</v>
      </c>
      <c r="H87" s="4">
        <f t="shared" si="65"/>
        <v>416.50108062653396</v>
      </c>
      <c r="I87" s="24">
        <f t="shared" si="66"/>
        <v>1.5357859641608667E-2</v>
      </c>
      <c r="J87" s="24">
        <f t="shared" si="67"/>
        <v>2.7207565977965701E-2</v>
      </c>
      <c r="K87" s="3"/>
      <c r="L87" s="4">
        <f t="shared" si="68"/>
        <v>117.9257361721324</v>
      </c>
      <c r="M87" s="4">
        <f t="shared" si="69"/>
        <v>416.04538490135945</v>
      </c>
      <c r="N87" s="24">
        <f t="shared" si="70"/>
        <v>1.8356961762801435E-2</v>
      </c>
      <c r="O87" s="24">
        <f t="shared" si="71"/>
        <v>2.8271902601052255E-2</v>
      </c>
      <c r="P87" s="3"/>
      <c r="Q87" s="4">
        <f t="shared" si="72"/>
        <v>117.15351023882624</v>
      </c>
      <c r="R87" s="4">
        <f t="shared" si="73"/>
        <v>415.80503901329251</v>
      </c>
      <c r="S87" s="24">
        <f t="shared" si="74"/>
        <v>1.1688344031314732E-2</v>
      </c>
      <c r="T87" s="24">
        <f t="shared" si="75"/>
        <v>2.8833261676299109E-2</v>
      </c>
      <c r="U87" s="3"/>
      <c r="V87" s="4">
        <f t="shared" si="76"/>
        <v>115.95952668466303</v>
      </c>
      <c r="W87" s="4">
        <f t="shared" si="77"/>
        <v>415.8324294783389</v>
      </c>
      <c r="X87" s="24">
        <f t="shared" si="78"/>
        <v>1.3776052216151573E-3</v>
      </c>
      <c r="Y87" s="25">
        <f t="shared" si="79"/>
        <v>2.8769287683431233E-2</v>
      </c>
      <c r="Z87" s="23"/>
      <c r="AA87" s="23"/>
      <c r="AB87" s="23"/>
      <c r="AC87" s="23"/>
      <c r="AD87" s="23"/>
      <c r="AF87" s="5"/>
      <c r="AG87" s="4">
        <f t="shared" si="44"/>
        <v>-0.12747897230160643</v>
      </c>
      <c r="AH87" s="4">
        <f t="shared" si="45"/>
        <v>-0.2088124839723671</v>
      </c>
      <c r="AI87" s="4">
        <f t="shared" si="40"/>
        <v>117.02603126652464</v>
      </c>
      <c r="AJ87" s="4">
        <f t="shared" si="41"/>
        <v>415.59622652932012</v>
      </c>
      <c r="AK87" s="24">
        <f t="shared" si="46"/>
        <v>1.0587489348226625E-2</v>
      </c>
      <c r="AL87" s="24">
        <f t="shared" si="47"/>
        <v>2.9320970385799037E-2</v>
      </c>
      <c r="AM87" s="3"/>
      <c r="AN87" s="4">
        <f t="shared" si="48"/>
        <v>-0.92667111996740359</v>
      </c>
      <c r="AO87" s="4">
        <f t="shared" si="49"/>
        <v>-0.28841506568034264</v>
      </c>
      <c r="AP87" s="4">
        <f t="shared" si="42"/>
        <v>116.22683911885883</v>
      </c>
      <c r="AQ87" s="4">
        <f t="shared" si="43"/>
        <v>415.51662394761217</v>
      </c>
      <c r="AR87" s="24">
        <f t="shared" si="50"/>
        <v>3.6860027535305421E-3</v>
      </c>
      <c r="AS87" s="24">
        <f t="shared" si="51"/>
        <v>2.9506892566595361E-2</v>
      </c>
      <c r="AT87" s="3"/>
      <c r="AU87" s="24">
        <f t="shared" si="52"/>
        <v>-1.7498093498812906</v>
      </c>
      <c r="AV87" s="24">
        <f t="shared" si="53"/>
        <v>-0.28841506568034264</v>
      </c>
      <c r="AW87" s="24">
        <f t="shared" si="54"/>
        <v>115.40370088894495</v>
      </c>
      <c r="AX87" s="24">
        <f t="shared" si="55"/>
        <v>415.51662394761217</v>
      </c>
      <c r="AY87" s="24">
        <f t="shared" si="56"/>
        <v>3.4222721161920842E-3</v>
      </c>
      <c r="AZ87" s="24">
        <f t="shared" si="57"/>
        <v>2.9506892566595361E-2</v>
      </c>
      <c r="BA87" s="24"/>
      <c r="BB87" s="24">
        <f t="shared" si="58"/>
        <v>-2.8655605299917024</v>
      </c>
      <c r="BC87" s="24">
        <f t="shared" si="59"/>
        <v>6.5737116111382665E-2</v>
      </c>
      <c r="BD87" s="24">
        <f t="shared" si="60"/>
        <v>114.28794970883455</v>
      </c>
      <c r="BE87" s="24">
        <f t="shared" si="61"/>
        <v>415.87077612940391</v>
      </c>
      <c r="BF87" s="24">
        <f t="shared" si="62"/>
        <v>1.3057429111964173E-2</v>
      </c>
      <c r="BG87" s="25">
        <f t="shared" si="63"/>
        <v>2.8679724093416025E-2</v>
      </c>
    </row>
    <row r="88" spans="1:59" x14ac:dyDescent="0.35">
      <c r="A88" s="7">
        <v>43956</v>
      </c>
      <c r="B88" s="3">
        <v>86</v>
      </c>
      <c r="C88" s="4">
        <v>115.89</v>
      </c>
      <c r="D88" s="8">
        <v>424.68</v>
      </c>
      <c r="F88" s="5"/>
      <c r="G88" s="4">
        <f t="shared" si="64"/>
        <v>117.22275211719862</v>
      </c>
      <c r="H88" s="4">
        <f t="shared" si="65"/>
        <v>418.83086450122721</v>
      </c>
      <c r="I88" s="24">
        <f t="shared" si="66"/>
        <v>1.1500147702119453E-2</v>
      </c>
      <c r="J88" s="24">
        <f t="shared" si="67"/>
        <v>1.3773042052304785E-2</v>
      </c>
      <c r="K88" s="3"/>
      <c r="L88" s="4">
        <f t="shared" si="68"/>
        <v>117.07544170327944</v>
      </c>
      <c r="M88" s="4">
        <f t="shared" si="69"/>
        <v>420.88723094081564</v>
      </c>
      <c r="N88" s="24">
        <f t="shared" si="70"/>
        <v>1.0229024965738522E-2</v>
      </c>
      <c r="O88" s="24">
        <f t="shared" si="71"/>
        <v>8.9308869247065222E-3</v>
      </c>
      <c r="P88" s="3"/>
      <c r="Q88" s="4">
        <f t="shared" si="72"/>
        <v>116.34140409553049</v>
      </c>
      <c r="R88" s="4">
        <f t="shared" si="73"/>
        <v>423.21201560531699</v>
      </c>
      <c r="S88" s="24">
        <f t="shared" si="74"/>
        <v>3.8951082537793777E-3</v>
      </c>
      <c r="T88" s="24">
        <f t="shared" si="75"/>
        <v>3.4566836080884775E-3</v>
      </c>
      <c r="U88" s="3"/>
      <c r="V88" s="4">
        <f t="shared" si="76"/>
        <v>115.83190533693261</v>
      </c>
      <c r="W88" s="4">
        <f t="shared" si="77"/>
        <v>425.68648589566772</v>
      </c>
      <c r="X88" s="24">
        <f t="shared" si="78"/>
        <v>5.0129142348255692E-4</v>
      </c>
      <c r="Y88" s="25">
        <f t="shared" si="79"/>
        <v>2.369986567928107E-3</v>
      </c>
      <c r="Z88" s="23"/>
      <c r="AA88" s="23"/>
      <c r="AB88" s="23"/>
      <c r="AC88" s="23"/>
      <c r="AD88" s="23"/>
      <c r="AF88" s="5"/>
      <c r="AG88" s="4">
        <f t="shared" si="44"/>
        <v>-0.26440440650043523</v>
      </c>
      <c r="AH88" s="4">
        <f t="shared" si="45"/>
        <v>1.3143453312270019</v>
      </c>
      <c r="AI88" s="4">
        <f t="shared" si="40"/>
        <v>116.07699968903006</v>
      </c>
      <c r="AJ88" s="4">
        <f t="shared" si="41"/>
        <v>424.52636093654399</v>
      </c>
      <c r="AK88" s="24">
        <f t="shared" si="46"/>
        <v>1.6135964192774165E-3</v>
      </c>
      <c r="AL88" s="24">
        <f t="shared" si="47"/>
        <v>3.6177607482342487E-4</v>
      </c>
      <c r="AM88" s="3"/>
      <c r="AN88" s="4">
        <f t="shared" si="48"/>
        <v>-0.88084512929874237</v>
      </c>
      <c r="AO88" s="4">
        <f t="shared" si="49"/>
        <v>2.7897415974015858</v>
      </c>
      <c r="AP88" s="4">
        <f t="shared" si="42"/>
        <v>115.46055896623174</v>
      </c>
      <c r="AQ88" s="4">
        <f t="shared" si="43"/>
        <v>426.00175720271858</v>
      </c>
      <c r="AR88" s="24">
        <f t="shared" si="50"/>
        <v>3.7055918005717177E-3</v>
      </c>
      <c r="AS88" s="24">
        <f t="shared" si="51"/>
        <v>3.112360371853095E-3</v>
      </c>
      <c r="AT88" s="3"/>
      <c r="AU88" s="24">
        <f t="shared" si="52"/>
        <v>-1.1871874259299664</v>
      </c>
      <c r="AV88" s="24">
        <f t="shared" si="53"/>
        <v>2.7897415974015858</v>
      </c>
      <c r="AW88" s="24">
        <f t="shared" si="54"/>
        <v>115.15421666960053</v>
      </c>
      <c r="AX88" s="24">
        <f t="shared" si="55"/>
        <v>426.00175720271858</v>
      </c>
      <c r="AY88" s="24">
        <f t="shared" si="56"/>
        <v>6.3489803296183532E-3</v>
      </c>
      <c r="AZ88" s="24">
        <f t="shared" si="57"/>
        <v>3.112360371853095E-3</v>
      </c>
      <c r="BA88" s="24"/>
      <c r="BB88" s="24">
        <f t="shared" si="58"/>
        <v>-1.2227970206349408</v>
      </c>
      <c r="BC88" s="24">
        <f t="shared" si="59"/>
        <v>5.9387286968418591</v>
      </c>
      <c r="BD88" s="24">
        <f t="shared" si="60"/>
        <v>115.11860707489555</v>
      </c>
      <c r="BE88" s="24">
        <f t="shared" si="61"/>
        <v>429.15074430215884</v>
      </c>
      <c r="BF88" s="24">
        <f t="shared" si="62"/>
        <v>6.6562509716494127E-3</v>
      </c>
      <c r="BG88" s="25">
        <f t="shared" si="63"/>
        <v>1.0527324814351592E-2</v>
      </c>
    </row>
    <row r="89" spans="1:59" x14ac:dyDescent="0.35">
      <c r="A89" s="7">
        <v>43957</v>
      </c>
      <c r="B89" s="3">
        <v>87</v>
      </c>
      <c r="C89" s="4">
        <v>117.56</v>
      </c>
      <c r="D89" s="8">
        <v>434.26</v>
      </c>
      <c r="F89" s="5"/>
      <c r="G89" s="4">
        <f t="shared" si="64"/>
        <v>116.9562016937589</v>
      </c>
      <c r="H89" s="4">
        <f t="shared" si="65"/>
        <v>420.00069160098178</v>
      </c>
      <c r="I89" s="24">
        <f t="shared" si="66"/>
        <v>5.1360863069164937E-3</v>
      </c>
      <c r="J89" s="24">
        <f t="shared" si="67"/>
        <v>3.2835878043149747E-2</v>
      </c>
      <c r="K89" s="3"/>
      <c r="L89" s="4">
        <f t="shared" si="68"/>
        <v>116.60126502196766</v>
      </c>
      <c r="M89" s="4">
        <f t="shared" si="69"/>
        <v>422.40433856448942</v>
      </c>
      <c r="N89" s="24">
        <f t="shared" si="70"/>
        <v>8.1552822221192516E-3</v>
      </c>
      <c r="O89" s="24">
        <f t="shared" si="71"/>
        <v>2.730083690763729E-2</v>
      </c>
      <c r="P89" s="3"/>
      <c r="Q89" s="4">
        <f t="shared" si="72"/>
        <v>116.07056163821218</v>
      </c>
      <c r="R89" s="4">
        <f t="shared" si="73"/>
        <v>424.09280624212681</v>
      </c>
      <c r="S89" s="24">
        <f t="shared" si="74"/>
        <v>1.2669601580365933E-2</v>
      </c>
      <c r="T89" s="24">
        <f t="shared" si="75"/>
        <v>2.3412687693716159E-2</v>
      </c>
      <c r="U89" s="3"/>
      <c r="V89" s="4">
        <f t="shared" si="76"/>
        <v>115.87838106738653</v>
      </c>
      <c r="W89" s="4">
        <f t="shared" si="77"/>
        <v>424.88129717913353</v>
      </c>
      <c r="X89" s="24">
        <f t="shared" si="78"/>
        <v>1.4304346143360621E-2</v>
      </c>
      <c r="Y89" s="25">
        <f t="shared" si="79"/>
        <v>2.1596976053208827E-2</v>
      </c>
      <c r="Z89" s="23"/>
      <c r="AA89" s="23"/>
      <c r="AB89" s="23"/>
      <c r="AC89" s="23"/>
      <c r="AD89" s="23"/>
      <c r="AF89" s="5"/>
      <c r="AG89" s="4">
        <f t="shared" si="44"/>
        <v>-0.2656920166640101</v>
      </c>
      <c r="AH89" s="4">
        <f t="shared" si="45"/>
        <v>1.2276343923435658</v>
      </c>
      <c r="AI89" s="4">
        <f t="shared" si="40"/>
        <v>115.80486962154818</v>
      </c>
      <c r="AJ89" s="4">
        <f t="shared" si="41"/>
        <v>425.3204406344704</v>
      </c>
      <c r="AK89" s="24">
        <f t="shared" si="46"/>
        <v>1.4929656162400679E-2</v>
      </c>
      <c r="AL89" s="24">
        <f t="shared" si="47"/>
        <v>2.0585730588885898E-2</v>
      </c>
      <c r="AM89" s="3"/>
      <c r="AN89" s="4">
        <f t="shared" si="48"/>
        <v>-0.63684406050656928</v>
      </c>
      <c r="AO89" s="4">
        <f t="shared" si="49"/>
        <v>2.0261612131648796</v>
      </c>
      <c r="AP89" s="4">
        <f t="shared" si="42"/>
        <v>115.43371757770561</v>
      </c>
      <c r="AQ89" s="4">
        <f t="shared" si="43"/>
        <v>426.11896745529168</v>
      </c>
      <c r="AR89" s="24">
        <f t="shared" si="50"/>
        <v>1.8086784810261949E-2</v>
      </c>
      <c r="AS89" s="24">
        <f t="shared" si="51"/>
        <v>1.8746908637010798E-2</v>
      </c>
      <c r="AT89" s="3"/>
      <c r="AU89" s="24">
        <f t="shared" si="52"/>
        <v>-0.63738044476297229</v>
      </c>
      <c r="AV89" s="24">
        <f t="shared" si="53"/>
        <v>2.0261612131648796</v>
      </c>
      <c r="AW89" s="24">
        <f t="shared" si="54"/>
        <v>115.43318119344922</v>
      </c>
      <c r="AX89" s="24">
        <f t="shared" si="55"/>
        <v>426.11896745529168</v>
      </c>
      <c r="AY89" s="24">
        <f t="shared" si="56"/>
        <v>1.8091347452796759E-2</v>
      </c>
      <c r="AZ89" s="24">
        <f t="shared" si="57"/>
        <v>1.8746908637010798E-2</v>
      </c>
      <c r="BA89" s="24"/>
      <c r="BB89" s="24">
        <f t="shared" si="58"/>
        <v>-0.46123336998163567</v>
      </c>
      <c r="BC89" s="24">
        <f t="shared" si="59"/>
        <v>1.8923782488162275</v>
      </c>
      <c r="BD89" s="24">
        <f t="shared" si="60"/>
        <v>115.60932826823054</v>
      </c>
      <c r="BE89" s="24">
        <f t="shared" si="61"/>
        <v>425.98518449094303</v>
      </c>
      <c r="BF89" s="24">
        <f t="shared" si="62"/>
        <v>1.6592988531553766E-2</v>
      </c>
      <c r="BG89" s="25">
        <f t="shared" si="63"/>
        <v>1.9054979756498329E-2</v>
      </c>
    </row>
    <row r="90" spans="1:59" x14ac:dyDescent="0.35">
      <c r="A90" s="7">
        <v>43958</v>
      </c>
      <c r="B90" s="3">
        <v>88</v>
      </c>
      <c r="C90" s="4">
        <v>118.38</v>
      </c>
      <c r="D90" s="8">
        <v>436.53</v>
      </c>
      <c r="F90" s="5"/>
      <c r="G90" s="4">
        <f t="shared" si="64"/>
        <v>117.07696135500713</v>
      </c>
      <c r="H90" s="4">
        <f t="shared" si="65"/>
        <v>422.8525532807854</v>
      </c>
      <c r="I90" s="24">
        <f t="shared" si="66"/>
        <v>1.1007253294415164E-2</v>
      </c>
      <c r="J90" s="24">
        <f t="shared" si="67"/>
        <v>3.1332203329014208E-2</v>
      </c>
      <c r="K90" s="3"/>
      <c r="L90" s="4">
        <f t="shared" si="68"/>
        <v>116.98475901318059</v>
      </c>
      <c r="M90" s="4">
        <f t="shared" si="69"/>
        <v>427.14660313869365</v>
      </c>
      <c r="N90" s="24">
        <f t="shared" si="70"/>
        <v>1.1786120855038034E-2</v>
      </c>
      <c r="O90" s="24">
        <f t="shared" si="71"/>
        <v>2.149542267726462E-2</v>
      </c>
      <c r="P90" s="3"/>
      <c r="Q90" s="4">
        <f t="shared" si="72"/>
        <v>116.96422465528488</v>
      </c>
      <c r="R90" s="4">
        <f t="shared" si="73"/>
        <v>430.19312249685072</v>
      </c>
      <c r="S90" s="24">
        <f t="shared" si="74"/>
        <v>1.1959582232768332E-2</v>
      </c>
      <c r="T90" s="24">
        <f t="shared" si="75"/>
        <v>1.4516476538036912E-2</v>
      </c>
      <c r="U90" s="3"/>
      <c r="V90" s="4">
        <f t="shared" si="76"/>
        <v>117.2236762134773</v>
      </c>
      <c r="W90" s="4">
        <f t="shared" si="77"/>
        <v>432.38425943582672</v>
      </c>
      <c r="X90" s="24">
        <f t="shared" si="78"/>
        <v>9.7678981797828263E-3</v>
      </c>
      <c r="Y90" s="25">
        <f t="shared" si="79"/>
        <v>9.4970347150785794E-3</v>
      </c>
      <c r="Z90" s="23"/>
      <c r="AA90" s="23"/>
      <c r="AB90" s="23"/>
      <c r="AC90" s="23"/>
      <c r="AD90" s="23"/>
      <c r="AF90" s="5"/>
      <c r="AG90" s="4">
        <f t="shared" si="44"/>
        <v>-3.3821009916668643E-2</v>
      </c>
      <c r="AH90" s="4">
        <f t="shared" si="45"/>
        <v>2.202170764819634</v>
      </c>
      <c r="AI90" s="4">
        <f t="shared" si="40"/>
        <v>116.93040364536822</v>
      </c>
      <c r="AJ90" s="4">
        <f t="shared" si="41"/>
        <v>432.39529326167036</v>
      </c>
      <c r="AK90" s="24">
        <f t="shared" si="46"/>
        <v>1.2245280914274199E-2</v>
      </c>
      <c r="AL90" s="24">
        <f t="shared" si="47"/>
        <v>9.4717585007436204E-3</v>
      </c>
      <c r="AM90" s="3"/>
      <c r="AN90" s="4">
        <f t="shared" si="48"/>
        <v>-2.4641229474862636E-2</v>
      </c>
      <c r="AO90" s="4">
        <f t="shared" si="49"/>
        <v>3.6558232297884907</v>
      </c>
      <c r="AP90" s="4">
        <f t="shared" si="42"/>
        <v>116.93958342581001</v>
      </c>
      <c r="AQ90" s="4">
        <f t="shared" si="43"/>
        <v>433.84894572663922</v>
      </c>
      <c r="AR90" s="24">
        <f t="shared" si="50"/>
        <v>1.2167735886044785E-2</v>
      </c>
      <c r="AS90" s="24">
        <f t="shared" si="51"/>
        <v>6.14174117096364E-3</v>
      </c>
      <c r="AT90" s="3"/>
      <c r="AU90" s="24">
        <f t="shared" si="52"/>
        <v>0.28124563233842931</v>
      </c>
      <c r="AV90" s="24">
        <f t="shared" si="53"/>
        <v>3.6558232297884907</v>
      </c>
      <c r="AW90" s="24">
        <f t="shared" si="54"/>
        <v>117.24547028762331</v>
      </c>
      <c r="AX90" s="24">
        <f t="shared" si="55"/>
        <v>433.84894572663922</v>
      </c>
      <c r="AY90" s="24">
        <f t="shared" si="56"/>
        <v>9.5837955091796732E-3</v>
      </c>
      <c r="AZ90" s="24">
        <f t="shared" si="57"/>
        <v>6.14174117096364E-3</v>
      </c>
      <c r="BA90" s="24"/>
      <c r="BB90" s="24">
        <f t="shared" si="58"/>
        <v>0.62268373966183066</v>
      </c>
      <c r="BC90" s="24">
        <f t="shared" si="59"/>
        <v>5.2587286535423718</v>
      </c>
      <c r="BD90" s="24">
        <f t="shared" si="60"/>
        <v>117.5869083949467</v>
      </c>
      <c r="BE90" s="24">
        <f t="shared" si="61"/>
        <v>435.45185115039311</v>
      </c>
      <c r="BF90" s="24">
        <f t="shared" si="62"/>
        <v>6.6995405056030702E-3</v>
      </c>
      <c r="BG90" s="25">
        <f t="shared" si="63"/>
        <v>2.4698161629369388E-3</v>
      </c>
    </row>
    <row r="91" spans="1:59" x14ac:dyDescent="0.35">
      <c r="A91" s="7">
        <v>43959</v>
      </c>
      <c r="B91" s="3">
        <v>89</v>
      </c>
      <c r="C91" s="4">
        <v>118.98</v>
      </c>
      <c r="D91" s="8">
        <v>435.55</v>
      </c>
      <c r="F91" s="5"/>
      <c r="G91" s="4">
        <f t="shared" si="64"/>
        <v>117.33756908400571</v>
      </c>
      <c r="H91" s="4">
        <f t="shared" si="65"/>
        <v>425.58804262462832</v>
      </c>
      <c r="I91" s="24">
        <f t="shared" si="66"/>
        <v>1.3804260514324226E-2</v>
      </c>
      <c r="J91" s="24">
        <f t="shared" si="67"/>
        <v>2.2872132649229011E-2</v>
      </c>
      <c r="K91" s="3"/>
      <c r="L91" s="4">
        <f t="shared" si="68"/>
        <v>117.54285540790836</v>
      </c>
      <c r="M91" s="4">
        <f t="shared" si="69"/>
        <v>430.89996188321618</v>
      </c>
      <c r="N91" s="24">
        <f t="shared" si="70"/>
        <v>1.2078875374782664E-2</v>
      </c>
      <c r="O91" s="24">
        <f t="shared" si="71"/>
        <v>1.067624409777025E-2</v>
      </c>
      <c r="P91" s="3"/>
      <c r="Q91" s="4">
        <f t="shared" si="72"/>
        <v>117.81368986211395</v>
      </c>
      <c r="R91" s="4">
        <f t="shared" si="73"/>
        <v>433.99524899874024</v>
      </c>
      <c r="S91" s="24">
        <f t="shared" si="74"/>
        <v>9.8025730197180815E-3</v>
      </c>
      <c r="T91" s="24">
        <f t="shared" si="75"/>
        <v>3.5696269113988611E-3</v>
      </c>
      <c r="U91" s="3"/>
      <c r="V91" s="4">
        <f t="shared" si="76"/>
        <v>118.14873524269547</v>
      </c>
      <c r="W91" s="4">
        <f t="shared" si="77"/>
        <v>435.7008518871653</v>
      </c>
      <c r="X91" s="24">
        <f t="shared" si="78"/>
        <v>6.9865923458105406E-3</v>
      </c>
      <c r="Y91" s="25">
        <f t="shared" si="79"/>
        <v>3.463480361962764E-4</v>
      </c>
      <c r="Z91" s="23"/>
      <c r="AA91" s="23"/>
      <c r="AB91" s="23"/>
      <c r="AC91" s="23"/>
      <c r="AD91" s="23"/>
      <c r="AF91" s="5"/>
      <c r="AG91" s="4">
        <f t="shared" si="44"/>
        <v>0.14283623343247834</v>
      </c>
      <c r="AH91" s="4">
        <f t="shared" si="45"/>
        <v>2.522161912233611</v>
      </c>
      <c r="AI91" s="4">
        <f t="shared" si="40"/>
        <v>117.95652609554642</v>
      </c>
      <c r="AJ91" s="4">
        <f t="shared" si="41"/>
        <v>436.51741091097387</v>
      </c>
      <c r="AK91" s="24">
        <f t="shared" si="46"/>
        <v>8.6020667713362035E-3</v>
      </c>
      <c r="AL91" s="24">
        <f t="shared" si="47"/>
        <v>2.2211248099503014E-3</v>
      </c>
      <c r="AM91" s="3"/>
      <c r="AN91" s="4">
        <f t="shared" si="48"/>
        <v>0.32500134504670897</v>
      </c>
      <c r="AO91" s="4">
        <f t="shared" si="49"/>
        <v>3.7143445386289016</v>
      </c>
      <c r="AP91" s="4">
        <f t="shared" si="42"/>
        <v>118.13869120716066</v>
      </c>
      <c r="AQ91" s="4">
        <f t="shared" si="43"/>
        <v>437.70959353736913</v>
      </c>
      <c r="AR91" s="24">
        <f t="shared" si="50"/>
        <v>7.071010193640463E-3</v>
      </c>
      <c r="AS91" s="24">
        <f t="shared" si="51"/>
        <v>4.9583137122468576E-3</v>
      </c>
      <c r="AT91" s="3"/>
      <c r="AU91" s="24">
        <f t="shared" si="52"/>
        <v>0.62217737703281151</v>
      </c>
      <c r="AV91" s="24">
        <f t="shared" si="53"/>
        <v>3.7143445386289016</v>
      </c>
      <c r="AW91" s="24">
        <f t="shared" si="54"/>
        <v>118.43586723914676</v>
      </c>
      <c r="AX91" s="24">
        <f t="shared" si="55"/>
        <v>437.70959353736913</v>
      </c>
      <c r="AY91" s="24">
        <f t="shared" si="56"/>
        <v>4.5733128328563173E-3</v>
      </c>
      <c r="AZ91" s="24">
        <f t="shared" si="57"/>
        <v>4.9583137122468576E-3</v>
      </c>
      <c r="BA91" s="24"/>
      <c r="BB91" s="24">
        <f t="shared" si="58"/>
        <v>0.80410891339561918</v>
      </c>
      <c r="BC91" s="24">
        <f t="shared" si="59"/>
        <v>4.0934469322200879</v>
      </c>
      <c r="BD91" s="24">
        <f t="shared" si="60"/>
        <v>118.61779877550957</v>
      </c>
      <c r="BE91" s="24">
        <f t="shared" si="61"/>
        <v>438.08869593096034</v>
      </c>
      <c r="BF91" s="24">
        <f t="shared" si="62"/>
        <v>3.044219402340175E-3</v>
      </c>
      <c r="BG91" s="25">
        <f t="shared" si="63"/>
        <v>5.8287129628293646E-3</v>
      </c>
    </row>
    <row r="92" spans="1:59" x14ac:dyDescent="0.35">
      <c r="A92" s="7">
        <v>43962</v>
      </c>
      <c r="B92" s="3">
        <v>90</v>
      </c>
      <c r="C92" s="4">
        <v>120.45</v>
      </c>
      <c r="D92" s="8">
        <v>440.52</v>
      </c>
      <c r="F92" s="5"/>
      <c r="G92" s="4">
        <f t="shared" si="64"/>
        <v>117.66605526720458</v>
      </c>
      <c r="H92" s="4">
        <f t="shared" si="65"/>
        <v>427.5804340997027</v>
      </c>
      <c r="I92" s="24">
        <f t="shared" si="66"/>
        <v>2.3112866191742788E-2</v>
      </c>
      <c r="J92" s="24">
        <f t="shared" si="67"/>
        <v>2.937339031212495E-2</v>
      </c>
      <c r="K92" s="3"/>
      <c r="L92" s="4">
        <f t="shared" si="68"/>
        <v>118.11771324474503</v>
      </c>
      <c r="M92" s="4">
        <f t="shared" si="69"/>
        <v>432.75997712992972</v>
      </c>
      <c r="N92" s="24">
        <f t="shared" si="70"/>
        <v>1.9363111293108921E-2</v>
      </c>
      <c r="O92" s="24">
        <f t="shared" si="71"/>
        <v>1.761559718076423E-2</v>
      </c>
      <c r="P92" s="3"/>
      <c r="Q92" s="4">
        <f t="shared" si="72"/>
        <v>118.5134759448456</v>
      </c>
      <c r="R92" s="4">
        <f t="shared" si="73"/>
        <v>434.92809959949608</v>
      </c>
      <c r="S92" s="24">
        <f t="shared" si="74"/>
        <v>1.6077410171477024E-2</v>
      </c>
      <c r="T92" s="24">
        <f t="shared" si="75"/>
        <v>1.2693862708852954E-2</v>
      </c>
      <c r="U92" s="3"/>
      <c r="V92" s="4">
        <f t="shared" si="76"/>
        <v>118.8137470485391</v>
      </c>
      <c r="W92" s="4">
        <f t="shared" si="77"/>
        <v>435.58017037743309</v>
      </c>
      <c r="X92" s="24">
        <f t="shared" si="78"/>
        <v>1.3584499389463708E-2</v>
      </c>
      <c r="Y92" s="25">
        <f t="shared" si="79"/>
        <v>1.1213633030434237E-2</v>
      </c>
      <c r="Z92" s="23"/>
      <c r="AA92" s="23"/>
      <c r="AB92" s="23"/>
      <c r="AC92" s="23"/>
      <c r="AD92" s="23"/>
      <c r="AF92" s="5"/>
      <c r="AG92" s="4">
        <f t="shared" si="44"/>
        <v>0.25422620329231238</v>
      </c>
      <c r="AH92" s="4">
        <f t="shared" si="45"/>
        <v>2.2042996499380569</v>
      </c>
      <c r="AI92" s="4">
        <f t="shared" si="40"/>
        <v>118.76770214813791</v>
      </c>
      <c r="AJ92" s="4">
        <f t="shared" si="41"/>
        <v>437.13239924943412</v>
      </c>
      <c r="AK92" s="24">
        <f t="shared" si="46"/>
        <v>1.3966773365397166E-2</v>
      </c>
      <c r="AL92" s="24">
        <f t="shared" si="47"/>
        <v>7.6900044278713029E-3</v>
      </c>
      <c r="AM92" s="3"/>
      <c r="AN92" s="4">
        <f t="shared" si="48"/>
        <v>0.47491524012068487</v>
      </c>
      <c r="AO92" s="4">
        <f t="shared" si="49"/>
        <v>2.6017469634796777</v>
      </c>
      <c r="AP92" s="4">
        <f t="shared" si="42"/>
        <v>118.98839118496628</v>
      </c>
      <c r="AQ92" s="4">
        <f t="shared" si="43"/>
        <v>437.52984656297576</v>
      </c>
      <c r="AR92" s="24">
        <f t="shared" si="50"/>
        <v>1.2134568825518702E-2</v>
      </c>
      <c r="AS92" s="24">
        <f t="shared" si="51"/>
        <v>6.7877813425592914E-3</v>
      </c>
      <c r="AT92" s="3"/>
      <c r="AU92" s="24">
        <f t="shared" si="52"/>
        <v>0.66874260045211376</v>
      </c>
      <c r="AV92" s="24">
        <f t="shared" si="53"/>
        <v>2.6017469634796777</v>
      </c>
      <c r="AW92" s="24">
        <f t="shared" si="54"/>
        <v>119.18221854529772</v>
      </c>
      <c r="AX92" s="24">
        <f t="shared" si="55"/>
        <v>437.52984656297576</v>
      </c>
      <c r="AY92" s="24">
        <f t="shared" si="56"/>
        <v>1.0525375298483085E-2</v>
      </c>
      <c r="AZ92" s="24">
        <f t="shared" si="57"/>
        <v>6.7877813425592914E-3</v>
      </c>
      <c r="BA92" s="24"/>
      <c r="BB92" s="24">
        <f t="shared" si="58"/>
        <v>0.72065064886444274</v>
      </c>
      <c r="BC92" s="24">
        <f t="shared" si="59"/>
        <v>1.5649698670486909</v>
      </c>
      <c r="BD92" s="24">
        <f t="shared" si="60"/>
        <v>119.23412659371004</v>
      </c>
      <c r="BE92" s="24">
        <f t="shared" si="61"/>
        <v>436.4930694665448</v>
      </c>
      <c r="BF92" s="24">
        <f t="shared" si="62"/>
        <v>1.0094424294644735E-2</v>
      </c>
      <c r="BG92" s="25">
        <f t="shared" si="63"/>
        <v>9.1413114806482929E-3</v>
      </c>
    </row>
    <row r="93" spans="1:59" x14ac:dyDescent="0.35">
      <c r="A93" s="7">
        <v>43963</v>
      </c>
      <c r="B93" s="3">
        <v>91</v>
      </c>
      <c r="C93" s="4">
        <v>117.85</v>
      </c>
      <c r="D93" s="8">
        <v>431.82</v>
      </c>
      <c r="F93" s="5"/>
      <c r="G93" s="4">
        <f t="shared" si="64"/>
        <v>118.22284421376368</v>
      </c>
      <c r="H93" s="4">
        <f t="shared" si="65"/>
        <v>430.16834727976214</v>
      </c>
      <c r="I93" s="24">
        <f t="shared" si="66"/>
        <v>3.1637184027465824E-3</v>
      </c>
      <c r="J93" s="24">
        <f t="shared" si="67"/>
        <v>3.8248638790186846E-3</v>
      </c>
      <c r="K93" s="3"/>
      <c r="L93" s="4">
        <f t="shared" si="68"/>
        <v>119.05062794684703</v>
      </c>
      <c r="M93" s="4">
        <f t="shared" si="69"/>
        <v>435.86398627795779</v>
      </c>
      <c r="N93" s="24">
        <f t="shared" si="70"/>
        <v>1.0187763655893385E-2</v>
      </c>
      <c r="O93" s="24">
        <f t="shared" si="71"/>
        <v>9.3649814227173347E-3</v>
      </c>
      <c r="P93" s="3"/>
      <c r="Q93" s="4">
        <f t="shared" si="72"/>
        <v>119.67539037793824</v>
      </c>
      <c r="R93" s="4">
        <f t="shared" si="73"/>
        <v>438.2832398397984</v>
      </c>
      <c r="S93" s="24">
        <f t="shared" si="74"/>
        <v>1.5489099515810338E-2</v>
      </c>
      <c r="T93" s="24">
        <f t="shared" si="75"/>
        <v>1.4967439766102554E-2</v>
      </c>
      <c r="U93" s="3"/>
      <c r="V93" s="4">
        <f t="shared" si="76"/>
        <v>120.12274940970784</v>
      </c>
      <c r="W93" s="4">
        <f t="shared" si="77"/>
        <v>439.53203407548659</v>
      </c>
      <c r="X93" s="24">
        <f t="shared" si="78"/>
        <v>1.9285103179531967E-2</v>
      </c>
      <c r="Y93" s="25">
        <f t="shared" si="79"/>
        <v>1.7859372135349449E-2</v>
      </c>
      <c r="Z93" s="23"/>
      <c r="AA93" s="23"/>
      <c r="AB93" s="23"/>
      <c r="AC93" s="23"/>
      <c r="AD93" s="23"/>
      <c r="AF93" s="5"/>
      <c r="AG93" s="4">
        <f t="shared" si="44"/>
        <v>0.43576384925237943</v>
      </c>
      <c r="AH93" s="4">
        <f t="shared" si="45"/>
        <v>2.4344677680109097</v>
      </c>
      <c r="AI93" s="4">
        <f t="shared" si="40"/>
        <v>120.11115422719062</v>
      </c>
      <c r="AJ93" s="4">
        <f t="shared" si="41"/>
        <v>440.7177076078093</v>
      </c>
      <c r="AK93" s="24">
        <f t="shared" si="46"/>
        <v>1.9186713849729573E-2</v>
      </c>
      <c r="AL93" s="24">
        <f t="shared" si="47"/>
        <v>2.0605130859638991E-2</v>
      </c>
      <c r="AM93" s="3"/>
      <c r="AN93" s="4">
        <f t="shared" si="48"/>
        <v>0.74971491730946993</v>
      </c>
      <c r="AO93" s="4">
        <f t="shared" si="49"/>
        <v>2.9031042742087338</v>
      </c>
      <c r="AP93" s="4">
        <f t="shared" si="42"/>
        <v>120.42510529524772</v>
      </c>
      <c r="AQ93" s="4">
        <f t="shared" si="43"/>
        <v>441.18634411400711</v>
      </c>
      <c r="AR93" s="24">
        <f t="shared" si="50"/>
        <v>2.1850702547710852E-2</v>
      </c>
      <c r="AS93" s="24">
        <f t="shared" si="51"/>
        <v>2.169038977816479E-2</v>
      </c>
      <c r="AT93" s="3"/>
      <c r="AU93" s="24">
        <f t="shared" si="52"/>
        <v>0.96464570003643391</v>
      </c>
      <c r="AV93" s="24">
        <f t="shared" si="53"/>
        <v>2.9031042742087338</v>
      </c>
      <c r="AW93" s="24">
        <f t="shared" si="54"/>
        <v>120.64003607797467</v>
      </c>
      <c r="AX93" s="24">
        <f t="shared" si="55"/>
        <v>441.18634411400711</v>
      </c>
      <c r="AY93" s="24">
        <f t="shared" si="56"/>
        <v>2.3674468205130899E-2</v>
      </c>
      <c r="AZ93" s="24">
        <f t="shared" si="57"/>
        <v>2.169038977816479E-2</v>
      </c>
      <c r="BA93" s="24"/>
      <c r="BB93" s="24">
        <f t="shared" si="58"/>
        <v>1.0736616762470064</v>
      </c>
      <c r="BC93" s="24">
        <f t="shared" si="59"/>
        <v>2.9971061656515934</v>
      </c>
      <c r="BD93" s="24">
        <f t="shared" si="60"/>
        <v>120.74905205418526</v>
      </c>
      <c r="BE93" s="24">
        <f t="shared" si="61"/>
        <v>441.28034600544999</v>
      </c>
      <c r="BF93" s="24">
        <f t="shared" si="62"/>
        <v>2.4599508308742146E-2</v>
      </c>
      <c r="BG93" s="25">
        <f t="shared" si="63"/>
        <v>2.1908077452294918E-2</v>
      </c>
    </row>
    <row r="94" spans="1:59" x14ac:dyDescent="0.35">
      <c r="A94" s="7">
        <v>43964</v>
      </c>
      <c r="B94" s="3">
        <v>92</v>
      </c>
      <c r="C94" s="4">
        <v>118.4</v>
      </c>
      <c r="D94" s="8">
        <v>438.27</v>
      </c>
      <c r="F94" s="5"/>
      <c r="G94" s="4">
        <f t="shared" si="64"/>
        <v>118.14827537101095</v>
      </c>
      <c r="H94" s="4">
        <f t="shared" si="65"/>
        <v>430.49867782380977</v>
      </c>
      <c r="I94" s="24">
        <f t="shared" si="66"/>
        <v>2.1260526097048329E-3</v>
      </c>
      <c r="J94" s="24">
        <f t="shared" si="67"/>
        <v>1.7731814124147698E-2</v>
      </c>
      <c r="K94" s="3"/>
      <c r="L94" s="4">
        <f t="shared" si="68"/>
        <v>118.57037676810822</v>
      </c>
      <c r="M94" s="4">
        <f t="shared" si="69"/>
        <v>434.24639176677465</v>
      </c>
      <c r="N94" s="24">
        <f t="shared" si="70"/>
        <v>1.4389929738869312E-3</v>
      </c>
      <c r="O94" s="24">
        <f t="shared" si="71"/>
        <v>9.1806608556947358E-3</v>
      </c>
      <c r="P94" s="3"/>
      <c r="Q94" s="4">
        <f t="shared" si="72"/>
        <v>118.58015615117529</v>
      </c>
      <c r="R94" s="4">
        <f t="shared" si="73"/>
        <v>434.40529593591936</v>
      </c>
      <c r="S94" s="24">
        <f t="shared" si="74"/>
        <v>1.5215891146561002E-3</v>
      </c>
      <c r="T94" s="24">
        <f t="shared" si="75"/>
        <v>8.8180894518918168E-3</v>
      </c>
      <c r="U94" s="3"/>
      <c r="V94" s="4">
        <f t="shared" si="76"/>
        <v>118.30454988194157</v>
      </c>
      <c r="W94" s="4">
        <f t="shared" si="77"/>
        <v>433.3624068150973</v>
      </c>
      <c r="X94" s="24">
        <f t="shared" si="78"/>
        <v>8.0616653765572027E-4</v>
      </c>
      <c r="Y94" s="25">
        <f t="shared" si="79"/>
        <v>1.119764799074242E-2</v>
      </c>
      <c r="Z94" s="23"/>
      <c r="AA94" s="23"/>
      <c r="AB94" s="23"/>
      <c r="AC94" s="23"/>
      <c r="AD94" s="23"/>
      <c r="AF94" s="5"/>
      <c r="AG94" s="4">
        <f t="shared" si="44"/>
        <v>0.12956423404931261</v>
      </c>
      <c r="AH94" s="4">
        <f t="shared" si="45"/>
        <v>1.1719854336329192</v>
      </c>
      <c r="AI94" s="4">
        <f t="shared" si="40"/>
        <v>118.7097203852246</v>
      </c>
      <c r="AJ94" s="4">
        <f t="shared" si="41"/>
        <v>435.57728136955228</v>
      </c>
      <c r="AK94" s="24">
        <f t="shared" si="46"/>
        <v>2.615881631964476E-3</v>
      </c>
      <c r="AL94" s="24">
        <f t="shared" si="47"/>
        <v>6.1439720502149374E-3</v>
      </c>
      <c r="AM94" s="3"/>
      <c r="AN94" s="4">
        <f t="shared" si="48"/>
        <v>1.1735259680500043E-2</v>
      </c>
      <c r="AO94" s="4">
        <f t="shared" si="49"/>
        <v>0.19068500297362312</v>
      </c>
      <c r="AP94" s="4">
        <f t="shared" si="42"/>
        <v>118.59189141085579</v>
      </c>
      <c r="AQ94" s="4">
        <f t="shared" si="43"/>
        <v>434.59598093889298</v>
      </c>
      <c r="AR94" s="24">
        <f t="shared" si="50"/>
        <v>1.620704483579295E-3</v>
      </c>
      <c r="AS94" s="24">
        <f t="shared" si="51"/>
        <v>8.3830037673283675E-3</v>
      </c>
      <c r="AT94" s="3"/>
      <c r="AU94" s="24">
        <f t="shared" si="52"/>
        <v>-0.27128225604319922</v>
      </c>
      <c r="AV94" s="24">
        <f t="shared" si="53"/>
        <v>0.19068500297362312</v>
      </c>
      <c r="AW94" s="24">
        <f t="shared" si="54"/>
        <v>118.30887389513209</v>
      </c>
      <c r="AX94" s="24">
        <f t="shared" si="55"/>
        <v>434.59598093889298</v>
      </c>
      <c r="AY94" s="24">
        <f t="shared" si="56"/>
        <v>7.6964615597897661E-4</v>
      </c>
      <c r="AZ94" s="24">
        <f t="shared" si="57"/>
        <v>8.3830037673283675E-3</v>
      </c>
      <c r="BA94" s="24"/>
      <c r="BB94" s="24">
        <f t="shared" si="58"/>
        <v>-0.66145504616096251</v>
      </c>
      <c r="BC94" s="24">
        <f t="shared" si="59"/>
        <v>-2.5029338899729159</v>
      </c>
      <c r="BD94" s="24">
        <f t="shared" si="60"/>
        <v>117.91870110501432</v>
      </c>
      <c r="BE94" s="24">
        <f t="shared" si="61"/>
        <v>431.90236204594646</v>
      </c>
      <c r="BF94" s="24">
        <f t="shared" si="62"/>
        <v>4.0650244508926049E-3</v>
      </c>
      <c r="BG94" s="25">
        <f t="shared" si="63"/>
        <v>1.4529029945133186E-2</v>
      </c>
    </row>
    <row r="95" spans="1:59" x14ac:dyDescent="0.35">
      <c r="A95" s="7">
        <v>43965</v>
      </c>
      <c r="B95" s="3">
        <v>93</v>
      </c>
      <c r="C95" s="4">
        <v>119.44</v>
      </c>
      <c r="D95" s="8">
        <v>441.95</v>
      </c>
      <c r="F95" s="5"/>
      <c r="G95" s="4">
        <f t="shared" si="64"/>
        <v>118.19862029680877</v>
      </c>
      <c r="H95" s="4">
        <f t="shared" si="65"/>
        <v>432.05294225904782</v>
      </c>
      <c r="I95" s="24">
        <f t="shared" si="66"/>
        <v>1.0393333080971436E-2</v>
      </c>
      <c r="J95" s="24">
        <f t="shared" si="67"/>
        <v>2.2394066616024808E-2</v>
      </c>
      <c r="K95" s="3"/>
      <c r="L95" s="4">
        <f t="shared" si="68"/>
        <v>118.50222606086493</v>
      </c>
      <c r="M95" s="4">
        <f t="shared" si="69"/>
        <v>435.85583506006475</v>
      </c>
      <c r="N95" s="24">
        <f t="shared" si="70"/>
        <v>7.8514227991884639E-3</v>
      </c>
      <c r="O95" s="24">
        <f t="shared" si="71"/>
        <v>1.3789263355436678E-2</v>
      </c>
      <c r="P95" s="3"/>
      <c r="Q95" s="4">
        <f t="shared" si="72"/>
        <v>118.47206246047013</v>
      </c>
      <c r="R95" s="4">
        <f t="shared" si="73"/>
        <v>436.72411837436778</v>
      </c>
      <c r="S95" s="24">
        <f t="shared" si="74"/>
        <v>8.1039646645166656E-3</v>
      </c>
      <c r="T95" s="24">
        <f t="shared" si="75"/>
        <v>1.1824599220799212E-2</v>
      </c>
      <c r="U95" s="3"/>
      <c r="V95" s="4">
        <f t="shared" si="76"/>
        <v>118.38090997638832</v>
      </c>
      <c r="W95" s="4">
        <f t="shared" si="77"/>
        <v>437.2884813630194</v>
      </c>
      <c r="X95" s="24">
        <f t="shared" si="78"/>
        <v>8.8671301374051732E-3</v>
      </c>
      <c r="Y95" s="25">
        <f t="shared" si="79"/>
        <v>1.054761542477789E-2</v>
      </c>
      <c r="Z95" s="23"/>
      <c r="AA95" s="23"/>
      <c r="AB95" s="23"/>
      <c r="AC95" s="23"/>
      <c r="AD95" s="23"/>
      <c r="AF95" s="5"/>
      <c r="AG95" s="4">
        <f t="shared" si="44"/>
        <v>8.2032649098417926E-2</v>
      </c>
      <c r="AH95" s="4">
        <f t="shared" si="45"/>
        <v>1.4013528345960198</v>
      </c>
      <c r="AI95" s="4">
        <f t="shared" si="40"/>
        <v>118.55409510956855</v>
      </c>
      <c r="AJ95" s="4">
        <f t="shared" si="41"/>
        <v>438.1254712089638</v>
      </c>
      <c r="AK95" s="24">
        <f t="shared" si="46"/>
        <v>7.4171541395801049E-3</v>
      </c>
      <c r="AL95" s="24">
        <f t="shared" si="47"/>
        <v>8.6537590022314446E-3</v>
      </c>
      <c r="AM95" s="3"/>
      <c r="AN95" s="4">
        <f t="shared" si="48"/>
        <v>-3.6196320473764317E-2</v>
      </c>
      <c r="AO95" s="4">
        <f t="shared" si="49"/>
        <v>1.0419399771635425</v>
      </c>
      <c r="AP95" s="4">
        <f t="shared" si="42"/>
        <v>118.43586613999636</v>
      </c>
      <c r="AQ95" s="4">
        <f t="shared" si="43"/>
        <v>437.76605835153134</v>
      </c>
      <c r="AR95" s="24">
        <f t="shared" si="50"/>
        <v>8.4070149029105336E-3</v>
      </c>
      <c r="AS95" s="24">
        <f t="shared" si="51"/>
        <v>9.4670022592344086E-3</v>
      </c>
      <c r="AT95" s="3"/>
      <c r="AU95" s="24">
        <f t="shared" si="52"/>
        <v>-0.1733691168403762</v>
      </c>
      <c r="AV95" s="24">
        <f t="shared" si="53"/>
        <v>1.0419399771635425</v>
      </c>
      <c r="AW95" s="24">
        <f t="shared" si="54"/>
        <v>118.29869334362975</v>
      </c>
      <c r="AX95" s="24">
        <f t="shared" si="55"/>
        <v>437.76605835153134</v>
      </c>
      <c r="AY95" s="24">
        <f t="shared" si="56"/>
        <v>9.5554810479759472E-3</v>
      </c>
      <c r="AZ95" s="24">
        <f t="shared" si="57"/>
        <v>9.4670022592344086E-3</v>
      </c>
      <c r="BA95" s="24"/>
      <c r="BB95" s="24">
        <f t="shared" si="58"/>
        <v>-0.21876596179632116</v>
      </c>
      <c r="BC95" s="24">
        <f t="shared" si="59"/>
        <v>1.3544711727641543</v>
      </c>
      <c r="BD95" s="24">
        <f t="shared" si="60"/>
        <v>118.25329649867381</v>
      </c>
      <c r="BE95" s="24">
        <f t="shared" si="61"/>
        <v>438.07858954713191</v>
      </c>
      <c r="BF95" s="24">
        <f t="shared" si="62"/>
        <v>9.9355617994490338E-3</v>
      </c>
      <c r="BG95" s="25">
        <f t="shared" si="63"/>
        <v>8.7598381103474975E-3</v>
      </c>
    </row>
    <row r="96" spans="1:59" x14ac:dyDescent="0.35">
      <c r="A96" s="7">
        <v>43966</v>
      </c>
      <c r="B96" s="3">
        <v>94</v>
      </c>
      <c r="C96" s="4">
        <v>120.49</v>
      </c>
      <c r="D96" s="8">
        <v>454.19</v>
      </c>
      <c r="F96" s="5"/>
      <c r="G96" s="4">
        <f t="shared" si="64"/>
        <v>118.44689623744702</v>
      </c>
      <c r="H96" s="4">
        <f t="shared" si="65"/>
        <v>434.03235380723828</v>
      </c>
      <c r="I96" s="24">
        <f t="shared" si="66"/>
        <v>1.695662513530562E-2</v>
      </c>
      <c r="J96" s="24">
        <f t="shared" si="67"/>
        <v>4.4381527978955324E-2</v>
      </c>
      <c r="K96" s="3"/>
      <c r="L96" s="4">
        <f t="shared" si="68"/>
        <v>118.87733563651895</v>
      </c>
      <c r="M96" s="4">
        <f t="shared" si="69"/>
        <v>438.29350103603883</v>
      </c>
      <c r="N96" s="24">
        <f t="shared" si="70"/>
        <v>1.3384217474321895E-2</v>
      </c>
      <c r="O96" s="24">
        <f t="shared" si="71"/>
        <v>3.4999667460668807E-2</v>
      </c>
      <c r="P96" s="3"/>
      <c r="Q96" s="4">
        <f t="shared" si="72"/>
        <v>119.05282498418805</v>
      </c>
      <c r="R96" s="4">
        <f t="shared" si="73"/>
        <v>439.85964734974709</v>
      </c>
      <c r="S96" s="24">
        <f t="shared" si="74"/>
        <v>1.1927753471756539E-2</v>
      </c>
      <c r="T96" s="24">
        <f t="shared" si="75"/>
        <v>3.1551449063724223E-2</v>
      </c>
      <c r="U96" s="3"/>
      <c r="V96" s="4">
        <f t="shared" si="76"/>
        <v>119.22818199527767</v>
      </c>
      <c r="W96" s="4">
        <f t="shared" si="77"/>
        <v>441.01769627260387</v>
      </c>
      <c r="X96" s="24">
        <f t="shared" si="78"/>
        <v>1.0472387789213455E-2</v>
      </c>
      <c r="Y96" s="25">
        <f t="shared" si="79"/>
        <v>2.9001747566868772E-2</v>
      </c>
      <c r="Z96" s="23"/>
      <c r="AA96" s="23"/>
      <c r="AB96" s="23"/>
      <c r="AC96" s="23"/>
      <c r="AD96" s="23"/>
      <c r="AF96" s="5"/>
      <c r="AG96" s="4">
        <f t="shared" si="44"/>
        <v>0.18177862402231881</v>
      </c>
      <c r="AH96" s="4">
        <f t="shared" si="45"/>
        <v>1.7481880627526791</v>
      </c>
      <c r="AI96" s="4">
        <f t="shared" si="40"/>
        <v>119.23460360821036</v>
      </c>
      <c r="AJ96" s="4">
        <f t="shared" si="41"/>
        <v>441.60783541249975</v>
      </c>
      <c r="AK96" s="24">
        <f t="shared" si="46"/>
        <v>1.0419091972691769E-2</v>
      </c>
      <c r="AL96" s="24">
        <f t="shared" si="47"/>
        <v>2.7702425389154857E-2</v>
      </c>
      <c r="AM96" s="3"/>
      <c r="AN96" s="4">
        <f t="shared" si="48"/>
        <v>0.21058721720291035</v>
      </c>
      <c r="AO96" s="4">
        <f t="shared" si="49"/>
        <v>1.8793755764498519</v>
      </c>
      <c r="AP96" s="4">
        <f t="shared" si="42"/>
        <v>119.26341220139096</v>
      </c>
      <c r="AQ96" s="4">
        <f t="shared" si="43"/>
        <v>441.73902292619692</v>
      </c>
      <c r="AR96" s="24">
        <f t="shared" si="50"/>
        <v>1.0179996668678162E-2</v>
      </c>
      <c r="AS96" s="24">
        <f t="shared" si="51"/>
        <v>2.7413586987390902E-2</v>
      </c>
      <c r="AT96" s="3"/>
      <c r="AU96" s="24">
        <f t="shared" si="52"/>
        <v>0.27910986749460287</v>
      </c>
      <c r="AV96" s="24">
        <f t="shared" si="53"/>
        <v>1.8793755764498519</v>
      </c>
      <c r="AW96" s="24">
        <f t="shared" si="54"/>
        <v>119.33193485168265</v>
      </c>
      <c r="AX96" s="24">
        <f t="shared" si="55"/>
        <v>441.73902292619692</v>
      </c>
      <c r="AY96" s="24">
        <f t="shared" si="56"/>
        <v>9.6112967741501226E-3</v>
      </c>
      <c r="AZ96" s="24">
        <f t="shared" si="57"/>
        <v>2.7413586987390902E-2</v>
      </c>
      <c r="BA96" s="24"/>
      <c r="BB96" s="24">
        <f t="shared" si="58"/>
        <v>0.42085682661507368</v>
      </c>
      <c r="BC96" s="24">
        <f t="shared" si="59"/>
        <v>2.7793174148562834</v>
      </c>
      <c r="BD96" s="24">
        <f t="shared" si="60"/>
        <v>119.47368181080313</v>
      </c>
      <c r="BE96" s="24">
        <f t="shared" si="61"/>
        <v>442.63896476460337</v>
      </c>
      <c r="BF96" s="24">
        <f t="shared" si="62"/>
        <v>8.4348758336531358E-3</v>
      </c>
      <c r="BG96" s="25">
        <f t="shared" si="63"/>
        <v>2.5432165471271109E-2</v>
      </c>
    </row>
    <row r="97" spans="1:59" x14ac:dyDescent="0.35">
      <c r="A97" s="7">
        <v>43969</v>
      </c>
      <c r="B97" s="3">
        <v>95</v>
      </c>
      <c r="C97" s="4">
        <v>121.31</v>
      </c>
      <c r="D97" s="8">
        <v>452.58</v>
      </c>
      <c r="F97" s="5"/>
      <c r="G97" s="4">
        <f t="shared" si="64"/>
        <v>118.85551698995762</v>
      </c>
      <c r="H97" s="4">
        <f t="shared" si="65"/>
        <v>438.06388304579065</v>
      </c>
      <c r="I97" s="24">
        <f t="shared" si="66"/>
        <v>2.0233146566996794E-2</v>
      </c>
      <c r="J97" s="24">
        <f t="shared" si="67"/>
        <v>3.2074145906158771E-2</v>
      </c>
      <c r="K97" s="3"/>
      <c r="L97" s="4">
        <f t="shared" si="68"/>
        <v>119.52240138191137</v>
      </c>
      <c r="M97" s="4">
        <f t="shared" si="69"/>
        <v>444.65210062162328</v>
      </c>
      <c r="N97" s="24">
        <f t="shared" si="70"/>
        <v>1.4735789449250986E-2</v>
      </c>
      <c r="O97" s="24">
        <f t="shared" si="71"/>
        <v>1.7517122670857546E-2</v>
      </c>
      <c r="P97" s="3"/>
      <c r="Q97" s="4">
        <f t="shared" si="72"/>
        <v>119.91512999367522</v>
      </c>
      <c r="R97" s="4">
        <f t="shared" si="73"/>
        <v>448.45785893989887</v>
      </c>
      <c r="S97" s="24">
        <f t="shared" si="74"/>
        <v>1.1498392600154809E-2</v>
      </c>
      <c r="T97" s="24">
        <f t="shared" si="75"/>
        <v>9.1080937295088486E-3</v>
      </c>
      <c r="U97" s="3"/>
      <c r="V97" s="4">
        <f t="shared" si="76"/>
        <v>120.23763639905553</v>
      </c>
      <c r="W97" s="4">
        <f t="shared" si="77"/>
        <v>451.5555392545208</v>
      </c>
      <c r="X97" s="24">
        <f t="shared" si="78"/>
        <v>8.8398615196147914E-3</v>
      </c>
      <c r="Y97" s="25">
        <f t="shared" si="79"/>
        <v>2.2636014527358454E-3</v>
      </c>
      <c r="Z97" s="23"/>
      <c r="AA97" s="23"/>
      <c r="AB97" s="23"/>
      <c r="AC97" s="23"/>
      <c r="AD97" s="23"/>
      <c r="AF97" s="5"/>
      <c r="AG97" s="4">
        <f t="shared" si="44"/>
        <v>0.31788390111528964</v>
      </c>
      <c r="AH97" s="4">
        <f t="shared" si="45"/>
        <v>3.1181927682324986</v>
      </c>
      <c r="AI97" s="4">
        <f t="shared" si="40"/>
        <v>120.23301389479052</v>
      </c>
      <c r="AJ97" s="4">
        <f t="shared" si="41"/>
        <v>451.57605170813139</v>
      </c>
      <c r="AK97" s="24">
        <f t="shared" si="46"/>
        <v>8.8779664101020957E-3</v>
      </c>
      <c r="AL97" s="24">
        <f t="shared" si="47"/>
        <v>2.2182780765137573E-3</v>
      </c>
      <c r="AM97" s="3"/>
      <c r="AN97" s="4">
        <f t="shared" si="48"/>
        <v>0.4712743341166154</v>
      </c>
      <c r="AO97" s="4">
        <f t="shared" si="49"/>
        <v>4.566909981930622</v>
      </c>
      <c r="AP97" s="4">
        <f t="shared" si="42"/>
        <v>120.38640432779184</v>
      </c>
      <c r="AQ97" s="4">
        <f t="shared" si="43"/>
        <v>453.02476892182949</v>
      </c>
      <c r="AR97" s="24">
        <f t="shared" si="50"/>
        <v>7.6135163812395129E-3</v>
      </c>
      <c r="AS97" s="24">
        <f t="shared" si="51"/>
        <v>9.8274100010938784E-4</v>
      </c>
      <c r="AT97" s="3"/>
      <c r="AU97" s="24">
        <f t="shared" si="52"/>
        <v>0.62902695269014497</v>
      </c>
      <c r="AV97" s="24">
        <f t="shared" si="53"/>
        <v>4.566909981930622</v>
      </c>
      <c r="AW97" s="24">
        <f t="shared" si="54"/>
        <v>120.54415694636536</v>
      </c>
      <c r="AX97" s="24">
        <f t="shared" si="55"/>
        <v>453.02476892182949</v>
      </c>
      <c r="AY97" s="24">
        <f t="shared" si="56"/>
        <v>6.3131073582939588E-3</v>
      </c>
      <c r="AZ97" s="24">
        <f t="shared" si="57"/>
        <v>9.8274100010938784E-4</v>
      </c>
      <c r="BA97" s="24"/>
      <c r="BB97" s="24">
        <f t="shared" si="58"/>
        <v>0.77401537291275313</v>
      </c>
      <c r="BC97" s="24">
        <f t="shared" si="59"/>
        <v>7.4344327550926783</v>
      </c>
      <c r="BD97" s="24">
        <f t="shared" si="60"/>
        <v>120.68914536658798</v>
      </c>
      <c r="BE97" s="24">
        <f t="shared" si="61"/>
        <v>455.89229169499157</v>
      </c>
      <c r="BF97" s="24">
        <f t="shared" si="62"/>
        <v>5.1179180068586499E-3</v>
      </c>
      <c r="BG97" s="25">
        <f t="shared" si="63"/>
        <v>7.3186877347465335E-3</v>
      </c>
    </row>
    <row r="98" spans="1:59" x14ac:dyDescent="0.35">
      <c r="A98" s="7">
        <v>43970</v>
      </c>
      <c r="B98" s="3">
        <v>96</v>
      </c>
      <c r="C98" s="4">
        <v>122.47</v>
      </c>
      <c r="D98" s="8">
        <v>451.04</v>
      </c>
      <c r="F98" s="5"/>
      <c r="G98" s="4">
        <f t="shared" si="64"/>
        <v>119.3464135919661</v>
      </c>
      <c r="H98" s="4">
        <f t="shared" si="65"/>
        <v>440.96710643663255</v>
      </c>
      <c r="I98" s="24">
        <f t="shared" si="66"/>
        <v>2.550491065594759E-2</v>
      </c>
      <c r="J98" s="24">
        <f t="shared" si="67"/>
        <v>2.2332594810587691E-2</v>
      </c>
      <c r="K98" s="3"/>
      <c r="L98" s="4">
        <f t="shared" si="68"/>
        <v>120.23744082914682</v>
      </c>
      <c r="M98" s="4">
        <f t="shared" si="69"/>
        <v>447.823260372974</v>
      </c>
      <c r="N98" s="24">
        <f t="shared" si="70"/>
        <v>1.8229437175252543E-2</v>
      </c>
      <c r="O98" s="24">
        <f t="shared" si="71"/>
        <v>7.1318278357263556E-3</v>
      </c>
      <c r="P98" s="3"/>
      <c r="Q98" s="4">
        <f t="shared" si="72"/>
        <v>120.75205199747009</v>
      </c>
      <c r="R98" s="4">
        <f t="shared" si="73"/>
        <v>450.9311435759596</v>
      </c>
      <c r="S98" s="24">
        <f t="shared" si="74"/>
        <v>1.4027500633052246E-2</v>
      </c>
      <c r="T98" s="24">
        <f t="shared" si="75"/>
        <v>2.4134538852524227E-4</v>
      </c>
      <c r="U98" s="3"/>
      <c r="V98" s="4">
        <f t="shared" si="76"/>
        <v>121.09552727981111</v>
      </c>
      <c r="W98" s="4">
        <f t="shared" si="77"/>
        <v>452.37510785090416</v>
      </c>
      <c r="X98" s="24">
        <f t="shared" si="78"/>
        <v>1.1222933944548793E-2</v>
      </c>
      <c r="Y98" s="25">
        <f t="shared" si="79"/>
        <v>2.9600652955483709E-3</v>
      </c>
      <c r="Z98" s="23"/>
      <c r="AA98" s="23"/>
      <c r="AB98" s="23"/>
      <c r="AC98" s="23"/>
      <c r="AD98" s="23"/>
      <c r="AF98" s="5"/>
      <c r="AG98" s="4">
        <f t="shared" si="44"/>
        <v>0.42169152165120533</v>
      </c>
      <c r="AH98" s="4">
        <f t="shared" si="45"/>
        <v>2.9892111417981444</v>
      </c>
      <c r="AI98" s="4">
        <f t="shared" si="40"/>
        <v>121.1737435191213</v>
      </c>
      <c r="AJ98" s="4">
        <f t="shared" si="41"/>
        <v>453.92035471775773</v>
      </c>
      <c r="AK98" s="24">
        <f t="shared" si="46"/>
        <v>1.0584277626183526E-2</v>
      </c>
      <c r="AL98" s="24">
        <f t="shared" si="47"/>
        <v>6.3860294380935429E-3</v>
      </c>
      <c r="AM98" s="3"/>
      <c r="AN98" s="4">
        <f t="shared" si="48"/>
        <v>0.6175334019879164</v>
      </c>
      <c r="AO98" s="4">
        <f t="shared" si="49"/>
        <v>3.7294598435826631</v>
      </c>
      <c r="AP98" s="4">
        <f t="shared" si="42"/>
        <v>121.369585399458</v>
      </c>
      <c r="AQ98" s="4">
        <f t="shared" si="43"/>
        <v>454.66060341954227</v>
      </c>
      <c r="AR98" s="24">
        <f t="shared" si="50"/>
        <v>8.9851767824119817E-3</v>
      </c>
      <c r="AS98" s="24">
        <f t="shared" si="51"/>
        <v>8.0272335481160178E-3</v>
      </c>
      <c r="AT98" s="3"/>
      <c r="AU98" s="24">
        <f t="shared" si="52"/>
        <v>0.75376398335297878</v>
      </c>
      <c r="AV98" s="24">
        <f t="shared" si="53"/>
        <v>3.7294598435826631</v>
      </c>
      <c r="AW98" s="24">
        <f t="shared" si="54"/>
        <v>121.50581598082307</v>
      </c>
      <c r="AX98" s="24">
        <f t="shared" si="55"/>
        <v>454.66060341954227</v>
      </c>
      <c r="AY98" s="24">
        <f t="shared" si="56"/>
        <v>7.8728179895233633E-3</v>
      </c>
      <c r="AZ98" s="24">
        <f t="shared" si="57"/>
        <v>8.0272335481160178E-3</v>
      </c>
      <c r="BA98" s="24"/>
      <c r="BB98" s="24">
        <f t="shared" si="58"/>
        <v>0.82434067761844498</v>
      </c>
      <c r="BC98" s="24">
        <f t="shared" si="59"/>
        <v>3.465514259867116</v>
      </c>
      <c r="BD98" s="24">
        <f t="shared" si="60"/>
        <v>121.57639267508854</v>
      </c>
      <c r="BE98" s="24">
        <f t="shared" si="61"/>
        <v>454.39665783582672</v>
      </c>
      <c r="BF98" s="24">
        <f t="shared" si="62"/>
        <v>7.2965405806438895E-3</v>
      </c>
      <c r="BG98" s="25">
        <f t="shared" si="63"/>
        <v>7.4420402532518071E-3</v>
      </c>
    </row>
    <row r="99" spans="1:59" x14ac:dyDescent="0.35">
      <c r="A99" s="7">
        <v>43971</v>
      </c>
      <c r="B99" s="3">
        <v>97</v>
      </c>
      <c r="C99" s="4">
        <v>124.9</v>
      </c>
      <c r="D99" s="8">
        <v>447.67</v>
      </c>
      <c r="F99" s="5"/>
      <c r="G99" s="4">
        <f t="shared" si="64"/>
        <v>119.97113087357289</v>
      </c>
      <c r="H99" s="4">
        <f t="shared" si="65"/>
        <v>442.98168514930609</v>
      </c>
      <c r="I99" s="24">
        <f t="shared" si="66"/>
        <v>3.9462523029840803E-2</v>
      </c>
      <c r="J99" s="24">
        <f t="shared" si="67"/>
        <v>1.0472702773681345E-2</v>
      </c>
      <c r="K99" s="3"/>
      <c r="L99" s="4">
        <f t="shared" si="68"/>
        <v>121.13046449748809</v>
      </c>
      <c r="M99" s="4">
        <f t="shared" si="69"/>
        <v>449.10995622378437</v>
      </c>
      <c r="N99" s="24">
        <f t="shared" si="70"/>
        <v>3.018042836278554E-2</v>
      </c>
      <c r="O99" s="24">
        <f t="shared" si="71"/>
        <v>3.2165573386296817E-3</v>
      </c>
      <c r="P99" s="3"/>
      <c r="Q99" s="4">
        <f t="shared" si="72"/>
        <v>121.78282079898804</v>
      </c>
      <c r="R99" s="4">
        <f t="shared" si="73"/>
        <v>450.99645743038388</v>
      </c>
      <c r="S99" s="24">
        <f t="shared" si="74"/>
        <v>2.4957399527717888E-2</v>
      </c>
      <c r="T99" s="24">
        <f t="shared" si="75"/>
        <v>7.4306016270553497E-3</v>
      </c>
      <c r="U99" s="3"/>
      <c r="V99" s="4">
        <f t="shared" si="76"/>
        <v>122.19510545596222</v>
      </c>
      <c r="W99" s="4">
        <f t="shared" si="77"/>
        <v>451.30702157018084</v>
      </c>
      <c r="X99" s="24">
        <f t="shared" si="78"/>
        <v>2.1656481537532305E-2</v>
      </c>
      <c r="Y99" s="25">
        <f t="shared" si="79"/>
        <v>8.1243361632024041E-3</v>
      </c>
      <c r="Z99" s="23"/>
      <c r="AA99" s="23"/>
      <c r="AB99" s="23"/>
      <c r="AC99" s="23"/>
      <c r="AD99" s="23"/>
      <c r="AF99" s="5"/>
      <c r="AG99" s="4">
        <f t="shared" si="44"/>
        <v>0.54350697762455447</v>
      </c>
      <c r="AH99" s="4">
        <f t="shared" si="45"/>
        <v>2.4044316843233733</v>
      </c>
      <c r="AI99" s="4">
        <f t="shared" si="40"/>
        <v>122.3263277766126</v>
      </c>
      <c r="AJ99" s="4">
        <f t="shared" si="41"/>
        <v>453.40088911470724</v>
      </c>
      <c r="AK99" s="24">
        <f t="shared" si="46"/>
        <v>2.0605862477080902E-2</v>
      </c>
      <c r="AL99" s="24">
        <f t="shared" si="47"/>
        <v>1.2801592947276397E-2</v>
      </c>
      <c r="AM99" s="3"/>
      <c r="AN99" s="4">
        <f t="shared" si="48"/>
        <v>0.78282756179993018</v>
      </c>
      <c r="AO99" s="4">
        <f t="shared" si="49"/>
        <v>2.2638014479193136</v>
      </c>
      <c r="AP99" s="4">
        <f t="shared" si="42"/>
        <v>122.56564836078797</v>
      </c>
      <c r="AQ99" s="4">
        <f t="shared" si="43"/>
        <v>453.2602588783032</v>
      </c>
      <c r="AR99" s="24">
        <f t="shared" si="50"/>
        <v>1.8689764925636756E-2</v>
      </c>
      <c r="AS99" s="24">
        <f t="shared" si="51"/>
        <v>1.2487454773165922E-2</v>
      </c>
      <c r="AT99" s="3"/>
      <c r="AU99" s="24">
        <f t="shared" si="52"/>
        <v>0.919966874251962</v>
      </c>
      <c r="AV99" s="24">
        <f t="shared" si="53"/>
        <v>2.2638014479193136</v>
      </c>
      <c r="AW99" s="24">
        <f t="shared" si="54"/>
        <v>122.70278767324001</v>
      </c>
      <c r="AX99" s="24">
        <f t="shared" si="55"/>
        <v>453.2602588783032</v>
      </c>
      <c r="AY99" s="24">
        <f t="shared" si="56"/>
        <v>1.7591772031705328E-2</v>
      </c>
      <c r="AZ99" s="24">
        <f t="shared" si="57"/>
        <v>1.2487454773165922E-2</v>
      </c>
      <c r="BA99" s="24"/>
      <c r="BB99" s="24">
        <f t="shared" si="58"/>
        <v>0.98948317673804964</v>
      </c>
      <c r="BC99" s="24">
        <f t="shared" si="59"/>
        <v>0.74535393551285445</v>
      </c>
      <c r="BD99" s="24">
        <f t="shared" si="60"/>
        <v>122.77230397572609</v>
      </c>
      <c r="BE99" s="24">
        <f t="shared" si="61"/>
        <v>451.74181136589675</v>
      </c>
      <c r="BF99" s="24">
        <f t="shared" si="62"/>
        <v>1.703519635127235E-2</v>
      </c>
      <c r="BG99" s="25">
        <f t="shared" si="63"/>
        <v>9.095564513808687E-3</v>
      </c>
    </row>
    <row r="100" spans="1:59" x14ac:dyDescent="0.35">
      <c r="A100" s="7">
        <v>43972</v>
      </c>
      <c r="B100" s="3">
        <v>98</v>
      </c>
      <c r="C100" s="4">
        <v>122.34</v>
      </c>
      <c r="D100" s="8">
        <v>436.25</v>
      </c>
      <c r="F100" s="5"/>
      <c r="G100" s="4">
        <f t="shared" si="64"/>
        <v>120.95690469885832</v>
      </c>
      <c r="H100" s="4">
        <f t="shared" si="65"/>
        <v>443.91934811944486</v>
      </c>
      <c r="I100" s="24">
        <f t="shared" si="66"/>
        <v>1.1305340045297364E-2</v>
      </c>
      <c r="J100" s="24">
        <f t="shared" si="67"/>
        <v>1.7580167609042664E-2</v>
      </c>
      <c r="K100" s="3"/>
      <c r="L100" s="4">
        <f t="shared" si="68"/>
        <v>122.63827869849285</v>
      </c>
      <c r="M100" s="4">
        <f t="shared" si="69"/>
        <v>448.5339737342706</v>
      </c>
      <c r="N100" s="24">
        <f t="shared" si="70"/>
        <v>2.4381126245941712E-3</v>
      </c>
      <c r="O100" s="24">
        <f t="shared" si="71"/>
        <v>2.8158105981136054E-2</v>
      </c>
      <c r="P100" s="3"/>
      <c r="Q100" s="4">
        <f t="shared" si="72"/>
        <v>123.65312831959523</v>
      </c>
      <c r="R100" s="4">
        <f t="shared" si="73"/>
        <v>449.00058297215355</v>
      </c>
      <c r="S100" s="24">
        <f t="shared" si="74"/>
        <v>1.073343403298367E-2</v>
      </c>
      <c r="T100" s="24">
        <f t="shared" si="75"/>
        <v>2.9227697357372039E-2</v>
      </c>
      <c r="U100" s="3"/>
      <c r="V100" s="4">
        <f t="shared" si="76"/>
        <v>124.35902109119246</v>
      </c>
      <c r="W100" s="4">
        <f t="shared" si="77"/>
        <v>448.39740431403618</v>
      </c>
      <c r="X100" s="24">
        <f t="shared" si="78"/>
        <v>1.6503360235347854E-2</v>
      </c>
      <c r="Y100" s="25">
        <f t="shared" si="79"/>
        <v>2.7845052868850844E-2</v>
      </c>
      <c r="Z100" s="23"/>
      <c r="AA100" s="23"/>
      <c r="AB100" s="23"/>
      <c r="AC100" s="23"/>
      <c r="AD100" s="23"/>
      <c r="AF100" s="5"/>
      <c r="AG100" s="4">
        <f t="shared" si="44"/>
        <v>0.8088670862210805</v>
      </c>
      <c r="AH100" s="4">
        <f t="shared" si="45"/>
        <v>1.5243704558126323</v>
      </c>
      <c r="AI100" s="4">
        <f t="shared" si="40"/>
        <v>124.46199540581631</v>
      </c>
      <c r="AJ100" s="4">
        <f t="shared" si="41"/>
        <v>450.52495342796618</v>
      </c>
      <c r="AK100" s="24">
        <f t="shared" si="46"/>
        <v>1.7345066256468096E-2</v>
      </c>
      <c r="AL100" s="24">
        <f t="shared" si="47"/>
        <v>3.2721956281870905E-2</v>
      </c>
      <c r="AM100" s="3"/>
      <c r="AN100" s="4">
        <f t="shared" si="48"/>
        <v>1.2178195453228318</v>
      </c>
      <c r="AO100" s="4">
        <f t="shared" si="49"/>
        <v>0.55993108545945514</v>
      </c>
      <c r="AP100" s="4">
        <f t="shared" si="42"/>
        <v>124.87094786491805</v>
      </c>
      <c r="AQ100" s="4">
        <f t="shared" si="43"/>
        <v>449.56051405761303</v>
      </c>
      <c r="AR100" s="24">
        <f t="shared" si="50"/>
        <v>2.0687819723050904E-2</v>
      </c>
      <c r="AS100" s="24">
        <f t="shared" si="51"/>
        <v>3.0511207008855092E-2</v>
      </c>
      <c r="AT100" s="3"/>
      <c r="AU100" s="24">
        <f t="shared" si="52"/>
        <v>1.4901712620650955</v>
      </c>
      <c r="AV100" s="24">
        <f t="shared" si="53"/>
        <v>0.55993108545945514</v>
      </c>
      <c r="AW100" s="24">
        <f t="shared" si="54"/>
        <v>125.14329958166032</v>
      </c>
      <c r="AX100" s="24">
        <f t="shared" si="55"/>
        <v>449.56051405761303</v>
      </c>
      <c r="AY100" s="24">
        <f t="shared" si="56"/>
        <v>2.2914006716203302E-2</v>
      </c>
      <c r="AZ100" s="24">
        <f t="shared" si="57"/>
        <v>3.0511207008855092E-2</v>
      </c>
      <c r="BA100" s="24"/>
      <c r="BB100" s="24">
        <f t="shared" si="58"/>
        <v>1.6941426518333575</v>
      </c>
      <c r="BC100" s="24">
        <f t="shared" si="59"/>
        <v>-1.4476287794816951</v>
      </c>
      <c r="BD100" s="24">
        <f t="shared" si="60"/>
        <v>125.34727097142859</v>
      </c>
      <c r="BE100" s="24">
        <f t="shared" si="61"/>
        <v>447.55295419267185</v>
      </c>
      <c r="BF100" s="24">
        <f t="shared" si="62"/>
        <v>2.4581256918657691E-2</v>
      </c>
      <c r="BG100" s="25">
        <f t="shared" si="63"/>
        <v>2.590935058492114E-2</v>
      </c>
    </row>
    <row r="101" spans="1:59" x14ac:dyDescent="0.35">
      <c r="A101" s="7">
        <v>43973</v>
      </c>
      <c r="B101" s="3">
        <v>99</v>
      </c>
      <c r="C101" s="4">
        <v>121.84</v>
      </c>
      <c r="D101" s="8">
        <v>429.32</v>
      </c>
      <c r="F101" s="5"/>
      <c r="G101" s="4">
        <f t="shared" si="64"/>
        <v>121.23352375908667</v>
      </c>
      <c r="H101" s="4">
        <f t="shared" si="65"/>
        <v>442.3854784955559</v>
      </c>
      <c r="I101" s="24">
        <f t="shared" si="66"/>
        <v>4.9776447875356034E-3</v>
      </c>
      <c r="J101" s="24">
        <f t="shared" si="67"/>
        <v>3.0432960252389611E-2</v>
      </c>
      <c r="K101" s="3"/>
      <c r="L101" s="4">
        <f t="shared" si="68"/>
        <v>122.51896721909571</v>
      </c>
      <c r="M101" s="4">
        <f t="shared" si="69"/>
        <v>443.62038424056237</v>
      </c>
      <c r="N101" s="24">
        <f t="shared" si="70"/>
        <v>5.5726134200238886E-3</v>
      </c>
      <c r="O101" s="24">
        <f t="shared" si="71"/>
        <v>3.3309382839286264E-2</v>
      </c>
      <c r="P101" s="3"/>
      <c r="Q101" s="4">
        <f t="shared" si="72"/>
        <v>122.86525132783808</v>
      </c>
      <c r="R101" s="4">
        <f t="shared" si="73"/>
        <v>441.35023318886147</v>
      </c>
      <c r="S101" s="24">
        <f t="shared" si="74"/>
        <v>8.4147351267077931E-3</v>
      </c>
      <c r="T101" s="24">
        <f t="shared" si="75"/>
        <v>2.8021599713177754E-2</v>
      </c>
      <c r="U101" s="3"/>
      <c r="V101" s="4">
        <f t="shared" si="76"/>
        <v>122.74380421823849</v>
      </c>
      <c r="W101" s="4">
        <f t="shared" si="77"/>
        <v>438.67948086280722</v>
      </c>
      <c r="X101" s="24">
        <f t="shared" si="78"/>
        <v>7.4179597688648338E-3</v>
      </c>
      <c r="Y101" s="25">
        <f t="shared" si="79"/>
        <v>2.1800710106231323E-2</v>
      </c>
      <c r="Z101" s="23"/>
      <c r="AA101" s="23"/>
      <c r="AB101" s="23"/>
      <c r="AC101" s="23"/>
      <c r="AD101" s="23"/>
      <c r="AF101" s="5"/>
      <c r="AG101" s="4">
        <f t="shared" si="44"/>
        <v>0.48951827062543551</v>
      </c>
      <c r="AH101" s="4">
        <f t="shared" si="45"/>
        <v>-0.31057359200831125</v>
      </c>
      <c r="AI101" s="4">
        <f t="shared" si="40"/>
        <v>123.35476959846352</v>
      </c>
      <c r="AJ101" s="4">
        <f t="shared" si="41"/>
        <v>441.03965959685314</v>
      </c>
      <c r="AK101" s="24">
        <f t="shared" si="46"/>
        <v>1.2432449100980928E-2</v>
      </c>
      <c r="AL101" s="24">
        <f t="shared" si="47"/>
        <v>2.7298191551414209E-2</v>
      </c>
      <c r="AM101" s="3"/>
      <c r="AN101" s="4">
        <f t="shared" si="48"/>
        <v>0.41554093049084112</v>
      </c>
      <c r="AO101" s="4">
        <f t="shared" si="49"/>
        <v>-2.7241812620411614</v>
      </c>
      <c r="AP101" s="4">
        <f t="shared" si="42"/>
        <v>123.28079225832892</v>
      </c>
      <c r="AQ101" s="4">
        <f t="shared" si="43"/>
        <v>438.62605192682031</v>
      </c>
      <c r="AR101" s="24">
        <f t="shared" si="50"/>
        <v>1.1825281174728431E-2</v>
      </c>
      <c r="AS101" s="24">
        <f t="shared" si="51"/>
        <v>2.1676259961847379E-2</v>
      </c>
      <c r="AT101" s="3"/>
      <c r="AU101" s="24">
        <f t="shared" si="52"/>
        <v>0.12334230977175148</v>
      </c>
      <c r="AV101" s="24">
        <f t="shared" si="53"/>
        <v>-2.7241812620411614</v>
      </c>
      <c r="AW101" s="24">
        <f t="shared" si="54"/>
        <v>122.98859363760984</v>
      </c>
      <c r="AX101" s="24">
        <f t="shared" si="55"/>
        <v>438.62605192682031</v>
      </c>
      <c r="AY101" s="24">
        <f t="shared" si="56"/>
        <v>9.4270653119651604E-3</v>
      </c>
      <c r="AZ101" s="24">
        <f t="shared" si="57"/>
        <v>2.1676259961847379E-2</v>
      </c>
      <c r="BA101" s="24"/>
      <c r="BB101" s="24">
        <f t="shared" si="58"/>
        <v>-0.29147306303904436</v>
      </c>
      <c r="BC101" s="24">
        <f t="shared" si="59"/>
        <v>-6.4098055825300078</v>
      </c>
      <c r="BD101" s="24">
        <f t="shared" si="60"/>
        <v>122.57377826479903</v>
      </c>
      <c r="BE101" s="24">
        <f t="shared" si="61"/>
        <v>434.94042760633147</v>
      </c>
      <c r="BF101" s="24">
        <f t="shared" si="62"/>
        <v>6.0224742678843405E-3</v>
      </c>
      <c r="BG101" s="25">
        <f t="shared" si="63"/>
        <v>1.3091464656506744E-2</v>
      </c>
    </row>
    <row r="102" spans="1:59" x14ac:dyDescent="0.35">
      <c r="A102" s="7">
        <v>43977</v>
      </c>
      <c r="B102" s="3">
        <v>100</v>
      </c>
      <c r="C102" s="4">
        <v>121.09</v>
      </c>
      <c r="D102" s="8">
        <v>414.77</v>
      </c>
      <c r="F102" s="5"/>
      <c r="G102" s="4">
        <f t="shared" si="64"/>
        <v>121.35481900726933</v>
      </c>
      <c r="H102" s="4">
        <f t="shared" si="65"/>
        <v>439.77238279644473</v>
      </c>
      <c r="I102" s="24">
        <f t="shared" si="66"/>
        <v>2.1869601723455605E-3</v>
      </c>
      <c r="J102" s="24">
        <f t="shared" si="67"/>
        <v>6.0280113789436915E-2</v>
      </c>
      <c r="K102" s="3"/>
      <c r="L102" s="4">
        <f t="shared" si="68"/>
        <v>122.24738033145744</v>
      </c>
      <c r="M102" s="4">
        <f t="shared" si="69"/>
        <v>437.90023054433743</v>
      </c>
      <c r="N102" s="24">
        <f t="shared" si="70"/>
        <v>9.5580174370916843E-3</v>
      </c>
      <c r="O102" s="24">
        <f t="shared" si="71"/>
        <v>5.576640196816899E-2</v>
      </c>
      <c r="P102" s="3"/>
      <c r="Q102" s="4">
        <f t="shared" si="72"/>
        <v>122.25010053113523</v>
      </c>
      <c r="R102" s="4">
        <f t="shared" si="73"/>
        <v>434.13209327554455</v>
      </c>
      <c r="S102" s="24">
        <f t="shared" si="74"/>
        <v>9.5804817171957074E-3</v>
      </c>
      <c r="T102" s="24">
        <f t="shared" si="75"/>
        <v>4.6681518131843111E-2</v>
      </c>
      <c r="U102" s="3"/>
      <c r="V102" s="4">
        <f t="shared" si="76"/>
        <v>122.02076084364771</v>
      </c>
      <c r="W102" s="4">
        <f t="shared" si="77"/>
        <v>431.19189617256143</v>
      </c>
      <c r="X102" s="24">
        <f t="shared" si="78"/>
        <v>7.6865211301321654E-3</v>
      </c>
      <c r="Y102" s="25">
        <f t="shared" si="79"/>
        <v>3.9592777135669041E-2</v>
      </c>
      <c r="Z102" s="23"/>
      <c r="AA102" s="23"/>
      <c r="AB102" s="23"/>
      <c r="AC102" s="23"/>
      <c r="AD102" s="23"/>
      <c r="AF102" s="5"/>
      <c r="AG102" s="4">
        <f t="shared" si="44"/>
        <v>0.26858445715977858</v>
      </c>
      <c r="AH102" s="4">
        <f t="shared" si="45"/>
        <v>-1.6920868562700329</v>
      </c>
      <c r="AI102" s="4">
        <f t="shared" si="40"/>
        <v>122.51868498829501</v>
      </c>
      <c r="AJ102" s="4">
        <f t="shared" si="41"/>
        <v>432.44000641927454</v>
      </c>
      <c r="AK102" s="24">
        <f t="shared" si="46"/>
        <v>1.1798538180650785E-2</v>
      </c>
      <c r="AL102" s="24">
        <f t="shared" si="47"/>
        <v>4.2601939434565077E-2</v>
      </c>
      <c r="AM102" s="3"/>
      <c r="AN102" s="4">
        <f t="shared" si="48"/>
        <v>3.2642396133649165E-3</v>
      </c>
      <c r="AO102" s="4">
        <f t="shared" si="49"/>
        <v>-4.5217647225514641</v>
      </c>
      <c r="AP102" s="4">
        <f t="shared" si="42"/>
        <v>122.25336477074859</v>
      </c>
      <c r="AQ102" s="4">
        <f t="shared" si="43"/>
        <v>429.61032855299311</v>
      </c>
      <c r="AR102" s="24">
        <f t="shared" si="50"/>
        <v>9.6074388533205577E-3</v>
      </c>
      <c r="AS102" s="24">
        <f t="shared" si="51"/>
        <v>3.5779657528252115E-2</v>
      </c>
      <c r="AT102" s="3"/>
      <c r="AU102" s="24">
        <f t="shared" si="52"/>
        <v>-0.31975355411300899</v>
      </c>
      <c r="AV102" s="24">
        <f t="shared" si="53"/>
        <v>-4.5217647225514641</v>
      </c>
      <c r="AW102" s="24">
        <f t="shared" si="54"/>
        <v>121.93034697702223</v>
      </c>
      <c r="AX102" s="24">
        <f t="shared" si="55"/>
        <v>429.61032855299311</v>
      </c>
      <c r="AY102" s="24">
        <f t="shared" si="56"/>
        <v>6.9398544638056125E-3</v>
      </c>
      <c r="AZ102" s="24">
        <f t="shared" si="57"/>
        <v>3.5779657528252115E-2</v>
      </c>
      <c r="BA102" s="24"/>
      <c r="BB102" s="24">
        <f t="shared" si="58"/>
        <v>-0.55041524997008839</v>
      </c>
      <c r="BC102" s="24">
        <f t="shared" si="59"/>
        <v>-7.0564730471595363</v>
      </c>
      <c r="BD102" s="24">
        <f t="shared" si="60"/>
        <v>121.69968528116515</v>
      </c>
      <c r="BE102" s="24">
        <f t="shared" si="61"/>
        <v>427.07562022838499</v>
      </c>
      <c r="BF102" s="24">
        <f t="shared" si="62"/>
        <v>5.0349763082429728E-3</v>
      </c>
      <c r="BG102" s="25">
        <f t="shared" si="63"/>
        <v>2.9668539741025172E-2</v>
      </c>
    </row>
    <row r="103" spans="1:59" x14ac:dyDescent="0.35">
      <c r="A103" s="7">
        <v>43978</v>
      </c>
      <c r="B103" s="3">
        <v>101</v>
      </c>
      <c r="C103" s="4">
        <v>120.52</v>
      </c>
      <c r="D103" s="8">
        <v>419.89</v>
      </c>
      <c r="F103" s="5"/>
      <c r="G103" s="4">
        <f t="shared" si="64"/>
        <v>121.30185520581547</v>
      </c>
      <c r="H103" s="4">
        <f t="shared" si="65"/>
        <v>434.7719062371558</v>
      </c>
      <c r="I103" s="24">
        <f t="shared" si="66"/>
        <v>6.4873482062352732E-3</v>
      </c>
      <c r="J103" s="24">
        <f t="shared" si="67"/>
        <v>3.5442392619866675E-2</v>
      </c>
      <c r="K103" s="3"/>
      <c r="L103" s="4">
        <f t="shared" si="68"/>
        <v>121.78442819887447</v>
      </c>
      <c r="M103" s="4">
        <f t="shared" si="69"/>
        <v>428.64813832660246</v>
      </c>
      <c r="N103" s="24">
        <f t="shared" si="70"/>
        <v>1.0491438756011197E-2</v>
      </c>
      <c r="O103" s="24">
        <f t="shared" si="71"/>
        <v>2.0858173156308741E-2</v>
      </c>
      <c r="P103" s="3"/>
      <c r="Q103" s="4">
        <f t="shared" si="72"/>
        <v>121.55404021245408</v>
      </c>
      <c r="R103" s="4">
        <f t="shared" si="73"/>
        <v>422.51483731021779</v>
      </c>
      <c r="S103" s="24">
        <f t="shared" si="74"/>
        <v>8.5798225394464588E-3</v>
      </c>
      <c r="T103" s="24">
        <f t="shared" si="75"/>
        <v>6.2512498754859593E-3</v>
      </c>
      <c r="U103" s="3"/>
      <c r="V103" s="4">
        <f t="shared" si="76"/>
        <v>121.27615216872955</v>
      </c>
      <c r="W103" s="4">
        <f t="shared" si="77"/>
        <v>418.05437923451228</v>
      </c>
      <c r="X103" s="24">
        <f t="shared" si="78"/>
        <v>6.2740803910517487E-3</v>
      </c>
      <c r="Y103" s="25">
        <f t="shared" si="79"/>
        <v>4.3716705934594867E-3</v>
      </c>
      <c r="Z103" s="23"/>
      <c r="AA103" s="23"/>
      <c r="AB103" s="23"/>
      <c r="AC103" s="23"/>
      <c r="AD103" s="23"/>
      <c r="AF103" s="5"/>
      <c r="AG103" s="4">
        <f t="shared" si="44"/>
        <v>7.565550199159321E-2</v>
      </c>
      <c r="AH103" s="4">
        <f t="shared" si="45"/>
        <v>-3.677120678081379</v>
      </c>
      <c r="AI103" s="4">
        <f t="shared" si="40"/>
        <v>121.62969571444567</v>
      </c>
      <c r="AJ103" s="4">
        <f t="shared" si="41"/>
        <v>418.83771663213639</v>
      </c>
      <c r="AK103" s="24">
        <f t="shared" si="46"/>
        <v>9.2075648394098746E-3</v>
      </c>
      <c r="AL103" s="24">
        <f t="shared" si="47"/>
        <v>2.5060929478282284E-3</v>
      </c>
      <c r="AM103" s="3"/>
      <c r="AN103" s="4">
        <f t="shared" si="48"/>
        <v>-0.27646558370444035</v>
      </c>
      <c r="AO103" s="4">
        <f t="shared" si="49"/>
        <v>-7.3599612196615833</v>
      </c>
      <c r="AP103" s="4">
        <f t="shared" si="42"/>
        <v>121.27757462874965</v>
      </c>
      <c r="AQ103" s="4">
        <f t="shared" si="43"/>
        <v>415.15487609055623</v>
      </c>
      <c r="AR103" s="24">
        <f t="shared" si="50"/>
        <v>6.2858830795689633E-3</v>
      </c>
      <c r="AS103" s="24">
        <f t="shared" si="51"/>
        <v>1.1277058061501245E-2</v>
      </c>
      <c r="AT103" s="3"/>
      <c r="AU103" s="24">
        <f t="shared" si="52"/>
        <v>-0.54553761285389257</v>
      </c>
      <c r="AV103" s="24">
        <f t="shared" si="53"/>
        <v>-7.3599612196615833</v>
      </c>
      <c r="AW103" s="24">
        <f t="shared" si="54"/>
        <v>121.00850259960019</v>
      </c>
      <c r="AX103" s="24">
        <f t="shared" si="55"/>
        <v>415.15487609055623</v>
      </c>
      <c r="AY103" s="24">
        <f t="shared" si="56"/>
        <v>4.053290736808793E-3</v>
      </c>
      <c r="AZ103" s="24">
        <f t="shared" si="57"/>
        <v>1.1277058061501245E-2</v>
      </c>
      <c r="BA103" s="24"/>
      <c r="BB103" s="24">
        <f t="shared" si="58"/>
        <v>-0.66693130493893626</v>
      </c>
      <c r="BC103" s="24">
        <f t="shared" si="59"/>
        <v>-10.705099381693318</v>
      </c>
      <c r="BD103" s="24">
        <f t="shared" si="60"/>
        <v>120.88710890751514</v>
      </c>
      <c r="BE103" s="24">
        <f t="shared" si="61"/>
        <v>411.80973792852444</v>
      </c>
      <c r="BF103" s="24">
        <f t="shared" si="62"/>
        <v>3.0460413832985871E-3</v>
      </c>
      <c r="BG103" s="25">
        <f t="shared" si="63"/>
        <v>1.9243759249983436E-2</v>
      </c>
    </row>
    <row r="104" spans="1:59" x14ac:dyDescent="0.35">
      <c r="A104" s="7">
        <v>43979</v>
      </c>
      <c r="B104" s="3">
        <v>102</v>
      </c>
      <c r="C104" s="4">
        <v>120.06</v>
      </c>
      <c r="D104" s="8">
        <v>413.44</v>
      </c>
      <c r="F104" s="5"/>
      <c r="G104" s="4">
        <f t="shared" si="64"/>
        <v>121.14548416465239</v>
      </c>
      <c r="H104" s="4">
        <f t="shared" si="65"/>
        <v>431.7955249897247</v>
      </c>
      <c r="I104" s="24">
        <f t="shared" si="66"/>
        <v>9.0411807817123539E-3</v>
      </c>
      <c r="J104" s="24">
        <f t="shared" si="67"/>
        <v>4.4397070892329478E-2</v>
      </c>
      <c r="K104" s="3"/>
      <c r="L104" s="4">
        <f t="shared" si="68"/>
        <v>121.27865691932467</v>
      </c>
      <c r="M104" s="4">
        <f t="shared" si="69"/>
        <v>425.1448829959615</v>
      </c>
      <c r="N104" s="24">
        <f t="shared" si="70"/>
        <v>1.0150399128141533E-2</v>
      </c>
      <c r="O104" s="24">
        <f t="shared" si="71"/>
        <v>2.8310959258807802E-2</v>
      </c>
      <c r="P104" s="3"/>
      <c r="Q104" s="4">
        <f t="shared" si="72"/>
        <v>120.93361608498164</v>
      </c>
      <c r="R104" s="4">
        <f t="shared" si="73"/>
        <v>420.93993492408708</v>
      </c>
      <c r="S104" s="24">
        <f t="shared" si="74"/>
        <v>7.2764957936168112E-3</v>
      </c>
      <c r="T104" s="24">
        <f t="shared" si="75"/>
        <v>1.8140322475055839E-2</v>
      </c>
      <c r="U104" s="3"/>
      <c r="V104" s="4">
        <f t="shared" si="76"/>
        <v>120.6712304337459</v>
      </c>
      <c r="W104" s="4">
        <f t="shared" si="77"/>
        <v>419.52287584690248</v>
      </c>
      <c r="X104" s="24">
        <f t="shared" si="78"/>
        <v>5.091041427168934E-3</v>
      </c>
      <c r="Y104" s="25">
        <f t="shared" si="79"/>
        <v>1.4712838251989362E-2</v>
      </c>
      <c r="Z104" s="23"/>
      <c r="AA104" s="23"/>
      <c r="AB104" s="23"/>
      <c r="AC104" s="23"/>
      <c r="AD104" s="23"/>
      <c r="AF104" s="5"/>
      <c r="AG104" s="4">
        <f t="shared" si="44"/>
        <v>-6.3560423901214774E-2</v>
      </c>
      <c r="AH104" s="4">
        <f t="shared" si="45"/>
        <v>-3.256677019691244</v>
      </c>
      <c r="AI104" s="4">
        <f t="shared" si="40"/>
        <v>120.87005566108043</v>
      </c>
      <c r="AJ104" s="4">
        <f t="shared" si="41"/>
        <v>417.68325790439582</v>
      </c>
      <c r="AK104" s="24">
        <f t="shared" si="46"/>
        <v>6.7470902971882903E-3</v>
      </c>
      <c r="AL104" s="24">
        <f t="shared" si="47"/>
        <v>1.0263297949873787E-2</v>
      </c>
      <c r="AM104" s="3"/>
      <c r="AN104" s="4">
        <f t="shared" si="48"/>
        <v>-0.4140490012116429</v>
      </c>
      <c r="AO104" s="4">
        <f t="shared" si="49"/>
        <v>-5.0459376862492311</v>
      </c>
      <c r="AP104" s="4">
        <f t="shared" si="42"/>
        <v>120.51956708377</v>
      </c>
      <c r="AQ104" s="4">
        <f t="shared" si="43"/>
        <v>415.89399723783788</v>
      </c>
      <c r="AR104" s="24">
        <f t="shared" si="50"/>
        <v>3.8278117921872147E-3</v>
      </c>
      <c r="AS104" s="24">
        <f t="shared" si="51"/>
        <v>5.9355583345537012E-3</v>
      </c>
      <c r="AT104" s="3"/>
      <c r="AU104" s="24">
        <f t="shared" si="52"/>
        <v>-0.59046952162502508</v>
      </c>
      <c r="AV104" s="24">
        <f t="shared" si="53"/>
        <v>-5.0459376862492311</v>
      </c>
      <c r="AW104" s="24">
        <f t="shared" si="54"/>
        <v>120.34314656335661</v>
      </c>
      <c r="AX104" s="24">
        <f t="shared" si="55"/>
        <v>415.89399723783788</v>
      </c>
      <c r="AY104" s="24">
        <f t="shared" si="56"/>
        <v>2.3583755068849717E-3</v>
      </c>
      <c r="AZ104" s="24">
        <f t="shared" si="57"/>
        <v>5.9355583345537012E-3</v>
      </c>
      <c r="BA104" s="24"/>
      <c r="BB104" s="24">
        <f t="shared" si="58"/>
        <v>-0.62972556296574456</v>
      </c>
      <c r="BC104" s="24">
        <f t="shared" si="59"/>
        <v>-3.4009417852432247</v>
      </c>
      <c r="BD104" s="24">
        <f t="shared" si="60"/>
        <v>120.30389052201589</v>
      </c>
      <c r="BE104" s="24">
        <f t="shared" si="61"/>
        <v>417.53899313884386</v>
      </c>
      <c r="BF104" s="24">
        <f t="shared" si="62"/>
        <v>2.0314053141420015E-3</v>
      </c>
      <c r="BG104" s="25">
        <f t="shared" si="63"/>
        <v>9.9143603396958848E-3</v>
      </c>
    </row>
    <row r="105" spans="1:59" x14ac:dyDescent="0.35">
      <c r="A105" s="7">
        <v>43980</v>
      </c>
      <c r="B105" s="3">
        <v>103</v>
      </c>
      <c r="C105" s="4">
        <v>122.12</v>
      </c>
      <c r="D105" s="8">
        <v>419.73</v>
      </c>
      <c r="F105" s="5"/>
      <c r="G105" s="4">
        <f t="shared" si="64"/>
        <v>120.92838733172192</v>
      </c>
      <c r="H105" s="4">
        <f t="shared" si="65"/>
        <v>428.12441999177975</v>
      </c>
      <c r="I105" s="24">
        <f t="shared" si="66"/>
        <v>9.7577191965123045E-3</v>
      </c>
      <c r="J105" s="24">
        <f t="shared" si="67"/>
        <v>1.9999571133299331E-2</v>
      </c>
      <c r="K105" s="3"/>
      <c r="L105" s="4">
        <f t="shared" si="68"/>
        <v>120.79119415159481</v>
      </c>
      <c r="M105" s="4">
        <f t="shared" si="69"/>
        <v>420.46292979757686</v>
      </c>
      <c r="N105" s="24">
        <f t="shared" si="70"/>
        <v>1.0881148447471305E-2</v>
      </c>
      <c r="O105" s="24">
        <f t="shared" si="71"/>
        <v>1.7461934995755463E-3</v>
      </c>
      <c r="P105" s="3"/>
      <c r="Q105" s="4">
        <f t="shared" si="72"/>
        <v>120.40944643399266</v>
      </c>
      <c r="R105" s="4">
        <f t="shared" si="73"/>
        <v>416.43997396963482</v>
      </c>
      <c r="S105" s="24">
        <f t="shared" si="74"/>
        <v>1.4007153341036263E-2</v>
      </c>
      <c r="T105" s="24">
        <f t="shared" si="75"/>
        <v>7.8384343038743892E-3</v>
      </c>
      <c r="U105" s="3"/>
      <c r="V105" s="4">
        <f t="shared" si="76"/>
        <v>120.18224608674917</v>
      </c>
      <c r="W105" s="4">
        <f t="shared" si="77"/>
        <v>414.65657516938052</v>
      </c>
      <c r="X105" s="24">
        <f t="shared" si="78"/>
        <v>1.5867621300776534E-2</v>
      </c>
      <c r="Y105" s="25">
        <f t="shared" si="79"/>
        <v>1.2087353371499538E-2</v>
      </c>
      <c r="Z105" s="23"/>
      <c r="AA105" s="23"/>
      <c r="AB105" s="23"/>
      <c r="AC105" s="23"/>
      <c r="AD105" s="23"/>
      <c r="AF105" s="5"/>
      <c r="AG105" s="4">
        <f t="shared" si="44"/>
        <v>-0.15568226931876794</v>
      </c>
      <c r="AH105" s="4">
        <f t="shared" si="45"/>
        <v>-3.5053338066434478</v>
      </c>
      <c r="AI105" s="4">
        <f t="shared" si="40"/>
        <v>120.25376416467388</v>
      </c>
      <c r="AJ105" s="4">
        <f t="shared" si="41"/>
        <v>412.9346401629914</v>
      </c>
      <c r="AK105" s="24">
        <f t="shared" si="46"/>
        <v>1.5281983584393404E-2</v>
      </c>
      <c r="AL105" s="24">
        <f t="shared" si="47"/>
        <v>1.6189835935026368E-2</v>
      </c>
      <c r="AM105" s="3"/>
      <c r="AN105" s="4">
        <f t="shared" si="48"/>
        <v>-0.45809726112257798</v>
      </c>
      <c r="AO105" s="4">
        <f t="shared" si="49"/>
        <v>-4.8275469935304436</v>
      </c>
      <c r="AP105" s="4">
        <f t="shared" si="42"/>
        <v>119.95134917287008</v>
      </c>
      <c r="AQ105" s="4">
        <f t="shared" si="43"/>
        <v>411.61242697610436</v>
      </c>
      <c r="AR105" s="24">
        <f t="shared" si="50"/>
        <v>1.7758359213314142E-2</v>
      </c>
      <c r="AS105" s="24">
        <f t="shared" si="51"/>
        <v>1.9339987668014338E-2</v>
      </c>
      <c r="AT105" s="3"/>
      <c r="AU105" s="24">
        <f t="shared" si="52"/>
        <v>-0.55068959924339844</v>
      </c>
      <c r="AV105" s="24">
        <f t="shared" si="53"/>
        <v>-4.8275469935304436</v>
      </c>
      <c r="AW105" s="24">
        <f t="shared" si="54"/>
        <v>119.85875683474926</v>
      </c>
      <c r="AX105" s="24">
        <f t="shared" si="55"/>
        <v>411.61242697610436</v>
      </c>
      <c r="AY105" s="24">
        <f t="shared" si="56"/>
        <v>1.8516567026291734E-2</v>
      </c>
      <c r="AZ105" s="24">
        <f t="shared" si="57"/>
        <v>1.9339987668014338E-2</v>
      </c>
      <c r="BA105" s="24"/>
      <c r="BB105" s="24">
        <f t="shared" si="58"/>
        <v>-0.54528083338433342</v>
      </c>
      <c r="BC105" s="24">
        <f t="shared" si="59"/>
        <v>-4.2801571206104549</v>
      </c>
      <c r="BD105" s="24">
        <f t="shared" si="60"/>
        <v>119.86416560060832</v>
      </c>
      <c r="BE105" s="24">
        <f t="shared" si="61"/>
        <v>412.15981684902437</v>
      </c>
      <c r="BF105" s="24">
        <f t="shared" si="62"/>
        <v>1.8472276444412773E-2</v>
      </c>
      <c r="BG105" s="25">
        <f t="shared" si="63"/>
        <v>1.8035840066175046E-2</v>
      </c>
    </row>
    <row r="106" spans="1:59" x14ac:dyDescent="0.35">
      <c r="A106" s="7">
        <v>43983</v>
      </c>
      <c r="B106" s="3">
        <v>104</v>
      </c>
      <c r="C106" s="4">
        <v>123.55</v>
      </c>
      <c r="D106" s="8">
        <v>425.92</v>
      </c>
      <c r="F106" s="5"/>
      <c r="G106" s="4">
        <f t="shared" si="64"/>
        <v>121.16670986537756</v>
      </c>
      <c r="H106" s="4">
        <f t="shared" si="65"/>
        <v>426.44553599342385</v>
      </c>
      <c r="I106" s="24">
        <f t="shared" si="66"/>
        <v>1.929008607545481E-2</v>
      </c>
      <c r="J106" s="24">
        <f t="shared" si="67"/>
        <v>1.2338842820807426E-3</v>
      </c>
      <c r="K106" s="3"/>
      <c r="L106" s="4">
        <f t="shared" si="68"/>
        <v>121.32271649095688</v>
      </c>
      <c r="M106" s="4">
        <f t="shared" si="69"/>
        <v>420.16975787854614</v>
      </c>
      <c r="N106" s="24">
        <f t="shared" si="70"/>
        <v>1.802738574701027E-2</v>
      </c>
      <c r="O106" s="24">
        <f t="shared" si="71"/>
        <v>1.3500756295674961E-2</v>
      </c>
      <c r="P106" s="3"/>
      <c r="Q106" s="4">
        <f t="shared" si="72"/>
        <v>121.43577857359708</v>
      </c>
      <c r="R106" s="4">
        <f t="shared" si="73"/>
        <v>418.41398958785396</v>
      </c>
      <c r="S106" s="24">
        <f t="shared" si="74"/>
        <v>1.7112273787154356E-2</v>
      </c>
      <c r="T106" s="24">
        <f t="shared" si="75"/>
        <v>1.7623052244895882E-2</v>
      </c>
      <c r="U106" s="3"/>
      <c r="V106" s="4">
        <f t="shared" si="76"/>
        <v>121.73244921734984</v>
      </c>
      <c r="W106" s="4">
        <f t="shared" si="77"/>
        <v>418.71531503387615</v>
      </c>
      <c r="X106" s="24">
        <f t="shared" si="78"/>
        <v>1.4711054493323826E-2</v>
      </c>
      <c r="Y106" s="25">
        <f t="shared" si="79"/>
        <v>1.6915582659006067E-2</v>
      </c>
      <c r="Z106" s="23"/>
      <c r="AA106" s="23"/>
      <c r="AB106" s="23"/>
      <c r="AC106" s="23"/>
      <c r="AD106" s="23"/>
      <c r="AF106" s="5"/>
      <c r="AG106" s="4">
        <f t="shared" si="44"/>
        <v>8.0720612465869757E-2</v>
      </c>
      <c r="AH106" s="4">
        <f t="shared" si="45"/>
        <v>-2.4094639216709304</v>
      </c>
      <c r="AI106" s="4">
        <f t="shared" si="40"/>
        <v>121.51649918606294</v>
      </c>
      <c r="AJ106" s="4">
        <f t="shared" si="41"/>
        <v>416.00452566618304</v>
      </c>
      <c r="AK106" s="24">
        <f t="shared" si="46"/>
        <v>1.6458930100664126E-2</v>
      </c>
      <c r="AL106" s="24">
        <f t="shared" si="47"/>
        <v>2.3280133202988763E-2</v>
      </c>
      <c r="AM106" s="3"/>
      <c r="AN106" s="4">
        <f t="shared" si="48"/>
        <v>0.13567449916822144</v>
      </c>
      <c r="AO106" s="4">
        <f t="shared" si="49"/>
        <v>-2.1069219488306095</v>
      </c>
      <c r="AP106" s="4">
        <f t="shared" si="42"/>
        <v>121.57145307276529</v>
      </c>
      <c r="AQ106" s="4">
        <f t="shared" si="43"/>
        <v>416.30706763902333</v>
      </c>
      <c r="AR106" s="24">
        <f t="shared" si="50"/>
        <v>1.6014139435327424E-2</v>
      </c>
      <c r="AS106" s="24">
        <f t="shared" si="51"/>
        <v>2.2569807383961037E-2</v>
      </c>
      <c r="AT106" s="3"/>
      <c r="AU106" s="24">
        <f t="shared" si="52"/>
        <v>0.39552344406529283</v>
      </c>
      <c r="AV106" s="24">
        <f t="shared" si="53"/>
        <v>-2.1069219488306095</v>
      </c>
      <c r="AW106" s="24">
        <f t="shared" si="54"/>
        <v>121.83130201766237</v>
      </c>
      <c r="AX106" s="24">
        <f t="shared" si="55"/>
        <v>416.30706763902333</v>
      </c>
      <c r="AY106" s="24">
        <f t="shared" si="56"/>
        <v>1.3910950889013602E-2</v>
      </c>
      <c r="AZ106" s="24">
        <f t="shared" si="57"/>
        <v>2.2569807383961037E-2</v>
      </c>
      <c r="BA106" s="24"/>
      <c r="BB106" s="24">
        <f t="shared" si="58"/>
        <v>0.7120095450066698</v>
      </c>
      <c r="BC106" s="24">
        <f t="shared" si="59"/>
        <v>0.72318107045322244</v>
      </c>
      <c r="BD106" s="24">
        <f t="shared" si="60"/>
        <v>122.14778811860374</v>
      </c>
      <c r="BE106" s="24">
        <f t="shared" si="61"/>
        <v>419.13717065830718</v>
      </c>
      <c r="BF106" s="24">
        <f t="shared" si="62"/>
        <v>1.1349347481960785E-2</v>
      </c>
      <c r="BG106" s="25">
        <f t="shared" si="63"/>
        <v>1.5925125238760406E-2</v>
      </c>
    </row>
    <row r="107" spans="1:59" x14ac:dyDescent="0.35">
      <c r="A107" s="7">
        <v>43984</v>
      </c>
      <c r="B107" s="3">
        <v>105</v>
      </c>
      <c r="C107" s="4">
        <v>123.62</v>
      </c>
      <c r="D107" s="8">
        <v>427.31</v>
      </c>
      <c r="F107" s="5"/>
      <c r="G107" s="4">
        <f t="shared" si="64"/>
        <v>121.64336789230205</v>
      </c>
      <c r="H107" s="4">
        <f t="shared" si="65"/>
        <v>426.34042879473913</v>
      </c>
      <c r="I107" s="24">
        <f t="shared" si="66"/>
        <v>1.598958184515412E-2</v>
      </c>
      <c r="J107" s="24">
        <f t="shared" si="67"/>
        <v>2.2690112687764781E-3</v>
      </c>
      <c r="K107" s="3"/>
      <c r="L107" s="4">
        <f t="shared" si="68"/>
        <v>122.21362989457413</v>
      </c>
      <c r="M107" s="4">
        <f t="shared" si="69"/>
        <v>422.46985472712765</v>
      </c>
      <c r="N107" s="24">
        <f t="shared" si="70"/>
        <v>1.1376558044215163E-2</v>
      </c>
      <c r="O107" s="24">
        <f t="shared" si="71"/>
        <v>1.1327011473806717E-2</v>
      </c>
      <c r="P107" s="3"/>
      <c r="Q107" s="4">
        <f t="shared" si="72"/>
        <v>122.70431142943883</v>
      </c>
      <c r="R107" s="4">
        <f t="shared" si="73"/>
        <v>422.91759583514158</v>
      </c>
      <c r="S107" s="24">
        <f t="shared" si="74"/>
        <v>7.4072849907876786E-3</v>
      </c>
      <c r="T107" s="24">
        <f t="shared" si="75"/>
        <v>1.027919815791444E-2</v>
      </c>
      <c r="U107" s="3"/>
      <c r="V107" s="4">
        <f t="shared" si="76"/>
        <v>123.18648984346996</v>
      </c>
      <c r="W107" s="4">
        <f t="shared" si="77"/>
        <v>424.47906300677528</v>
      </c>
      <c r="X107" s="24">
        <f t="shared" si="78"/>
        <v>3.506796283206986E-3</v>
      </c>
      <c r="Y107" s="25">
        <f t="shared" si="79"/>
        <v>6.6250192909707824E-3</v>
      </c>
      <c r="Z107" s="23"/>
      <c r="AA107" s="23"/>
      <c r="AB107" s="23"/>
      <c r="AC107" s="23"/>
      <c r="AD107" s="23"/>
      <c r="AF107" s="5"/>
      <c r="AG107" s="4">
        <f t="shared" si="44"/>
        <v>0.31828306114104687</v>
      </c>
      <c r="AH107" s="4">
        <f t="shared" si="45"/>
        <v>-1.02684988787922</v>
      </c>
      <c r="AI107" s="4">
        <f t="shared" si="40"/>
        <v>123.02259449057988</v>
      </c>
      <c r="AJ107" s="4">
        <f t="shared" si="41"/>
        <v>421.89074594726236</v>
      </c>
      <c r="AK107" s="24">
        <f t="shared" si="46"/>
        <v>4.8325959344776535E-3</v>
      </c>
      <c r="AL107" s="24">
        <f t="shared" si="47"/>
        <v>1.2682254224655735E-2</v>
      </c>
      <c r="AM107" s="3"/>
      <c r="AN107" s="4">
        <f t="shared" si="48"/>
        <v>0.58881784183763497</v>
      </c>
      <c r="AO107" s="4">
        <f t="shared" si="49"/>
        <v>0.53728932961668296</v>
      </c>
      <c r="AP107" s="4">
        <f t="shared" si="42"/>
        <v>123.29312927127647</v>
      </c>
      <c r="AQ107" s="4">
        <f t="shared" si="43"/>
        <v>423.45488516475825</v>
      </c>
      <c r="AR107" s="24">
        <f t="shared" si="50"/>
        <v>2.6441573266747643E-3</v>
      </c>
      <c r="AS107" s="24">
        <f t="shared" si="51"/>
        <v>9.0218221788438135E-3</v>
      </c>
      <c r="AT107" s="3"/>
      <c r="AU107" s="24">
        <f t="shared" si="52"/>
        <v>0.91932909113117023</v>
      </c>
      <c r="AV107" s="24">
        <f t="shared" si="53"/>
        <v>0.53728932961668296</v>
      </c>
      <c r="AW107" s="24">
        <f t="shared" si="54"/>
        <v>123.62364052057001</v>
      </c>
      <c r="AX107" s="24">
        <f t="shared" si="55"/>
        <v>423.45488516475825</v>
      </c>
      <c r="AY107" s="24">
        <f t="shared" si="56"/>
        <v>2.944928466269278E-5</v>
      </c>
      <c r="AZ107" s="24">
        <f t="shared" si="57"/>
        <v>9.0218221788438135E-3</v>
      </c>
      <c r="BA107" s="24"/>
      <c r="BB107" s="24">
        <f t="shared" si="58"/>
        <v>1.1572281936747382</v>
      </c>
      <c r="BC107" s="24">
        <f t="shared" si="59"/>
        <v>3.7475212119207417</v>
      </c>
      <c r="BD107" s="24">
        <f t="shared" si="60"/>
        <v>123.86153962311357</v>
      </c>
      <c r="BE107" s="24">
        <f t="shared" si="61"/>
        <v>426.66511704706232</v>
      </c>
      <c r="BF107" s="24">
        <f t="shared" si="62"/>
        <v>1.9538879074063042E-3</v>
      </c>
      <c r="BG107" s="25">
        <f t="shared" si="63"/>
        <v>1.5091688772499545E-3</v>
      </c>
    </row>
    <row r="108" spans="1:59" x14ac:dyDescent="0.35">
      <c r="A108" s="7">
        <v>43985</v>
      </c>
      <c r="B108" s="3">
        <v>106</v>
      </c>
      <c r="C108" s="4">
        <v>123.92</v>
      </c>
      <c r="D108" s="8">
        <v>421.97</v>
      </c>
      <c r="F108" s="5"/>
      <c r="G108" s="4">
        <f t="shared" si="64"/>
        <v>122.03869431384165</v>
      </c>
      <c r="H108" s="4">
        <f t="shared" si="65"/>
        <v>426.53434303579132</v>
      </c>
      <c r="I108" s="24">
        <f t="shared" si="66"/>
        <v>1.5181614639754325E-2</v>
      </c>
      <c r="J108" s="24">
        <f t="shared" si="67"/>
        <v>1.0816747720907401E-2</v>
      </c>
      <c r="K108" s="3"/>
      <c r="L108" s="4">
        <f t="shared" si="68"/>
        <v>122.77617793674447</v>
      </c>
      <c r="M108" s="4">
        <f t="shared" si="69"/>
        <v>424.40591283627657</v>
      </c>
      <c r="N108" s="24">
        <f t="shared" si="70"/>
        <v>9.2303265272395667E-3</v>
      </c>
      <c r="O108" s="24">
        <f t="shared" si="71"/>
        <v>5.7727156818649268E-3</v>
      </c>
      <c r="P108" s="3"/>
      <c r="Q108" s="4">
        <f t="shared" si="72"/>
        <v>123.25372457177554</v>
      </c>
      <c r="R108" s="4">
        <f t="shared" si="73"/>
        <v>425.55303833405662</v>
      </c>
      <c r="S108" s="24">
        <f t="shared" si="74"/>
        <v>5.3766577487448864E-3</v>
      </c>
      <c r="T108" s="24">
        <f t="shared" si="75"/>
        <v>8.4912158069450332E-3</v>
      </c>
      <c r="U108" s="3"/>
      <c r="V108" s="4">
        <f t="shared" si="76"/>
        <v>123.533297968694</v>
      </c>
      <c r="W108" s="4">
        <f t="shared" si="77"/>
        <v>426.74381260135505</v>
      </c>
      <c r="X108" s="24">
        <f t="shared" si="78"/>
        <v>3.1205780447546884E-3</v>
      </c>
      <c r="Y108" s="25">
        <f t="shared" si="79"/>
        <v>1.1313156388736209E-2</v>
      </c>
      <c r="Z108" s="23"/>
      <c r="AA108" s="23"/>
      <c r="AB108" s="23"/>
      <c r="AC108" s="23"/>
      <c r="AD108" s="23"/>
      <c r="AF108" s="5"/>
      <c r="AG108" s="4">
        <f t="shared" si="44"/>
        <v>0.36450907738017829</v>
      </c>
      <c r="AH108" s="4">
        <f t="shared" si="45"/>
        <v>-0.29439141052036799</v>
      </c>
      <c r="AI108" s="4">
        <f t="shared" si="40"/>
        <v>123.61823364915571</v>
      </c>
      <c r="AJ108" s="4">
        <f t="shared" si="41"/>
        <v>425.25864692353628</v>
      </c>
      <c r="AK108" s="24">
        <f t="shared" si="46"/>
        <v>2.4351706814419736E-3</v>
      </c>
      <c r="AL108" s="24">
        <f t="shared" si="47"/>
        <v>7.7935562327564713E-3</v>
      </c>
      <c r="AM108" s="3"/>
      <c r="AN108" s="4">
        <f t="shared" si="48"/>
        <v>0.5730559620372625</v>
      </c>
      <c r="AO108" s="4">
        <f t="shared" si="49"/>
        <v>1.3765505973360259</v>
      </c>
      <c r="AP108" s="4">
        <f t="shared" si="42"/>
        <v>123.82678053381279</v>
      </c>
      <c r="AQ108" s="4">
        <f t="shared" si="43"/>
        <v>426.92958893139263</v>
      </c>
      <c r="AR108" s="24">
        <f t="shared" si="50"/>
        <v>7.5225521455138345E-4</v>
      </c>
      <c r="AS108" s="24">
        <f t="shared" si="51"/>
        <v>1.1753415957041026E-2</v>
      </c>
      <c r="AT108" s="3"/>
      <c r="AU108" s="24">
        <f t="shared" si="52"/>
        <v>0.69737952185449026</v>
      </c>
      <c r="AV108" s="24">
        <f t="shared" si="53"/>
        <v>1.3765505973360259</v>
      </c>
      <c r="AW108" s="24">
        <f t="shared" si="54"/>
        <v>123.95110409363002</v>
      </c>
      <c r="AX108" s="24">
        <f t="shared" si="55"/>
        <v>426.92958893139263</v>
      </c>
      <c r="AY108" s="24">
        <f t="shared" si="56"/>
        <v>2.5100140114606362E-4</v>
      </c>
      <c r="AZ108" s="24">
        <f t="shared" si="57"/>
        <v>1.1753415957041026E-2</v>
      </c>
      <c r="BA108" s="24"/>
      <c r="BB108" s="24">
        <f t="shared" si="58"/>
        <v>0.67097615260431054</v>
      </c>
      <c r="BC108" s="24">
        <f t="shared" si="59"/>
        <v>2.8578582415161806</v>
      </c>
      <c r="BD108" s="24">
        <f t="shared" si="60"/>
        <v>123.92470072437985</v>
      </c>
      <c r="BE108" s="24">
        <f t="shared" si="61"/>
        <v>428.41089657557279</v>
      </c>
      <c r="BF108" s="24">
        <f t="shared" si="62"/>
        <v>3.7933540831542132E-5</v>
      </c>
      <c r="BG108" s="25">
        <f t="shared" si="63"/>
        <v>1.5263873203243749E-2</v>
      </c>
    </row>
    <row r="109" spans="1:59" x14ac:dyDescent="0.35">
      <c r="A109" s="7">
        <v>43986</v>
      </c>
      <c r="B109" s="3">
        <v>107</v>
      </c>
      <c r="C109" s="4">
        <v>123.03</v>
      </c>
      <c r="D109" s="8">
        <v>414.33</v>
      </c>
      <c r="F109" s="5"/>
      <c r="G109" s="4">
        <f t="shared" si="64"/>
        <v>122.41495545107333</v>
      </c>
      <c r="H109" s="4">
        <f t="shared" si="65"/>
        <v>425.62147442863306</v>
      </c>
      <c r="I109" s="24">
        <f t="shared" si="66"/>
        <v>4.9991428832534815E-3</v>
      </c>
      <c r="J109" s="24">
        <f t="shared" si="67"/>
        <v>2.7252369919226416E-2</v>
      </c>
      <c r="K109" s="3"/>
      <c r="L109" s="4">
        <f t="shared" si="68"/>
        <v>123.23370676204669</v>
      </c>
      <c r="M109" s="4">
        <f t="shared" si="69"/>
        <v>423.43154770176591</v>
      </c>
      <c r="N109" s="24">
        <f t="shared" si="70"/>
        <v>1.6557486958196602E-3</v>
      </c>
      <c r="O109" s="24">
        <f t="shared" si="71"/>
        <v>2.1966904886843636E-2</v>
      </c>
      <c r="P109" s="3"/>
      <c r="Q109" s="4">
        <f t="shared" si="72"/>
        <v>123.65348982871022</v>
      </c>
      <c r="R109" s="4">
        <f t="shared" si="73"/>
        <v>423.40321533362271</v>
      </c>
      <c r="S109" s="24">
        <f t="shared" si="74"/>
        <v>5.0677869520460031E-3</v>
      </c>
      <c r="T109" s="24">
        <f t="shared" si="75"/>
        <v>2.1898523721725984E-2</v>
      </c>
      <c r="U109" s="3"/>
      <c r="V109" s="4">
        <f t="shared" si="76"/>
        <v>123.8426595937388</v>
      </c>
      <c r="W109" s="4">
        <f t="shared" si="77"/>
        <v>422.92476252027103</v>
      </c>
      <c r="X109" s="24">
        <f t="shared" si="78"/>
        <v>6.6053774992993605E-3</v>
      </c>
      <c r="Y109" s="25">
        <f t="shared" si="79"/>
        <v>2.0743761060678802E-2</v>
      </c>
      <c r="Z109" s="23"/>
      <c r="AA109" s="23"/>
      <c r="AB109" s="23"/>
      <c r="AC109" s="23"/>
      <c r="AD109" s="23"/>
      <c r="AF109" s="5"/>
      <c r="AG109" s="4">
        <f t="shared" si="44"/>
        <v>0.37156031329107975</v>
      </c>
      <c r="AH109" s="4">
        <f t="shared" si="45"/>
        <v>-0.66547772850307685</v>
      </c>
      <c r="AI109" s="4">
        <f t="shared" si="40"/>
        <v>124.02505014200131</v>
      </c>
      <c r="AJ109" s="4">
        <f t="shared" si="41"/>
        <v>422.73773760511966</v>
      </c>
      <c r="AK109" s="24">
        <f t="shared" si="46"/>
        <v>8.087865902635976E-3</v>
      </c>
      <c r="AL109" s="24">
        <f t="shared" si="47"/>
        <v>2.0292369862475994E-2</v>
      </c>
      <c r="AM109" s="3"/>
      <c r="AN109" s="4">
        <f t="shared" si="48"/>
        <v>0.5037396799962317</v>
      </c>
      <c r="AO109" s="4">
        <f t="shared" si="49"/>
        <v>-3.399884177194934E-2</v>
      </c>
      <c r="AP109" s="4">
        <f t="shared" si="42"/>
        <v>124.15722950870645</v>
      </c>
      <c r="AQ109" s="4">
        <f t="shared" si="43"/>
        <v>423.36921649185075</v>
      </c>
      <c r="AR109" s="24">
        <f t="shared" si="50"/>
        <v>9.1622328595175901E-3</v>
      </c>
      <c r="AS109" s="24">
        <f t="shared" si="51"/>
        <v>2.1816466323584503E-2</v>
      </c>
      <c r="AT109" s="3"/>
      <c r="AU109" s="24">
        <f t="shared" si="52"/>
        <v>0.51881096290260742</v>
      </c>
      <c r="AV109" s="24">
        <f t="shared" si="53"/>
        <v>-3.399884177194934E-2</v>
      </c>
      <c r="AW109" s="24">
        <f t="shared" si="54"/>
        <v>124.17230079161283</v>
      </c>
      <c r="AX109" s="24">
        <f t="shared" si="55"/>
        <v>423.36921649185075</v>
      </c>
      <c r="AY109" s="24">
        <f t="shared" si="56"/>
        <v>9.2847337365912826E-3</v>
      </c>
      <c r="AZ109" s="24">
        <f t="shared" si="57"/>
        <v>2.1816466323584503E-2</v>
      </c>
      <c r="BA109" s="24"/>
      <c r="BB109" s="24">
        <f t="shared" si="58"/>
        <v>0.45400743606861044</v>
      </c>
      <c r="BC109" s="24">
        <f t="shared" si="59"/>
        <v>-1.1482867520438937</v>
      </c>
      <c r="BD109" s="24">
        <f t="shared" si="60"/>
        <v>124.10749726477883</v>
      </c>
      <c r="BE109" s="24">
        <f t="shared" si="61"/>
        <v>422.25492858157884</v>
      </c>
      <c r="BF109" s="24">
        <f t="shared" si="62"/>
        <v>8.7580042654541775E-3</v>
      </c>
      <c r="BG109" s="25">
        <f t="shared" si="63"/>
        <v>1.9127093335213126E-2</v>
      </c>
    </row>
    <row r="110" spans="1:59" x14ac:dyDescent="0.35">
      <c r="A110" s="7">
        <v>43987</v>
      </c>
      <c r="B110" s="3">
        <v>108</v>
      </c>
      <c r="C110" s="4">
        <v>124.15</v>
      </c>
      <c r="D110" s="8">
        <v>419.6</v>
      </c>
      <c r="F110" s="5"/>
      <c r="G110" s="4">
        <f t="shared" si="64"/>
        <v>122.53796436085867</v>
      </c>
      <c r="H110" s="4">
        <f t="shared" si="65"/>
        <v>423.36317954290644</v>
      </c>
      <c r="I110" s="24">
        <f t="shared" si="66"/>
        <v>1.2984580258891175E-2</v>
      </c>
      <c r="J110" s="24">
        <f t="shared" si="67"/>
        <v>8.9684927142669544E-3</v>
      </c>
      <c r="K110" s="3"/>
      <c r="L110" s="4">
        <f t="shared" si="68"/>
        <v>123.15222405722801</v>
      </c>
      <c r="M110" s="4">
        <f t="shared" si="69"/>
        <v>419.79092862105949</v>
      </c>
      <c r="N110" s="24">
        <f t="shared" si="70"/>
        <v>8.0368581777848936E-3</v>
      </c>
      <c r="O110" s="24">
        <f t="shared" si="71"/>
        <v>4.5502531234382757E-4</v>
      </c>
      <c r="P110" s="3"/>
      <c r="Q110" s="4">
        <f t="shared" si="72"/>
        <v>123.27939593148409</v>
      </c>
      <c r="R110" s="4">
        <f t="shared" si="73"/>
        <v>417.95928613344904</v>
      </c>
      <c r="S110" s="24">
        <f t="shared" si="74"/>
        <v>7.0125176682715798E-3</v>
      </c>
      <c r="T110" s="24">
        <f t="shared" si="75"/>
        <v>3.9101855732864201E-3</v>
      </c>
      <c r="U110" s="3"/>
      <c r="V110" s="4">
        <f t="shared" si="76"/>
        <v>123.19253191874776</v>
      </c>
      <c r="W110" s="4">
        <f t="shared" si="77"/>
        <v>416.04895250405417</v>
      </c>
      <c r="X110" s="24">
        <f t="shared" si="78"/>
        <v>7.7121875251892425E-3</v>
      </c>
      <c r="Y110" s="25">
        <f t="shared" si="79"/>
        <v>8.462934928374289E-3</v>
      </c>
      <c r="Z110" s="23"/>
      <c r="AA110" s="23"/>
      <c r="AB110" s="23"/>
      <c r="AC110" s="23"/>
      <c r="AD110" s="23"/>
      <c r="AF110" s="5"/>
      <c r="AG110" s="4">
        <f t="shared" si="44"/>
        <v>0.22242947118763745</v>
      </c>
      <c r="AH110" s="4">
        <f t="shared" si="45"/>
        <v>-1.6211680228371956</v>
      </c>
      <c r="AI110" s="4">
        <f t="shared" si="40"/>
        <v>123.50182540267173</v>
      </c>
      <c r="AJ110" s="4">
        <f t="shared" si="41"/>
        <v>416.33811811061184</v>
      </c>
      <c r="AK110" s="24">
        <f t="shared" si="46"/>
        <v>5.2208988910856097E-3</v>
      </c>
      <c r="AL110" s="24">
        <f t="shared" si="47"/>
        <v>7.7737890595523784E-3</v>
      </c>
      <c r="AM110" s="3"/>
      <c r="AN110" s="4">
        <f t="shared" si="48"/>
        <v>0.15260624910728629</v>
      </c>
      <c r="AO110" s="4">
        <f t="shared" si="49"/>
        <v>-2.1979709851326379</v>
      </c>
      <c r="AP110" s="4">
        <f t="shared" si="42"/>
        <v>123.43200218059137</v>
      </c>
      <c r="AQ110" s="4">
        <f t="shared" si="43"/>
        <v>415.76131514831638</v>
      </c>
      <c r="AR110" s="24">
        <f t="shared" si="50"/>
        <v>5.7833090568557175E-3</v>
      </c>
      <c r="AS110" s="24">
        <f t="shared" si="51"/>
        <v>9.1484386360429874E-3</v>
      </c>
      <c r="AT110" s="3"/>
      <c r="AU110" s="24">
        <f t="shared" si="52"/>
        <v>-1.6931953174636111E-2</v>
      </c>
      <c r="AV110" s="24">
        <f t="shared" si="53"/>
        <v>-2.1979709851326379</v>
      </c>
      <c r="AW110" s="24">
        <f t="shared" si="54"/>
        <v>123.26246397830946</v>
      </c>
      <c r="AX110" s="24">
        <f t="shared" si="55"/>
        <v>415.76131514831638</v>
      </c>
      <c r="AY110" s="24">
        <f t="shared" si="56"/>
        <v>7.1489006982726581E-3</v>
      </c>
      <c r="AZ110" s="24">
        <f t="shared" si="57"/>
        <v>9.1484386360429874E-3</v>
      </c>
      <c r="BA110" s="24"/>
      <c r="BB110" s="24">
        <f t="shared" si="58"/>
        <v>-0.20847363056718343</v>
      </c>
      <c r="BC110" s="24">
        <f t="shared" si="59"/>
        <v>-4.5848007105477153</v>
      </c>
      <c r="BD110" s="24">
        <f t="shared" si="60"/>
        <v>123.07092230091691</v>
      </c>
      <c r="BE110" s="24">
        <f t="shared" si="61"/>
        <v>413.37448542290133</v>
      </c>
      <c r="BF110" s="24">
        <f t="shared" si="62"/>
        <v>8.6917253248739463E-3</v>
      </c>
      <c r="BG110" s="25">
        <f t="shared" si="63"/>
        <v>1.483678402549736E-2</v>
      </c>
    </row>
    <row r="111" spans="1:59" x14ac:dyDescent="0.35">
      <c r="A111" s="7">
        <v>43990</v>
      </c>
      <c r="B111" s="3">
        <v>109</v>
      </c>
      <c r="C111" s="4">
        <v>126.2</v>
      </c>
      <c r="D111" s="8">
        <v>419.49</v>
      </c>
      <c r="F111" s="5"/>
      <c r="G111" s="4">
        <f t="shared" si="64"/>
        <v>122.86037148868694</v>
      </c>
      <c r="H111" s="4">
        <f t="shared" si="65"/>
        <v>422.61054363432521</v>
      </c>
      <c r="I111" s="24">
        <f t="shared" si="66"/>
        <v>2.6462983449390378E-2</v>
      </c>
      <c r="J111" s="24">
        <f t="shared" si="67"/>
        <v>7.4388987444878344E-3</v>
      </c>
      <c r="K111" s="3"/>
      <c r="L111" s="4">
        <f t="shared" si="68"/>
        <v>123.55133443433681</v>
      </c>
      <c r="M111" s="4">
        <f t="shared" si="69"/>
        <v>419.71455717263575</v>
      </c>
      <c r="N111" s="24">
        <f t="shared" si="70"/>
        <v>2.0987841249312154E-2</v>
      </c>
      <c r="O111" s="24">
        <f t="shared" si="71"/>
        <v>5.3530995407695327E-4</v>
      </c>
      <c r="P111" s="3"/>
      <c r="Q111" s="4">
        <f t="shared" si="72"/>
        <v>123.80175837259364</v>
      </c>
      <c r="R111" s="4">
        <f t="shared" si="73"/>
        <v>418.94371445337958</v>
      </c>
      <c r="S111" s="24">
        <f t="shared" si="74"/>
        <v>1.9003499424773088E-2</v>
      </c>
      <c r="T111" s="24">
        <f t="shared" si="75"/>
        <v>1.3022611900651378E-3</v>
      </c>
      <c r="U111" s="3"/>
      <c r="V111" s="4">
        <f t="shared" si="76"/>
        <v>123.95850638374955</v>
      </c>
      <c r="W111" s="4">
        <f t="shared" si="77"/>
        <v>418.88979050081088</v>
      </c>
      <c r="X111" s="24">
        <f t="shared" si="78"/>
        <v>1.7761439114504372E-2</v>
      </c>
      <c r="Y111" s="25">
        <f t="shared" si="79"/>
        <v>1.4308076454483635E-3</v>
      </c>
      <c r="Z111" s="23"/>
      <c r="AA111" s="23"/>
      <c r="AB111" s="23"/>
      <c r="AC111" s="23"/>
      <c r="AD111" s="23"/>
      <c r="AF111" s="5"/>
      <c r="AG111" s="4">
        <f t="shared" si="44"/>
        <v>0.28241606517202</v>
      </c>
      <c r="AH111" s="4">
        <f t="shared" si="45"/>
        <v>-1.1000487542836479</v>
      </c>
      <c r="AI111" s="4">
        <f t="shared" si="40"/>
        <v>124.08417443776565</v>
      </c>
      <c r="AJ111" s="4">
        <f t="shared" si="41"/>
        <v>417.84366569909594</v>
      </c>
      <c r="AK111" s="24">
        <f t="shared" si="46"/>
        <v>1.6765654217387866E-2</v>
      </c>
      <c r="AL111" s="24">
        <f t="shared" si="47"/>
        <v>3.924609170430934E-3</v>
      </c>
      <c r="AM111" s="3"/>
      <c r="AN111" s="4">
        <f t="shared" si="48"/>
        <v>0.30050872590819178</v>
      </c>
      <c r="AO111" s="4">
        <f t="shared" si="49"/>
        <v>-0.92501126310736526</v>
      </c>
      <c r="AP111" s="4">
        <f t="shared" si="42"/>
        <v>124.10226709850183</v>
      </c>
      <c r="AQ111" s="4">
        <f t="shared" si="43"/>
        <v>418.01870319027222</v>
      </c>
      <c r="AR111" s="24">
        <f t="shared" si="50"/>
        <v>1.6622289235326278E-2</v>
      </c>
      <c r="AS111" s="24">
        <f t="shared" si="51"/>
        <v>3.5073465630355654E-3</v>
      </c>
      <c r="AT111" s="3"/>
      <c r="AU111" s="24">
        <f t="shared" si="52"/>
        <v>0.30664468339587558</v>
      </c>
      <c r="AV111" s="24">
        <f t="shared" si="53"/>
        <v>-0.92501126310736526</v>
      </c>
      <c r="AW111" s="24">
        <f t="shared" si="54"/>
        <v>124.10840305598951</v>
      </c>
      <c r="AX111" s="24">
        <f t="shared" si="55"/>
        <v>418.01870319027222</v>
      </c>
      <c r="AY111" s="24">
        <f t="shared" si="56"/>
        <v>1.6573668336057768E-2</v>
      </c>
      <c r="AZ111" s="24">
        <f t="shared" si="57"/>
        <v>3.5073465630355654E-3</v>
      </c>
      <c r="BA111" s="24"/>
      <c r="BB111" s="24">
        <f t="shared" si="58"/>
        <v>0.37619522677420336</v>
      </c>
      <c r="BC111" s="24">
        <f t="shared" si="59"/>
        <v>-0.12941748616510795</v>
      </c>
      <c r="BD111" s="24">
        <f t="shared" si="60"/>
        <v>124.17795359936784</v>
      </c>
      <c r="BE111" s="24">
        <f t="shared" si="61"/>
        <v>418.81429696721449</v>
      </c>
      <c r="BF111" s="24">
        <f t="shared" si="62"/>
        <v>1.6022554680128077E-2</v>
      </c>
      <c r="BG111" s="25">
        <f t="shared" si="63"/>
        <v>1.6107726829853405E-3</v>
      </c>
    </row>
    <row r="112" spans="1:59" x14ac:dyDescent="0.35">
      <c r="A112" s="7">
        <v>43991</v>
      </c>
      <c r="B112" s="3">
        <v>110</v>
      </c>
      <c r="C112" s="4">
        <v>130.04</v>
      </c>
      <c r="D112" s="8">
        <v>434.05</v>
      </c>
      <c r="F112" s="5"/>
      <c r="G112" s="4">
        <f t="shared" si="64"/>
        <v>123.52829719094956</v>
      </c>
      <c r="H112" s="4">
        <f t="shared" si="65"/>
        <v>421.98643490746019</v>
      </c>
      <c r="I112" s="24">
        <f t="shared" si="66"/>
        <v>5.0074614034531173E-2</v>
      </c>
      <c r="J112" s="24">
        <f t="shared" si="67"/>
        <v>2.7793030970026073E-2</v>
      </c>
      <c r="K112" s="3"/>
      <c r="L112" s="4">
        <f t="shared" si="68"/>
        <v>124.61080066060208</v>
      </c>
      <c r="M112" s="4">
        <f t="shared" si="69"/>
        <v>419.62473430358148</v>
      </c>
      <c r="N112" s="24">
        <f t="shared" si="70"/>
        <v>4.1750225618255241E-2</v>
      </c>
      <c r="O112" s="24">
        <f t="shared" si="71"/>
        <v>3.3234110578086708E-2</v>
      </c>
      <c r="P112" s="3"/>
      <c r="Q112" s="4">
        <f t="shared" si="72"/>
        <v>125.24070334903746</v>
      </c>
      <c r="R112" s="4">
        <f t="shared" si="73"/>
        <v>419.27148578135183</v>
      </c>
      <c r="S112" s="24">
        <f t="shared" si="74"/>
        <v>3.6906310757940111E-2</v>
      </c>
      <c r="T112" s="24">
        <f t="shared" si="75"/>
        <v>3.404795350454598E-2</v>
      </c>
      <c r="U112" s="3"/>
      <c r="V112" s="4">
        <f t="shared" si="76"/>
        <v>125.75170127674991</v>
      </c>
      <c r="W112" s="4">
        <f t="shared" si="77"/>
        <v>419.36995810016219</v>
      </c>
      <c r="X112" s="24">
        <f t="shared" si="78"/>
        <v>3.2976766558367267E-2</v>
      </c>
      <c r="Y112" s="25">
        <f t="shared" si="79"/>
        <v>3.3821084897679571E-2</v>
      </c>
      <c r="Z112" s="23"/>
      <c r="AA112" s="23"/>
      <c r="AB112" s="23"/>
      <c r="AC112" s="23"/>
      <c r="AD112" s="23"/>
      <c r="AF112" s="5"/>
      <c r="AG112" s="4">
        <f t="shared" si="44"/>
        <v>0.51372184742638027</v>
      </c>
      <c r="AH112" s="4">
        <f t="shared" si="45"/>
        <v>-0.81448473783246966</v>
      </c>
      <c r="AI112" s="4">
        <f t="shared" si="40"/>
        <v>125.75442519646384</v>
      </c>
      <c r="AJ112" s="4">
        <f t="shared" si="41"/>
        <v>418.45700104351937</v>
      </c>
      <c r="AK112" s="24">
        <f t="shared" si="46"/>
        <v>3.2955819774962709E-2</v>
      </c>
      <c r="AL112" s="24">
        <f t="shared" si="47"/>
        <v>3.5924430264901837E-2</v>
      </c>
      <c r="AM112" s="3"/>
      <c r="AN112" s="4">
        <f t="shared" si="48"/>
        <v>0.75588322612244352</v>
      </c>
      <c r="AO112" s="4">
        <f t="shared" si="49"/>
        <v>-0.42389822667552174</v>
      </c>
      <c r="AP112" s="4">
        <f t="shared" si="42"/>
        <v>125.99658657515991</v>
      </c>
      <c r="AQ112" s="4">
        <f t="shared" si="43"/>
        <v>418.84758755467629</v>
      </c>
      <c r="AR112" s="24">
        <f t="shared" si="50"/>
        <v>3.1093612925562002E-2</v>
      </c>
      <c r="AS112" s="24">
        <f t="shared" si="51"/>
        <v>3.5024565016297006E-2</v>
      </c>
      <c r="AT112" s="3"/>
      <c r="AU112" s="24">
        <f t="shared" si="52"/>
        <v>0.98602485922464289</v>
      </c>
      <c r="AV112" s="24">
        <f t="shared" si="53"/>
        <v>-0.42389822667552174</v>
      </c>
      <c r="AW112" s="24">
        <f t="shared" si="54"/>
        <v>126.2267282082621</v>
      </c>
      <c r="AX112" s="24">
        <f t="shared" si="55"/>
        <v>418.84758755467629</v>
      </c>
      <c r="AY112" s="24">
        <f t="shared" si="56"/>
        <v>2.9323837217301522E-2</v>
      </c>
      <c r="AZ112" s="24">
        <f t="shared" si="57"/>
        <v>3.5024565016297006E-2</v>
      </c>
      <c r="BA112" s="24"/>
      <c r="BB112" s="24">
        <f t="shared" si="58"/>
        <v>1.2263950265098975</v>
      </c>
      <c r="BC112" s="24">
        <f t="shared" si="59"/>
        <v>0.23633356514477316</v>
      </c>
      <c r="BD112" s="24">
        <f t="shared" si="60"/>
        <v>126.46709837554735</v>
      </c>
      <c r="BE112" s="24">
        <f t="shared" si="61"/>
        <v>419.5078193464966</v>
      </c>
      <c r="BF112" s="24">
        <f t="shared" si="62"/>
        <v>2.7475404678965247E-2</v>
      </c>
      <c r="BG112" s="25">
        <f t="shared" si="63"/>
        <v>3.3503468848066827E-2</v>
      </c>
    </row>
    <row r="113" spans="1:59" x14ac:dyDescent="0.35">
      <c r="A113" s="7">
        <v>43992</v>
      </c>
      <c r="B113" s="3">
        <v>111</v>
      </c>
      <c r="C113" s="4">
        <v>132.37</v>
      </c>
      <c r="D113" s="8">
        <v>434.48</v>
      </c>
      <c r="F113" s="5"/>
      <c r="G113" s="4">
        <f t="shared" si="64"/>
        <v>124.83063775275964</v>
      </c>
      <c r="H113" s="4">
        <f t="shared" si="65"/>
        <v>424.39914792596818</v>
      </c>
      <c r="I113" s="24">
        <f t="shared" si="66"/>
        <v>5.6956729222938443E-2</v>
      </c>
      <c r="J113" s="24">
        <f t="shared" si="67"/>
        <v>2.3202108437745898E-2</v>
      </c>
      <c r="K113" s="3"/>
      <c r="L113" s="4">
        <f t="shared" si="68"/>
        <v>126.78248039636125</v>
      </c>
      <c r="M113" s="4">
        <f t="shared" si="69"/>
        <v>425.39484058214884</v>
      </c>
      <c r="N113" s="24">
        <f t="shared" si="70"/>
        <v>4.2211374205928485E-2</v>
      </c>
      <c r="O113" s="24">
        <f t="shared" si="71"/>
        <v>2.0910420313595961E-2</v>
      </c>
      <c r="P113" s="3"/>
      <c r="Q113" s="4">
        <f t="shared" si="72"/>
        <v>128.12028133961496</v>
      </c>
      <c r="R113" s="4">
        <f t="shared" si="73"/>
        <v>428.13859431254076</v>
      </c>
      <c r="S113" s="24">
        <f t="shared" si="74"/>
        <v>3.2104847475901199E-2</v>
      </c>
      <c r="T113" s="24">
        <f t="shared" si="75"/>
        <v>1.4595391473621933E-2</v>
      </c>
      <c r="U113" s="3"/>
      <c r="V113" s="4">
        <f t="shared" si="76"/>
        <v>129.18234025534997</v>
      </c>
      <c r="W113" s="4">
        <f t="shared" si="77"/>
        <v>431.11399162003244</v>
      </c>
      <c r="X113" s="24">
        <f t="shared" si="78"/>
        <v>2.4081436463322763E-2</v>
      </c>
      <c r="Y113" s="25">
        <f t="shared" si="79"/>
        <v>7.7472113330132146E-3</v>
      </c>
      <c r="Z113" s="23"/>
      <c r="AA113" s="23"/>
      <c r="AB113" s="23"/>
      <c r="AC113" s="23"/>
      <c r="AD113" s="23"/>
      <c r="AF113" s="5"/>
      <c r="AG113" s="4">
        <f t="shared" si="44"/>
        <v>0.98689307605660459</v>
      </c>
      <c r="AH113" s="4">
        <f t="shared" si="45"/>
        <v>1.1218339159718109</v>
      </c>
      <c r="AI113" s="4">
        <f t="shared" si="40"/>
        <v>129.10717441567158</v>
      </c>
      <c r="AJ113" s="4">
        <f t="shared" si="41"/>
        <v>429.26042822851258</v>
      </c>
      <c r="AK113" s="24">
        <f t="shared" si="46"/>
        <v>2.4649282951789871E-2</v>
      </c>
      <c r="AL113" s="24">
        <f t="shared" si="47"/>
        <v>1.2013376384384638E-2</v>
      </c>
      <c r="AM113" s="3"/>
      <c r="AN113" s="4">
        <f t="shared" si="48"/>
        <v>1.6053611319044669</v>
      </c>
      <c r="AO113" s="4">
        <f t="shared" si="49"/>
        <v>3.2925044764702602</v>
      </c>
      <c r="AP113" s="4">
        <f t="shared" si="42"/>
        <v>129.72564247151942</v>
      </c>
      <c r="AQ113" s="4">
        <f t="shared" si="43"/>
        <v>431.431098789011</v>
      </c>
      <c r="AR113" s="24">
        <f t="shared" si="50"/>
        <v>1.9977015399868424E-2</v>
      </c>
      <c r="AS113" s="24">
        <f t="shared" si="51"/>
        <v>7.0173568656532303E-3</v>
      </c>
      <c r="AT113" s="3"/>
      <c r="AU113" s="24">
        <f t="shared" si="52"/>
        <v>2.1221567380363586</v>
      </c>
      <c r="AV113" s="24">
        <f t="shared" si="53"/>
        <v>3.2925044764702602</v>
      </c>
      <c r="AW113" s="24">
        <f t="shared" si="54"/>
        <v>130.24243807765131</v>
      </c>
      <c r="AX113" s="24">
        <f t="shared" si="55"/>
        <v>431.431098789011</v>
      </c>
      <c r="AY113" s="24">
        <f t="shared" si="56"/>
        <v>1.6072840691612071E-2</v>
      </c>
      <c r="AZ113" s="24">
        <f t="shared" si="57"/>
        <v>7.0173568656532303E-3</v>
      </c>
      <c r="BA113" s="24"/>
      <c r="BB113" s="24">
        <f t="shared" si="58"/>
        <v>2.548941397763981</v>
      </c>
      <c r="BC113" s="24">
        <f t="shared" si="59"/>
        <v>7.140953537980101</v>
      </c>
      <c r="BD113" s="24">
        <f t="shared" si="60"/>
        <v>130.66922273737893</v>
      </c>
      <c r="BE113" s="24">
        <f t="shared" si="61"/>
        <v>435.27954785052088</v>
      </c>
      <c r="BF113" s="24">
        <f t="shared" si="62"/>
        <v>1.2848661045713331E-2</v>
      </c>
      <c r="BG113" s="25">
        <f t="shared" si="63"/>
        <v>1.8402408638392253E-3</v>
      </c>
    </row>
    <row r="114" spans="1:59" x14ac:dyDescent="0.35">
      <c r="A114" s="7">
        <v>43993</v>
      </c>
      <c r="B114" s="3">
        <v>112</v>
      </c>
      <c r="C114" s="4">
        <v>127.9</v>
      </c>
      <c r="D114" s="8">
        <v>425.56</v>
      </c>
      <c r="F114" s="5"/>
      <c r="G114" s="4">
        <f t="shared" si="64"/>
        <v>126.33851020220773</v>
      </c>
      <c r="H114" s="4">
        <f t="shared" si="65"/>
        <v>426.4153183407746</v>
      </c>
      <c r="I114" s="24">
        <f t="shared" si="66"/>
        <v>1.2208677074216391E-2</v>
      </c>
      <c r="J114" s="24">
        <f t="shared" si="67"/>
        <v>2.0098654497006344E-3</v>
      </c>
      <c r="K114" s="3"/>
      <c r="L114" s="4">
        <f t="shared" si="68"/>
        <v>129.01748823781674</v>
      </c>
      <c r="M114" s="4">
        <f t="shared" si="69"/>
        <v>429.02890434928929</v>
      </c>
      <c r="N114" s="24">
        <f t="shared" si="70"/>
        <v>8.7372027976288479E-3</v>
      </c>
      <c r="O114" s="24">
        <f t="shared" si="71"/>
        <v>8.1513872292726976E-3</v>
      </c>
      <c r="P114" s="3"/>
      <c r="Q114" s="4">
        <f t="shared" si="72"/>
        <v>130.67011253584599</v>
      </c>
      <c r="R114" s="4">
        <f t="shared" si="73"/>
        <v>431.94343772501634</v>
      </c>
      <c r="S114" s="24">
        <f t="shared" si="74"/>
        <v>2.1658424830695713E-2</v>
      </c>
      <c r="T114" s="24">
        <f t="shared" si="75"/>
        <v>1.5000088647937625E-2</v>
      </c>
      <c r="U114" s="3"/>
      <c r="V114" s="4">
        <f t="shared" si="76"/>
        <v>131.73246805107001</v>
      </c>
      <c r="W114" s="4">
        <f t="shared" si="77"/>
        <v>433.80679832400654</v>
      </c>
      <c r="X114" s="24">
        <f t="shared" si="78"/>
        <v>2.9964566466536426E-2</v>
      </c>
      <c r="Y114" s="25">
        <f t="shared" si="79"/>
        <v>1.9378697067408905E-2</v>
      </c>
      <c r="Z114" s="23"/>
      <c r="AA114" s="23"/>
      <c r="AB114" s="23"/>
      <c r="AC114" s="23"/>
      <c r="AD114" s="23"/>
      <c r="AF114" s="5"/>
      <c r="AG114" s="4">
        <f t="shared" si="44"/>
        <v>1.2994807000914887</v>
      </c>
      <c r="AH114" s="4">
        <f t="shared" si="45"/>
        <v>1.6584358152725645</v>
      </c>
      <c r="AI114" s="4">
        <f t="shared" si="40"/>
        <v>131.96959323593748</v>
      </c>
      <c r="AJ114" s="4">
        <f t="shared" si="41"/>
        <v>433.60187354028892</v>
      </c>
      <c r="AK114" s="24">
        <f t="shared" si="46"/>
        <v>3.181855540216947E-2</v>
      </c>
      <c r="AL114" s="24">
        <f t="shared" si="47"/>
        <v>1.8897155607408869E-2</v>
      </c>
      <c r="AM114" s="3"/>
      <c r="AN114" s="4">
        <f t="shared" si="48"/>
        <v>1.9831491576350904</v>
      </c>
      <c r="AO114" s="4">
        <f t="shared" si="49"/>
        <v>3.4974400508723873</v>
      </c>
      <c r="AP114" s="4">
        <f t="shared" si="42"/>
        <v>132.65326169348108</v>
      </c>
      <c r="AQ114" s="4">
        <f t="shared" si="43"/>
        <v>435.44087777588874</v>
      </c>
      <c r="AR114" s="24">
        <f t="shared" si="50"/>
        <v>3.7163891270375907E-2</v>
      </c>
      <c r="AS114" s="24">
        <f t="shared" si="51"/>
        <v>2.3218530350335404E-2</v>
      </c>
      <c r="AT114" s="3"/>
      <c r="AU114" s="24">
        <f t="shared" si="52"/>
        <v>2.3787614129531587</v>
      </c>
      <c r="AV114" s="24">
        <f t="shared" si="53"/>
        <v>3.4974400508723873</v>
      </c>
      <c r="AW114" s="24">
        <f t="shared" si="54"/>
        <v>133.04887394879916</v>
      </c>
      <c r="AX114" s="24">
        <f t="shared" si="55"/>
        <v>435.44087777588874</v>
      </c>
      <c r="AY114" s="24">
        <f t="shared" si="56"/>
        <v>4.0257028528531268E-2</v>
      </c>
      <c r="AZ114" s="24">
        <f t="shared" si="57"/>
        <v>2.3218530350335404E-2</v>
      </c>
      <c r="BA114" s="24"/>
      <c r="BB114" s="24">
        <f t="shared" si="58"/>
        <v>2.5496532365376163</v>
      </c>
      <c r="BC114" s="24">
        <f t="shared" si="59"/>
        <v>4.4720654375764823</v>
      </c>
      <c r="BD114" s="24">
        <f t="shared" si="60"/>
        <v>133.2197657723836</v>
      </c>
      <c r="BE114" s="24">
        <f t="shared" si="61"/>
        <v>436.41550316259281</v>
      </c>
      <c r="BF114" s="24">
        <f t="shared" si="62"/>
        <v>4.1593164756712979E-2</v>
      </c>
      <c r="BG114" s="25">
        <f t="shared" si="63"/>
        <v>2.5508748854668698E-2</v>
      </c>
    </row>
    <row r="115" spans="1:59" x14ac:dyDescent="0.35">
      <c r="A115" s="7">
        <v>43994</v>
      </c>
      <c r="B115" s="3">
        <v>113</v>
      </c>
      <c r="C115" s="4">
        <v>127.25</v>
      </c>
      <c r="D115" s="8">
        <v>418.07</v>
      </c>
      <c r="F115" s="5"/>
      <c r="G115" s="4">
        <f t="shared" si="64"/>
        <v>126.65080816176619</v>
      </c>
      <c r="H115" s="4">
        <f t="shared" si="65"/>
        <v>426.24425467261972</v>
      </c>
      <c r="I115" s="24">
        <f t="shared" si="66"/>
        <v>4.7087767248236313E-3</v>
      </c>
      <c r="J115" s="24">
        <f t="shared" si="67"/>
        <v>1.9552358869614476E-2</v>
      </c>
      <c r="K115" s="3"/>
      <c r="L115" s="4">
        <f t="shared" si="68"/>
        <v>128.57049294269004</v>
      </c>
      <c r="M115" s="4">
        <f t="shared" si="69"/>
        <v>427.6413426095736</v>
      </c>
      <c r="N115" s="24">
        <f t="shared" si="70"/>
        <v>1.0377154755913854E-2</v>
      </c>
      <c r="O115" s="24">
        <f t="shared" si="71"/>
        <v>2.2894114884047183E-2</v>
      </c>
      <c r="P115" s="3"/>
      <c r="Q115" s="4">
        <f t="shared" si="72"/>
        <v>129.00804501433839</v>
      </c>
      <c r="R115" s="4">
        <f t="shared" si="73"/>
        <v>428.11337509000657</v>
      </c>
      <c r="S115" s="24">
        <f t="shared" si="74"/>
        <v>1.3815677912285993E-2</v>
      </c>
      <c r="T115" s="24">
        <f t="shared" si="75"/>
        <v>2.4023190111719515E-2</v>
      </c>
      <c r="U115" s="3"/>
      <c r="V115" s="4">
        <f t="shared" si="76"/>
        <v>128.66649361021399</v>
      </c>
      <c r="W115" s="4">
        <f t="shared" si="77"/>
        <v>427.20935966480135</v>
      </c>
      <c r="X115" s="24">
        <f t="shared" si="78"/>
        <v>1.1131580433901693E-2</v>
      </c>
      <c r="Y115" s="25">
        <f t="shared" si="79"/>
        <v>2.1860835900211355E-2</v>
      </c>
      <c r="Z115" s="23"/>
      <c r="AA115" s="23"/>
      <c r="AB115" s="23"/>
      <c r="AC115" s="23"/>
      <c r="AD115" s="23"/>
      <c r="AF115" s="5"/>
      <c r="AG115" s="4">
        <f t="shared" si="44"/>
        <v>0.70717105577167194</v>
      </c>
      <c r="AH115" s="4">
        <f t="shared" si="45"/>
        <v>0.56073612521609806</v>
      </c>
      <c r="AI115" s="4">
        <f t="shared" si="40"/>
        <v>129.71521607011007</v>
      </c>
      <c r="AJ115" s="4">
        <f t="shared" si="41"/>
        <v>428.67411121522269</v>
      </c>
      <c r="AK115" s="24">
        <f t="shared" si="46"/>
        <v>1.9373014303419048E-2</v>
      </c>
      <c r="AL115" s="24">
        <f t="shared" si="47"/>
        <v>2.536443948435119E-2</v>
      </c>
      <c r="AM115" s="3"/>
      <c r="AN115" s="4">
        <f t="shared" si="48"/>
        <v>0.52506248597801608</v>
      </c>
      <c r="AO115" s="4">
        <f t="shared" si="49"/>
        <v>0.56643897651952502</v>
      </c>
      <c r="AP115" s="4">
        <f t="shared" si="42"/>
        <v>129.53310750031642</v>
      </c>
      <c r="AQ115" s="4">
        <f t="shared" si="43"/>
        <v>428.67981406652609</v>
      </c>
      <c r="AR115" s="24">
        <f t="shared" si="50"/>
        <v>1.7941905699932564E-2</v>
      </c>
      <c r="AS115" s="24">
        <f t="shared" si="51"/>
        <v>2.5378080384926206E-2</v>
      </c>
      <c r="AT115" s="3"/>
      <c r="AU115" s="24">
        <f t="shared" si="52"/>
        <v>-4.5735947723293369E-2</v>
      </c>
      <c r="AV115" s="24">
        <f t="shared" si="53"/>
        <v>0.56643897651952502</v>
      </c>
      <c r="AW115" s="24">
        <f t="shared" si="54"/>
        <v>128.96230906661509</v>
      </c>
      <c r="AX115" s="24">
        <f t="shared" si="55"/>
        <v>428.67981406652609</v>
      </c>
      <c r="AY115" s="24">
        <f t="shared" si="56"/>
        <v>1.3456259855521348E-2</v>
      </c>
      <c r="AZ115" s="24">
        <f t="shared" si="57"/>
        <v>2.5378080384926206E-2</v>
      </c>
      <c r="BA115" s="24"/>
      <c r="BB115" s="24">
        <f t="shared" si="58"/>
        <v>-0.81972336989855288</v>
      </c>
      <c r="BC115" s="24">
        <f t="shared" si="59"/>
        <v>-2.1696370204925177</v>
      </c>
      <c r="BD115" s="24">
        <f t="shared" si="60"/>
        <v>128.18832164443984</v>
      </c>
      <c r="BE115" s="24">
        <f t="shared" si="61"/>
        <v>425.94373806951404</v>
      </c>
      <c r="BF115" s="24">
        <f t="shared" si="62"/>
        <v>7.3738439641637607E-3</v>
      </c>
      <c r="BG115" s="25">
        <f t="shared" si="63"/>
        <v>1.8833540004099904E-2</v>
      </c>
    </row>
    <row r="116" spans="1:59" x14ac:dyDescent="0.35">
      <c r="A116" s="7">
        <v>43997</v>
      </c>
      <c r="B116" s="3">
        <v>114</v>
      </c>
      <c r="C116" s="4">
        <v>128.63</v>
      </c>
      <c r="D116" s="8">
        <v>425.5</v>
      </c>
      <c r="F116" s="5"/>
      <c r="G116" s="4">
        <f t="shared" si="64"/>
        <v>126.77064652941296</v>
      </c>
      <c r="H116" s="4">
        <f t="shared" si="65"/>
        <v>424.60940373809581</v>
      </c>
      <c r="I116" s="24">
        <f t="shared" si="66"/>
        <v>1.4455053024854531E-2</v>
      </c>
      <c r="J116" s="24">
        <f t="shared" si="67"/>
        <v>2.0930581948394662E-3</v>
      </c>
      <c r="K116" s="3"/>
      <c r="L116" s="4">
        <f t="shared" si="68"/>
        <v>128.04229576561403</v>
      </c>
      <c r="M116" s="4">
        <f t="shared" si="69"/>
        <v>423.81280556574416</v>
      </c>
      <c r="N116" s="24">
        <f t="shared" si="70"/>
        <v>4.568951522863773E-3</v>
      </c>
      <c r="O116" s="24">
        <f t="shared" si="71"/>
        <v>3.965204310824544E-3</v>
      </c>
      <c r="P116" s="3"/>
      <c r="Q116" s="4">
        <f t="shared" si="72"/>
        <v>127.95321800573535</v>
      </c>
      <c r="R116" s="4">
        <f t="shared" si="73"/>
        <v>422.08735003600259</v>
      </c>
      <c r="S116" s="24">
        <f t="shared" si="74"/>
        <v>5.2614630666613076E-3</v>
      </c>
      <c r="T116" s="24">
        <f t="shared" si="75"/>
        <v>8.0203289400644188E-3</v>
      </c>
      <c r="U116" s="3"/>
      <c r="V116" s="4">
        <f t="shared" si="76"/>
        <v>127.5332987220428</v>
      </c>
      <c r="W116" s="4">
        <f t="shared" si="77"/>
        <v>419.89787193296024</v>
      </c>
      <c r="X116" s="24">
        <f t="shared" si="78"/>
        <v>8.5260147551674929E-3</v>
      </c>
      <c r="Y116" s="25">
        <f t="shared" si="79"/>
        <v>1.3165988406673931E-2</v>
      </c>
      <c r="Z116" s="23"/>
      <c r="AA116" s="23"/>
      <c r="AB116" s="23"/>
      <c r="AC116" s="23"/>
      <c r="AD116" s="23"/>
      <c r="AF116" s="5"/>
      <c r="AG116" s="4">
        <f t="shared" si="44"/>
        <v>0.35477144289672924</v>
      </c>
      <c r="AH116" s="4">
        <f t="shared" si="45"/>
        <v>-0.75661611062791767</v>
      </c>
      <c r="AI116" s="4">
        <f t="shared" si="40"/>
        <v>128.30798944863207</v>
      </c>
      <c r="AJ116" s="4">
        <f t="shared" si="41"/>
        <v>421.33073392537466</v>
      </c>
      <c r="AK116" s="24">
        <f t="shared" si="46"/>
        <v>2.5033860792033299E-3</v>
      </c>
      <c r="AL116" s="24">
        <f t="shared" si="47"/>
        <v>9.7985101636318232E-3</v>
      </c>
      <c r="AM116" s="3"/>
      <c r="AN116" s="4">
        <f t="shared" si="48"/>
        <v>-0.10689331185440692</v>
      </c>
      <c r="AO116" s="4">
        <f t="shared" si="49"/>
        <v>-2.0705466356898774</v>
      </c>
      <c r="AP116" s="4">
        <f t="shared" si="42"/>
        <v>127.84632469388094</v>
      </c>
      <c r="AQ116" s="4">
        <f t="shared" si="43"/>
        <v>420.01680340031271</v>
      </c>
      <c r="AR116" s="24">
        <f t="shared" si="50"/>
        <v>6.092476919218306E-3</v>
      </c>
      <c r="AS116" s="24">
        <f t="shared" si="51"/>
        <v>1.2886478495152266E-2</v>
      </c>
      <c r="AT116" s="3"/>
      <c r="AU116" s="24">
        <f t="shared" si="52"/>
        <v>-0.65119058425114207</v>
      </c>
      <c r="AV116" s="24">
        <f t="shared" si="53"/>
        <v>-2.0705466356898774</v>
      </c>
      <c r="AW116" s="24">
        <f t="shared" si="54"/>
        <v>127.30202742148421</v>
      </c>
      <c r="AX116" s="24">
        <f t="shared" si="55"/>
        <v>420.01680340031271</v>
      </c>
      <c r="AY116" s="24">
        <f t="shared" si="56"/>
        <v>1.032397246766527E-2</v>
      </c>
      <c r="AZ116" s="24">
        <f t="shared" si="57"/>
        <v>1.2886478495152266E-2</v>
      </c>
      <c r="BA116" s="24"/>
      <c r="BB116" s="24">
        <f t="shared" si="58"/>
        <v>-1.0078062808621437</v>
      </c>
      <c r="BC116" s="24">
        <f t="shared" si="59"/>
        <v>-5.2547474473016882</v>
      </c>
      <c r="BD116" s="24">
        <f t="shared" si="60"/>
        <v>126.94541172487321</v>
      </c>
      <c r="BE116" s="24">
        <f t="shared" si="61"/>
        <v>416.83260258870092</v>
      </c>
      <c r="BF116" s="24">
        <f t="shared" si="62"/>
        <v>1.3096387119076305E-2</v>
      </c>
      <c r="BG116" s="25">
        <f t="shared" si="63"/>
        <v>2.0369911659927326E-2</v>
      </c>
    </row>
    <row r="117" spans="1:59" x14ac:dyDescent="0.35">
      <c r="A117" s="7">
        <v>43998</v>
      </c>
      <c r="B117" s="3">
        <v>115</v>
      </c>
      <c r="C117" s="4">
        <v>130.76</v>
      </c>
      <c r="D117" s="8">
        <v>436.13</v>
      </c>
      <c r="F117" s="5"/>
      <c r="G117" s="4">
        <f t="shared" si="64"/>
        <v>127.14251722353038</v>
      </c>
      <c r="H117" s="4">
        <f t="shared" si="65"/>
        <v>424.7875229904767</v>
      </c>
      <c r="I117" s="24">
        <f t="shared" si="66"/>
        <v>2.76650564122791E-2</v>
      </c>
      <c r="J117" s="24">
        <f t="shared" si="67"/>
        <v>2.6007101115546497E-2</v>
      </c>
      <c r="K117" s="3"/>
      <c r="L117" s="4">
        <f t="shared" si="68"/>
        <v>128.27737745936841</v>
      </c>
      <c r="M117" s="4">
        <f t="shared" si="69"/>
        <v>424.48768333944651</v>
      </c>
      <c r="N117" s="24">
        <f t="shared" si="70"/>
        <v>1.8986100800180341E-2</v>
      </c>
      <c r="O117" s="24">
        <f t="shared" si="71"/>
        <v>2.6694601748454568E-2</v>
      </c>
      <c r="P117" s="3"/>
      <c r="Q117" s="4">
        <f t="shared" si="72"/>
        <v>128.35928720229413</v>
      </c>
      <c r="R117" s="4">
        <f t="shared" si="73"/>
        <v>424.13494001440102</v>
      </c>
      <c r="S117" s="24">
        <f t="shared" si="74"/>
        <v>1.835968796043029E-2</v>
      </c>
      <c r="T117" s="24">
        <f t="shared" si="75"/>
        <v>2.7503404915045906E-2</v>
      </c>
      <c r="U117" s="3"/>
      <c r="V117" s="4">
        <f t="shared" si="76"/>
        <v>128.41065974440855</v>
      </c>
      <c r="W117" s="4">
        <f t="shared" si="77"/>
        <v>424.37957438659208</v>
      </c>
      <c r="X117" s="24">
        <f t="shared" si="78"/>
        <v>1.7966811376502318E-2</v>
      </c>
      <c r="Y117" s="25">
        <f t="shared" si="79"/>
        <v>2.6942484152449757E-2</v>
      </c>
      <c r="Z117" s="23"/>
      <c r="AA117" s="23"/>
      <c r="AB117" s="23"/>
      <c r="AC117" s="23"/>
      <c r="AD117" s="23"/>
      <c r="AF117" s="5"/>
      <c r="AG117" s="4">
        <f t="shared" si="44"/>
        <v>0.36503099362913843</v>
      </c>
      <c r="AH117" s="4">
        <f t="shared" si="45"/>
        <v>-0.19577489282264726</v>
      </c>
      <c r="AI117" s="4">
        <f t="shared" si="40"/>
        <v>128.72431819592327</v>
      </c>
      <c r="AJ117" s="4">
        <f t="shared" si="41"/>
        <v>423.93916512157836</v>
      </c>
      <c r="AK117" s="24">
        <f t="shared" si="46"/>
        <v>1.5568077424875473E-2</v>
      </c>
      <c r="AL117" s="24">
        <f t="shared" si="47"/>
        <v>2.7952296054895652E-2</v>
      </c>
      <c r="AM117" s="3"/>
      <c r="AN117" s="4">
        <f t="shared" si="48"/>
        <v>9.8291691510865892E-2</v>
      </c>
      <c r="AO117" s="4">
        <f t="shared" si="49"/>
        <v>-0.42329199005455242</v>
      </c>
      <c r="AP117" s="4">
        <f t="shared" si="42"/>
        <v>128.45757889380499</v>
      </c>
      <c r="AQ117" s="4">
        <f t="shared" si="43"/>
        <v>423.71164802434646</v>
      </c>
      <c r="AR117" s="24">
        <f t="shared" si="50"/>
        <v>1.760799255273018E-2</v>
      </c>
      <c r="AS117" s="24">
        <f t="shared" si="51"/>
        <v>2.8473968714955486E-2</v>
      </c>
      <c r="AT117" s="3"/>
      <c r="AU117" s="24">
        <f t="shared" si="52"/>
        <v>-1.6834715765191854E-2</v>
      </c>
      <c r="AV117" s="24">
        <f t="shared" si="53"/>
        <v>-0.42329199005455242</v>
      </c>
      <c r="AW117" s="24">
        <f t="shared" si="54"/>
        <v>128.34245248652894</v>
      </c>
      <c r="AX117" s="24">
        <f t="shared" si="55"/>
        <v>423.71164802434646</v>
      </c>
      <c r="AY117" s="24">
        <f t="shared" si="56"/>
        <v>1.8488433110056973E-2</v>
      </c>
      <c r="AZ117" s="24">
        <f t="shared" si="57"/>
        <v>2.8473968714955486E-2</v>
      </c>
      <c r="BA117" s="24"/>
      <c r="BB117" s="24">
        <f t="shared" si="58"/>
        <v>0.12329410107459138</v>
      </c>
      <c r="BC117" s="24">
        <f t="shared" si="59"/>
        <v>0.58712249325841026</v>
      </c>
      <c r="BD117" s="24">
        <f t="shared" si="60"/>
        <v>128.4825813033687</v>
      </c>
      <c r="BE117" s="24">
        <f t="shared" si="61"/>
        <v>424.72206250765942</v>
      </c>
      <c r="BF117" s="24">
        <f t="shared" si="62"/>
        <v>1.7416784159003419E-2</v>
      </c>
      <c r="BG117" s="25">
        <f t="shared" si="63"/>
        <v>2.6157195084815489E-2</v>
      </c>
    </row>
    <row r="118" spans="1:59" x14ac:dyDescent="0.35">
      <c r="A118" s="7">
        <v>43999</v>
      </c>
      <c r="B118" s="3">
        <v>116</v>
      </c>
      <c r="C118" s="4">
        <v>132.05000000000001</v>
      </c>
      <c r="D118" s="8">
        <v>447.77</v>
      </c>
      <c r="F118" s="5"/>
      <c r="G118" s="4">
        <f t="shared" si="64"/>
        <v>127.86601377882431</v>
      </c>
      <c r="H118" s="4">
        <f t="shared" si="65"/>
        <v>427.05601839238136</v>
      </c>
      <c r="I118" s="24">
        <f t="shared" si="66"/>
        <v>3.1684863469713748E-2</v>
      </c>
      <c r="J118" s="24">
        <f t="shared" si="67"/>
        <v>4.626031580413744E-2</v>
      </c>
      <c r="K118" s="3"/>
      <c r="L118" s="4">
        <f t="shared" si="68"/>
        <v>129.27042647562104</v>
      </c>
      <c r="M118" s="4">
        <f t="shared" si="69"/>
        <v>429.14461000366788</v>
      </c>
      <c r="N118" s="24">
        <f t="shared" si="70"/>
        <v>2.1049401926383753E-2</v>
      </c>
      <c r="O118" s="24">
        <f t="shared" si="71"/>
        <v>4.1595886272711671E-2</v>
      </c>
      <c r="P118" s="3"/>
      <c r="Q118" s="4">
        <f t="shared" si="72"/>
        <v>129.79971488091763</v>
      </c>
      <c r="R118" s="4">
        <f t="shared" si="73"/>
        <v>431.33197600576045</v>
      </c>
      <c r="S118" s="24">
        <f t="shared" si="74"/>
        <v>1.704115955382338E-2</v>
      </c>
      <c r="T118" s="24">
        <f t="shared" si="75"/>
        <v>3.671086494012446E-2</v>
      </c>
      <c r="U118" s="3"/>
      <c r="V118" s="4">
        <f t="shared" si="76"/>
        <v>130.29013194888171</v>
      </c>
      <c r="W118" s="4">
        <f t="shared" si="77"/>
        <v>433.77991487731839</v>
      </c>
      <c r="X118" s="24">
        <f t="shared" si="78"/>
        <v>1.3327285506386241E-2</v>
      </c>
      <c r="Y118" s="25">
        <f t="shared" si="79"/>
        <v>3.124390897711234E-2</v>
      </c>
      <c r="Z118" s="23"/>
      <c r="AA118" s="23"/>
      <c r="AB118" s="23"/>
      <c r="AC118" s="23"/>
      <c r="AD118" s="23"/>
      <c r="AF118" s="5"/>
      <c r="AG118" s="4">
        <f t="shared" si="44"/>
        <v>0.58011033062801221</v>
      </c>
      <c r="AH118" s="4">
        <f t="shared" si="45"/>
        <v>1.282787284013768</v>
      </c>
      <c r="AI118" s="4">
        <f t="shared" si="40"/>
        <v>130.37982521154564</v>
      </c>
      <c r="AJ118" s="4">
        <f t="shared" si="41"/>
        <v>432.6147632897742</v>
      </c>
      <c r="AK118" s="24">
        <f t="shared" si="46"/>
        <v>1.2648048379056228E-2</v>
      </c>
      <c r="AL118" s="24">
        <f t="shared" si="47"/>
        <v>3.3846029680920514E-2</v>
      </c>
      <c r="AM118" s="3"/>
      <c r="AN118" s="4">
        <f t="shared" si="48"/>
        <v>0.63514608635592251</v>
      </c>
      <c r="AO118" s="4">
        <f t="shared" si="49"/>
        <v>2.6248392025110401</v>
      </c>
      <c r="AP118" s="4">
        <f t="shared" si="42"/>
        <v>130.43486096727355</v>
      </c>
      <c r="AQ118" s="4">
        <f t="shared" si="43"/>
        <v>433.95681520827151</v>
      </c>
      <c r="AR118" s="24">
        <f t="shared" si="50"/>
        <v>1.2231268706750932E-2</v>
      </c>
      <c r="AS118" s="24">
        <f t="shared" si="51"/>
        <v>3.0848839341019889E-2</v>
      </c>
      <c r="AT118" s="3"/>
      <c r="AU118" s="24">
        <f t="shared" si="52"/>
        <v>0.85752272086802761</v>
      </c>
      <c r="AV118" s="24">
        <f t="shared" si="53"/>
        <v>2.6248392025110401</v>
      </c>
      <c r="AW118" s="24">
        <f t="shared" si="54"/>
        <v>130.65723760178565</v>
      </c>
      <c r="AX118" s="24">
        <f t="shared" si="55"/>
        <v>433.95681520827151</v>
      </c>
      <c r="AY118" s="24">
        <f t="shared" si="56"/>
        <v>1.0547235124682761E-2</v>
      </c>
      <c r="AZ118" s="24">
        <f t="shared" si="57"/>
        <v>3.0848839341019889E-2</v>
      </c>
      <c r="BA118" s="24"/>
      <c r="BB118" s="24">
        <f t="shared" si="58"/>
        <v>1.1770009631137242</v>
      </c>
      <c r="BC118" s="24">
        <f t="shared" si="59"/>
        <v>5.8750532917392251</v>
      </c>
      <c r="BD118" s="24">
        <f t="shared" si="60"/>
        <v>130.97671584403136</v>
      </c>
      <c r="BE118" s="24">
        <f t="shared" si="61"/>
        <v>437.20702929749967</v>
      </c>
      <c r="BF118" s="24">
        <f t="shared" si="62"/>
        <v>8.1278618399746351E-3</v>
      </c>
      <c r="BG118" s="25">
        <f t="shared" si="63"/>
        <v>2.3590170628894989E-2</v>
      </c>
    </row>
    <row r="119" spans="1:59" x14ac:dyDescent="0.35">
      <c r="A119" s="7">
        <v>44000</v>
      </c>
      <c r="B119" s="3">
        <v>117</v>
      </c>
      <c r="C119" s="4">
        <v>132.69999999999999</v>
      </c>
      <c r="D119" s="8">
        <v>449.87</v>
      </c>
      <c r="F119" s="5"/>
      <c r="G119" s="4">
        <f t="shared" si="64"/>
        <v>128.70281102305947</v>
      </c>
      <c r="H119" s="4">
        <f t="shared" si="65"/>
        <v>431.19881471390511</v>
      </c>
      <c r="I119" s="24">
        <f t="shared" si="66"/>
        <v>3.0121996811910485E-2</v>
      </c>
      <c r="J119" s="24">
        <f t="shared" si="67"/>
        <v>4.1503512761675368E-2</v>
      </c>
      <c r="K119" s="3"/>
      <c r="L119" s="4">
        <f t="shared" si="68"/>
        <v>130.38225588537262</v>
      </c>
      <c r="M119" s="4">
        <f t="shared" si="69"/>
        <v>436.59476600220074</v>
      </c>
      <c r="N119" s="24">
        <f t="shared" si="70"/>
        <v>1.7466044571419547E-2</v>
      </c>
      <c r="O119" s="24">
        <f t="shared" si="71"/>
        <v>2.9509044830282664E-2</v>
      </c>
      <c r="P119" s="3"/>
      <c r="Q119" s="4">
        <f t="shared" si="72"/>
        <v>131.14988595236707</v>
      </c>
      <c r="R119" s="4">
        <f t="shared" si="73"/>
        <v>441.19479040230419</v>
      </c>
      <c r="S119" s="24">
        <f t="shared" si="74"/>
        <v>1.1681341730466595E-2</v>
      </c>
      <c r="T119" s="24">
        <f t="shared" si="75"/>
        <v>1.9283814430159404E-2</v>
      </c>
      <c r="U119" s="3"/>
      <c r="V119" s="4">
        <f t="shared" si="76"/>
        <v>131.69802638977635</v>
      </c>
      <c r="W119" s="4">
        <f t="shared" si="77"/>
        <v>444.97198297546367</v>
      </c>
      <c r="X119" s="24">
        <f t="shared" si="78"/>
        <v>7.5506677484826201E-3</v>
      </c>
      <c r="Y119" s="25">
        <f t="shared" si="79"/>
        <v>1.088762759138491E-2</v>
      </c>
      <c r="Z119" s="23"/>
      <c r="AA119" s="23"/>
      <c r="AB119" s="23"/>
      <c r="AC119" s="23"/>
      <c r="AD119" s="23"/>
      <c r="AF119" s="5"/>
      <c r="AG119" s="4">
        <f t="shared" si="44"/>
        <v>0.73412247879229742</v>
      </c>
      <c r="AH119" s="4">
        <f t="shared" si="45"/>
        <v>2.9987927065197626</v>
      </c>
      <c r="AI119" s="4">
        <f t="shared" si="40"/>
        <v>131.88400843115937</v>
      </c>
      <c r="AJ119" s="4">
        <f t="shared" si="41"/>
        <v>444.19358310882393</v>
      </c>
      <c r="AK119" s="24">
        <f t="shared" si="46"/>
        <v>6.1491452060332772E-3</v>
      </c>
      <c r="AL119" s="24">
        <f t="shared" si="47"/>
        <v>1.2617904930704592E-2</v>
      </c>
      <c r="AM119" s="3"/>
      <c r="AN119" s="4">
        <f t="shared" si="48"/>
        <v>0.92115608039332875</v>
      </c>
      <c r="AO119" s="4">
        <f t="shared" si="49"/>
        <v>5.5200292801241204</v>
      </c>
      <c r="AP119" s="4">
        <f t="shared" si="42"/>
        <v>132.0710420327604</v>
      </c>
      <c r="AQ119" s="4">
        <f t="shared" si="43"/>
        <v>446.7148196824283</v>
      </c>
      <c r="AR119" s="24">
        <f t="shared" si="50"/>
        <v>4.7396983213231804E-3</v>
      </c>
      <c r="AS119" s="24">
        <f t="shared" si="51"/>
        <v>7.0135379500115714E-3</v>
      </c>
      <c r="AT119" s="3"/>
      <c r="AU119" s="24">
        <f t="shared" si="52"/>
        <v>1.1531117312168737</v>
      </c>
      <c r="AV119" s="24">
        <f t="shared" si="53"/>
        <v>5.5200292801241204</v>
      </c>
      <c r="AW119" s="24">
        <f t="shared" si="54"/>
        <v>132.30299768358395</v>
      </c>
      <c r="AX119" s="24">
        <f t="shared" si="55"/>
        <v>446.7148196824283</v>
      </c>
      <c r="AY119" s="24">
        <f t="shared" si="56"/>
        <v>2.9917280815074249E-3</v>
      </c>
      <c r="AZ119" s="24">
        <f t="shared" si="57"/>
        <v>7.0135379500115714E-3</v>
      </c>
      <c r="BA119" s="24"/>
      <c r="BB119" s="24">
        <f t="shared" si="58"/>
        <v>1.3155370497822951</v>
      </c>
      <c r="BC119" s="24">
        <f t="shared" si="59"/>
        <v>9.0652621755828378</v>
      </c>
      <c r="BD119" s="24">
        <f t="shared" si="60"/>
        <v>132.46542300214938</v>
      </c>
      <c r="BE119" s="24">
        <f t="shared" si="61"/>
        <v>450.26005257788705</v>
      </c>
      <c r="BF119" s="24">
        <f t="shared" si="62"/>
        <v>1.7677241737046709E-3</v>
      </c>
      <c r="BG119" s="25">
        <f t="shared" si="63"/>
        <v>8.6703398289960959E-4</v>
      </c>
    </row>
    <row r="120" spans="1:59" x14ac:dyDescent="0.35">
      <c r="A120" s="7">
        <v>44001</v>
      </c>
      <c r="B120" s="3">
        <v>118</v>
      </c>
      <c r="C120" s="4">
        <v>133.75</v>
      </c>
      <c r="D120" s="8">
        <v>453.72</v>
      </c>
      <c r="F120" s="5"/>
      <c r="G120" s="4">
        <f t="shared" si="64"/>
        <v>129.50224881844758</v>
      </c>
      <c r="H120" s="4">
        <f t="shared" si="65"/>
        <v>434.9330517711241</v>
      </c>
      <c r="I120" s="24">
        <f t="shared" si="66"/>
        <v>3.1758887338709657E-2</v>
      </c>
      <c r="J120" s="24">
        <f t="shared" si="67"/>
        <v>4.1406480271700449E-2</v>
      </c>
      <c r="K120" s="3"/>
      <c r="L120" s="4">
        <f t="shared" si="68"/>
        <v>131.30935353122356</v>
      </c>
      <c r="M120" s="4">
        <f t="shared" si="69"/>
        <v>441.90485960132048</v>
      </c>
      <c r="N120" s="24">
        <f t="shared" si="70"/>
        <v>1.8247824065618208E-2</v>
      </c>
      <c r="O120" s="24">
        <f t="shared" si="71"/>
        <v>2.6040598604160154E-2</v>
      </c>
      <c r="P120" s="3"/>
      <c r="Q120" s="4">
        <f t="shared" si="72"/>
        <v>132.07995438094682</v>
      </c>
      <c r="R120" s="4">
        <f t="shared" si="73"/>
        <v>446.39991616092163</v>
      </c>
      <c r="S120" s="24">
        <f t="shared" si="74"/>
        <v>1.2486322385444365E-2</v>
      </c>
      <c r="T120" s="24">
        <f t="shared" si="75"/>
        <v>1.6133482850829571E-2</v>
      </c>
      <c r="U120" s="3"/>
      <c r="V120" s="4">
        <f t="shared" si="76"/>
        <v>132.49960527795525</v>
      </c>
      <c r="W120" s="4">
        <f t="shared" si="77"/>
        <v>448.89039659509274</v>
      </c>
      <c r="X120" s="24">
        <f t="shared" si="78"/>
        <v>9.3487455853812768E-3</v>
      </c>
      <c r="Y120" s="25">
        <f t="shared" si="79"/>
        <v>1.0644457826208429E-2</v>
      </c>
      <c r="Z120" s="23"/>
      <c r="AA120" s="23"/>
      <c r="AB120" s="23"/>
      <c r="AC120" s="23"/>
      <c r="AD120" s="23"/>
      <c r="AF120" s="5"/>
      <c r="AG120" s="4">
        <f t="shared" si="44"/>
        <v>0.77331166874978685</v>
      </c>
      <c r="AH120" s="4">
        <f t="shared" si="45"/>
        <v>3.4400593169392986</v>
      </c>
      <c r="AI120" s="4">
        <f t="shared" si="40"/>
        <v>132.8532660496966</v>
      </c>
      <c r="AJ120" s="4">
        <f t="shared" si="41"/>
        <v>449.83997547786095</v>
      </c>
      <c r="AK120" s="24">
        <f t="shared" si="46"/>
        <v>6.7045528994646711E-3</v>
      </c>
      <c r="AL120" s="24">
        <f t="shared" si="47"/>
        <v>8.5515836245681938E-3</v>
      </c>
      <c r="AM120" s="3"/>
      <c r="AN120" s="4">
        <f t="shared" si="48"/>
        <v>0.92472101966789499</v>
      </c>
      <c r="AO120" s="4">
        <f t="shared" si="49"/>
        <v>5.3940678715214485</v>
      </c>
      <c r="AP120" s="4">
        <f t="shared" si="42"/>
        <v>133.0046754006147</v>
      </c>
      <c r="AQ120" s="4">
        <f t="shared" si="43"/>
        <v>451.79398403244306</v>
      </c>
      <c r="AR120" s="24">
        <f t="shared" si="50"/>
        <v>5.5725203692358789E-3</v>
      </c>
      <c r="AS120" s="24">
        <f t="shared" si="51"/>
        <v>4.2449439468327686E-3</v>
      </c>
      <c r="AT120" s="3"/>
      <c r="AU120" s="24">
        <f t="shared" si="52"/>
        <v>1.0192857496345962</v>
      </c>
      <c r="AV120" s="24">
        <f t="shared" si="53"/>
        <v>5.3940678715214485</v>
      </c>
      <c r="AW120" s="24">
        <f t="shared" si="54"/>
        <v>133.09924013058142</v>
      </c>
      <c r="AX120" s="24">
        <f t="shared" si="55"/>
        <v>451.79398403244306</v>
      </c>
      <c r="AY120" s="24">
        <f t="shared" si="56"/>
        <v>4.8654943507931122E-3</v>
      </c>
      <c r="AZ120" s="24">
        <f t="shared" si="57"/>
        <v>4.2449439468327686E-3</v>
      </c>
      <c r="BA120" s="24"/>
      <c r="BB120" s="24">
        <f t="shared" si="58"/>
        <v>1.0071621528202546</v>
      </c>
      <c r="BC120" s="24">
        <f t="shared" si="59"/>
        <v>5.9771530420105208</v>
      </c>
      <c r="BD120" s="24">
        <f t="shared" si="60"/>
        <v>133.08711653376707</v>
      </c>
      <c r="BE120" s="24">
        <f t="shared" si="61"/>
        <v>452.37706920293215</v>
      </c>
      <c r="BF120" s="24">
        <f t="shared" si="62"/>
        <v>4.9561380652929105E-3</v>
      </c>
      <c r="BG120" s="25">
        <f t="shared" si="63"/>
        <v>2.9598227917391326E-3</v>
      </c>
    </row>
    <row r="121" spans="1:59" x14ac:dyDescent="0.35">
      <c r="A121" s="7">
        <v>44004</v>
      </c>
      <c r="B121" s="3">
        <v>119</v>
      </c>
      <c r="C121" s="4">
        <v>135.69</v>
      </c>
      <c r="D121" s="8">
        <v>468.04</v>
      </c>
      <c r="F121" s="5"/>
      <c r="G121" s="4">
        <f t="shared" si="64"/>
        <v>130.35179905475809</v>
      </c>
      <c r="H121" s="4">
        <f t="shared" si="65"/>
        <v>438.69044141689932</v>
      </c>
      <c r="I121" s="24">
        <f t="shared" si="66"/>
        <v>3.9341152223759369E-2</v>
      </c>
      <c r="J121" s="24">
        <f t="shared" si="67"/>
        <v>6.2707372410692894E-2</v>
      </c>
      <c r="K121" s="3"/>
      <c r="L121" s="4">
        <f t="shared" si="68"/>
        <v>132.28561211873415</v>
      </c>
      <c r="M121" s="4">
        <f t="shared" si="69"/>
        <v>446.63091576079228</v>
      </c>
      <c r="N121" s="24">
        <f t="shared" si="70"/>
        <v>2.5089453027237436E-2</v>
      </c>
      <c r="O121" s="24">
        <f t="shared" si="71"/>
        <v>4.5741996921647175E-2</v>
      </c>
      <c r="P121" s="3"/>
      <c r="Q121" s="4">
        <f t="shared" si="72"/>
        <v>133.08198175237874</v>
      </c>
      <c r="R121" s="4">
        <f t="shared" si="73"/>
        <v>450.79196646436867</v>
      </c>
      <c r="S121" s="24">
        <f t="shared" si="74"/>
        <v>1.9220416004283734E-2</v>
      </c>
      <c r="T121" s="24">
        <f t="shared" si="75"/>
        <v>3.6851622800682313E-2</v>
      </c>
      <c r="U121" s="3"/>
      <c r="V121" s="4">
        <f t="shared" si="76"/>
        <v>133.49992105559105</v>
      </c>
      <c r="W121" s="4">
        <f t="shared" si="77"/>
        <v>452.75407931901862</v>
      </c>
      <c r="X121" s="24">
        <f t="shared" si="78"/>
        <v>1.6140312067278006E-2</v>
      </c>
      <c r="Y121" s="25">
        <f t="shared" si="79"/>
        <v>3.2659432272842931E-2</v>
      </c>
      <c r="Z121" s="23"/>
      <c r="AA121" s="23"/>
      <c r="AB121" s="23"/>
      <c r="AC121" s="23"/>
      <c r="AD121" s="23"/>
      <c r="AF121" s="5"/>
      <c r="AG121" s="4">
        <f t="shared" si="44"/>
        <v>0.81905480928621388</v>
      </c>
      <c r="AH121" s="4">
        <f t="shared" si="45"/>
        <v>3.6304575142408462</v>
      </c>
      <c r="AI121" s="4">
        <f t="shared" si="40"/>
        <v>133.90103656166494</v>
      </c>
      <c r="AJ121" s="4">
        <f t="shared" si="41"/>
        <v>454.42242397860952</v>
      </c>
      <c r="AK121" s="24">
        <f t="shared" si="46"/>
        <v>1.3184195138441003E-2</v>
      </c>
      <c r="AL121" s="24">
        <f t="shared" si="47"/>
        <v>2.9094897917679052E-2</v>
      </c>
      <c r="AM121" s="3"/>
      <c r="AN121" s="4">
        <f t="shared" si="48"/>
        <v>0.95564356037350562</v>
      </c>
      <c r="AO121" s="4">
        <f t="shared" si="49"/>
        <v>4.993260844291683</v>
      </c>
      <c r="AP121" s="4">
        <f t="shared" si="42"/>
        <v>134.03762531275225</v>
      </c>
      <c r="AQ121" s="4">
        <f t="shared" si="43"/>
        <v>455.78522730866035</v>
      </c>
      <c r="AR121" s="24">
        <f t="shared" si="50"/>
        <v>1.2177571576739208E-2</v>
      </c>
      <c r="AS121" s="24">
        <f t="shared" si="51"/>
        <v>2.6183173855524457E-2</v>
      </c>
      <c r="AT121" s="3"/>
      <c r="AU121" s="24">
        <f t="shared" si="52"/>
        <v>1.0089307227129916</v>
      </c>
      <c r="AV121" s="24">
        <f t="shared" si="53"/>
        <v>4.993260844291683</v>
      </c>
      <c r="AW121" s="24">
        <f t="shared" si="54"/>
        <v>134.09091247509173</v>
      </c>
      <c r="AX121" s="24">
        <f t="shared" si="55"/>
        <v>455.78522730866035</v>
      </c>
      <c r="AY121" s="24">
        <f t="shared" si="56"/>
        <v>1.1784859053049381E-2</v>
      </c>
      <c r="AZ121" s="24">
        <f t="shared" si="57"/>
        <v>2.6183173855524457E-2</v>
      </c>
      <c r="BA121" s="24"/>
      <c r="BB121" s="24">
        <f t="shared" si="58"/>
        <v>1.0030543277095882</v>
      </c>
      <c r="BC121" s="24">
        <f t="shared" si="59"/>
        <v>4.7090708511597326</v>
      </c>
      <c r="BD121" s="24">
        <f t="shared" si="60"/>
        <v>134.08503608008832</v>
      </c>
      <c r="BE121" s="24">
        <f t="shared" si="61"/>
        <v>455.50103731552838</v>
      </c>
      <c r="BF121" s="24">
        <f t="shared" si="62"/>
        <v>1.1828166555469692E-2</v>
      </c>
      <c r="BG121" s="25">
        <f t="shared" si="63"/>
        <v>2.6790365533868134E-2</v>
      </c>
    </row>
    <row r="122" spans="1:59" x14ac:dyDescent="0.35">
      <c r="A122" s="7">
        <v>44005</v>
      </c>
      <c r="B122" s="3">
        <v>120</v>
      </c>
      <c r="C122" s="4">
        <v>138.22</v>
      </c>
      <c r="D122" s="8">
        <v>466.26</v>
      </c>
      <c r="F122" s="5"/>
      <c r="G122" s="4">
        <f t="shared" si="64"/>
        <v>131.41943924380647</v>
      </c>
      <c r="H122" s="4">
        <f t="shared" si="65"/>
        <v>444.56035313351947</v>
      </c>
      <c r="I122" s="24">
        <f t="shared" si="66"/>
        <v>4.9200989409590029E-2</v>
      </c>
      <c r="J122" s="24">
        <f t="shared" si="67"/>
        <v>4.6539799396217822E-2</v>
      </c>
      <c r="K122" s="3"/>
      <c r="L122" s="4">
        <f t="shared" si="68"/>
        <v>133.64736727124048</v>
      </c>
      <c r="M122" s="4">
        <f t="shared" si="69"/>
        <v>455.19454945647539</v>
      </c>
      <c r="N122" s="24">
        <f t="shared" si="70"/>
        <v>3.3082279907101109E-2</v>
      </c>
      <c r="O122" s="24">
        <f t="shared" si="71"/>
        <v>2.3732360793386961E-2</v>
      </c>
      <c r="P122" s="3"/>
      <c r="Q122" s="4">
        <f t="shared" si="72"/>
        <v>134.64679270095149</v>
      </c>
      <c r="R122" s="4">
        <f t="shared" si="73"/>
        <v>461.14078658574749</v>
      </c>
      <c r="S122" s="24">
        <f t="shared" si="74"/>
        <v>2.5851593829029844E-2</v>
      </c>
      <c r="T122" s="24">
        <f t="shared" si="75"/>
        <v>1.097931071559323E-2</v>
      </c>
      <c r="U122" s="3"/>
      <c r="V122" s="4">
        <f t="shared" si="76"/>
        <v>135.25198421111821</v>
      </c>
      <c r="W122" s="4">
        <f t="shared" si="77"/>
        <v>464.98281586380369</v>
      </c>
      <c r="X122" s="24">
        <f t="shared" si="78"/>
        <v>2.1473128265676357E-2</v>
      </c>
      <c r="Y122" s="25">
        <f t="shared" si="79"/>
        <v>2.7392101750017095E-3</v>
      </c>
      <c r="Z122" s="23"/>
      <c r="AA122" s="23"/>
      <c r="AB122" s="23"/>
      <c r="AC122" s="23"/>
      <c r="AD122" s="23"/>
      <c r="AF122" s="5"/>
      <c r="AG122" s="4">
        <f t="shared" si="44"/>
        <v>0.96820603714352238</v>
      </c>
      <c r="AH122" s="4">
        <f t="shared" si="45"/>
        <v>4.9741300356684413</v>
      </c>
      <c r="AI122" s="4">
        <f t="shared" si="40"/>
        <v>135.61499873809501</v>
      </c>
      <c r="AJ122" s="4">
        <f t="shared" si="41"/>
        <v>466.11491662141594</v>
      </c>
      <c r="AK122" s="24">
        <f t="shared" si="46"/>
        <v>1.8846775154861727E-2</v>
      </c>
      <c r="AL122" s="24">
        <f t="shared" si="47"/>
        <v>3.1116411140575496E-4</v>
      </c>
      <c r="AM122" s="3"/>
      <c r="AN122" s="4">
        <f t="shared" si="48"/>
        <v>1.1993105156532058</v>
      </c>
      <c r="AO122" s="4">
        <f t="shared" si="49"/>
        <v>7.1354845551265385</v>
      </c>
      <c r="AP122" s="4">
        <f t="shared" si="42"/>
        <v>135.84610321660469</v>
      </c>
      <c r="AQ122" s="4">
        <f t="shared" si="43"/>
        <v>468.27627114087403</v>
      </c>
      <c r="AR122" s="24">
        <f t="shared" si="50"/>
        <v>1.7174770535344448E-2</v>
      </c>
      <c r="AS122" s="24">
        <f t="shared" si="51"/>
        <v>4.3243493777592743E-3</v>
      </c>
      <c r="AT122" s="3"/>
      <c r="AU122" s="24">
        <f t="shared" si="52"/>
        <v>1.3424588582288501</v>
      </c>
      <c r="AV122" s="24">
        <f t="shared" si="53"/>
        <v>7.1354845551265385</v>
      </c>
      <c r="AW122" s="24">
        <f t="shared" si="54"/>
        <v>135.98925155918033</v>
      </c>
      <c r="AX122" s="24">
        <f t="shared" si="55"/>
        <v>468.27627114087403</v>
      </c>
      <c r="AY122" s="24">
        <f t="shared" si="56"/>
        <v>1.6139114750540206E-2</v>
      </c>
      <c r="AZ122" s="24">
        <f t="shared" si="57"/>
        <v>4.3243493777592743E-3</v>
      </c>
      <c r="BA122" s="24"/>
      <c r="BB122" s="24">
        <f t="shared" si="58"/>
        <v>1.4524596244001224</v>
      </c>
      <c r="BC122" s="24">
        <f t="shared" si="59"/>
        <v>9.2208702673350036</v>
      </c>
      <c r="BD122" s="24">
        <f t="shared" si="60"/>
        <v>136.09925232535161</v>
      </c>
      <c r="BE122" s="24">
        <f t="shared" si="61"/>
        <v>470.36165685308248</v>
      </c>
      <c r="BF122" s="24">
        <f t="shared" si="62"/>
        <v>1.5343276476981514E-2</v>
      </c>
      <c r="BG122" s="25">
        <f t="shared" si="63"/>
        <v>8.7969305818266386E-3</v>
      </c>
    </row>
    <row r="123" spans="1:59" x14ac:dyDescent="0.35">
      <c r="A123" s="7">
        <v>44006</v>
      </c>
      <c r="B123" s="3">
        <v>121</v>
      </c>
      <c r="C123" s="4">
        <v>136.72</v>
      </c>
      <c r="D123" s="8">
        <v>457.85</v>
      </c>
      <c r="F123" s="5"/>
      <c r="G123" s="4">
        <f t="shared" si="64"/>
        <v>132.77955139504519</v>
      </c>
      <c r="H123" s="4">
        <f t="shared" si="65"/>
        <v>448.90028250681559</v>
      </c>
      <c r="I123" s="24">
        <f t="shared" si="66"/>
        <v>2.8821303430038105E-2</v>
      </c>
      <c r="J123" s="24">
        <f t="shared" si="67"/>
        <v>1.9547269833317543E-2</v>
      </c>
      <c r="K123" s="3"/>
      <c r="L123" s="4">
        <f t="shared" si="68"/>
        <v>135.47642036274428</v>
      </c>
      <c r="M123" s="4">
        <f t="shared" si="69"/>
        <v>459.62072967388525</v>
      </c>
      <c r="N123" s="24">
        <f t="shared" si="70"/>
        <v>9.0958136136316606E-3</v>
      </c>
      <c r="O123" s="24">
        <f t="shared" si="71"/>
        <v>3.8674886401337287E-3</v>
      </c>
      <c r="P123" s="3"/>
      <c r="Q123" s="4">
        <f t="shared" si="72"/>
        <v>136.7907170803806</v>
      </c>
      <c r="R123" s="4">
        <f t="shared" si="73"/>
        <v>464.21231463429899</v>
      </c>
      <c r="S123" s="24">
        <f t="shared" si="74"/>
        <v>5.1724020173057081E-4</v>
      </c>
      <c r="T123" s="24">
        <f t="shared" si="75"/>
        <v>1.3896067782677664E-2</v>
      </c>
      <c r="U123" s="3"/>
      <c r="V123" s="4">
        <f t="shared" si="76"/>
        <v>137.62639684222364</v>
      </c>
      <c r="W123" s="4">
        <f t="shared" si="77"/>
        <v>466.00456317276075</v>
      </c>
      <c r="X123" s="24">
        <f t="shared" si="78"/>
        <v>6.6295848612027706E-3</v>
      </c>
      <c r="Y123" s="25">
        <f t="shared" si="79"/>
        <v>1.7810556236236171E-2</v>
      </c>
      <c r="Z123" s="23"/>
      <c r="AA123" s="23"/>
      <c r="AB123" s="23"/>
      <c r="AC123" s="23"/>
      <c r="AD123" s="23"/>
      <c r="AF123" s="5"/>
      <c r="AG123" s="4">
        <f t="shared" si="44"/>
        <v>1.2033497056006397</v>
      </c>
      <c r="AH123" s="4">
        <f t="shared" si="45"/>
        <v>4.5936096382450531</v>
      </c>
      <c r="AI123" s="4">
        <f t="shared" si="40"/>
        <v>137.99406678598123</v>
      </c>
      <c r="AJ123" s="4">
        <f t="shared" si="41"/>
        <v>468.80592427254402</v>
      </c>
      <c r="AK123" s="24">
        <f t="shared" si="46"/>
        <v>9.3188032912612153E-3</v>
      </c>
      <c r="AL123" s="24">
        <f t="shared" si="47"/>
        <v>2.3929069067476237E-2</v>
      </c>
      <c r="AM123" s="3"/>
      <c r="AN123" s="4">
        <f t="shared" si="48"/>
        <v>1.5771560611635671</v>
      </c>
      <c r="AO123" s="4">
        <f t="shared" si="49"/>
        <v>5.5099019524965227</v>
      </c>
      <c r="AP123" s="4">
        <f t="shared" si="42"/>
        <v>138.36787314154418</v>
      </c>
      <c r="AQ123" s="4">
        <f t="shared" si="43"/>
        <v>469.72221658679553</v>
      </c>
      <c r="AR123" s="24">
        <f t="shared" si="50"/>
        <v>1.2052904780165165E-2</v>
      </c>
      <c r="AS123" s="24">
        <f t="shared" si="51"/>
        <v>2.5930362753730483E-2</v>
      </c>
      <c r="AT123" s="3"/>
      <c r="AU123" s="24">
        <f t="shared" si="52"/>
        <v>1.8233381709490053</v>
      </c>
      <c r="AV123" s="24">
        <f t="shared" si="53"/>
        <v>5.5099019524965227</v>
      </c>
      <c r="AW123" s="24">
        <f t="shared" si="54"/>
        <v>138.6140552513296</v>
      </c>
      <c r="AX123" s="24">
        <f t="shared" si="55"/>
        <v>469.72221658679553</v>
      </c>
      <c r="AY123" s="24">
        <f t="shared" si="56"/>
        <v>1.3853534605980135E-2</v>
      </c>
      <c r="AZ123" s="24">
        <f t="shared" si="57"/>
        <v>2.5930362753730483E-2</v>
      </c>
      <c r="BA123" s="24"/>
      <c r="BB123" s="24">
        <f t="shared" si="58"/>
        <v>2.0056314284233112</v>
      </c>
      <c r="BC123" s="24">
        <f t="shared" si="59"/>
        <v>4.3013964923082</v>
      </c>
      <c r="BD123" s="24">
        <f t="shared" si="60"/>
        <v>138.7963485088039</v>
      </c>
      <c r="BE123" s="24">
        <f t="shared" si="61"/>
        <v>468.51371112660718</v>
      </c>
      <c r="BF123" s="24">
        <f t="shared" si="62"/>
        <v>1.5186867384463893E-2</v>
      </c>
      <c r="BG123" s="25">
        <f t="shared" si="63"/>
        <v>2.3290840071217983E-2</v>
      </c>
    </row>
    <row r="124" spans="1:59" x14ac:dyDescent="0.35">
      <c r="A124" s="7">
        <v>44007</v>
      </c>
      <c r="B124" s="3">
        <v>122</v>
      </c>
      <c r="C124" s="4">
        <v>137.72999999999999</v>
      </c>
      <c r="D124" s="8">
        <v>465.91</v>
      </c>
      <c r="F124" s="5"/>
      <c r="G124" s="4">
        <f t="shared" si="64"/>
        <v>133.56764111603616</v>
      </c>
      <c r="H124" s="4">
        <f t="shared" si="65"/>
        <v>450.69022600545247</v>
      </c>
      <c r="I124" s="24">
        <f t="shared" si="66"/>
        <v>3.0221149233745977E-2</v>
      </c>
      <c r="J124" s="24">
        <f t="shared" si="67"/>
        <v>3.2666768248261577E-2</v>
      </c>
      <c r="K124" s="3"/>
      <c r="L124" s="4">
        <f t="shared" si="68"/>
        <v>135.97385221764657</v>
      </c>
      <c r="M124" s="4">
        <f t="shared" si="69"/>
        <v>458.91243780433115</v>
      </c>
      <c r="N124" s="24">
        <f t="shared" si="70"/>
        <v>1.275065550245715E-2</v>
      </c>
      <c r="O124" s="24">
        <f t="shared" si="71"/>
        <v>1.501912857777012E-2</v>
      </c>
      <c r="P124" s="3"/>
      <c r="Q124" s="4">
        <f t="shared" si="72"/>
        <v>136.74828683215225</v>
      </c>
      <c r="R124" s="4">
        <f t="shared" si="73"/>
        <v>460.3949258537196</v>
      </c>
      <c r="S124" s="24">
        <f t="shared" si="74"/>
        <v>7.1278092488763801E-3</v>
      </c>
      <c r="T124" s="24">
        <f t="shared" si="75"/>
        <v>1.183720921697415E-2</v>
      </c>
      <c r="U124" s="3"/>
      <c r="V124" s="4">
        <f t="shared" si="76"/>
        <v>136.90127936844473</v>
      </c>
      <c r="W124" s="4">
        <f t="shared" si="77"/>
        <v>459.48091263455217</v>
      </c>
      <c r="X124" s="24">
        <f t="shared" si="78"/>
        <v>6.0169943480378766E-3</v>
      </c>
      <c r="Y124" s="25">
        <f t="shared" si="79"/>
        <v>1.3798989859517623E-2</v>
      </c>
      <c r="Z124" s="23"/>
      <c r="AA124" s="23"/>
      <c r="AB124" s="23"/>
      <c r="AC124" s="23"/>
      <c r="AD124" s="23"/>
      <c r="AF124" s="5"/>
      <c r="AG124" s="4">
        <f t="shared" si="44"/>
        <v>0.9541937148348405</v>
      </c>
      <c r="AH124" s="4">
        <f t="shared" si="45"/>
        <v>2.9114099544801642</v>
      </c>
      <c r="AI124" s="4">
        <f t="shared" si="40"/>
        <v>137.70248054698709</v>
      </c>
      <c r="AJ124" s="4">
        <f t="shared" si="41"/>
        <v>463.30633580819978</v>
      </c>
      <c r="AK124" s="24">
        <f t="shared" si="46"/>
        <v>1.9980725341537742E-4</v>
      </c>
      <c r="AL124" s="24">
        <f t="shared" si="47"/>
        <v>5.5883415075878356E-3</v>
      </c>
      <c r="AM124" s="3"/>
      <c r="AN124" s="4">
        <f t="shared" si="48"/>
        <v>0.92932153740679768</v>
      </c>
      <c r="AO124" s="4">
        <f t="shared" si="49"/>
        <v>1.7789856592661564</v>
      </c>
      <c r="AP124" s="4">
        <f t="shared" si="42"/>
        <v>137.67760836955904</v>
      </c>
      <c r="AQ124" s="4">
        <f t="shared" si="43"/>
        <v>462.17391151298574</v>
      </c>
      <c r="AR124" s="24">
        <f t="shared" si="50"/>
        <v>3.803937445796201E-4</v>
      </c>
      <c r="AS124" s="24">
        <f t="shared" si="51"/>
        <v>8.0189059840189841E-3</v>
      </c>
      <c r="AT124" s="3"/>
      <c r="AU124" s="24">
        <f t="shared" si="52"/>
        <v>0.70387711944258824</v>
      </c>
      <c r="AV124" s="24">
        <f t="shared" si="53"/>
        <v>1.7789856592661564</v>
      </c>
      <c r="AW124" s="24">
        <f t="shared" si="54"/>
        <v>137.45216395159483</v>
      </c>
      <c r="AX124" s="24">
        <f t="shared" si="55"/>
        <v>462.17391151298574</v>
      </c>
      <c r="AY124" s="24">
        <f t="shared" si="56"/>
        <v>2.0172514949913832E-3</v>
      </c>
      <c r="AZ124" s="24">
        <f t="shared" si="57"/>
        <v>8.0189059840189841E-3</v>
      </c>
      <c r="BA124" s="24"/>
      <c r="BB124" s="24">
        <f t="shared" si="58"/>
        <v>0.36718208710197692</v>
      </c>
      <c r="BC124" s="24">
        <f t="shared" si="59"/>
        <v>-2.1936317260018745</v>
      </c>
      <c r="BD124" s="24">
        <f t="shared" si="60"/>
        <v>137.11546891925423</v>
      </c>
      <c r="BE124" s="24">
        <f t="shared" si="61"/>
        <v>458.20129412771774</v>
      </c>
      <c r="BF124" s="24">
        <f t="shared" si="62"/>
        <v>4.4618534868638886E-3</v>
      </c>
      <c r="BG124" s="25">
        <f t="shared" si="63"/>
        <v>1.6545482759078533E-2</v>
      </c>
    </row>
    <row r="125" spans="1:59" x14ac:dyDescent="0.35">
      <c r="A125" s="7">
        <v>44008</v>
      </c>
      <c r="B125" s="3">
        <v>123</v>
      </c>
      <c r="C125" s="4">
        <v>134.63999999999999</v>
      </c>
      <c r="D125" s="8">
        <v>443.4</v>
      </c>
      <c r="F125" s="5"/>
      <c r="G125" s="4">
        <f t="shared" si="64"/>
        <v>134.40011289282893</v>
      </c>
      <c r="H125" s="4">
        <f t="shared" si="65"/>
        <v>453.73418080436204</v>
      </c>
      <c r="I125" s="24">
        <f t="shared" si="66"/>
        <v>1.7816927151742227E-3</v>
      </c>
      <c r="J125" s="24">
        <f t="shared" si="67"/>
        <v>2.3306677501944213E-2</v>
      </c>
      <c r="K125" s="3"/>
      <c r="L125" s="4">
        <f t="shared" si="68"/>
        <v>136.67631133058794</v>
      </c>
      <c r="M125" s="4">
        <f t="shared" si="69"/>
        <v>461.71146268259872</v>
      </c>
      <c r="N125" s="24">
        <f t="shared" si="70"/>
        <v>1.5124118616963382E-2</v>
      </c>
      <c r="O125" s="24">
        <f t="shared" si="71"/>
        <v>4.1297840962108132E-2</v>
      </c>
      <c r="P125" s="3"/>
      <c r="Q125" s="4">
        <f t="shared" si="72"/>
        <v>137.33731473286088</v>
      </c>
      <c r="R125" s="4">
        <f t="shared" si="73"/>
        <v>463.70397034148783</v>
      </c>
      <c r="S125" s="24">
        <f t="shared" si="74"/>
        <v>2.0033531883993531E-2</v>
      </c>
      <c r="T125" s="24">
        <f t="shared" si="75"/>
        <v>4.5791543395326692E-2</v>
      </c>
      <c r="U125" s="3"/>
      <c r="V125" s="4">
        <f t="shared" si="76"/>
        <v>137.56425587368895</v>
      </c>
      <c r="W125" s="4">
        <f t="shared" si="77"/>
        <v>464.62418252691049</v>
      </c>
      <c r="X125" s="24">
        <f t="shared" si="78"/>
        <v>2.1719072145639957E-2</v>
      </c>
      <c r="Y125" s="25">
        <f t="shared" si="79"/>
        <v>4.7866897895603319E-2</v>
      </c>
      <c r="Z125" s="23"/>
      <c r="AA125" s="23"/>
      <c r="AB125" s="23"/>
      <c r="AC125" s="23"/>
      <c r="AD125" s="23"/>
      <c r="AF125" s="5"/>
      <c r="AG125" s="4">
        <f t="shared" si="44"/>
        <v>0.88116055200959831</v>
      </c>
      <c r="AH125" s="4">
        <f t="shared" si="45"/>
        <v>2.990936861137778</v>
      </c>
      <c r="AI125" s="4">
        <f t="shared" si="40"/>
        <v>138.21847528487046</v>
      </c>
      <c r="AJ125" s="4">
        <f t="shared" si="41"/>
        <v>466.69490720262559</v>
      </c>
      <c r="AK125" s="24">
        <f t="shared" si="46"/>
        <v>2.6578099263743899E-2</v>
      </c>
      <c r="AL125" s="24">
        <f t="shared" si="47"/>
        <v>5.2537003163341478E-2</v>
      </c>
      <c r="AM125" s="3"/>
      <c r="AN125" s="4">
        <f t="shared" si="48"/>
        <v>0.79320408272753018</v>
      </c>
      <c r="AO125" s="4">
        <f t="shared" si="49"/>
        <v>2.3910091906669875</v>
      </c>
      <c r="AP125" s="4">
        <f t="shared" si="42"/>
        <v>138.1305188155884</v>
      </c>
      <c r="AQ125" s="4">
        <f t="shared" si="43"/>
        <v>466.09497953215481</v>
      </c>
      <c r="AR125" s="24">
        <f t="shared" si="50"/>
        <v>2.5924827804429711E-2</v>
      </c>
      <c r="AS125" s="24">
        <f t="shared" si="51"/>
        <v>5.118398631518907E-2</v>
      </c>
      <c r="AT125" s="3"/>
      <c r="AU125" s="24">
        <f t="shared" si="52"/>
        <v>0.63496758820221277</v>
      </c>
      <c r="AV125" s="24">
        <f t="shared" si="53"/>
        <v>2.3910091906669875</v>
      </c>
      <c r="AW125" s="24">
        <f t="shared" si="54"/>
        <v>137.97228232106309</v>
      </c>
      <c r="AX125" s="24">
        <f t="shared" si="55"/>
        <v>466.09497953215481</v>
      </c>
      <c r="AY125" s="24">
        <f t="shared" si="56"/>
        <v>2.4749571606232208E-2</v>
      </c>
      <c r="AZ125" s="24">
        <f t="shared" si="57"/>
        <v>5.118398631518907E-2</v>
      </c>
      <c r="BA125" s="24"/>
      <c r="BB125" s="24">
        <f t="shared" si="58"/>
        <v>0.54465873798729869</v>
      </c>
      <c r="BC125" s="24">
        <f t="shared" si="59"/>
        <v>2.2085092450142119</v>
      </c>
      <c r="BD125" s="24">
        <f t="shared" si="60"/>
        <v>137.88197347084818</v>
      </c>
      <c r="BE125" s="24">
        <f t="shared" si="61"/>
        <v>465.91247958650206</v>
      </c>
      <c r="BF125" s="24">
        <f t="shared" si="62"/>
        <v>2.4078828511944404E-2</v>
      </c>
      <c r="BG125" s="25">
        <f t="shared" si="63"/>
        <v>5.0772394195990264E-2</v>
      </c>
    </row>
    <row r="126" spans="1:59" x14ac:dyDescent="0.35">
      <c r="A126" s="7">
        <v>44011</v>
      </c>
      <c r="B126" s="3">
        <v>124</v>
      </c>
      <c r="C126" s="4">
        <v>134.02000000000001</v>
      </c>
      <c r="D126" s="8">
        <v>447.24</v>
      </c>
      <c r="F126" s="5"/>
      <c r="G126" s="4">
        <f t="shared" si="64"/>
        <v>134.44809031426314</v>
      </c>
      <c r="H126" s="4">
        <f t="shared" si="65"/>
        <v>451.66734464348968</v>
      </c>
      <c r="I126" s="24">
        <f t="shared" si="66"/>
        <v>3.1942270874729907E-3</v>
      </c>
      <c r="J126" s="24">
        <f t="shared" si="67"/>
        <v>9.8992591080620598E-3</v>
      </c>
      <c r="K126" s="3"/>
      <c r="L126" s="4">
        <f t="shared" si="68"/>
        <v>135.86178679835274</v>
      </c>
      <c r="M126" s="4">
        <f t="shared" si="69"/>
        <v>454.38687760955924</v>
      </c>
      <c r="N126" s="24">
        <f t="shared" si="70"/>
        <v>1.3742626461369412E-2</v>
      </c>
      <c r="O126" s="24">
        <f t="shared" si="71"/>
        <v>1.5979960668900874E-2</v>
      </c>
      <c r="P126" s="3"/>
      <c r="Q126" s="4">
        <f t="shared" si="72"/>
        <v>135.71892589314433</v>
      </c>
      <c r="R126" s="4">
        <f t="shared" si="73"/>
        <v>451.52158813659514</v>
      </c>
      <c r="S126" s="24">
        <f t="shared" si="74"/>
        <v>1.2676659402658708E-2</v>
      </c>
      <c r="T126" s="24">
        <f t="shared" si="75"/>
        <v>9.5733568924853164E-3</v>
      </c>
      <c r="U126" s="3"/>
      <c r="V126" s="4">
        <f t="shared" si="76"/>
        <v>135.22485117473778</v>
      </c>
      <c r="W126" s="4">
        <f t="shared" si="77"/>
        <v>447.6448365053821</v>
      </c>
      <c r="X126" s="24">
        <f t="shared" si="78"/>
        <v>8.9900848734350749E-3</v>
      </c>
      <c r="Y126" s="25">
        <f t="shared" si="79"/>
        <v>9.0518850143567892E-4</v>
      </c>
      <c r="Z126" s="23"/>
      <c r="AA126" s="23"/>
      <c r="AB126" s="23"/>
      <c r="AC126" s="23"/>
      <c r="AD126" s="23"/>
      <c r="AF126" s="5"/>
      <c r="AG126" s="4">
        <f t="shared" si="44"/>
        <v>0.38125067366436971</v>
      </c>
      <c r="AH126" s="4">
        <f t="shared" si="45"/>
        <v>-4.3726952068315672E-2</v>
      </c>
      <c r="AI126" s="4">
        <f t="shared" si="40"/>
        <v>136.1001765668087</v>
      </c>
      <c r="AJ126" s="4">
        <f t="shared" si="41"/>
        <v>451.47786118452683</v>
      </c>
      <c r="AK126" s="24">
        <f t="shared" si="46"/>
        <v>1.5521389097214509E-2</v>
      </c>
      <c r="AL126" s="24">
        <f t="shared" si="47"/>
        <v>9.4755862278124072E-3</v>
      </c>
      <c r="AM126" s="3"/>
      <c r="AN126" s="4">
        <f t="shared" si="48"/>
        <v>-0.17143308625009979</v>
      </c>
      <c r="AO126" s="4">
        <f t="shared" si="49"/>
        <v>-3.4383473675568839</v>
      </c>
      <c r="AP126" s="4">
        <f t="shared" si="42"/>
        <v>135.54749280689424</v>
      </c>
      <c r="AQ126" s="4">
        <f t="shared" si="43"/>
        <v>448.08324076903824</v>
      </c>
      <c r="AR126" s="24">
        <f t="shared" si="50"/>
        <v>1.1397498932205865E-2</v>
      </c>
      <c r="AS126" s="24">
        <f t="shared" si="51"/>
        <v>1.8854323607866738E-3</v>
      </c>
      <c r="AT126" s="3"/>
      <c r="AU126" s="24">
        <f t="shared" si="52"/>
        <v>-0.71704626854904174</v>
      </c>
      <c r="AV126" s="24">
        <f t="shared" si="53"/>
        <v>-3.4383473675568839</v>
      </c>
      <c r="AW126" s="24">
        <f t="shared" si="54"/>
        <v>135.00187962459529</v>
      </c>
      <c r="AX126" s="24">
        <f t="shared" si="55"/>
        <v>448.08324076903824</v>
      </c>
      <c r="AY126" s="24">
        <f t="shared" si="56"/>
        <v>7.3263663975173827E-3</v>
      </c>
      <c r="AZ126" s="24">
        <f t="shared" si="57"/>
        <v>1.8854323607866738E-3</v>
      </c>
      <c r="BA126" s="24"/>
      <c r="BB126" s="24">
        <f t="shared" si="58"/>
        <v>-1.1857793241757761</v>
      </c>
      <c r="BC126" s="24">
        <f t="shared" si="59"/>
        <v>-9.3042039149113105</v>
      </c>
      <c r="BD126" s="24">
        <f t="shared" si="60"/>
        <v>134.53314656896856</v>
      </c>
      <c r="BE126" s="24">
        <f t="shared" si="61"/>
        <v>442.21738422168386</v>
      </c>
      <c r="BF126" s="24">
        <f t="shared" si="62"/>
        <v>3.8288805325216477E-3</v>
      </c>
      <c r="BG126" s="25">
        <f t="shared" si="63"/>
        <v>1.1230247246033788E-2</v>
      </c>
    </row>
    <row r="127" spans="1:59" x14ac:dyDescent="0.35">
      <c r="A127" s="7">
        <v>44012</v>
      </c>
      <c r="B127" s="3">
        <v>125</v>
      </c>
      <c r="C127" s="4">
        <v>137.94</v>
      </c>
      <c r="D127" s="8">
        <v>455.04</v>
      </c>
      <c r="F127" s="5"/>
      <c r="G127" s="4">
        <f t="shared" si="64"/>
        <v>134.36247225141051</v>
      </c>
      <c r="H127" s="4">
        <f t="shared" si="65"/>
        <v>450.78187571479179</v>
      </c>
      <c r="I127" s="24">
        <f t="shared" si="66"/>
        <v>2.5935390376899296E-2</v>
      </c>
      <c r="J127" s="24">
        <f t="shared" si="67"/>
        <v>9.3576922582810865E-3</v>
      </c>
      <c r="K127" s="3"/>
      <c r="L127" s="4">
        <f t="shared" si="68"/>
        <v>135.12507207901166</v>
      </c>
      <c r="M127" s="4">
        <f t="shared" si="69"/>
        <v>451.52812656573553</v>
      </c>
      <c r="N127" s="24">
        <f t="shared" si="70"/>
        <v>2.0406900978601848E-2</v>
      </c>
      <c r="O127" s="24">
        <f t="shared" si="71"/>
        <v>7.7177246709398883E-3</v>
      </c>
      <c r="P127" s="3"/>
      <c r="Q127" s="4">
        <f t="shared" si="72"/>
        <v>134.69957035725776</v>
      </c>
      <c r="R127" s="4">
        <f t="shared" si="73"/>
        <v>448.95263525463804</v>
      </c>
      <c r="S127" s="24">
        <f t="shared" si="74"/>
        <v>2.3491587956664076E-2</v>
      </c>
      <c r="T127" s="24">
        <f t="shared" si="75"/>
        <v>1.3377647559251891E-2</v>
      </c>
      <c r="U127" s="3"/>
      <c r="V127" s="4">
        <f t="shared" si="76"/>
        <v>134.26097023494756</v>
      </c>
      <c r="W127" s="4">
        <f t="shared" si="77"/>
        <v>447.32096730107645</v>
      </c>
      <c r="X127" s="24">
        <f t="shared" si="78"/>
        <v>2.667123216653932E-2</v>
      </c>
      <c r="Y127" s="25">
        <f t="shared" si="79"/>
        <v>1.6963415741305315E-2</v>
      </c>
      <c r="Z127" s="23"/>
      <c r="AA127" s="23"/>
      <c r="AB127" s="23"/>
      <c r="AC127" s="23"/>
      <c r="AD127" s="23"/>
      <c r="AF127" s="5"/>
      <c r="AG127" s="4">
        <f t="shared" si="44"/>
        <v>0.10112943175418077</v>
      </c>
      <c r="AH127" s="4">
        <f t="shared" si="45"/>
        <v>-0.54877213804607294</v>
      </c>
      <c r="AI127" s="4">
        <f t="shared" si="40"/>
        <v>134.80069978901193</v>
      </c>
      <c r="AJ127" s="4">
        <f t="shared" si="41"/>
        <v>448.40386311659199</v>
      </c>
      <c r="AK127" s="24">
        <f t="shared" si="46"/>
        <v>2.2758447230593507E-2</v>
      </c>
      <c r="AL127" s="24">
        <f t="shared" si="47"/>
        <v>1.4583634149542958E-2</v>
      </c>
      <c r="AM127" s="3"/>
      <c r="AN127" s="4">
        <f t="shared" si="48"/>
        <v>-0.51060206610468994</v>
      </c>
      <c r="AO127" s="4">
        <f t="shared" si="49"/>
        <v>-3.0905895733169713</v>
      </c>
      <c r="AP127" s="4">
        <f t="shared" si="42"/>
        <v>134.18896829115306</v>
      </c>
      <c r="AQ127" s="4">
        <f t="shared" si="43"/>
        <v>445.86204568132109</v>
      </c>
      <c r="AR127" s="24">
        <f t="shared" si="50"/>
        <v>2.7193212330338827E-2</v>
      </c>
      <c r="AS127" s="24">
        <f t="shared" si="51"/>
        <v>2.0169555025226195E-2</v>
      </c>
      <c r="AT127" s="3"/>
      <c r="AU127" s="24">
        <f t="shared" si="52"/>
        <v>-0.89843182895156182</v>
      </c>
      <c r="AV127" s="24">
        <f t="shared" si="53"/>
        <v>-3.0905895733169713</v>
      </c>
      <c r="AW127" s="24">
        <f t="shared" si="54"/>
        <v>133.80113852830618</v>
      </c>
      <c r="AX127" s="24">
        <f t="shared" si="55"/>
        <v>445.86204568132109</v>
      </c>
      <c r="AY127" s="24">
        <f t="shared" si="56"/>
        <v>3.0004795358081884E-2</v>
      </c>
      <c r="AZ127" s="24">
        <f t="shared" si="57"/>
        <v>2.0169555025226195E-2</v>
      </c>
      <c r="BA127" s="24"/>
      <c r="BB127" s="24">
        <f t="shared" si="58"/>
        <v>-1.0526402935444155</v>
      </c>
      <c r="BC127" s="24">
        <f t="shared" si="59"/>
        <v>-3.9160030885479435</v>
      </c>
      <c r="BD127" s="24">
        <f t="shared" si="60"/>
        <v>133.64693006371334</v>
      </c>
      <c r="BE127" s="24">
        <f t="shared" si="61"/>
        <v>445.0366321660901</v>
      </c>
      <c r="BF127" s="24">
        <f t="shared" si="62"/>
        <v>3.1122734060364334E-2</v>
      </c>
      <c r="BG127" s="25">
        <f t="shared" si="63"/>
        <v>2.1983491196180378E-2</v>
      </c>
    </row>
    <row r="128" spans="1:59" x14ac:dyDescent="0.35">
      <c r="A128" s="7">
        <v>44013</v>
      </c>
      <c r="B128" s="3">
        <v>126</v>
      </c>
      <c r="C128" s="4">
        <v>143.93</v>
      </c>
      <c r="D128" s="8">
        <v>485.64</v>
      </c>
      <c r="F128" s="5"/>
      <c r="G128" s="4">
        <f t="shared" si="64"/>
        <v>135.07797780112841</v>
      </c>
      <c r="H128" s="4">
        <f t="shared" si="65"/>
        <v>451.63350057183345</v>
      </c>
      <c r="I128" s="24">
        <f t="shared" si="66"/>
        <v>6.1502273319471924E-2</v>
      </c>
      <c r="J128" s="24">
        <f t="shared" si="67"/>
        <v>7.0024090742456427E-2</v>
      </c>
      <c r="K128" s="3"/>
      <c r="L128" s="4">
        <f t="shared" si="68"/>
        <v>136.25104324740698</v>
      </c>
      <c r="M128" s="4">
        <f t="shared" si="69"/>
        <v>452.93287593944132</v>
      </c>
      <c r="N128" s="24">
        <f t="shared" si="70"/>
        <v>5.335202357113196E-2</v>
      </c>
      <c r="O128" s="24">
        <f t="shared" si="71"/>
        <v>6.7348496953625464E-2</v>
      </c>
      <c r="P128" s="3"/>
      <c r="Q128" s="4">
        <f t="shared" si="72"/>
        <v>136.64382814290309</v>
      </c>
      <c r="R128" s="4">
        <f t="shared" si="73"/>
        <v>452.60505410185522</v>
      </c>
      <c r="S128" s="24">
        <f t="shared" si="74"/>
        <v>5.0623024088771743E-2</v>
      </c>
      <c r="T128" s="24">
        <f t="shared" si="75"/>
        <v>6.802352750626961E-2</v>
      </c>
      <c r="U128" s="3"/>
      <c r="V128" s="4">
        <f t="shared" si="76"/>
        <v>137.2041940469895</v>
      </c>
      <c r="W128" s="4">
        <f t="shared" si="77"/>
        <v>453.4961934602153</v>
      </c>
      <c r="X128" s="24">
        <f t="shared" si="78"/>
        <v>4.6729701611967669E-2</v>
      </c>
      <c r="Y128" s="25">
        <f t="shared" si="79"/>
        <v>6.6188548183396534E-2</v>
      </c>
      <c r="Z128" s="23"/>
      <c r="AA128" s="23"/>
      <c r="AB128" s="23"/>
      <c r="AC128" s="23"/>
      <c r="AD128" s="23"/>
      <c r="AF128" s="5"/>
      <c r="AG128" s="4">
        <f t="shared" si="44"/>
        <v>0.46975510253241143</v>
      </c>
      <c r="AH128" s="4">
        <f t="shared" si="45"/>
        <v>0.29146605900657713</v>
      </c>
      <c r="AI128" s="4">
        <f t="shared" si="40"/>
        <v>137.11358324543551</v>
      </c>
      <c r="AJ128" s="4">
        <f t="shared" si="41"/>
        <v>452.89652016086177</v>
      </c>
      <c r="AK128" s="24">
        <f t="shared" si="46"/>
        <v>4.7359249319561592E-2</v>
      </c>
      <c r="AL128" s="24">
        <f t="shared" si="47"/>
        <v>6.7423358535413508E-2</v>
      </c>
      <c r="AM128" s="3"/>
      <c r="AN128" s="4">
        <f t="shared" si="48"/>
        <v>0.47134187459531968</v>
      </c>
      <c r="AO128" s="4">
        <f t="shared" si="49"/>
        <v>-0.39338620510331168</v>
      </c>
      <c r="AP128" s="4">
        <f t="shared" si="42"/>
        <v>137.1151700174984</v>
      </c>
      <c r="AQ128" s="4">
        <f t="shared" si="43"/>
        <v>452.21166789675192</v>
      </c>
      <c r="AR128" s="24">
        <f t="shared" si="50"/>
        <v>4.7348224709939601E-2</v>
      </c>
      <c r="AS128" s="24">
        <f t="shared" si="51"/>
        <v>6.8833564169442529E-2</v>
      </c>
      <c r="AT128" s="3"/>
      <c r="AU128" s="24">
        <f t="shared" si="52"/>
        <v>0.8071819398065756</v>
      </c>
      <c r="AV128" s="24">
        <f t="shared" si="53"/>
        <v>-0.39338620510331168</v>
      </c>
      <c r="AW128" s="24">
        <f t="shared" si="54"/>
        <v>137.45101008270967</v>
      </c>
      <c r="AX128" s="24">
        <f t="shared" si="55"/>
        <v>452.21166789675192</v>
      </c>
      <c r="AY128" s="24">
        <f t="shared" si="56"/>
        <v>4.5014867764123771E-2</v>
      </c>
      <c r="AZ128" s="24">
        <f t="shared" si="57"/>
        <v>6.8833564169442529E-2</v>
      </c>
      <c r="BA128" s="24"/>
      <c r="BB128" s="24">
        <f t="shared" si="58"/>
        <v>1.3448781698073842</v>
      </c>
      <c r="BC128" s="24">
        <f t="shared" si="59"/>
        <v>2.1387344600641534</v>
      </c>
      <c r="BD128" s="24">
        <f t="shared" si="60"/>
        <v>137.98870631271046</v>
      </c>
      <c r="BE128" s="24">
        <f t="shared" si="61"/>
        <v>454.74378856191936</v>
      </c>
      <c r="BF128" s="24">
        <f t="shared" si="62"/>
        <v>4.1279050144442046E-2</v>
      </c>
      <c r="BG128" s="25">
        <f t="shared" si="63"/>
        <v>6.3619577131374325E-2</v>
      </c>
    </row>
    <row r="129" spans="1:59" x14ac:dyDescent="0.35">
      <c r="A129" s="7">
        <v>44014</v>
      </c>
      <c r="B129" s="3">
        <v>127</v>
      </c>
      <c r="C129" s="4">
        <v>144.51</v>
      </c>
      <c r="D129" s="8">
        <v>476.89</v>
      </c>
      <c r="F129" s="5"/>
      <c r="G129" s="4">
        <f t="shared" si="64"/>
        <v>136.84838224090274</v>
      </c>
      <c r="H129" s="4">
        <f t="shared" si="65"/>
        <v>458.43480045746679</v>
      </c>
      <c r="I129" s="24">
        <f t="shared" si="66"/>
        <v>5.301790712820742E-2</v>
      </c>
      <c r="J129" s="24">
        <f t="shared" si="67"/>
        <v>3.8699070105334972E-2</v>
      </c>
      <c r="K129" s="3"/>
      <c r="L129" s="4">
        <f t="shared" si="68"/>
        <v>139.32262594844417</v>
      </c>
      <c r="M129" s="4">
        <f t="shared" si="69"/>
        <v>466.01572556366477</v>
      </c>
      <c r="N129" s="24">
        <f t="shared" si="70"/>
        <v>3.5896298190822927E-2</v>
      </c>
      <c r="O129" s="24">
        <f t="shared" si="71"/>
        <v>2.2802479473956704E-2</v>
      </c>
      <c r="P129" s="3"/>
      <c r="Q129" s="4">
        <f t="shared" si="72"/>
        <v>141.01553125716123</v>
      </c>
      <c r="R129" s="4">
        <f t="shared" si="73"/>
        <v>472.42602164074208</v>
      </c>
      <c r="S129" s="24">
        <f t="shared" si="74"/>
        <v>2.4181501230632917E-2</v>
      </c>
      <c r="T129" s="24">
        <f t="shared" si="75"/>
        <v>9.3606038274191283E-3</v>
      </c>
      <c r="U129" s="3"/>
      <c r="V129" s="4">
        <f t="shared" si="76"/>
        <v>142.58483880939789</v>
      </c>
      <c r="W129" s="4">
        <f t="shared" si="77"/>
        <v>479.21123869204303</v>
      </c>
      <c r="X129" s="24">
        <f t="shared" si="78"/>
        <v>1.3321992876632046E-2</v>
      </c>
      <c r="Y129" s="25">
        <f t="shared" si="79"/>
        <v>4.8674509678186565E-3</v>
      </c>
      <c r="Z129" s="23"/>
      <c r="AA129" s="23"/>
      <c r="AB129" s="23"/>
      <c r="AC129" s="23"/>
      <c r="AD129" s="23"/>
      <c r="AF129" s="5"/>
      <c r="AG129" s="4">
        <f t="shared" si="44"/>
        <v>1.2501447048775569</v>
      </c>
      <c r="AH129" s="4">
        <f t="shared" si="45"/>
        <v>4.1973663549826341</v>
      </c>
      <c r="AI129" s="4">
        <f t="shared" si="40"/>
        <v>142.26567596203878</v>
      </c>
      <c r="AJ129" s="4">
        <f t="shared" si="41"/>
        <v>476.62338799572473</v>
      </c>
      <c r="AK129" s="24">
        <f t="shared" si="46"/>
        <v>1.5530579461360505E-2</v>
      </c>
      <c r="AL129" s="24">
        <f t="shared" si="47"/>
        <v>5.5906394404424409E-4</v>
      </c>
      <c r="AM129" s="3"/>
      <c r="AN129" s="4">
        <f t="shared" si="48"/>
        <v>2.0314863704604473</v>
      </c>
      <c r="AO129" s="4">
        <f t="shared" si="49"/>
        <v>7.6923552924927581</v>
      </c>
      <c r="AP129" s="4">
        <f t="shared" si="42"/>
        <v>143.04701762762167</v>
      </c>
      <c r="AQ129" s="4">
        <f t="shared" si="43"/>
        <v>480.11837693323486</v>
      </c>
      <c r="AR129" s="24">
        <f t="shared" si="50"/>
        <v>1.0123744878405096E-2</v>
      </c>
      <c r="AS129" s="24">
        <f t="shared" si="51"/>
        <v>6.7696469484259886E-3</v>
      </c>
      <c r="AT129" s="3"/>
      <c r="AU129" s="24">
        <f t="shared" si="52"/>
        <v>2.9458946444775136</v>
      </c>
      <c r="AV129" s="24">
        <f t="shared" si="53"/>
        <v>7.6923552924927581</v>
      </c>
      <c r="AW129" s="24">
        <f t="shared" si="54"/>
        <v>143.96142590163873</v>
      </c>
      <c r="AX129" s="24">
        <f t="shared" si="55"/>
        <v>480.11837693323486</v>
      </c>
      <c r="AY129" s="24">
        <f t="shared" si="56"/>
        <v>3.7960978365598041E-3</v>
      </c>
      <c r="AZ129" s="24">
        <f t="shared" si="57"/>
        <v>6.7696469484259886E-3</v>
      </c>
      <c r="BA129" s="24"/>
      <c r="BB129" s="24">
        <f t="shared" si="58"/>
        <v>3.7663381253679882</v>
      </c>
      <c r="BC129" s="24">
        <f t="shared" si="59"/>
        <v>16.284520923122319</v>
      </c>
      <c r="BD129" s="24">
        <f t="shared" si="60"/>
        <v>144.78186938252921</v>
      </c>
      <c r="BE129" s="24">
        <f t="shared" si="61"/>
        <v>488.71054256386441</v>
      </c>
      <c r="BF129" s="24">
        <f t="shared" si="62"/>
        <v>1.8813188189690526E-3</v>
      </c>
      <c r="BG129" s="25">
        <f t="shared" si="63"/>
        <v>2.4786727681151675E-2</v>
      </c>
    </row>
    <row r="130" spans="1:59" x14ac:dyDescent="0.35">
      <c r="A130" s="7">
        <v>44018</v>
      </c>
      <c r="B130" s="3">
        <v>128</v>
      </c>
      <c r="C130" s="4">
        <v>152.85</v>
      </c>
      <c r="D130" s="8">
        <v>493.81</v>
      </c>
      <c r="F130" s="5"/>
      <c r="G130" s="4">
        <f t="shared" si="64"/>
        <v>138.38070579272221</v>
      </c>
      <c r="H130" s="4">
        <f t="shared" si="65"/>
        <v>462.12584036597343</v>
      </c>
      <c r="I130" s="24">
        <f t="shared" si="66"/>
        <v>9.4663357587685862E-2</v>
      </c>
      <c r="J130" s="24">
        <f t="shared" si="67"/>
        <v>6.4162652911092466E-2</v>
      </c>
      <c r="K130" s="3"/>
      <c r="L130" s="4">
        <f t="shared" si="68"/>
        <v>141.3975755690665</v>
      </c>
      <c r="M130" s="4">
        <f t="shared" si="69"/>
        <v>470.36543533819884</v>
      </c>
      <c r="N130" s="24">
        <f t="shared" si="70"/>
        <v>7.4925904029659735E-2</v>
      </c>
      <c r="O130" s="24">
        <f t="shared" si="71"/>
        <v>4.7476893262188222E-2</v>
      </c>
      <c r="P130" s="3"/>
      <c r="Q130" s="4">
        <f t="shared" si="72"/>
        <v>143.11221250286448</v>
      </c>
      <c r="R130" s="4">
        <f t="shared" si="73"/>
        <v>475.10440865629681</v>
      </c>
      <c r="S130" s="24">
        <f t="shared" si="74"/>
        <v>6.370812886578682E-2</v>
      </c>
      <c r="T130" s="24">
        <f t="shared" si="75"/>
        <v>3.7880138805822465E-2</v>
      </c>
      <c r="U130" s="3"/>
      <c r="V130" s="4">
        <f t="shared" si="76"/>
        <v>144.12496776187959</v>
      </c>
      <c r="W130" s="4">
        <f t="shared" si="77"/>
        <v>477.35424773840862</v>
      </c>
      <c r="X130" s="24">
        <f t="shared" si="78"/>
        <v>5.7082317553944432E-2</v>
      </c>
      <c r="Y130" s="25">
        <f t="shared" si="79"/>
        <v>3.3324056340680391E-2</v>
      </c>
      <c r="Z130" s="23"/>
      <c r="AA130" s="23"/>
      <c r="AB130" s="23"/>
      <c r="AC130" s="23"/>
      <c r="AD130" s="23"/>
      <c r="AF130" s="5"/>
      <c r="AG130" s="4">
        <f t="shared" si="44"/>
        <v>1.419452013042696</v>
      </c>
      <c r="AH130" s="4">
        <f t="shared" si="45"/>
        <v>3.8935704870970542</v>
      </c>
      <c r="AI130" s="4">
        <f t="shared" si="40"/>
        <v>144.53166451590718</v>
      </c>
      <c r="AJ130" s="4">
        <f t="shared" si="41"/>
        <v>478.99797914339388</v>
      </c>
      <c r="AK130" s="24">
        <f t="shared" si="46"/>
        <v>5.4421560249216967E-2</v>
      </c>
      <c r="AL130" s="24">
        <f t="shared" si="47"/>
        <v>2.9995384574241359E-2</v>
      </c>
      <c r="AM130" s="3"/>
      <c r="AN130" s="4">
        <f t="shared" si="48"/>
        <v>2.0575643205575691</v>
      </c>
      <c r="AO130" s="4">
        <f t="shared" si="49"/>
        <v>5.6867679817175478</v>
      </c>
      <c r="AP130" s="4">
        <f t="shared" si="42"/>
        <v>145.16977682342204</v>
      </c>
      <c r="AQ130" s="4">
        <f t="shared" si="43"/>
        <v>480.79117663801435</v>
      </c>
      <c r="AR130" s="24">
        <f t="shared" si="50"/>
        <v>5.0246798669139378E-2</v>
      </c>
      <c r="AS130" s="24">
        <f t="shared" si="51"/>
        <v>2.6364033458183618E-2</v>
      </c>
      <c r="AT130" s="3"/>
      <c r="AU130" s="24">
        <f t="shared" si="52"/>
        <v>2.4363666052129567</v>
      </c>
      <c r="AV130" s="24">
        <f t="shared" si="53"/>
        <v>5.6867679817175478</v>
      </c>
      <c r="AW130" s="24">
        <f t="shared" si="54"/>
        <v>145.54857910807743</v>
      </c>
      <c r="AX130" s="24">
        <f t="shared" si="55"/>
        <v>480.79117663801435</v>
      </c>
      <c r="AY130" s="24">
        <f t="shared" si="56"/>
        <v>4.7768537075057647E-2</v>
      </c>
      <c r="AZ130" s="24">
        <f t="shared" si="57"/>
        <v>2.6364033458183618E-2</v>
      </c>
      <c r="BA130" s="24"/>
      <c r="BB130" s="24">
        <f t="shared" si="58"/>
        <v>2.430612621636199</v>
      </c>
      <c r="BC130" s="24">
        <f t="shared" si="59"/>
        <v>5.3996137970682501</v>
      </c>
      <c r="BD130" s="24">
        <f t="shared" si="60"/>
        <v>145.54282512450067</v>
      </c>
      <c r="BE130" s="24">
        <f t="shared" si="61"/>
        <v>480.50402245336505</v>
      </c>
      <c r="BF130" s="24">
        <f t="shared" si="62"/>
        <v>4.7806181717365573E-2</v>
      </c>
      <c r="BG130" s="25">
        <f t="shared" si="63"/>
        <v>2.6945540889481683E-2</v>
      </c>
    </row>
    <row r="131" spans="1:59" x14ac:dyDescent="0.35">
      <c r="A131" s="7">
        <v>44019</v>
      </c>
      <c r="B131" s="3">
        <v>129</v>
      </c>
      <c r="C131" s="4">
        <v>150.01</v>
      </c>
      <c r="D131" s="8">
        <v>493.16</v>
      </c>
      <c r="F131" s="5"/>
      <c r="G131" s="4">
        <f t="shared" si="64"/>
        <v>141.27456463417778</v>
      </c>
      <c r="H131" s="4">
        <f t="shared" si="65"/>
        <v>468.46267229277879</v>
      </c>
      <c r="I131" s="24">
        <f t="shared" si="66"/>
        <v>5.8232353615240401E-2</v>
      </c>
      <c r="J131" s="24">
        <f t="shared" si="67"/>
        <v>5.007974634443433E-2</v>
      </c>
      <c r="K131" s="3"/>
      <c r="L131" s="4">
        <f t="shared" si="68"/>
        <v>145.97854534143988</v>
      </c>
      <c r="M131" s="4">
        <f t="shared" si="69"/>
        <v>479.74326120291931</v>
      </c>
      <c r="N131" s="24">
        <f t="shared" si="70"/>
        <v>2.6874572752217239E-2</v>
      </c>
      <c r="O131" s="24">
        <f t="shared" si="71"/>
        <v>2.7205650898452248E-2</v>
      </c>
      <c r="P131" s="3"/>
      <c r="Q131" s="4">
        <f t="shared" si="72"/>
        <v>148.95488500114578</v>
      </c>
      <c r="R131" s="4">
        <f t="shared" si="73"/>
        <v>486.32776346251876</v>
      </c>
      <c r="S131" s="24">
        <f t="shared" si="74"/>
        <v>7.0336310836224781E-3</v>
      </c>
      <c r="T131" s="24">
        <f t="shared" si="75"/>
        <v>1.385399573663976E-2</v>
      </c>
      <c r="U131" s="3"/>
      <c r="V131" s="4">
        <f t="shared" si="76"/>
        <v>151.1049935523759</v>
      </c>
      <c r="W131" s="4">
        <f t="shared" si="77"/>
        <v>490.51884954768173</v>
      </c>
      <c r="X131" s="24">
        <f t="shared" si="78"/>
        <v>7.2994703844804412E-3</v>
      </c>
      <c r="Y131" s="25">
        <f t="shared" si="79"/>
        <v>5.3555650343059041E-3</v>
      </c>
      <c r="Z131" s="23"/>
      <c r="AA131" s="23"/>
      <c r="AB131" s="23"/>
      <c r="AC131" s="23"/>
      <c r="AD131" s="23"/>
      <c r="AF131" s="5"/>
      <c r="AG131" s="4">
        <f t="shared" si="44"/>
        <v>2.3040961100904171</v>
      </c>
      <c r="AH131" s="4">
        <f t="shared" si="45"/>
        <v>5.3595273509220327</v>
      </c>
      <c r="AI131" s="4">
        <f t="shared" ref="AI131:AI194" si="80">AG131+Q131</f>
        <v>151.25898111123621</v>
      </c>
      <c r="AJ131" s="4">
        <f t="shared" ref="AJ131:AJ194" si="81">AH131+R131</f>
        <v>491.68729081344077</v>
      </c>
      <c r="AK131" s="24">
        <f t="shared" si="46"/>
        <v>8.3259856758630697E-3</v>
      </c>
      <c r="AL131" s="24">
        <f t="shared" si="47"/>
        <v>2.9862705543013562E-3</v>
      </c>
      <c r="AM131" s="3"/>
      <c r="AN131" s="4">
        <f t="shared" si="48"/>
        <v>3.5716075916470622</v>
      </c>
      <c r="AO131" s="4">
        <f t="shared" si="49"/>
        <v>7.9014027115193084</v>
      </c>
      <c r="AP131" s="4">
        <f t="shared" ref="AP131:AP194" si="82">AN131+Q131</f>
        <v>152.52649259279283</v>
      </c>
      <c r="AQ131" s="4">
        <f t="shared" ref="AQ131:AQ194" si="83">AO131+R131</f>
        <v>494.22916617403808</v>
      </c>
      <c r="AR131" s="24">
        <f t="shared" si="50"/>
        <v>1.6775498918691047E-2</v>
      </c>
      <c r="AS131" s="24">
        <f t="shared" si="51"/>
        <v>2.1679904575352005E-3</v>
      </c>
      <c r="AT131" s="3"/>
      <c r="AU131" s="24">
        <f t="shared" si="52"/>
        <v>4.4801501410539641</v>
      </c>
      <c r="AV131" s="24">
        <f t="shared" si="53"/>
        <v>7.9014027115193084</v>
      </c>
      <c r="AW131" s="24">
        <f t="shared" si="54"/>
        <v>153.43503514219975</v>
      </c>
      <c r="AX131" s="24">
        <f t="shared" si="55"/>
        <v>494.22916617403808</v>
      </c>
      <c r="AY131" s="24">
        <f t="shared" si="56"/>
        <v>2.2832045478299853E-2</v>
      </c>
      <c r="AZ131" s="24">
        <f t="shared" si="57"/>
        <v>2.1679904575352005E-3</v>
      </c>
      <c r="BA131" s="24"/>
      <c r="BB131" s="24">
        <f t="shared" si="58"/>
        <v>5.1602605229522815</v>
      </c>
      <c r="BC131" s="24">
        <f t="shared" si="59"/>
        <v>10.058606604391208</v>
      </c>
      <c r="BD131" s="24">
        <f t="shared" si="60"/>
        <v>154.11514552409807</v>
      </c>
      <c r="BE131" s="24">
        <f t="shared" si="61"/>
        <v>496.38637006690999</v>
      </c>
      <c r="BF131" s="24">
        <f t="shared" si="62"/>
        <v>2.7365812439824527E-2</v>
      </c>
      <c r="BG131" s="25">
        <f t="shared" si="63"/>
        <v>6.5422379489617254E-3</v>
      </c>
    </row>
    <row r="132" spans="1:59" x14ac:dyDescent="0.35">
      <c r="A132" s="7">
        <v>44020</v>
      </c>
      <c r="B132" s="3">
        <v>130</v>
      </c>
      <c r="C132" s="4">
        <v>154.06</v>
      </c>
      <c r="D132" s="8">
        <v>502.78</v>
      </c>
      <c r="F132" s="5"/>
      <c r="G132" s="4">
        <f t="shared" si="64"/>
        <v>143.02165170734224</v>
      </c>
      <c r="H132" s="4">
        <f t="shared" si="65"/>
        <v>473.40213783422308</v>
      </c>
      <c r="I132" s="24">
        <f t="shared" si="66"/>
        <v>7.1649670859780329E-2</v>
      </c>
      <c r="J132" s="24">
        <f t="shared" si="67"/>
        <v>5.8430848812158181E-2</v>
      </c>
      <c r="K132" s="3"/>
      <c r="L132" s="4">
        <f t="shared" si="68"/>
        <v>147.59112720486394</v>
      </c>
      <c r="M132" s="4">
        <f t="shared" si="69"/>
        <v>485.10995672175159</v>
      </c>
      <c r="N132" s="24">
        <f t="shared" si="70"/>
        <v>4.1989308030222411E-2</v>
      </c>
      <c r="O132" s="24">
        <f t="shared" si="71"/>
        <v>3.5144682123887959E-2</v>
      </c>
      <c r="P132" s="3"/>
      <c r="Q132" s="4">
        <f t="shared" si="72"/>
        <v>149.5879540004583</v>
      </c>
      <c r="R132" s="4">
        <f t="shared" si="73"/>
        <v>490.42710538500751</v>
      </c>
      <c r="S132" s="24">
        <f t="shared" si="74"/>
        <v>2.9027950146317705E-2</v>
      </c>
      <c r="T132" s="24">
        <f t="shared" si="75"/>
        <v>2.4569184563810145E-2</v>
      </c>
      <c r="U132" s="3"/>
      <c r="V132" s="4">
        <f t="shared" si="76"/>
        <v>150.22899871047517</v>
      </c>
      <c r="W132" s="4">
        <f t="shared" si="77"/>
        <v>492.63176990953633</v>
      </c>
      <c r="X132" s="24">
        <f t="shared" si="78"/>
        <v>2.486694333068178E-2</v>
      </c>
      <c r="Y132" s="25">
        <f t="shared" si="79"/>
        <v>2.0184235829714074E-2</v>
      </c>
      <c r="Z132" s="23"/>
      <c r="AA132" s="23"/>
      <c r="AB132" s="23"/>
      <c r="AC132" s="23"/>
      <c r="AD132" s="23"/>
      <c r="AF132" s="5"/>
      <c r="AG132" s="4">
        <f t="shared" ref="AG132:AG195" si="84">0.2*(Q132-Q131)+(1-0.2)*AG131</f>
        <v>1.9698906879348366</v>
      </c>
      <c r="AH132" s="4">
        <f t="shared" ref="AH132:AH195" si="85">0.2*(R132-R131)+(1-0.2)*AH131</f>
        <v>5.1074902652353762</v>
      </c>
      <c r="AI132" s="4">
        <f t="shared" si="80"/>
        <v>151.55784468839315</v>
      </c>
      <c r="AJ132" s="4">
        <f t="shared" si="81"/>
        <v>495.53459565024286</v>
      </c>
      <c r="AK132" s="24">
        <f t="shared" ref="AK132:AK195" si="86">ABS(C132-AI132)/C132</f>
        <v>1.6241433932278695E-2</v>
      </c>
      <c r="AL132" s="24">
        <f t="shared" ref="AL132:AL195" si="87">ABS(D132-AJ132)/D132</f>
        <v>1.441068528930568E-2</v>
      </c>
      <c r="AM132" s="3"/>
      <c r="AN132" s="4">
        <f t="shared" ref="AN132:AN195" si="88">0.4*(Q132-Q131)+(1-0.4)*AN131</f>
        <v>2.3961921547132428</v>
      </c>
      <c r="AO132" s="4">
        <f t="shared" ref="AO132:AO195" si="89">0.4*(R132-R131)+(1-0.4)*AO131</f>
        <v>6.3805783959070839</v>
      </c>
      <c r="AP132" s="4">
        <f t="shared" si="82"/>
        <v>151.98414615517154</v>
      </c>
      <c r="AQ132" s="4">
        <f t="shared" si="83"/>
        <v>496.8076837809146</v>
      </c>
      <c r="AR132" s="24">
        <f t="shared" ref="AR132:AR195" si="90">ABS(C132-AP132)/C132</f>
        <v>1.347432068563195E-2</v>
      </c>
      <c r="AS132" s="24">
        <f t="shared" ref="AS132:AS195" si="91">ABS(D132-AQ132)/D132</f>
        <v>1.1878587491716799E-2</v>
      </c>
      <c r="AT132" s="3"/>
      <c r="AU132" s="24">
        <f t="shared" ref="AU132:AU195" si="92">0.6*(Q132-Q131)+(1-0.6)*AU131</f>
        <v>2.1719014560090937</v>
      </c>
      <c r="AV132" s="24">
        <f t="shared" ref="AV132:AV195" si="93">0.4*(R132-R131)+(1-0.4)*AV131</f>
        <v>6.3805783959070839</v>
      </c>
      <c r="AW132" s="24">
        <f t="shared" ref="AW132:AW195" si="94">AU132+Q132</f>
        <v>151.75985545646739</v>
      </c>
      <c r="AX132" s="24">
        <f t="shared" ref="AX132:AX195" si="95">AV132+R132</f>
        <v>496.8076837809146</v>
      </c>
      <c r="AY132" s="24">
        <f t="shared" ref="AY132:AY195" si="96">ABS(C132-AW132)/C132</f>
        <v>1.493018657362463E-2</v>
      </c>
      <c r="AZ132" s="24">
        <f t="shared" ref="AZ132:AZ195" si="97">ABS(D132-AX132)/D132</f>
        <v>1.1878587491716799E-2</v>
      </c>
      <c r="BA132" s="24"/>
      <c r="BB132" s="24">
        <f t="shared" ref="BB132:BB195" si="98">0.8*(Q132-Q131)+(1-0.8)*BB131</f>
        <v>1.5385073040404667</v>
      </c>
      <c r="BC132" s="24">
        <f t="shared" ref="BC132:BC195" si="99">0.8*(R132-R131)+(1-0.8)*BC131</f>
        <v>5.2911948588692397</v>
      </c>
      <c r="BD132" s="24">
        <f t="shared" ref="BD132:BD195" si="100">BB132+Q132</f>
        <v>151.12646130449878</v>
      </c>
      <c r="BE132" s="24">
        <f t="shared" ref="BE132:BE195" si="101">BC132+R132</f>
        <v>495.71830024387674</v>
      </c>
      <c r="BF132" s="24">
        <f t="shared" ref="BF132:BF195" si="102">ABS(C132-BD132)/C132</f>
        <v>1.9041533788791552E-2</v>
      </c>
      <c r="BG132" s="25">
        <f t="shared" ref="BG132:BG195" si="103">ABS(D132-BE132)/D132</f>
        <v>1.4045307601979459E-2</v>
      </c>
    </row>
    <row r="133" spans="1:59" x14ac:dyDescent="0.35">
      <c r="A133" s="7">
        <v>44021</v>
      </c>
      <c r="B133" s="3">
        <v>131</v>
      </c>
      <c r="C133" s="4">
        <v>159.13</v>
      </c>
      <c r="D133" s="8">
        <v>507.76</v>
      </c>
      <c r="F133" s="5"/>
      <c r="G133" s="4">
        <f t="shared" ref="G133:G196" si="104">0.2*C132+(1-0.2)*G132</f>
        <v>145.2293213658738</v>
      </c>
      <c r="H133" s="4">
        <f t="shared" ref="H133:H196" si="105">0.2*D132+(1-0.2)*H132</f>
        <v>479.2777102673785</v>
      </c>
      <c r="I133" s="24">
        <f t="shared" ref="I133:I196" si="106">ABS(C133-G133)/C133</f>
        <v>8.7354230089399826E-2</v>
      </c>
      <c r="J133" s="24">
        <f t="shared" ref="J133:J196" si="107">ABS(D133-H133)/D133</f>
        <v>5.6094000576298833E-2</v>
      </c>
      <c r="K133" s="3"/>
      <c r="L133" s="4">
        <f t="shared" ref="L133:L196" si="108">0.4*C132+(1-0.4)*L132</f>
        <v>150.17867632291836</v>
      </c>
      <c r="M133" s="4">
        <f t="shared" ref="M133:M196" si="109">0.4*D132+(1-0.4)*M132</f>
        <v>492.17797403305099</v>
      </c>
      <c r="N133" s="24">
        <f t="shared" ref="N133:N196" si="110">ABS(C133-L133)/C133</f>
        <v>5.6251641281226873E-2</v>
      </c>
      <c r="O133" s="24">
        <f t="shared" ref="O133:O196" si="111">ABS(D133-M133)/D133</f>
        <v>3.0687777625155593E-2</v>
      </c>
      <c r="P133" s="3"/>
      <c r="Q133" s="4">
        <f t="shared" ref="Q133:Q196" si="112">0.6*C132+(1-0.6)*Q132</f>
        <v>152.2711816001833</v>
      </c>
      <c r="R133" s="4">
        <f t="shared" ref="R133:R196" si="113">0.6*D132+(1-0.6)*R132</f>
        <v>497.83884215400298</v>
      </c>
      <c r="S133" s="24">
        <f t="shared" ref="S133:S196" si="114">ABS(C133-Q133)/C133</f>
        <v>4.3101982026121401E-2</v>
      </c>
      <c r="T133" s="24">
        <f t="shared" ref="T133:T196" si="115">ABS(D133-R133)/D133</f>
        <v>1.9539069335900851E-2</v>
      </c>
      <c r="U133" s="3"/>
      <c r="V133" s="4">
        <f t="shared" ref="V133:V196" si="116">0.8*C132+(1-0.8)*V132</f>
        <v>153.29379974209502</v>
      </c>
      <c r="W133" s="4">
        <f t="shared" ref="W133:W196" si="117">0.8*D132+(1-0.8)*W132</f>
        <v>500.75035398190721</v>
      </c>
      <c r="X133" s="24">
        <f t="shared" ref="X133:X196" si="118">ABS(C133-V133)/C133</f>
        <v>3.6675675597970074E-2</v>
      </c>
      <c r="Y133" s="25">
        <f t="shared" ref="Y133:Y196" si="119">ABS(D133-W133)/D133</f>
        <v>1.380503784877261E-2</v>
      </c>
      <c r="Z133" s="23"/>
      <c r="AA133" s="23"/>
      <c r="AB133" s="23"/>
      <c r="AC133" s="23"/>
      <c r="AD133" s="23"/>
      <c r="AF133" s="5"/>
      <c r="AG133" s="4">
        <f t="shared" si="84"/>
        <v>2.1125580702928692</v>
      </c>
      <c r="AH133" s="4">
        <f t="shared" si="85"/>
        <v>5.5683395659873947</v>
      </c>
      <c r="AI133" s="4">
        <f t="shared" si="80"/>
        <v>154.38373967047616</v>
      </c>
      <c r="AJ133" s="4">
        <f t="shared" si="81"/>
        <v>503.40718171999038</v>
      </c>
      <c r="AK133" s="24">
        <f t="shared" si="86"/>
        <v>2.9826307607137784E-2</v>
      </c>
      <c r="AL133" s="24">
        <f t="shared" si="87"/>
        <v>8.5725899637813432E-3</v>
      </c>
      <c r="AM133" s="3"/>
      <c r="AN133" s="4">
        <f t="shared" si="88"/>
        <v>2.5110063327179457</v>
      </c>
      <c r="AO133" s="4">
        <f t="shared" si="89"/>
        <v>6.7930417451424372</v>
      </c>
      <c r="AP133" s="4">
        <f t="shared" si="82"/>
        <v>154.78218793290125</v>
      </c>
      <c r="AQ133" s="4">
        <f t="shared" si="83"/>
        <v>504.63188389914541</v>
      </c>
      <c r="AR133" s="24">
        <f t="shared" si="90"/>
        <v>2.7322390919994621E-2</v>
      </c>
      <c r="AS133" s="24">
        <f t="shared" si="91"/>
        <v>6.1606193887950682E-3</v>
      </c>
      <c r="AT133" s="3"/>
      <c r="AU133" s="24">
        <f t="shared" si="92"/>
        <v>2.4786971422386381</v>
      </c>
      <c r="AV133" s="24">
        <f t="shared" si="93"/>
        <v>6.7930417451424372</v>
      </c>
      <c r="AW133" s="24">
        <f t="shared" si="94"/>
        <v>154.74987874242194</v>
      </c>
      <c r="AX133" s="24">
        <f t="shared" si="95"/>
        <v>504.63188389914541</v>
      </c>
      <c r="AY133" s="24">
        <f t="shared" si="96"/>
        <v>2.7525427371193702E-2</v>
      </c>
      <c r="AZ133" s="24">
        <f t="shared" si="97"/>
        <v>6.1606193887950682E-3</v>
      </c>
      <c r="BA133" s="24"/>
      <c r="BB133" s="24">
        <f t="shared" si="98"/>
        <v>2.4542835405880941</v>
      </c>
      <c r="BC133" s="24">
        <f t="shared" si="99"/>
        <v>6.987628386970222</v>
      </c>
      <c r="BD133" s="24">
        <f t="shared" si="100"/>
        <v>154.72546514077141</v>
      </c>
      <c r="BE133" s="24">
        <f t="shared" si="101"/>
        <v>504.82647054097322</v>
      </c>
      <c r="BF133" s="24">
        <f t="shared" si="102"/>
        <v>2.7678846598558352E-2</v>
      </c>
      <c r="BG133" s="25">
        <f t="shared" si="103"/>
        <v>5.7773937667929187E-3</v>
      </c>
    </row>
    <row r="134" spans="1:59" x14ac:dyDescent="0.35">
      <c r="A134" s="7">
        <v>44022</v>
      </c>
      <c r="B134" s="3">
        <v>132</v>
      </c>
      <c r="C134" s="4">
        <v>160</v>
      </c>
      <c r="D134" s="8">
        <v>548.73</v>
      </c>
      <c r="F134" s="5"/>
      <c r="G134" s="4">
        <f t="shared" si="104"/>
        <v>148.00945709269905</v>
      </c>
      <c r="H134" s="4">
        <f t="shared" si="105"/>
        <v>484.97416821390283</v>
      </c>
      <c r="I134" s="24">
        <f t="shared" si="106"/>
        <v>7.4940893170630934E-2</v>
      </c>
      <c r="J134" s="24">
        <f t="shared" si="107"/>
        <v>0.11618798277130317</v>
      </c>
      <c r="K134" s="3"/>
      <c r="L134" s="4">
        <f t="shared" si="108"/>
        <v>153.75920579375102</v>
      </c>
      <c r="M134" s="4">
        <f t="shared" si="109"/>
        <v>498.41078441983063</v>
      </c>
      <c r="N134" s="24">
        <f t="shared" si="110"/>
        <v>3.9004963789056116E-2</v>
      </c>
      <c r="O134" s="24">
        <f t="shared" si="111"/>
        <v>9.1701229348075342E-2</v>
      </c>
      <c r="P134" s="3"/>
      <c r="Q134" s="4">
        <f t="shared" si="112"/>
        <v>156.38647264007332</v>
      </c>
      <c r="R134" s="4">
        <f t="shared" si="113"/>
        <v>503.79153686160123</v>
      </c>
      <c r="S134" s="24">
        <f t="shared" si="114"/>
        <v>2.2584545999541739E-2</v>
      </c>
      <c r="T134" s="24">
        <f t="shared" si="115"/>
        <v>8.1895400540154151E-2</v>
      </c>
      <c r="U134" s="3"/>
      <c r="V134" s="4">
        <f t="shared" si="116"/>
        <v>157.96275994841901</v>
      </c>
      <c r="W134" s="4">
        <f t="shared" si="117"/>
        <v>506.35807079638141</v>
      </c>
      <c r="X134" s="24">
        <f t="shared" si="118"/>
        <v>1.2732750322381215E-2</v>
      </c>
      <c r="Y134" s="25">
        <f t="shared" si="119"/>
        <v>7.7218175065366587E-2</v>
      </c>
      <c r="Z134" s="23"/>
      <c r="AA134" s="23"/>
      <c r="AB134" s="23"/>
      <c r="AC134" s="23"/>
      <c r="AD134" s="23"/>
      <c r="AF134" s="5"/>
      <c r="AG134" s="4">
        <f t="shared" si="84"/>
        <v>2.5131046642123005</v>
      </c>
      <c r="AH134" s="4">
        <f t="shared" si="85"/>
        <v>5.6452105943095665</v>
      </c>
      <c r="AI134" s="4">
        <f t="shared" si="80"/>
        <v>158.89957730428563</v>
      </c>
      <c r="AJ134" s="4">
        <f t="shared" si="81"/>
        <v>509.43674745591079</v>
      </c>
      <c r="AK134" s="24">
        <f t="shared" si="86"/>
        <v>6.8776418482148216E-3</v>
      </c>
      <c r="AL134" s="24">
        <f t="shared" si="87"/>
        <v>7.1607625870809377E-2</v>
      </c>
      <c r="AM134" s="3"/>
      <c r="AN134" s="4">
        <f t="shared" si="88"/>
        <v>3.1527202155867773</v>
      </c>
      <c r="AO134" s="4">
        <f t="shared" si="89"/>
        <v>6.4569029301247642</v>
      </c>
      <c r="AP134" s="4">
        <f t="shared" si="82"/>
        <v>159.5391928556601</v>
      </c>
      <c r="AQ134" s="4">
        <f t="shared" si="83"/>
        <v>510.24843979172601</v>
      </c>
      <c r="AR134" s="24">
        <f t="shared" si="90"/>
        <v>2.8800446521243472E-3</v>
      </c>
      <c r="AS134" s="24">
        <f t="shared" si="91"/>
        <v>7.0128405970648594E-2</v>
      </c>
      <c r="AT134" s="3"/>
      <c r="AU134" s="24">
        <f t="shared" si="92"/>
        <v>3.4606534808294702</v>
      </c>
      <c r="AV134" s="24">
        <f t="shared" si="93"/>
        <v>6.4569029301247642</v>
      </c>
      <c r="AW134" s="24">
        <f t="shared" si="94"/>
        <v>159.8471261209028</v>
      </c>
      <c r="AX134" s="24">
        <f t="shared" si="95"/>
        <v>510.24843979172601</v>
      </c>
      <c r="AY134" s="24">
        <f t="shared" si="96"/>
        <v>9.554617443574998E-4</v>
      </c>
      <c r="AZ134" s="24">
        <f t="shared" si="97"/>
        <v>7.0128405970648594E-2</v>
      </c>
      <c r="BA134" s="24"/>
      <c r="BB134" s="24">
        <f t="shared" si="98"/>
        <v>3.7830895400296387</v>
      </c>
      <c r="BC134" s="24">
        <f t="shared" si="99"/>
        <v>6.1596814434726479</v>
      </c>
      <c r="BD134" s="24">
        <f t="shared" si="100"/>
        <v>160.16956218010296</v>
      </c>
      <c r="BE134" s="24">
        <f t="shared" si="101"/>
        <v>509.95121830507389</v>
      </c>
      <c r="BF134" s="24">
        <f t="shared" si="102"/>
        <v>1.0597636256434839E-3</v>
      </c>
      <c r="BG134" s="25">
        <f t="shared" si="103"/>
        <v>7.0670059400663579E-2</v>
      </c>
    </row>
    <row r="135" spans="1:59" x14ac:dyDescent="0.35">
      <c r="A135" s="7">
        <v>44025</v>
      </c>
      <c r="B135" s="3">
        <v>133</v>
      </c>
      <c r="C135" s="4">
        <v>155.19999999999999</v>
      </c>
      <c r="D135" s="8">
        <v>525.5</v>
      </c>
      <c r="F135" s="5"/>
      <c r="G135" s="4">
        <f t="shared" si="104"/>
        <v>150.40756567415923</v>
      </c>
      <c r="H135" s="4">
        <f t="shared" si="105"/>
        <v>497.72533457112229</v>
      </c>
      <c r="I135" s="24">
        <f t="shared" si="106"/>
        <v>3.0879087151035819E-2</v>
      </c>
      <c r="J135" s="24">
        <f t="shared" si="107"/>
        <v>5.2853787685780612E-2</v>
      </c>
      <c r="K135" s="3"/>
      <c r="L135" s="4">
        <f t="shared" si="108"/>
        <v>156.25552347625063</v>
      </c>
      <c r="M135" s="4">
        <f t="shared" si="109"/>
        <v>518.53847065189836</v>
      </c>
      <c r="N135" s="24">
        <f t="shared" si="110"/>
        <v>6.8010533263572273E-3</v>
      </c>
      <c r="O135" s="24">
        <f t="shared" si="111"/>
        <v>1.3247439292296166E-2</v>
      </c>
      <c r="P135" s="3"/>
      <c r="Q135" s="4">
        <f t="shared" si="112"/>
        <v>158.55458905602933</v>
      </c>
      <c r="R135" s="4">
        <f t="shared" si="113"/>
        <v>530.75461474464055</v>
      </c>
      <c r="S135" s="24">
        <f t="shared" si="114"/>
        <v>2.1614620206374616E-2</v>
      </c>
      <c r="T135" s="24">
        <f t="shared" si="115"/>
        <v>9.9992668784786836E-3</v>
      </c>
      <c r="U135" s="3"/>
      <c r="V135" s="4">
        <f t="shared" si="116"/>
        <v>159.59255198968378</v>
      </c>
      <c r="W135" s="4">
        <f t="shared" si="117"/>
        <v>540.25561415927632</v>
      </c>
      <c r="X135" s="24">
        <f t="shared" si="118"/>
        <v>2.8302525706725489E-2</v>
      </c>
      <c r="Y135" s="25">
        <f t="shared" si="119"/>
        <v>2.8079189646577202E-2</v>
      </c>
      <c r="Z135" s="23"/>
      <c r="AA135" s="23"/>
      <c r="AB135" s="23"/>
      <c r="AC135" s="23"/>
      <c r="AD135" s="23"/>
      <c r="AF135" s="5"/>
      <c r="AG135" s="4">
        <f t="shared" si="84"/>
        <v>2.444107014561042</v>
      </c>
      <c r="AH135" s="4">
        <f t="shared" si="85"/>
        <v>9.9087840520555162</v>
      </c>
      <c r="AI135" s="4">
        <f t="shared" si="80"/>
        <v>160.99869607059037</v>
      </c>
      <c r="AJ135" s="4">
        <f t="shared" si="81"/>
        <v>540.66339879669601</v>
      </c>
      <c r="AK135" s="24">
        <f t="shared" si="86"/>
        <v>3.7362732413597818E-2</v>
      </c>
      <c r="AL135" s="24">
        <f t="shared" si="87"/>
        <v>2.885518324775645E-2</v>
      </c>
      <c r="AM135" s="3"/>
      <c r="AN135" s="4">
        <f t="shared" si="88"/>
        <v>2.7588786957344693</v>
      </c>
      <c r="AO135" s="4">
        <f t="shared" si="89"/>
        <v>14.659372911290586</v>
      </c>
      <c r="AP135" s="4">
        <f t="shared" si="82"/>
        <v>161.3134677517638</v>
      </c>
      <c r="AQ135" s="4">
        <f t="shared" si="83"/>
        <v>545.41398765593112</v>
      </c>
      <c r="AR135" s="24">
        <f t="shared" si="90"/>
        <v>3.9390900462395663E-2</v>
      </c>
      <c r="AS135" s="24">
        <f t="shared" si="91"/>
        <v>3.7895314283408414E-2</v>
      </c>
      <c r="AT135" s="3"/>
      <c r="AU135" s="24">
        <f t="shared" si="92"/>
        <v>2.6851312419053923</v>
      </c>
      <c r="AV135" s="24">
        <f t="shared" si="93"/>
        <v>14.659372911290586</v>
      </c>
      <c r="AW135" s="24">
        <f t="shared" si="94"/>
        <v>161.23972029793472</v>
      </c>
      <c r="AX135" s="24">
        <f t="shared" si="95"/>
        <v>545.41398765593112</v>
      </c>
      <c r="AY135" s="24">
        <f t="shared" si="96"/>
        <v>3.8915723569167116E-2</v>
      </c>
      <c r="AZ135" s="24">
        <f t="shared" si="97"/>
        <v>3.7895314283408414E-2</v>
      </c>
      <c r="BA135" s="24"/>
      <c r="BB135" s="24">
        <f t="shared" si="98"/>
        <v>2.4911110407707331</v>
      </c>
      <c r="BC135" s="24">
        <f t="shared" si="99"/>
        <v>22.802398595125986</v>
      </c>
      <c r="BD135" s="24">
        <f t="shared" si="100"/>
        <v>161.04570009680006</v>
      </c>
      <c r="BE135" s="24">
        <f t="shared" si="101"/>
        <v>553.55701333976651</v>
      </c>
      <c r="BF135" s="24">
        <f t="shared" si="102"/>
        <v>3.7665593407216966E-2</v>
      </c>
      <c r="BG135" s="25">
        <f t="shared" si="103"/>
        <v>5.3391081521915344E-2</v>
      </c>
    </row>
    <row r="136" spans="1:59" x14ac:dyDescent="0.35">
      <c r="A136" s="7">
        <v>44026</v>
      </c>
      <c r="B136" s="3">
        <v>134</v>
      </c>
      <c r="C136" s="4">
        <v>154.19999999999999</v>
      </c>
      <c r="D136" s="8">
        <v>524.88</v>
      </c>
      <c r="F136" s="5"/>
      <c r="G136" s="4">
        <f t="shared" si="104"/>
        <v>151.3660525393274</v>
      </c>
      <c r="H136" s="4">
        <f t="shared" si="105"/>
        <v>503.28026765689788</v>
      </c>
      <c r="I136" s="24">
        <f t="shared" si="106"/>
        <v>1.8378388201508368E-2</v>
      </c>
      <c r="J136" s="24">
        <f t="shared" si="107"/>
        <v>4.1151753435265427E-2</v>
      </c>
      <c r="K136" s="3"/>
      <c r="L136" s="4">
        <f t="shared" si="108"/>
        <v>155.83331408575037</v>
      </c>
      <c r="M136" s="4">
        <f t="shared" si="109"/>
        <v>521.323082391139</v>
      </c>
      <c r="N136" s="24">
        <f t="shared" si="110"/>
        <v>1.0592179544425324E-2</v>
      </c>
      <c r="O136" s="24">
        <f t="shared" si="111"/>
        <v>6.7766301037589533E-3</v>
      </c>
      <c r="P136" s="3"/>
      <c r="Q136" s="4">
        <f t="shared" si="112"/>
        <v>156.54183562241172</v>
      </c>
      <c r="R136" s="4">
        <f t="shared" si="113"/>
        <v>527.60184589785626</v>
      </c>
      <c r="S136" s="24">
        <f t="shared" si="114"/>
        <v>1.518700144235886E-2</v>
      </c>
      <c r="T136" s="24">
        <f t="shared" si="115"/>
        <v>5.1856536691363159E-3</v>
      </c>
      <c r="U136" s="3"/>
      <c r="V136" s="4">
        <f t="shared" si="116"/>
        <v>156.07851039793675</v>
      </c>
      <c r="W136" s="4">
        <f t="shared" si="117"/>
        <v>528.45112283185529</v>
      </c>
      <c r="X136" s="24">
        <f t="shared" si="118"/>
        <v>1.2182298300497827E-2</v>
      </c>
      <c r="Y136" s="25">
        <f t="shared" si="119"/>
        <v>6.8036938573679531E-3</v>
      </c>
      <c r="Z136" s="23"/>
      <c r="AA136" s="23"/>
      <c r="AB136" s="23"/>
      <c r="AC136" s="23"/>
      <c r="AD136" s="23"/>
      <c r="AF136" s="5"/>
      <c r="AG136" s="4">
        <f t="shared" si="84"/>
        <v>1.5527349249253128</v>
      </c>
      <c r="AH136" s="4">
        <f t="shared" si="85"/>
        <v>7.2964734722875573</v>
      </c>
      <c r="AI136" s="4">
        <f t="shared" si="80"/>
        <v>158.09457054733704</v>
      </c>
      <c r="AJ136" s="4">
        <f t="shared" si="81"/>
        <v>534.89831937014378</v>
      </c>
      <c r="AK136" s="24">
        <f t="shared" si="86"/>
        <v>2.5256618335519156E-2</v>
      </c>
      <c r="AL136" s="24">
        <f t="shared" si="87"/>
        <v>1.9086875800456839E-2</v>
      </c>
      <c r="AM136" s="3"/>
      <c r="AN136" s="4">
        <f t="shared" si="88"/>
        <v>0.85022584399363976</v>
      </c>
      <c r="AO136" s="4">
        <f t="shared" si="89"/>
        <v>7.534516208060638</v>
      </c>
      <c r="AP136" s="4">
        <f t="shared" si="82"/>
        <v>157.39206146640535</v>
      </c>
      <c r="AQ136" s="4">
        <f t="shared" si="83"/>
        <v>535.13636210591687</v>
      </c>
      <c r="AR136" s="24">
        <f t="shared" si="90"/>
        <v>2.0700787719879141E-2</v>
      </c>
      <c r="AS136" s="24">
        <f t="shared" si="91"/>
        <v>1.9540394196610422E-2</v>
      </c>
      <c r="AT136" s="3"/>
      <c r="AU136" s="24">
        <f t="shared" si="92"/>
        <v>-0.13359956340840551</v>
      </c>
      <c r="AV136" s="24">
        <f t="shared" si="93"/>
        <v>7.534516208060638</v>
      </c>
      <c r="AW136" s="24">
        <f t="shared" si="94"/>
        <v>156.40823605900331</v>
      </c>
      <c r="AX136" s="24">
        <f t="shared" si="95"/>
        <v>535.13636210591687</v>
      </c>
      <c r="AY136" s="24">
        <f t="shared" si="96"/>
        <v>1.4320597010397706E-2</v>
      </c>
      <c r="AZ136" s="24">
        <f t="shared" si="97"/>
        <v>1.9540394196610422E-2</v>
      </c>
      <c r="BA136" s="24"/>
      <c r="BB136" s="24">
        <f t="shared" si="98"/>
        <v>-1.1119805387399369</v>
      </c>
      <c r="BC136" s="24">
        <f t="shared" si="99"/>
        <v>2.0382646415977685</v>
      </c>
      <c r="BD136" s="24">
        <f t="shared" si="100"/>
        <v>155.42985508367178</v>
      </c>
      <c r="BE136" s="24">
        <f t="shared" si="101"/>
        <v>529.64011053945399</v>
      </c>
      <c r="BF136" s="24">
        <f t="shared" si="102"/>
        <v>7.9757139018923062E-3</v>
      </c>
      <c r="BG136" s="25">
        <f t="shared" si="103"/>
        <v>9.0689501208923752E-3</v>
      </c>
    </row>
    <row r="137" spans="1:59" x14ac:dyDescent="0.35">
      <c r="A137" s="7">
        <v>44027</v>
      </c>
      <c r="B137" s="3">
        <v>135</v>
      </c>
      <c r="C137" s="4">
        <v>150.44</v>
      </c>
      <c r="D137" s="8">
        <v>523.26</v>
      </c>
      <c r="F137" s="5"/>
      <c r="G137" s="4">
        <f t="shared" si="104"/>
        <v>151.93284203146192</v>
      </c>
      <c r="H137" s="4">
        <f t="shared" si="105"/>
        <v>507.60021412551833</v>
      </c>
      <c r="I137" s="24">
        <f t="shared" si="106"/>
        <v>9.9231722378484363E-3</v>
      </c>
      <c r="J137" s="24">
        <f t="shared" si="107"/>
        <v>2.9927351363531814E-2</v>
      </c>
      <c r="K137" s="3"/>
      <c r="L137" s="4">
        <f t="shared" si="108"/>
        <v>155.17998845145021</v>
      </c>
      <c r="M137" s="4">
        <f t="shared" si="109"/>
        <v>522.74584943468335</v>
      </c>
      <c r="N137" s="24">
        <f t="shared" si="110"/>
        <v>3.150750100671508E-2</v>
      </c>
      <c r="O137" s="24">
        <f t="shared" si="111"/>
        <v>9.8259099743271128E-4</v>
      </c>
      <c r="P137" s="3"/>
      <c r="Q137" s="4">
        <f t="shared" si="112"/>
        <v>155.13673424896467</v>
      </c>
      <c r="R137" s="4">
        <f t="shared" si="113"/>
        <v>525.96873835914255</v>
      </c>
      <c r="S137" s="24">
        <f t="shared" si="114"/>
        <v>3.1219983042838833E-2</v>
      </c>
      <c r="T137" s="24">
        <f t="shared" si="115"/>
        <v>5.1766585619817257E-3</v>
      </c>
      <c r="U137" s="3"/>
      <c r="V137" s="4">
        <f t="shared" si="116"/>
        <v>154.57570207958736</v>
      </c>
      <c r="W137" s="4">
        <f t="shared" si="117"/>
        <v>525.59422456637105</v>
      </c>
      <c r="X137" s="24">
        <f t="shared" si="118"/>
        <v>2.7490707787738374E-2</v>
      </c>
      <c r="Y137" s="25">
        <f t="shared" si="119"/>
        <v>4.4609268172057159E-3</v>
      </c>
      <c r="Z137" s="23"/>
      <c r="AA137" s="23"/>
      <c r="AB137" s="23"/>
      <c r="AC137" s="23"/>
      <c r="AD137" s="23"/>
      <c r="AF137" s="5"/>
      <c r="AG137" s="4">
        <f t="shared" si="84"/>
        <v>0.96116766525083985</v>
      </c>
      <c r="AH137" s="4">
        <f t="shared" si="85"/>
        <v>5.5105572700873031</v>
      </c>
      <c r="AI137" s="4">
        <f t="shared" si="80"/>
        <v>156.0979019142155</v>
      </c>
      <c r="AJ137" s="4">
        <f t="shared" si="81"/>
        <v>531.4792956292298</v>
      </c>
      <c r="AK137" s="24">
        <f t="shared" si="86"/>
        <v>3.7609026284335954E-2</v>
      </c>
      <c r="AL137" s="24">
        <f t="shared" si="87"/>
        <v>1.5707861539635756E-2</v>
      </c>
      <c r="AM137" s="3"/>
      <c r="AN137" s="4">
        <f t="shared" si="88"/>
        <v>-5.1905042982637317E-2</v>
      </c>
      <c r="AO137" s="4">
        <f t="shared" si="89"/>
        <v>3.8674667093508965</v>
      </c>
      <c r="AP137" s="4">
        <f t="shared" si="82"/>
        <v>155.08482920598203</v>
      </c>
      <c r="AQ137" s="4">
        <f t="shared" si="83"/>
        <v>529.83620506849343</v>
      </c>
      <c r="AR137" s="24">
        <f t="shared" si="90"/>
        <v>3.0874961486187416E-2</v>
      </c>
      <c r="AS137" s="24">
        <f t="shared" si="91"/>
        <v>1.2567758033278746E-2</v>
      </c>
      <c r="AT137" s="3"/>
      <c r="AU137" s="24">
        <f t="shared" si="92"/>
        <v>-0.89650064943159402</v>
      </c>
      <c r="AV137" s="24">
        <f t="shared" si="93"/>
        <v>3.8674667093508965</v>
      </c>
      <c r="AW137" s="24">
        <f t="shared" si="94"/>
        <v>154.24023359953307</v>
      </c>
      <c r="AX137" s="24">
        <f t="shared" si="95"/>
        <v>529.83620506849343</v>
      </c>
      <c r="AY137" s="24">
        <f t="shared" si="96"/>
        <v>2.5260792339358365E-2</v>
      </c>
      <c r="AZ137" s="24">
        <f t="shared" si="97"/>
        <v>1.2567758033278746E-2</v>
      </c>
      <c r="BA137" s="24"/>
      <c r="BB137" s="24">
        <f t="shared" si="98"/>
        <v>-1.3464772065056296</v>
      </c>
      <c r="BC137" s="24">
        <f t="shared" si="99"/>
        <v>-0.89883310265141936</v>
      </c>
      <c r="BD137" s="24">
        <f t="shared" si="100"/>
        <v>153.79025704245905</v>
      </c>
      <c r="BE137" s="24">
        <f t="shared" si="101"/>
        <v>525.0699052564911</v>
      </c>
      <c r="BF137" s="24">
        <f t="shared" si="102"/>
        <v>2.2269722430597241E-2</v>
      </c>
      <c r="BG137" s="25">
        <f t="shared" si="103"/>
        <v>3.4589023745195623E-3</v>
      </c>
    </row>
    <row r="138" spans="1:59" x14ac:dyDescent="0.35">
      <c r="A138" s="7">
        <v>44028</v>
      </c>
      <c r="B138" s="3">
        <v>136</v>
      </c>
      <c r="C138" s="4">
        <v>149.99</v>
      </c>
      <c r="D138" s="8">
        <v>527.39</v>
      </c>
      <c r="F138" s="5"/>
      <c r="G138" s="4">
        <f t="shared" si="104"/>
        <v>151.63427362516953</v>
      </c>
      <c r="H138" s="4">
        <f t="shared" si="105"/>
        <v>510.73217130041468</v>
      </c>
      <c r="I138" s="24">
        <f t="shared" si="106"/>
        <v>1.0962555004797106E-2</v>
      </c>
      <c r="J138" s="24">
        <f t="shared" si="107"/>
        <v>3.1585408710034908E-2</v>
      </c>
      <c r="K138" s="3"/>
      <c r="L138" s="4">
        <f t="shared" si="108"/>
        <v>153.28399307087011</v>
      </c>
      <c r="M138" s="4">
        <f t="shared" si="109"/>
        <v>522.95150966080996</v>
      </c>
      <c r="N138" s="24">
        <f t="shared" si="110"/>
        <v>2.1961417900327362E-2</v>
      </c>
      <c r="O138" s="24">
        <f t="shared" si="111"/>
        <v>8.415954680957214E-3</v>
      </c>
      <c r="P138" s="3"/>
      <c r="Q138" s="4">
        <f t="shared" si="112"/>
        <v>152.31869369958588</v>
      </c>
      <c r="R138" s="4">
        <f t="shared" si="113"/>
        <v>524.34349534365697</v>
      </c>
      <c r="S138" s="24">
        <f t="shared" si="114"/>
        <v>1.5525659707886321E-2</v>
      </c>
      <c r="T138" s="24">
        <f t="shared" si="115"/>
        <v>5.7765688699880887E-3</v>
      </c>
      <c r="U138" s="3"/>
      <c r="V138" s="4">
        <f t="shared" si="116"/>
        <v>151.26714041591748</v>
      </c>
      <c r="W138" s="4">
        <f t="shared" si="117"/>
        <v>523.72684491327414</v>
      </c>
      <c r="X138" s="24">
        <f t="shared" si="118"/>
        <v>8.5148370952561649E-3</v>
      </c>
      <c r="Y138" s="25">
        <f t="shared" si="119"/>
        <v>6.9458182497314155E-3</v>
      </c>
      <c r="Z138" s="23"/>
      <c r="AA138" s="23"/>
      <c r="AB138" s="23"/>
      <c r="AC138" s="23"/>
      <c r="AD138" s="23"/>
      <c r="AF138" s="5"/>
      <c r="AG138" s="4">
        <f t="shared" si="84"/>
        <v>0.20532602232491337</v>
      </c>
      <c r="AH138" s="4">
        <f t="shared" si="85"/>
        <v>4.0833972129727263</v>
      </c>
      <c r="AI138" s="4">
        <f t="shared" si="80"/>
        <v>152.5240197219108</v>
      </c>
      <c r="AJ138" s="4">
        <f t="shared" si="81"/>
        <v>528.4268925566297</v>
      </c>
      <c r="AK138" s="24">
        <f t="shared" si="86"/>
        <v>1.689459111881322E-2</v>
      </c>
      <c r="AL138" s="24">
        <f t="shared" si="87"/>
        <v>1.9660830820260326E-3</v>
      </c>
      <c r="AM138" s="3"/>
      <c r="AN138" s="4">
        <f t="shared" si="88"/>
        <v>-1.1583592455410996</v>
      </c>
      <c r="AO138" s="4">
        <f t="shared" si="89"/>
        <v>1.670382819416306</v>
      </c>
      <c r="AP138" s="4">
        <f t="shared" si="82"/>
        <v>151.16033445404477</v>
      </c>
      <c r="AQ138" s="4">
        <f t="shared" si="83"/>
        <v>526.01387816307329</v>
      </c>
      <c r="AR138" s="24">
        <f t="shared" si="90"/>
        <v>7.8027498769568842E-3</v>
      </c>
      <c r="AS138" s="24">
        <f t="shared" si="91"/>
        <v>2.6093058968253095E-3</v>
      </c>
      <c r="AT138" s="3"/>
      <c r="AU138" s="24">
        <f t="shared" si="92"/>
        <v>-2.0494245893999135</v>
      </c>
      <c r="AV138" s="24">
        <f t="shared" si="93"/>
        <v>1.670382819416306</v>
      </c>
      <c r="AW138" s="24">
        <f t="shared" si="94"/>
        <v>150.26926911018597</v>
      </c>
      <c r="AX138" s="24">
        <f t="shared" si="95"/>
        <v>526.01387816307329</v>
      </c>
      <c r="AY138" s="24">
        <f t="shared" si="96"/>
        <v>1.8619181957861494E-3</v>
      </c>
      <c r="AZ138" s="24">
        <f t="shared" si="97"/>
        <v>2.6093058968253095E-3</v>
      </c>
      <c r="BA138" s="24"/>
      <c r="BB138" s="24">
        <f t="shared" si="98"/>
        <v>-2.5237278808041603</v>
      </c>
      <c r="BC138" s="24">
        <f t="shared" si="99"/>
        <v>-1.479961032918748</v>
      </c>
      <c r="BD138" s="24">
        <f t="shared" si="100"/>
        <v>149.79496581878172</v>
      </c>
      <c r="BE138" s="24">
        <f t="shared" si="101"/>
        <v>522.86353431073826</v>
      </c>
      <c r="BF138" s="24">
        <f t="shared" si="102"/>
        <v>1.3003145624260941E-3</v>
      </c>
      <c r="BG138" s="25">
        <f t="shared" si="103"/>
        <v>8.5827673813719009E-3</v>
      </c>
    </row>
    <row r="139" spans="1:59" x14ac:dyDescent="0.35">
      <c r="A139" s="7">
        <v>44029</v>
      </c>
      <c r="B139" s="3">
        <v>137</v>
      </c>
      <c r="C139" s="4">
        <v>148.1</v>
      </c>
      <c r="D139" s="8">
        <v>492.99</v>
      </c>
      <c r="F139" s="5"/>
      <c r="G139" s="4">
        <f t="shared" si="104"/>
        <v>151.30541890013563</v>
      </c>
      <c r="H139" s="4">
        <f t="shared" si="105"/>
        <v>514.06373704033172</v>
      </c>
      <c r="I139" s="24">
        <f t="shared" si="106"/>
        <v>2.1643611749734237E-2</v>
      </c>
      <c r="J139" s="24">
        <f t="shared" si="107"/>
        <v>4.2746783992234541E-2</v>
      </c>
      <c r="K139" s="3"/>
      <c r="L139" s="4">
        <f t="shared" si="108"/>
        <v>151.96639584252208</v>
      </c>
      <c r="M139" s="4">
        <f t="shared" si="109"/>
        <v>524.72690579648599</v>
      </c>
      <c r="N139" s="24">
        <f t="shared" si="110"/>
        <v>2.6106656600419186E-2</v>
      </c>
      <c r="O139" s="24">
        <f t="shared" si="111"/>
        <v>6.4376368276204354E-2</v>
      </c>
      <c r="P139" s="3"/>
      <c r="Q139" s="4">
        <f t="shared" si="112"/>
        <v>150.92147747983435</v>
      </c>
      <c r="R139" s="4">
        <f t="shared" si="113"/>
        <v>526.1713981374628</v>
      </c>
      <c r="S139" s="24">
        <f t="shared" si="114"/>
        <v>1.9051164617382561E-2</v>
      </c>
      <c r="T139" s="24">
        <f t="shared" si="115"/>
        <v>6.7306432457986551E-2</v>
      </c>
      <c r="U139" s="3"/>
      <c r="V139" s="4">
        <f t="shared" si="116"/>
        <v>150.2454280831835</v>
      </c>
      <c r="W139" s="4">
        <f t="shared" si="117"/>
        <v>526.65736898265482</v>
      </c>
      <c r="X139" s="24">
        <f t="shared" si="118"/>
        <v>1.4486347624466602E-2</v>
      </c>
      <c r="Y139" s="25">
        <f t="shared" si="119"/>
        <v>6.8292194532657474E-2</v>
      </c>
      <c r="Z139" s="23"/>
      <c r="AA139" s="23"/>
      <c r="AB139" s="23"/>
      <c r="AC139" s="23"/>
      <c r="AD139" s="23"/>
      <c r="AF139" s="5"/>
      <c r="AG139" s="4">
        <f t="shared" si="84"/>
        <v>-0.1151824260903748</v>
      </c>
      <c r="AH139" s="4">
        <f t="shared" si="85"/>
        <v>3.6322983291393478</v>
      </c>
      <c r="AI139" s="4">
        <f t="shared" si="80"/>
        <v>150.80629505374398</v>
      </c>
      <c r="AJ139" s="4">
        <f t="shared" si="81"/>
        <v>529.8036964666021</v>
      </c>
      <c r="AK139" s="24">
        <f t="shared" si="86"/>
        <v>1.8273430477677152E-2</v>
      </c>
      <c r="AL139" s="24">
        <f t="shared" si="87"/>
        <v>7.467432699771212E-2</v>
      </c>
      <c r="AM139" s="3"/>
      <c r="AN139" s="4">
        <f t="shared" si="88"/>
        <v>-1.2539020352252708</v>
      </c>
      <c r="AO139" s="4">
        <f t="shared" si="89"/>
        <v>1.7333908091721169</v>
      </c>
      <c r="AP139" s="4">
        <f t="shared" si="82"/>
        <v>149.66757544460907</v>
      </c>
      <c r="AQ139" s="4">
        <f t="shared" si="83"/>
        <v>527.90478894663488</v>
      </c>
      <c r="AR139" s="24">
        <f t="shared" si="90"/>
        <v>1.0584574237738531E-2</v>
      </c>
      <c r="AS139" s="24">
        <f t="shared" si="91"/>
        <v>7.082250947612502E-2</v>
      </c>
      <c r="AT139" s="3"/>
      <c r="AU139" s="24">
        <f t="shared" si="92"/>
        <v>-1.6580995676108818</v>
      </c>
      <c r="AV139" s="24">
        <f t="shared" si="93"/>
        <v>1.7333908091721169</v>
      </c>
      <c r="AW139" s="24">
        <f t="shared" si="94"/>
        <v>149.26337791222346</v>
      </c>
      <c r="AX139" s="24">
        <f t="shared" si="95"/>
        <v>527.90478894663488</v>
      </c>
      <c r="AY139" s="24">
        <f t="shared" si="96"/>
        <v>7.8553538975250983E-3</v>
      </c>
      <c r="AZ139" s="24">
        <f t="shared" si="97"/>
        <v>7.082250947612502E-2</v>
      </c>
      <c r="BA139" s="24"/>
      <c r="BB139" s="24">
        <f t="shared" si="98"/>
        <v>-1.622518551962054</v>
      </c>
      <c r="BC139" s="24">
        <f t="shared" si="99"/>
        <v>1.1663300284609173</v>
      </c>
      <c r="BD139" s="24">
        <f t="shared" si="100"/>
        <v>149.29895892787229</v>
      </c>
      <c r="BE139" s="24">
        <f t="shared" si="101"/>
        <v>527.33772816592375</v>
      </c>
      <c r="BF139" s="24">
        <f t="shared" si="102"/>
        <v>8.0956038343841831E-3</v>
      </c>
      <c r="BG139" s="25">
        <f t="shared" si="103"/>
        <v>6.9672261437196986E-2</v>
      </c>
    </row>
    <row r="140" spans="1:59" x14ac:dyDescent="0.35">
      <c r="A140" s="7">
        <v>44032</v>
      </c>
      <c r="B140" s="3">
        <v>138</v>
      </c>
      <c r="C140" s="4">
        <v>159.84</v>
      </c>
      <c r="D140" s="8">
        <v>502.41</v>
      </c>
      <c r="F140" s="5"/>
      <c r="G140" s="4">
        <f t="shared" si="104"/>
        <v>150.66433512010852</v>
      </c>
      <c r="H140" s="4">
        <f t="shared" si="105"/>
        <v>509.84898963226539</v>
      </c>
      <c r="I140" s="24">
        <f t="shared" si="106"/>
        <v>5.7405310810131914E-2</v>
      </c>
      <c r="J140" s="24">
        <f t="shared" si="107"/>
        <v>1.4806611397594318E-2</v>
      </c>
      <c r="K140" s="3"/>
      <c r="L140" s="4">
        <f t="shared" si="108"/>
        <v>150.41983750551324</v>
      </c>
      <c r="M140" s="4">
        <f t="shared" si="109"/>
        <v>512.03214347789162</v>
      </c>
      <c r="N140" s="24">
        <f t="shared" si="110"/>
        <v>5.8934950541083338E-2</v>
      </c>
      <c r="O140" s="24">
        <f t="shared" si="111"/>
        <v>1.9151974438987276E-2</v>
      </c>
      <c r="P140" s="3"/>
      <c r="Q140" s="4">
        <f t="shared" si="112"/>
        <v>149.22859099193374</v>
      </c>
      <c r="R140" s="4">
        <f t="shared" si="113"/>
        <v>506.26255925498515</v>
      </c>
      <c r="S140" s="24">
        <f t="shared" si="114"/>
        <v>6.6387693994408539E-2</v>
      </c>
      <c r="T140" s="24">
        <f t="shared" si="115"/>
        <v>7.6681579884658423E-3</v>
      </c>
      <c r="U140" s="3"/>
      <c r="V140" s="4">
        <f t="shared" si="116"/>
        <v>148.52908561663671</v>
      </c>
      <c r="W140" s="4">
        <f t="shared" si="117"/>
        <v>499.72347379653098</v>
      </c>
      <c r="X140" s="24">
        <f t="shared" si="118"/>
        <v>7.0763978874895495E-2</v>
      </c>
      <c r="Y140" s="25">
        <f t="shared" si="119"/>
        <v>5.3472785244502363E-3</v>
      </c>
      <c r="Z140" s="23"/>
      <c r="AA140" s="23"/>
      <c r="AB140" s="23"/>
      <c r="AC140" s="23"/>
      <c r="AD140" s="23"/>
      <c r="AF140" s="5"/>
      <c r="AG140" s="4">
        <f t="shared" si="84"/>
        <v>-0.43072323845242155</v>
      </c>
      <c r="AH140" s="4">
        <f t="shared" si="85"/>
        <v>-1.0759291131840523</v>
      </c>
      <c r="AI140" s="4">
        <f t="shared" si="80"/>
        <v>148.79786775348131</v>
      </c>
      <c r="AJ140" s="4">
        <f t="shared" si="81"/>
        <v>505.18663014180112</v>
      </c>
      <c r="AK140" s="24">
        <f t="shared" si="86"/>
        <v>6.9082408949691504E-2</v>
      </c>
      <c r="AL140" s="24">
        <f t="shared" si="87"/>
        <v>5.5266219657273789E-3</v>
      </c>
      <c r="AM140" s="3"/>
      <c r="AN140" s="4">
        <f t="shared" si="88"/>
        <v>-1.4294958162954059</v>
      </c>
      <c r="AO140" s="4">
        <f t="shared" si="89"/>
        <v>-6.9235010674877913</v>
      </c>
      <c r="AP140" s="4">
        <f t="shared" si="82"/>
        <v>147.79909517563834</v>
      </c>
      <c r="AQ140" s="4">
        <f t="shared" si="83"/>
        <v>499.33905818749736</v>
      </c>
      <c r="AR140" s="24">
        <f t="shared" si="90"/>
        <v>7.5330986138398781E-2</v>
      </c>
      <c r="AS140" s="24">
        <f t="shared" si="91"/>
        <v>6.1124217521599236E-3</v>
      </c>
      <c r="AT140" s="3"/>
      <c r="AU140" s="24">
        <f t="shared" si="92"/>
        <v>-1.6789717197847178</v>
      </c>
      <c r="AV140" s="24">
        <f t="shared" si="93"/>
        <v>-6.9235010674877913</v>
      </c>
      <c r="AW140" s="24">
        <f t="shared" si="94"/>
        <v>147.54961927214902</v>
      </c>
      <c r="AX140" s="24">
        <f t="shared" si="95"/>
        <v>499.33905818749736</v>
      </c>
      <c r="AY140" s="24">
        <f t="shared" si="96"/>
        <v>7.689177132038906E-2</v>
      </c>
      <c r="AZ140" s="24">
        <f t="shared" si="97"/>
        <v>6.1124217521599236E-3</v>
      </c>
      <c r="BA140" s="24"/>
      <c r="BB140" s="24">
        <f t="shared" si="98"/>
        <v>-1.6788129007128976</v>
      </c>
      <c r="BC140" s="24">
        <f t="shared" si="99"/>
        <v>-15.693805100289939</v>
      </c>
      <c r="BD140" s="24">
        <f t="shared" si="100"/>
        <v>147.54977809122084</v>
      </c>
      <c r="BE140" s="24">
        <f t="shared" si="101"/>
        <v>490.56875415469523</v>
      </c>
      <c r="BF140" s="24">
        <f t="shared" si="102"/>
        <v>7.6890777707577324E-2</v>
      </c>
      <c r="BG140" s="25">
        <f t="shared" si="103"/>
        <v>2.3568889642532585E-2</v>
      </c>
    </row>
    <row r="141" spans="1:59" x14ac:dyDescent="0.35">
      <c r="A141" s="7">
        <v>44033</v>
      </c>
      <c r="B141" s="3">
        <v>139</v>
      </c>
      <c r="C141" s="4">
        <v>156.91</v>
      </c>
      <c r="D141" s="8">
        <v>490.1</v>
      </c>
      <c r="F141" s="5"/>
      <c r="G141" s="4">
        <f t="shared" si="104"/>
        <v>152.49946809608684</v>
      </c>
      <c r="H141" s="4">
        <f t="shared" si="105"/>
        <v>508.36119170581236</v>
      </c>
      <c r="I141" s="24">
        <f t="shared" si="106"/>
        <v>2.8108673149660014E-2</v>
      </c>
      <c r="J141" s="24">
        <f t="shared" si="107"/>
        <v>3.7260134066134126E-2</v>
      </c>
      <c r="K141" s="3"/>
      <c r="L141" s="4">
        <f t="shared" si="108"/>
        <v>154.18790250330795</v>
      </c>
      <c r="M141" s="4">
        <f t="shared" si="109"/>
        <v>508.18328608673494</v>
      </c>
      <c r="N141" s="24">
        <f t="shared" si="110"/>
        <v>1.7348145412606233E-2</v>
      </c>
      <c r="O141" s="24">
        <f t="shared" si="111"/>
        <v>3.6897135455488499E-2</v>
      </c>
      <c r="P141" s="3"/>
      <c r="Q141" s="4">
        <f t="shared" si="112"/>
        <v>155.59543639677349</v>
      </c>
      <c r="R141" s="4">
        <f t="shared" si="113"/>
        <v>503.95102370199413</v>
      </c>
      <c r="S141" s="24">
        <f t="shared" si="114"/>
        <v>8.3778191525492526E-3</v>
      </c>
      <c r="T141" s="24">
        <f t="shared" si="115"/>
        <v>2.8261627631083672E-2</v>
      </c>
      <c r="U141" s="3"/>
      <c r="V141" s="4">
        <f t="shared" si="116"/>
        <v>157.57781712332735</v>
      </c>
      <c r="W141" s="4">
        <f t="shared" si="117"/>
        <v>501.87269475930623</v>
      </c>
      <c r="X141" s="24">
        <f t="shared" si="118"/>
        <v>4.2560520255391825E-3</v>
      </c>
      <c r="Y141" s="25">
        <f t="shared" si="119"/>
        <v>2.4021005426048164E-2</v>
      </c>
      <c r="Z141" s="23"/>
      <c r="AA141" s="23"/>
      <c r="AB141" s="23"/>
      <c r="AC141" s="23"/>
      <c r="AD141" s="23"/>
      <c r="AF141" s="5"/>
      <c r="AG141" s="4">
        <f t="shared" si="84"/>
        <v>0.92879049020601312</v>
      </c>
      <c r="AH141" s="4">
        <f t="shared" si="85"/>
        <v>-1.3230504011454454</v>
      </c>
      <c r="AI141" s="4">
        <f t="shared" si="80"/>
        <v>156.52422688697951</v>
      </c>
      <c r="AJ141" s="4">
        <f t="shared" si="81"/>
        <v>502.62797330084868</v>
      </c>
      <c r="AK141" s="24">
        <f t="shared" si="86"/>
        <v>2.4585629534159144E-3</v>
      </c>
      <c r="AL141" s="24">
        <f t="shared" si="87"/>
        <v>2.5562075700568572E-2</v>
      </c>
      <c r="AM141" s="3"/>
      <c r="AN141" s="4">
        <f t="shared" si="88"/>
        <v>1.6890406721586571</v>
      </c>
      <c r="AO141" s="4">
        <f t="shared" si="89"/>
        <v>-5.0787148616890816</v>
      </c>
      <c r="AP141" s="4">
        <f t="shared" si="82"/>
        <v>157.28447706893215</v>
      </c>
      <c r="AQ141" s="4">
        <f t="shared" si="83"/>
        <v>498.87230884030504</v>
      </c>
      <c r="AR141" s="24">
        <f t="shared" si="90"/>
        <v>2.3865723595191592E-3</v>
      </c>
      <c r="AS141" s="24">
        <f t="shared" si="91"/>
        <v>1.7899018241797623E-2</v>
      </c>
      <c r="AT141" s="3"/>
      <c r="AU141" s="24">
        <f t="shared" si="92"/>
        <v>3.148518554989963</v>
      </c>
      <c r="AV141" s="24">
        <f t="shared" si="93"/>
        <v>-5.0787148616890816</v>
      </c>
      <c r="AW141" s="24">
        <f t="shared" si="94"/>
        <v>158.74395495176347</v>
      </c>
      <c r="AX141" s="24">
        <f t="shared" si="95"/>
        <v>498.87230884030504</v>
      </c>
      <c r="AY141" s="24">
        <f t="shared" si="96"/>
        <v>1.1687941825017359E-2</v>
      </c>
      <c r="AZ141" s="24">
        <f t="shared" si="97"/>
        <v>1.7899018241797623E-2</v>
      </c>
      <c r="BA141" s="24"/>
      <c r="BB141" s="24">
        <f t="shared" si="98"/>
        <v>4.7577137437292221</v>
      </c>
      <c r="BC141" s="24">
        <f t="shared" si="99"/>
        <v>-4.987989462450801</v>
      </c>
      <c r="BD141" s="24">
        <f t="shared" si="100"/>
        <v>160.35315014050272</v>
      </c>
      <c r="BE141" s="24">
        <f t="shared" si="101"/>
        <v>498.96303423954333</v>
      </c>
      <c r="BF141" s="24">
        <f t="shared" si="102"/>
        <v>2.1943471674862811E-2</v>
      </c>
      <c r="BG141" s="25">
        <f t="shared" si="103"/>
        <v>1.8084134338998796E-2</v>
      </c>
    </row>
    <row r="142" spans="1:59" x14ac:dyDescent="0.35">
      <c r="A142" s="7">
        <v>44034</v>
      </c>
      <c r="B142" s="3">
        <v>140</v>
      </c>
      <c r="C142" s="4">
        <v>155</v>
      </c>
      <c r="D142" s="8">
        <v>489.82</v>
      </c>
      <c r="F142" s="5"/>
      <c r="G142" s="4">
        <f t="shared" si="104"/>
        <v>153.38157447686947</v>
      </c>
      <c r="H142" s="4">
        <f t="shared" si="105"/>
        <v>504.70895336464991</v>
      </c>
      <c r="I142" s="24">
        <f t="shared" si="106"/>
        <v>1.0441454987938876E-2</v>
      </c>
      <c r="J142" s="24">
        <f t="shared" si="107"/>
        <v>3.0396785277550777E-2</v>
      </c>
      <c r="K142" s="3"/>
      <c r="L142" s="4">
        <f t="shared" si="108"/>
        <v>155.27674150198476</v>
      </c>
      <c r="M142" s="4">
        <f t="shared" si="109"/>
        <v>500.94997165204097</v>
      </c>
      <c r="N142" s="24">
        <f t="shared" si="110"/>
        <v>1.7854290450629612E-3</v>
      </c>
      <c r="O142" s="24">
        <f t="shared" si="111"/>
        <v>2.2722574929649623E-2</v>
      </c>
      <c r="P142" s="3"/>
      <c r="Q142" s="4">
        <f t="shared" si="112"/>
        <v>156.38417455870939</v>
      </c>
      <c r="R142" s="4">
        <f t="shared" si="113"/>
        <v>495.64040948079764</v>
      </c>
      <c r="S142" s="24">
        <f t="shared" si="114"/>
        <v>8.9301584432863856E-3</v>
      </c>
      <c r="T142" s="24">
        <f t="shared" si="115"/>
        <v>1.188275178799896E-2</v>
      </c>
      <c r="U142" s="3"/>
      <c r="V142" s="4">
        <f t="shared" si="116"/>
        <v>157.04356342466548</v>
      </c>
      <c r="W142" s="4">
        <f t="shared" si="117"/>
        <v>492.45453895186125</v>
      </c>
      <c r="X142" s="24">
        <f t="shared" si="118"/>
        <v>1.318428015913212E-2</v>
      </c>
      <c r="Y142" s="25">
        <f t="shared" si="119"/>
        <v>5.3785859129093531E-3</v>
      </c>
      <c r="Z142" s="23"/>
      <c r="AA142" s="23"/>
      <c r="AB142" s="23"/>
      <c r="AC142" s="23"/>
      <c r="AD142" s="23"/>
      <c r="AF142" s="5"/>
      <c r="AG142" s="4">
        <f t="shared" si="84"/>
        <v>0.9007800245519898</v>
      </c>
      <c r="AH142" s="4">
        <f t="shared" si="85"/>
        <v>-2.7205631651556539</v>
      </c>
      <c r="AI142" s="4">
        <f t="shared" si="80"/>
        <v>157.28495458326137</v>
      </c>
      <c r="AJ142" s="4">
        <f t="shared" si="81"/>
        <v>492.91984631564196</v>
      </c>
      <c r="AK142" s="24">
        <f t="shared" si="86"/>
        <v>1.4741642472653981E-2</v>
      </c>
      <c r="AL142" s="24">
        <f t="shared" si="87"/>
        <v>6.3285417411334142E-3</v>
      </c>
      <c r="AM142" s="3"/>
      <c r="AN142" s="4">
        <f t="shared" si="88"/>
        <v>1.3289196680695528</v>
      </c>
      <c r="AO142" s="4">
        <f t="shared" si="89"/>
        <v>-6.3714746054920441</v>
      </c>
      <c r="AP142" s="4">
        <f t="shared" si="82"/>
        <v>157.71309422677894</v>
      </c>
      <c r="AQ142" s="4">
        <f t="shared" si="83"/>
        <v>489.2689348753056</v>
      </c>
      <c r="AR142" s="24">
        <f t="shared" si="90"/>
        <v>1.7503833721154421E-2</v>
      </c>
      <c r="AS142" s="24">
        <f t="shared" si="91"/>
        <v>1.125035981981931E-3</v>
      </c>
      <c r="AT142" s="3"/>
      <c r="AU142" s="24">
        <f t="shared" si="92"/>
        <v>1.7326503191575229</v>
      </c>
      <c r="AV142" s="24">
        <f t="shared" si="93"/>
        <v>-6.3714746054920441</v>
      </c>
      <c r="AW142" s="24">
        <f t="shared" si="94"/>
        <v>158.11682487786692</v>
      </c>
      <c r="AX142" s="24">
        <f t="shared" si="95"/>
        <v>489.2689348753056</v>
      </c>
      <c r="AY142" s="24">
        <f t="shared" si="96"/>
        <v>2.0108547599141408E-2</v>
      </c>
      <c r="AZ142" s="24">
        <f t="shared" si="97"/>
        <v>1.125035981981931E-3</v>
      </c>
      <c r="BA142" s="24"/>
      <c r="BB142" s="24">
        <f t="shared" si="98"/>
        <v>1.5825332782945614</v>
      </c>
      <c r="BC142" s="24">
        <f t="shared" si="99"/>
        <v>-7.6460892694473506</v>
      </c>
      <c r="BD142" s="24">
        <f t="shared" si="100"/>
        <v>157.96670783700395</v>
      </c>
      <c r="BE142" s="24">
        <f t="shared" si="101"/>
        <v>487.99432021135027</v>
      </c>
      <c r="BF142" s="24">
        <f t="shared" si="102"/>
        <v>1.9140050561315819E-2</v>
      </c>
      <c r="BG142" s="25">
        <f t="shared" si="103"/>
        <v>3.7272463122161661E-3</v>
      </c>
    </row>
    <row r="143" spans="1:59" x14ac:dyDescent="0.35">
      <c r="A143" s="7">
        <v>44035</v>
      </c>
      <c r="B143" s="3">
        <v>141</v>
      </c>
      <c r="C143" s="4">
        <v>149.33000000000001</v>
      </c>
      <c r="D143" s="8">
        <v>477.58</v>
      </c>
      <c r="F143" s="5"/>
      <c r="G143" s="4">
        <f t="shared" si="104"/>
        <v>153.70525958149557</v>
      </c>
      <c r="H143" s="4">
        <f t="shared" si="105"/>
        <v>501.73116269171993</v>
      </c>
      <c r="I143" s="24">
        <f t="shared" si="106"/>
        <v>2.9299267270445021E-2</v>
      </c>
      <c r="J143" s="24">
        <f t="shared" si="107"/>
        <v>5.0569878746429806E-2</v>
      </c>
      <c r="K143" s="3"/>
      <c r="L143" s="4">
        <f t="shared" si="108"/>
        <v>155.16604490119084</v>
      </c>
      <c r="M143" s="4">
        <f t="shared" si="109"/>
        <v>496.49798299122455</v>
      </c>
      <c r="N143" s="24">
        <f t="shared" si="110"/>
        <v>3.9081530176058601E-2</v>
      </c>
      <c r="O143" s="24">
        <f t="shared" si="111"/>
        <v>3.9612175952143225E-2</v>
      </c>
      <c r="P143" s="3"/>
      <c r="Q143" s="4">
        <f t="shared" si="112"/>
        <v>155.55366982348374</v>
      </c>
      <c r="R143" s="4">
        <f t="shared" si="113"/>
        <v>492.14816379231905</v>
      </c>
      <c r="S143" s="24">
        <f t="shared" si="114"/>
        <v>4.1677290721782168E-2</v>
      </c>
      <c r="T143" s="24">
        <f t="shared" si="115"/>
        <v>3.050413290405601E-2</v>
      </c>
      <c r="U143" s="3"/>
      <c r="V143" s="4">
        <f t="shared" si="116"/>
        <v>155.40871268493308</v>
      </c>
      <c r="W143" s="4">
        <f t="shared" si="117"/>
        <v>490.34690779037226</v>
      </c>
      <c r="X143" s="24">
        <f t="shared" si="118"/>
        <v>4.0706573929773428E-2</v>
      </c>
      <c r="Y143" s="25">
        <f t="shared" si="119"/>
        <v>2.6732500922091111E-2</v>
      </c>
      <c r="Z143" s="23"/>
      <c r="AA143" s="23"/>
      <c r="AB143" s="23"/>
      <c r="AC143" s="23"/>
      <c r="AD143" s="23"/>
      <c r="AF143" s="5"/>
      <c r="AG143" s="4">
        <f t="shared" si="84"/>
        <v>0.55452307259646283</v>
      </c>
      <c r="AH143" s="4">
        <f t="shared" si="85"/>
        <v>-2.8748996698202411</v>
      </c>
      <c r="AI143" s="4">
        <f t="shared" si="80"/>
        <v>156.1081928960802</v>
      </c>
      <c r="AJ143" s="4">
        <f t="shared" si="81"/>
        <v>489.2732641224988</v>
      </c>
      <c r="AK143" s="24">
        <f t="shared" si="86"/>
        <v>4.5390697757183317E-2</v>
      </c>
      <c r="AL143" s="24">
        <f t="shared" si="87"/>
        <v>2.4484409151343894E-2</v>
      </c>
      <c r="AM143" s="3"/>
      <c r="AN143" s="4">
        <f t="shared" si="88"/>
        <v>0.46514990675147355</v>
      </c>
      <c r="AO143" s="4">
        <f t="shared" si="89"/>
        <v>-5.2197830386866624</v>
      </c>
      <c r="AP143" s="4">
        <f t="shared" si="82"/>
        <v>156.01881973023521</v>
      </c>
      <c r="AQ143" s="4">
        <f t="shared" si="83"/>
        <v>486.92838075363238</v>
      </c>
      <c r="AR143" s="24">
        <f t="shared" si="90"/>
        <v>4.4792203376650339E-2</v>
      </c>
      <c r="AS143" s="24">
        <f t="shared" si="91"/>
        <v>1.9574481246351184E-2</v>
      </c>
      <c r="AT143" s="3"/>
      <c r="AU143" s="24">
        <f t="shared" si="92"/>
        <v>0.19475728652762209</v>
      </c>
      <c r="AV143" s="24">
        <f t="shared" si="93"/>
        <v>-5.2197830386866624</v>
      </c>
      <c r="AW143" s="24">
        <f t="shared" si="94"/>
        <v>155.74842711001136</v>
      </c>
      <c r="AX143" s="24">
        <f t="shared" si="95"/>
        <v>486.92838075363238</v>
      </c>
      <c r="AY143" s="24">
        <f t="shared" si="96"/>
        <v>4.298149809155126E-2</v>
      </c>
      <c r="AZ143" s="24">
        <f t="shared" si="97"/>
        <v>1.9574481246351184E-2</v>
      </c>
      <c r="BA143" s="24"/>
      <c r="BB143" s="24">
        <f t="shared" si="98"/>
        <v>-0.34789713252160392</v>
      </c>
      <c r="BC143" s="24">
        <f t="shared" si="99"/>
        <v>-4.3230144046723424</v>
      </c>
      <c r="BD143" s="24">
        <f t="shared" si="100"/>
        <v>155.20577269096214</v>
      </c>
      <c r="BE143" s="24">
        <f t="shared" si="101"/>
        <v>487.82514938764672</v>
      </c>
      <c r="BF143" s="24">
        <f t="shared" si="102"/>
        <v>3.9347570420961105E-2</v>
      </c>
      <c r="BG143" s="25">
        <f t="shared" si="103"/>
        <v>2.1452216147340202E-2</v>
      </c>
    </row>
    <row r="144" spans="1:59" x14ac:dyDescent="0.35">
      <c r="A144" s="7">
        <v>44036</v>
      </c>
      <c r="B144" s="3">
        <v>142</v>
      </c>
      <c r="C144" s="4">
        <v>150.44999999999999</v>
      </c>
      <c r="D144" s="8">
        <v>480.45</v>
      </c>
      <c r="F144" s="5"/>
      <c r="G144" s="4">
        <f t="shared" si="104"/>
        <v>152.83020766519647</v>
      </c>
      <c r="H144" s="4">
        <f t="shared" si="105"/>
        <v>496.90093015337601</v>
      </c>
      <c r="I144" s="24">
        <f t="shared" si="106"/>
        <v>1.5820589333309935E-2</v>
      </c>
      <c r="J144" s="24">
        <f t="shared" si="107"/>
        <v>3.4240670524250227E-2</v>
      </c>
      <c r="K144" s="3"/>
      <c r="L144" s="4">
        <f t="shared" si="108"/>
        <v>152.8316269407145</v>
      </c>
      <c r="M144" s="4">
        <f t="shared" si="109"/>
        <v>488.93078979473478</v>
      </c>
      <c r="N144" s="24">
        <f t="shared" si="110"/>
        <v>1.5830022869488279E-2</v>
      </c>
      <c r="O144" s="24">
        <f t="shared" si="111"/>
        <v>1.7651763544041608E-2</v>
      </c>
      <c r="P144" s="3"/>
      <c r="Q144" s="4">
        <f t="shared" si="112"/>
        <v>151.81946792939351</v>
      </c>
      <c r="R144" s="4">
        <f t="shared" si="113"/>
        <v>483.40726551692762</v>
      </c>
      <c r="S144" s="24">
        <f t="shared" si="114"/>
        <v>9.1024787596777831E-3</v>
      </c>
      <c r="T144" s="24">
        <f t="shared" si="115"/>
        <v>6.155199327562982E-3</v>
      </c>
      <c r="U144" s="3"/>
      <c r="V144" s="4">
        <f t="shared" si="116"/>
        <v>150.54574253698661</v>
      </c>
      <c r="W144" s="4">
        <f t="shared" si="117"/>
        <v>480.13338155807446</v>
      </c>
      <c r="X144" s="24">
        <f t="shared" si="118"/>
        <v>6.3637445654117692E-4</v>
      </c>
      <c r="Y144" s="25">
        <f t="shared" si="119"/>
        <v>6.5900393781980924E-4</v>
      </c>
      <c r="Z144" s="23"/>
      <c r="AA144" s="23"/>
      <c r="AB144" s="23"/>
      <c r="AC144" s="23"/>
      <c r="AD144" s="23"/>
      <c r="AF144" s="5"/>
      <c r="AG144" s="4">
        <f t="shared" si="84"/>
        <v>-0.3032219207408765</v>
      </c>
      <c r="AH144" s="4">
        <f t="shared" si="85"/>
        <v>-4.0480993909344791</v>
      </c>
      <c r="AI144" s="4">
        <f t="shared" si="80"/>
        <v>151.51624600865264</v>
      </c>
      <c r="AJ144" s="4">
        <f t="shared" si="81"/>
        <v>479.35916612599317</v>
      </c>
      <c r="AK144" s="24">
        <f t="shared" si="86"/>
        <v>7.0870455875882699E-3</v>
      </c>
      <c r="AL144" s="24">
        <f t="shared" si="87"/>
        <v>2.2704420314430614E-3</v>
      </c>
      <c r="AM144" s="3"/>
      <c r="AN144" s="4">
        <f t="shared" si="88"/>
        <v>-1.2145908135852095</v>
      </c>
      <c r="AO144" s="4">
        <f t="shared" si="89"/>
        <v>-6.6282291333685697</v>
      </c>
      <c r="AP144" s="4">
        <f t="shared" si="82"/>
        <v>150.60487711580831</v>
      </c>
      <c r="AQ144" s="4">
        <f t="shared" si="83"/>
        <v>476.77903638355906</v>
      </c>
      <c r="AR144" s="24">
        <f t="shared" si="90"/>
        <v>1.0294258279050744E-3</v>
      </c>
      <c r="AS144" s="24">
        <f t="shared" si="91"/>
        <v>7.6406777322113205E-3</v>
      </c>
      <c r="AT144" s="3"/>
      <c r="AU144" s="24">
        <f t="shared" si="92"/>
        <v>-2.1626182218430912</v>
      </c>
      <c r="AV144" s="24">
        <f t="shared" si="93"/>
        <v>-6.6282291333685697</v>
      </c>
      <c r="AW144" s="24">
        <f t="shared" si="94"/>
        <v>149.65684970755041</v>
      </c>
      <c r="AX144" s="24">
        <f t="shared" si="95"/>
        <v>476.77903638355906</v>
      </c>
      <c r="AY144" s="24">
        <f t="shared" si="96"/>
        <v>5.2718530571590674E-3</v>
      </c>
      <c r="AZ144" s="24">
        <f t="shared" si="97"/>
        <v>7.6406777322113205E-3</v>
      </c>
      <c r="BA144" s="24"/>
      <c r="BB144" s="24">
        <f t="shared" si="98"/>
        <v>-3.0569409417765079</v>
      </c>
      <c r="BC144" s="24">
        <f t="shared" si="99"/>
        <v>-7.857321501247613</v>
      </c>
      <c r="BD144" s="24">
        <f t="shared" si="100"/>
        <v>148.76252698761701</v>
      </c>
      <c r="BE144" s="24">
        <f t="shared" si="101"/>
        <v>475.54994401568001</v>
      </c>
      <c r="BF144" s="24">
        <f t="shared" si="102"/>
        <v>1.1216171567849657E-2</v>
      </c>
      <c r="BG144" s="25">
        <f t="shared" si="103"/>
        <v>1.0198888509355764E-2</v>
      </c>
    </row>
    <row r="145" spans="1:59" x14ac:dyDescent="0.35">
      <c r="A145" s="7">
        <v>44039</v>
      </c>
      <c r="B145" s="3">
        <v>143</v>
      </c>
      <c r="C145" s="4">
        <v>152.76</v>
      </c>
      <c r="D145" s="8">
        <v>495.65</v>
      </c>
      <c r="F145" s="5"/>
      <c r="G145" s="4">
        <f t="shared" si="104"/>
        <v>152.35416613215719</v>
      </c>
      <c r="H145" s="4">
        <f t="shared" si="105"/>
        <v>493.61074412270079</v>
      </c>
      <c r="I145" s="24">
        <f t="shared" si="106"/>
        <v>2.6566762754831209E-3</v>
      </c>
      <c r="J145" s="24">
        <f t="shared" si="107"/>
        <v>4.1143062187010658E-3</v>
      </c>
      <c r="K145" s="3"/>
      <c r="L145" s="4">
        <f t="shared" si="108"/>
        <v>151.87897616442871</v>
      </c>
      <c r="M145" s="4">
        <f t="shared" si="109"/>
        <v>485.53847387684084</v>
      </c>
      <c r="N145" s="24">
        <f t="shared" si="110"/>
        <v>5.7673725816397231E-3</v>
      </c>
      <c r="O145" s="24">
        <f t="shared" si="111"/>
        <v>2.0400536917500531E-2</v>
      </c>
      <c r="P145" s="3"/>
      <c r="Q145" s="4">
        <f t="shared" si="112"/>
        <v>150.99778717175741</v>
      </c>
      <c r="R145" s="4">
        <f t="shared" si="113"/>
        <v>481.63290620677105</v>
      </c>
      <c r="S145" s="24">
        <f t="shared" si="114"/>
        <v>1.1535826317377469E-2</v>
      </c>
      <c r="T145" s="24">
        <f t="shared" si="115"/>
        <v>2.8280225548731816E-2</v>
      </c>
      <c r="U145" s="3"/>
      <c r="V145" s="4">
        <f t="shared" si="116"/>
        <v>150.46914850739731</v>
      </c>
      <c r="W145" s="4">
        <f t="shared" si="117"/>
        <v>480.38667631161491</v>
      </c>
      <c r="X145" s="24">
        <f t="shared" si="118"/>
        <v>1.4996409351942158E-2</v>
      </c>
      <c r="Y145" s="25">
        <f t="shared" si="119"/>
        <v>3.0794560049198168E-2</v>
      </c>
      <c r="Z145" s="23"/>
      <c r="AA145" s="23"/>
      <c r="AB145" s="23"/>
      <c r="AC145" s="23"/>
      <c r="AD145" s="23"/>
      <c r="AF145" s="5"/>
      <c r="AG145" s="4">
        <f t="shared" si="84"/>
        <v>-0.40691368811992162</v>
      </c>
      <c r="AH145" s="4">
        <f t="shared" si="85"/>
        <v>-3.5933513747788974</v>
      </c>
      <c r="AI145" s="4">
        <f t="shared" si="80"/>
        <v>150.59087348363749</v>
      </c>
      <c r="AJ145" s="4">
        <f t="shared" si="81"/>
        <v>478.03955483199218</v>
      </c>
      <c r="AK145" s="24">
        <f t="shared" si="86"/>
        <v>1.4199571329945643E-2</v>
      </c>
      <c r="AL145" s="24">
        <f t="shared" si="87"/>
        <v>3.5530001347740946E-2</v>
      </c>
      <c r="AM145" s="3"/>
      <c r="AN145" s="4">
        <f t="shared" si="88"/>
        <v>-1.0574267912055664</v>
      </c>
      <c r="AO145" s="4">
        <f t="shared" si="89"/>
        <v>-4.6866812040837695</v>
      </c>
      <c r="AP145" s="4">
        <f t="shared" si="82"/>
        <v>149.94036038055185</v>
      </c>
      <c r="AQ145" s="4">
        <f t="shared" si="83"/>
        <v>476.9462250026873</v>
      </c>
      <c r="AR145" s="24">
        <f t="shared" si="90"/>
        <v>1.8457970800262763E-2</v>
      </c>
      <c r="AS145" s="24">
        <f t="shared" si="91"/>
        <v>3.7735851906209379E-2</v>
      </c>
      <c r="AT145" s="3"/>
      <c r="AU145" s="24">
        <f t="shared" si="92"/>
        <v>-1.3580557433188978</v>
      </c>
      <c r="AV145" s="24">
        <f t="shared" si="93"/>
        <v>-4.6866812040837695</v>
      </c>
      <c r="AW145" s="24">
        <f t="shared" si="94"/>
        <v>149.63973142843852</v>
      </c>
      <c r="AX145" s="24">
        <f t="shared" si="95"/>
        <v>476.9462250026873</v>
      </c>
      <c r="AY145" s="24">
        <f t="shared" si="96"/>
        <v>2.0425952942926602E-2</v>
      </c>
      <c r="AZ145" s="24">
        <f t="shared" si="97"/>
        <v>3.7735851906209379E-2</v>
      </c>
      <c r="BA145" s="24"/>
      <c r="BB145" s="24">
        <f t="shared" si="98"/>
        <v>-1.2687327944641831</v>
      </c>
      <c r="BC145" s="24">
        <f t="shared" si="99"/>
        <v>-2.9909517483747781</v>
      </c>
      <c r="BD145" s="24">
        <f t="shared" si="100"/>
        <v>149.72905437729324</v>
      </c>
      <c r="BE145" s="24">
        <f t="shared" si="101"/>
        <v>478.6419544583963</v>
      </c>
      <c r="BF145" s="24">
        <f t="shared" si="102"/>
        <v>1.9841225600332239E-2</v>
      </c>
      <c r="BG145" s="25">
        <f t="shared" si="103"/>
        <v>3.4314628349851065E-2</v>
      </c>
    </row>
    <row r="146" spans="1:59" x14ac:dyDescent="0.35">
      <c r="A146" s="7">
        <v>44040</v>
      </c>
      <c r="B146" s="3">
        <v>144</v>
      </c>
      <c r="C146" s="4">
        <v>150.02000000000001</v>
      </c>
      <c r="D146" s="8">
        <v>488.51</v>
      </c>
      <c r="F146" s="5"/>
      <c r="G146" s="4">
        <f t="shared" si="104"/>
        <v>152.43533290572574</v>
      </c>
      <c r="H146" s="4">
        <f t="shared" si="105"/>
        <v>494.01859529816068</v>
      </c>
      <c r="I146" s="24">
        <f t="shared" si="106"/>
        <v>1.6100072695145538E-2</v>
      </c>
      <c r="J146" s="24">
        <f t="shared" si="107"/>
        <v>1.1276320440033337E-2</v>
      </c>
      <c r="K146" s="3"/>
      <c r="L146" s="4">
        <f t="shared" si="108"/>
        <v>152.23138569865722</v>
      </c>
      <c r="M146" s="4">
        <f t="shared" si="109"/>
        <v>489.58308432610448</v>
      </c>
      <c r="N146" s="24">
        <f t="shared" si="110"/>
        <v>1.4740605910260033E-2</v>
      </c>
      <c r="O146" s="24">
        <f t="shared" si="111"/>
        <v>2.1966476143876123E-3</v>
      </c>
      <c r="P146" s="3"/>
      <c r="Q146" s="4">
        <f t="shared" si="112"/>
        <v>152.05511486870296</v>
      </c>
      <c r="R146" s="4">
        <f t="shared" si="113"/>
        <v>490.04316248270845</v>
      </c>
      <c r="S146" s="24">
        <f t="shared" si="114"/>
        <v>1.3565623708191893E-2</v>
      </c>
      <c r="T146" s="24">
        <f t="shared" si="115"/>
        <v>3.1384464651869203E-3</v>
      </c>
      <c r="U146" s="3"/>
      <c r="V146" s="4">
        <f t="shared" si="116"/>
        <v>152.30182970147945</v>
      </c>
      <c r="W146" s="4">
        <f t="shared" si="117"/>
        <v>492.59733526232293</v>
      </c>
      <c r="X146" s="24">
        <f t="shared" si="118"/>
        <v>1.5210169987197961E-2</v>
      </c>
      <c r="Y146" s="25">
        <f t="shared" si="119"/>
        <v>8.3669428718407771E-3</v>
      </c>
      <c r="Z146" s="23"/>
      <c r="AA146" s="23"/>
      <c r="AB146" s="23"/>
      <c r="AC146" s="23"/>
      <c r="AD146" s="23"/>
      <c r="AF146" s="5"/>
      <c r="AG146" s="4">
        <f t="shared" si="84"/>
        <v>-0.1140654111068275</v>
      </c>
      <c r="AH146" s="4">
        <f t="shared" si="85"/>
        <v>-1.192629844635638</v>
      </c>
      <c r="AI146" s="4">
        <f t="shared" si="80"/>
        <v>151.94104945759614</v>
      </c>
      <c r="AJ146" s="4">
        <f t="shared" si="81"/>
        <v>488.85053263807282</v>
      </c>
      <c r="AK146" s="24">
        <f t="shared" si="86"/>
        <v>1.2805289012105894E-2</v>
      </c>
      <c r="AL146" s="24">
        <f t="shared" si="87"/>
        <v>6.9708427273306535E-4</v>
      </c>
      <c r="AM146" s="3"/>
      <c r="AN146" s="4">
        <f t="shared" si="88"/>
        <v>-0.21152499594512009</v>
      </c>
      <c r="AO146" s="4">
        <f t="shared" si="89"/>
        <v>0.55209378792469854</v>
      </c>
      <c r="AP146" s="4">
        <f t="shared" si="82"/>
        <v>151.84358987275783</v>
      </c>
      <c r="AQ146" s="4">
        <f t="shared" si="83"/>
        <v>490.59525627063317</v>
      </c>
      <c r="AR146" s="24">
        <f t="shared" si="90"/>
        <v>1.215564506571005E-2</v>
      </c>
      <c r="AS146" s="24">
        <f t="shared" si="91"/>
        <v>4.2686050861459974E-3</v>
      </c>
      <c r="AT146" s="3"/>
      <c r="AU146" s="24">
        <f t="shared" si="92"/>
        <v>9.1174320839770395E-2</v>
      </c>
      <c r="AV146" s="24">
        <f t="shared" si="93"/>
        <v>0.55209378792469854</v>
      </c>
      <c r="AW146" s="24">
        <f t="shared" si="94"/>
        <v>152.14628918954273</v>
      </c>
      <c r="AX146" s="24">
        <f t="shared" si="95"/>
        <v>490.59525627063317</v>
      </c>
      <c r="AY146" s="24">
        <f t="shared" si="96"/>
        <v>1.4173371480754015E-2</v>
      </c>
      <c r="AZ146" s="24">
        <f t="shared" si="97"/>
        <v>4.2686050861459974E-3</v>
      </c>
      <c r="BA146" s="24"/>
      <c r="BB146" s="24">
        <f t="shared" si="98"/>
        <v>0.59211559866360286</v>
      </c>
      <c r="BC146" s="24">
        <f t="shared" si="99"/>
        <v>6.1300146710749646</v>
      </c>
      <c r="BD146" s="24">
        <f t="shared" si="100"/>
        <v>152.64723046736657</v>
      </c>
      <c r="BE146" s="24">
        <f t="shared" si="101"/>
        <v>496.1731771537834</v>
      </c>
      <c r="BF146" s="24">
        <f t="shared" si="102"/>
        <v>1.7512534777806683E-2</v>
      </c>
      <c r="BG146" s="25">
        <f t="shared" si="103"/>
        <v>1.5686837841156594E-2</v>
      </c>
    </row>
    <row r="147" spans="1:59" x14ac:dyDescent="0.35">
      <c r="A147" s="7">
        <v>44041</v>
      </c>
      <c r="B147" s="3">
        <v>145</v>
      </c>
      <c r="C147" s="4">
        <v>151.68</v>
      </c>
      <c r="D147" s="8">
        <v>484.48</v>
      </c>
      <c r="F147" s="5"/>
      <c r="G147" s="4">
        <f t="shared" si="104"/>
        <v>151.95226632458059</v>
      </c>
      <c r="H147" s="4">
        <f t="shared" si="105"/>
        <v>492.91687623852857</v>
      </c>
      <c r="I147" s="24">
        <f t="shared" si="106"/>
        <v>1.7950047770344459E-3</v>
      </c>
      <c r="J147" s="24">
        <f t="shared" si="107"/>
        <v>1.7414292103964158E-2</v>
      </c>
      <c r="K147" s="3"/>
      <c r="L147" s="4">
        <f t="shared" si="108"/>
        <v>151.34683141919436</v>
      </c>
      <c r="M147" s="4">
        <f t="shared" si="109"/>
        <v>489.15385059566268</v>
      </c>
      <c r="N147" s="24">
        <f t="shared" si="110"/>
        <v>2.1965228164929304E-3</v>
      </c>
      <c r="O147" s="24">
        <f t="shared" si="111"/>
        <v>9.6471486865560112E-3</v>
      </c>
      <c r="P147" s="3"/>
      <c r="Q147" s="4">
        <f t="shared" si="112"/>
        <v>150.83404594748117</v>
      </c>
      <c r="R147" s="4">
        <f t="shared" si="113"/>
        <v>489.12326499308335</v>
      </c>
      <c r="S147" s="24">
        <f t="shared" si="114"/>
        <v>5.5772287217750165E-3</v>
      </c>
      <c r="T147" s="24">
        <f t="shared" si="115"/>
        <v>9.5840179018397767E-3</v>
      </c>
      <c r="U147" s="3"/>
      <c r="V147" s="4">
        <f t="shared" si="116"/>
        <v>150.47636594029589</v>
      </c>
      <c r="W147" s="4">
        <f t="shared" si="117"/>
        <v>489.32746705246456</v>
      </c>
      <c r="X147" s="24">
        <f t="shared" si="118"/>
        <v>7.9353511320155237E-3</v>
      </c>
      <c r="Y147" s="25">
        <f t="shared" si="119"/>
        <v>1.0005504979492522E-2</v>
      </c>
      <c r="Z147" s="23"/>
      <c r="AA147" s="23"/>
      <c r="AB147" s="23"/>
      <c r="AC147" s="23"/>
      <c r="AD147" s="23"/>
      <c r="AF147" s="5"/>
      <c r="AG147" s="4">
        <f t="shared" si="84"/>
        <v>-0.33546611312981917</v>
      </c>
      <c r="AH147" s="4">
        <f t="shared" si="85"/>
        <v>-1.1380833736335305</v>
      </c>
      <c r="AI147" s="4">
        <f t="shared" si="80"/>
        <v>150.49857983435135</v>
      </c>
      <c r="AJ147" s="4">
        <f t="shared" si="81"/>
        <v>487.9851816194498</v>
      </c>
      <c r="AK147" s="24">
        <f t="shared" si="86"/>
        <v>7.7888987714178548E-3</v>
      </c>
      <c r="AL147" s="24">
        <f t="shared" si="87"/>
        <v>7.234935641202497E-3</v>
      </c>
      <c r="AM147" s="3"/>
      <c r="AN147" s="4">
        <f t="shared" si="88"/>
        <v>-0.61534256605578641</v>
      </c>
      <c r="AO147" s="4">
        <f t="shared" si="89"/>
        <v>-3.670272309522099E-2</v>
      </c>
      <c r="AP147" s="4">
        <f t="shared" si="82"/>
        <v>150.2187033814254</v>
      </c>
      <c r="AQ147" s="4">
        <f t="shared" si="83"/>
        <v>489.08656226998812</v>
      </c>
      <c r="AR147" s="24">
        <f t="shared" si="90"/>
        <v>9.6340758081131812E-3</v>
      </c>
      <c r="AS147" s="24">
        <f t="shared" si="91"/>
        <v>9.5082609601802003E-3</v>
      </c>
      <c r="AT147" s="3"/>
      <c r="AU147" s="24">
        <f t="shared" si="92"/>
        <v>-0.69617162439716329</v>
      </c>
      <c r="AV147" s="24">
        <f t="shared" si="93"/>
        <v>-3.670272309522099E-2</v>
      </c>
      <c r="AW147" s="24">
        <f t="shared" si="94"/>
        <v>150.13787432308402</v>
      </c>
      <c r="AX147" s="24">
        <f t="shared" si="95"/>
        <v>489.08656226998812</v>
      </c>
      <c r="AY147" s="24">
        <f t="shared" si="96"/>
        <v>1.0166967806671853E-2</v>
      </c>
      <c r="AZ147" s="24">
        <f t="shared" si="97"/>
        <v>9.5082609601802003E-3</v>
      </c>
      <c r="BA147" s="24"/>
      <c r="BB147" s="24">
        <f t="shared" si="98"/>
        <v>-0.85843201724470808</v>
      </c>
      <c r="BC147" s="24">
        <f t="shared" si="99"/>
        <v>0.49008494251491252</v>
      </c>
      <c r="BD147" s="24">
        <f t="shared" si="100"/>
        <v>149.97561393023648</v>
      </c>
      <c r="BE147" s="24">
        <f t="shared" si="101"/>
        <v>489.61334993559825</v>
      </c>
      <c r="BF147" s="24">
        <f t="shared" si="102"/>
        <v>1.1236722506352383E-2</v>
      </c>
      <c r="BG147" s="25">
        <f t="shared" si="103"/>
        <v>1.0595586888206391E-2</v>
      </c>
    </row>
    <row r="148" spans="1:59" x14ac:dyDescent="0.35">
      <c r="A148" s="7">
        <v>44042</v>
      </c>
      <c r="B148" s="3">
        <v>146</v>
      </c>
      <c r="C148" s="4">
        <v>152.59</v>
      </c>
      <c r="D148" s="8">
        <v>485.8</v>
      </c>
      <c r="F148" s="5"/>
      <c r="G148" s="4">
        <f t="shared" si="104"/>
        <v>151.89781305966449</v>
      </c>
      <c r="H148" s="4">
        <f t="shared" si="105"/>
        <v>491.22950099082288</v>
      </c>
      <c r="I148" s="24">
        <f t="shared" si="106"/>
        <v>4.5362536230127625E-3</v>
      </c>
      <c r="J148" s="24">
        <f t="shared" si="107"/>
        <v>1.1176412084855647E-2</v>
      </c>
      <c r="K148" s="3"/>
      <c r="L148" s="4">
        <f t="shared" si="108"/>
        <v>151.48009885151663</v>
      </c>
      <c r="M148" s="4">
        <f t="shared" si="109"/>
        <v>487.2843103573976</v>
      </c>
      <c r="N148" s="24">
        <f t="shared" si="110"/>
        <v>7.2737476144136169E-3</v>
      </c>
      <c r="O148" s="24">
        <f t="shared" si="111"/>
        <v>3.055393901600637E-3</v>
      </c>
      <c r="P148" s="3"/>
      <c r="Q148" s="4">
        <f t="shared" si="112"/>
        <v>151.34161837899245</v>
      </c>
      <c r="R148" s="4">
        <f t="shared" si="113"/>
        <v>486.33730599723333</v>
      </c>
      <c r="S148" s="24">
        <f t="shared" si="114"/>
        <v>8.1812806934107949E-3</v>
      </c>
      <c r="T148" s="24">
        <f t="shared" si="115"/>
        <v>1.1060230490599384E-3</v>
      </c>
      <c r="U148" s="3"/>
      <c r="V148" s="4">
        <f t="shared" si="116"/>
        <v>151.43927318805919</v>
      </c>
      <c r="W148" s="4">
        <f t="shared" si="117"/>
        <v>485.44949341049295</v>
      </c>
      <c r="X148" s="24">
        <f t="shared" si="118"/>
        <v>7.5412989838181651E-3</v>
      </c>
      <c r="Y148" s="25">
        <f t="shared" si="119"/>
        <v>7.2150388947522218E-4</v>
      </c>
      <c r="Z148" s="23"/>
      <c r="AA148" s="23"/>
      <c r="AB148" s="23"/>
      <c r="AC148" s="23"/>
      <c r="AD148" s="23"/>
      <c r="AF148" s="5"/>
      <c r="AG148" s="4">
        <f t="shared" si="84"/>
        <v>-0.16685840420159972</v>
      </c>
      <c r="AH148" s="4">
        <f t="shared" si="85"/>
        <v>-1.4676584980768292</v>
      </c>
      <c r="AI148" s="4">
        <f t="shared" si="80"/>
        <v>151.17475997479085</v>
      </c>
      <c r="AJ148" s="4">
        <f t="shared" si="81"/>
        <v>484.86964749915649</v>
      </c>
      <c r="AK148" s="24">
        <f t="shared" si="86"/>
        <v>9.2747888145301664E-3</v>
      </c>
      <c r="AL148" s="24">
        <f t="shared" si="87"/>
        <v>1.9150936616787275E-3</v>
      </c>
      <c r="AM148" s="3"/>
      <c r="AN148" s="4">
        <f t="shared" si="88"/>
        <v>-0.16617656702896066</v>
      </c>
      <c r="AO148" s="4">
        <f t="shared" si="89"/>
        <v>-1.1364052321971421</v>
      </c>
      <c r="AP148" s="4">
        <f t="shared" si="82"/>
        <v>151.17544181196348</v>
      </c>
      <c r="AQ148" s="4">
        <f t="shared" si="83"/>
        <v>485.20090076503618</v>
      </c>
      <c r="AR148" s="24">
        <f t="shared" si="90"/>
        <v>9.2703203882071091E-3</v>
      </c>
      <c r="AS148" s="24">
        <f t="shared" si="91"/>
        <v>1.2332219739889468E-3</v>
      </c>
      <c r="AT148" s="3"/>
      <c r="AU148" s="24">
        <f t="shared" si="92"/>
        <v>2.6074809147901445E-2</v>
      </c>
      <c r="AV148" s="24">
        <f t="shared" si="93"/>
        <v>-1.1364052321971421</v>
      </c>
      <c r="AW148" s="24">
        <f t="shared" si="94"/>
        <v>151.36769318814035</v>
      </c>
      <c r="AX148" s="24">
        <f t="shared" si="95"/>
        <v>485.20090076503618</v>
      </c>
      <c r="AY148" s="24">
        <f t="shared" si="96"/>
        <v>8.0103991864450674E-3</v>
      </c>
      <c r="AZ148" s="24">
        <f t="shared" si="97"/>
        <v>1.2332219739889468E-3</v>
      </c>
      <c r="BA148" s="24"/>
      <c r="BB148" s="24">
        <f t="shared" si="98"/>
        <v>0.23437154176008082</v>
      </c>
      <c r="BC148" s="24">
        <f t="shared" si="99"/>
        <v>-2.1307502081770364</v>
      </c>
      <c r="BD148" s="24">
        <f t="shared" si="100"/>
        <v>151.57598992075253</v>
      </c>
      <c r="BE148" s="24">
        <f t="shared" si="101"/>
        <v>484.20655578905627</v>
      </c>
      <c r="BF148" s="24">
        <f t="shared" si="102"/>
        <v>6.6453245903890798E-3</v>
      </c>
      <c r="BG148" s="25">
        <f t="shared" si="103"/>
        <v>3.2800416034247512E-3</v>
      </c>
    </row>
    <row r="149" spans="1:59" x14ac:dyDescent="0.35">
      <c r="A149" s="7">
        <v>44043</v>
      </c>
      <c r="B149" s="3">
        <v>147</v>
      </c>
      <c r="C149" s="4">
        <v>158.22999999999999</v>
      </c>
      <c r="D149" s="8">
        <v>488.88</v>
      </c>
      <c r="F149" s="5"/>
      <c r="G149" s="4">
        <f t="shared" si="104"/>
        <v>152.03625044773159</v>
      </c>
      <c r="H149" s="4">
        <f t="shared" si="105"/>
        <v>490.14360079265833</v>
      </c>
      <c r="I149" s="24">
        <f t="shared" si="106"/>
        <v>3.914396481241484E-2</v>
      </c>
      <c r="J149" s="24">
        <f t="shared" si="107"/>
        <v>2.584684979255313E-3</v>
      </c>
      <c r="K149" s="3"/>
      <c r="L149" s="4">
        <f t="shared" si="108"/>
        <v>151.92405931090997</v>
      </c>
      <c r="M149" s="4">
        <f t="shared" si="109"/>
        <v>486.69058621443855</v>
      </c>
      <c r="N149" s="24">
        <f t="shared" si="110"/>
        <v>3.9853003154206042E-2</v>
      </c>
      <c r="O149" s="24">
        <f t="shared" si="111"/>
        <v>4.4784278055175946E-3</v>
      </c>
      <c r="P149" s="3"/>
      <c r="Q149" s="4">
        <f t="shared" si="112"/>
        <v>152.090647351597</v>
      </c>
      <c r="R149" s="4">
        <f t="shared" si="113"/>
        <v>486.01492239889336</v>
      </c>
      <c r="S149" s="24">
        <f t="shared" si="114"/>
        <v>3.8800181055444548E-2</v>
      </c>
      <c r="T149" s="24">
        <f t="shared" si="115"/>
        <v>5.8604925566736908E-3</v>
      </c>
      <c r="U149" s="3"/>
      <c r="V149" s="4">
        <f t="shared" si="116"/>
        <v>152.35985463761185</v>
      </c>
      <c r="W149" s="4">
        <f t="shared" si="117"/>
        <v>485.72989868209862</v>
      </c>
      <c r="X149" s="24">
        <f t="shared" si="118"/>
        <v>3.7098814146420675E-2</v>
      </c>
      <c r="Y149" s="25">
        <f t="shared" si="119"/>
        <v>6.4435062140021562E-3</v>
      </c>
      <c r="Z149" s="23"/>
      <c r="AA149" s="23"/>
      <c r="AB149" s="23"/>
      <c r="AC149" s="23"/>
      <c r="AD149" s="23"/>
      <c r="AF149" s="5"/>
      <c r="AG149" s="4">
        <f t="shared" si="84"/>
        <v>1.6319071159629994E-2</v>
      </c>
      <c r="AH149" s="4">
        <f t="shared" si="85"/>
        <v>-1.238603518129457</v>
      </c>
      <c r="AI149" s="4">
        <f t="shared" si="80"/>
        <v>152.10696642275664</v>
      </c>
      <c r="AJ149" s="4">
        <f t="shared" si="81"/>
        <v>484.77631888076388</v>
      </c>
      <c r="AK149" s="24">
        <f t="shared" si="86"/>
        <v>3.8697045928353338E-2</v>
      </c>
      <c r="AL149" s="24">
        <f t="shared" si="87"/>
        <v>8.394045817452369E-3</v>
      </c>
      <c r="AM149" s="3"/>
      <c r="AN149" s="4">
        <f t="shared" si="88"/>
        <v>0.19990564882444317</v>
      </c>
      <c r="AO149" s="4">
        <f t="shared" si="89"/>
        <v>-0.81079657865427246</v>
      </c>
      <c r="AP149" s="4">
        <f t="shared" si="82"/>
        <v>152.29055300042145</v>
      </c>
      <c r="AQ149" s="4">
        <f t="shared" si="83"/>
        <v>485.20412582023908</v>
      </c>
      <c r="AR149" s="24">
        <f t="shared" si="90"/>
        <v>3.7536794536930644E-2</v>
      </c>
      <c r="AS149" s="24">
        <f t="shared" si="91"/>
        <v>7.5189702580611001E-3</v>
      </c>
      <c r="AT149" s="3"/>
      <c r="AU149" s="24">
        <f t="shared" si="92"/>
        <v>0.45984730722188993</v>
      </c>
      <c r="AV149" s="24">
        <f t="shared" si="93"/>
        <v>-0.81079657865427246</v>
      </c>
      <c r="AW149" s="24">
        <f t="shared" si="94"/>
        <v>152.55049465881888</v>
      </c>
      <c r="AX149" s="24">
        <f t="shared" si="95"/>
        <v>485.20412582023908</v>
      </c>
      <c r="AY149" s="24">
        <f t="shared" si="96"/>
        <v>3.58939855980605E-2</v>
      </c>
      <c r="AZ149" s="24">
        <f t="shared" si="97"/>
        <v>7.5189702580611001E-3</v>
      </c>
      <c r="BA149" s="24"/>
      <c r="BB149" s="24">
        <f t="shared" si="98"/>
        <v>0.64609748643565523</v>
      </c>
      <c r="BC149" s="24">
        <f t="shared" si="99"/>
        <v>-0.68405692030738163</v>
      </c>
      <c r="BD149" s="24">
        <f t="shared" si="100"/>
        <v>152.73674483803265</v>
      </c>
      <c r="BE149" s="24">
        <f t="shared" si="101"/>
        <v>485.33086547858596</v>
      </c>
      <c r="BF149" s="24">
        <f t="shared" si="102"/>
        <v>3.471690047378715E-2</v>
      </c>
      <c r="BG149" s="25">
        <f t="shared" si="103"/>
        <v>7.2597253342620528E-3</v>
      </c>
    </row>
    <row r="150" spans="1:59" x14ac:dyDescent="0.35">
      <c r="A150" s="7">
        <v>44046</v>
      </c>
      <c r="B150" s="3">
        <v>148</v>
      </c>
      <c r="C150" s="4">
        <v>155.59</v>
      </c>
      <c r="D150" s="8">
        <v>498.62</v>
      </c>
      <c r="F150" s="5"/>
      <c r="G150" s="4">
        <f t="shared" si="104"/>
        <v>153.27500035818528</v>
      </c>
      <c r="H150" s="4">
        <f t="shared" si="105"/>
        <v>489.89088063412669</v>
      </c>
      <c r="I150" s="24">
        <f t="shared" si="106"/>
        <v>1.4878845952919354E-2</v>
      </c>
      <c r="J150" s="24">
        <f t="shared" si="107"/>
        <v>1.7506556828593551E-2</v>
      </c>
      <c r="K150" s="3"/>
      <c r="L150" s="4">
        <f t="shared" si="108"/>
        <v>154.44643558654599</v>
      </c>
      <c r="M150" s="4">
        <f t="shared" si="109"/>
        <v>487.56635172866316</v>
      </c>
      <c r="N150" s="24">
        <f t="shared" si="110"/>
        <v>7.3498580464940897E-3</v>
      </c>
      <c r="O150" s="24">
        <f t="shared" si="111"/>
        <v>2.2168481551756526E-2</v>
      </c>
      <c r="P150" s="3"/>
      <c r="Q150" s="4">
        <f t="shared" si="112"/>
        <v>155.77425894063879</v>
      </c>
      <c r="R150" s="4">
        <f t="shared" si="113"/>
        <v>487.73396895955733</v>
      </c>
      <c r="S150" s="24">
        <f t="shared" si="114"/>
        <v>1.184259532352879E-3</v>
      </c>
      <c r="T150" s="24">
        <f t="shared" si="115"/>
        <v>2.1832319282103954E-2</v>
      </c>
      <c r="U150" s="3"/>
      <c r="V150" s="4">
        <f t="shared" si="116"/>
        <v>157.05597092752237</v>
      </c>
      <c r="W150" s="4">
        <f t="shared" si="117"/>
        <v>488.24997973641973</v>
      </c>
      <c r="X150" s="24">
        <f t="shared" si="118"/>
        <v>9.4220125170149972E-3</v>
      </c>
      <c r="Y150" s="25">
        <f t="shared" si="119"/>
        <v>2.0797441465605616E-2</v>
      </c>
      <c r="Z150" s="23"/>
      <c r="AA150" s="23"/>
      <c r="AB150" s="23"/>
      <c r="AC150" s="23"/>
      <c r="AD150" s="23"/>
      <c r="AF150" s="5"/>
      <c r="AG150" s="4">
        <f t="shared" si="84"/>
        <v>0.74977757473606177</v>
      </c>
      <c r="AH150" s="4">
        <f t="shared" si="85"/>
        <v>-0.64707350237077177</v>
      </c>
      <c r="AI150" s="4">
        <f t="shared" si="80"/>
        <v>156.52403651537486</v>
      </c>
      <c r="AJ150" s="4">
        <f t="shared" si="81"/>
        <v>487.08689545718659</v>
      </c>
      <c r="AK150" s="24">
        <f t="shared" si="86"/>
        <v>6.0031911779346771E-3</v>
      </c>
      <c r="AL150" s="24">
        <f t="shared" si="87"/>
        <v>2.3130048018156952E-2</v>
      </c>
      <c r="AM150" s="3"/>
      <c r="AN150" s="4">
        <f t="shared" si="88"/>
        <v>1.5933880249113814</v>
      </c>
      <c r="AO150" s="4">
        <f t="shared" si="89"/>
        <v>0.2011406770730243</v>
      </c>
      <c r="AP150" s="4">
        <f t="shared" si="82"/>
        <v>157.36764696555016</v>
      </c>
      <c r="AQ150" s="4">
        <f t="shared" si="83"/>
        <v>487.93510963663033</v>
      </c>
      <c r="AR150" s="24">
        <f t="shared" si="90"/>
        <v>1.1425200626969351E-2</v>
      </c>
      <c r="AS150" s="24">
        <f t="shared" si="91"/>
        <v>2.1428924558520867E-2</v>
      </c>
      <c r="AT150" s="3"/>
      <c r="AU150" s="24">
        <f t="shared" si="92"/>
        <v>2.3941058763138292</v>
      </c>
      <c r="AV150" s="24">
        <f t="shared" si="93"/>
        <v>0.2011406770730243</v>
      </c>
      <c r="AW150" s="24">
        <f t="shared" si="94"/>
        <v>158.16836481695262</v>
      </c>
      <c r="AX150" s="24">
        <f t="shared" si="95"/>
        <v>487.93510963663033</v>
      </c>
      <c r="AY150" s="24">
        <f t="shared" si="96"/>
        <v>1.657153298382039E-2</v>
      </c>
      <c r="AZ150" s="24">
        <f t="shared" si="97"/>
        <v>2.1428924558520867E-2</v>
      </c>
      <c r="BA150" s="24"/>
      <c r="BB150" s="24">
        <f t="shared" si="98"/>
        <v>3.0761087685205619</v>
      </c>
      <c r="BC150" s="24">
        <f t="shared" si="99"/>
        <v>1.2384258644696993</v>
      </c>
      <c r="BD150" s="24">
        <f t="shared" si="100"/>
        <v>158.85036770915934</v>
      </c>
      <c r="BE150" s="24">
        <f t="shared" si="101"/>
        <v>488.97239482402705</v>
      </c>
      <c r="BF150" s="24">
        <f t="shared" si="102"/>
        <v>2.0954866695541741E-2</v>
      </c>
      <c r="BG150" s="25">
        <f t="shared" si="103"/>
        <v>1.9348612522508035E-2</v>
      </c>
    </row>
    <row r="151" spans="1:59" x14ac:dyDescent="0.35">
      <c r="A151" s="7">
        <v>44047</v>
      </c>
      <c r="B151" s="3">
        <v>149</v>
      </c>
      <c r="C151" s="4">
        <v>156.94</v>
      </c>
      <c r="D151" s="8">
        <v>509.64</v>
      </c>
      <c r="F151" s="5"/>
      <c r="G151" s="4">
        <f t="shared" si="104"/>
        <v>153.73800028654824</v>
      </c>
      <c r="H151" s="4">
        <f t="shared" si="105"/>
        <v>491.63670450730137</v>
      </c>
      <c r="I151" s="24">
        <f t="shared" si="106"/>
        <v>2.0402699843581975E-2</v>
      </c>
      <c r="J151" s="24">
        <f t="shared" si="107"/>
        <v>3.5325515055134239E-2</v>
      </c>
      <c r="K151" s="3"/>
      <c r="L151" s="4">
        <f t="shared" si="108"/>
        <v>154.90386135192759</v>
      </c>
      <c r="M151" s="4">
        <f t="shared" si="109"/>
        <v>491.98781103719784</v>
      </c>
      <c r="N151" s="24">
        <f t="shared" si="110"/>
        <v>1.2973994189323367E-2</v>
      </c>
      <c r="O151" s="24">
        <f t="shared" si="111"/>
        <v>3.4636584574998318E-2</v>
      </c>
      <c r="P151" s="3"/>
      <c r="Q151" s="4">
        <f t="shared" si="112"/>
        <v>155.6637035762555</v>
      </c>
      <c r="R151" s="4">
        <f t="shared" si="113"/>
        <v>494.26558758382293</v>
      </c>
      <c r="S151" s="24">
        <f t="shared" si="114"/>
        <v>8.1323845020039361E-3</v>
      </c>
      <c r="T151" s="24">
        <f t="shared" si="115"/>
        <v>3.0167201193346385E-2</v>
      </c>
      <c r="U151" s="3"/>
      <c r="V151" s="4">
        <f t="shared" si="116"/>
        <v>155.88319418550446</v>
      </c>
      <c r="W151" s="4">
        <f t="shared" si="117"/>
        <v>496.54599594728393</v>
      </c>
      <c r="X151" s="24">
        <f t="shared" si="118"/>
        <v>6.7338206607336117E-3</v>
      </c>
      <c r="Y151" s="25">
        <f t="shared" si="119"/>
        <v>2.5692653741299858E-2</v>
      </c>
      <c r="Z151" s="23"/>
      <c r="AA151" s="23"/>
      <c r="AB151" s="23"/>
      <c r="AC151" s="23"/>
      <c r="AD151" s="23"/>
      <c r="AF151" s="5"/>
      <c r="AG151" s="4">
        <f t="shared" si="84"/>
        <v>0.57771098691219192</v>
      </c>
      <c r="AH151" s="4">
        <f t="shared" si="85"/>
        <v>0.78866492295650359</v>
      </c>
      <c r="AI151" s="4">
        <f t="shared" si="80"/>
        <v>156.24141456316769</v>
      </c>
      <c r="AJ151" s="4">
        <f t="shared" si="81"/>
        <v>495.05425250677945</v>
      </c>
      <c r="AK151" s="24">
        <f t="shared" si="86"/>
        <v>4.4512898995304143E-3</v>
      </c>
      <c r="AL151" s="24">
        <f t="shared" si="87"/>
        <v>2.8619707034809941E-2</v>
      </c>
      <c r="AM151" s="3"/>
      <c r="AN151" s="4">
        <f t="shared" si="88"/>
        <v>0.91181066919351372</v>
      </c>
      <c r="AO151" s="4">
        <f t="shared" si="89"/>
        <v>2.7333318559500563</v>
      </c>
      <c r="AP151" s="4">
        <f t="shared" si="82"/>
        <v>156.575514245449</v>
      </c>
      <c r="AQ151" s="4">
        <f t="shared" si="83"/>
        <v>496.99891943977298</v>
      </c>
      <c r="AR151" s="24">
        <f t="shared" si="90"/>
        <v>2.3224528772205801E-3</v>
      </c>
      <c r="AS151" s="24">
        <f t="shared" si="91"/>
        <v>2.4803941135364199E-2</v>
      </c>
      <c r="AT151" s="3"/>
      <c r="AU151" s="24">
        <f t="shared" si="92"/>
        <v>0.89130913189555905</v>
      </c>
      <c r="AV151" s="24">
        <f t="shared" si="93"/>
        <v>2.7333318559500563</v>
      </c>
      <c r="AW151" s="24">
        <f t="shared" si="94"/>
        <v>156.55501270815105</v>
      </c>
      <c r="AX151" s="24">
        <f t="shared" si="95"/>
        <v>496.99891943977298</v>
      </c>
      <c r="AY151" s="24">
        <f t="shared" si="96"/>
        <v>2.4530858407604429E-3</v>
      </c>
      <c r="AZ151" s="24">
        <f t="shared" si="97"/>
        <v>2.4803941135364199E-2</v>
      </c>
      <c r="BA151" s="24"/>
      <c r="BB151" s="24">
        <f t="shared" si="98"/>
        <v>0.52677746219748212</v>
      </c>
      <c r="BC151" s="24">
        <f t="shared" si="99"/>
        <v>5.4729800723064237</v>
      </c>
      <c r="BD151" s="24">
        <f t="shared" si="100"/>
        <v>156.19048103845299</v>
      </c>
      <c r="BE151" s="24">
        <f t="shared" si="101"/>
        <v>499.73856765612936</v>
      </c>
      <c r="BF151" s="24">
        <f t="shared" si="102"/>
        <v>4.7758312829553401E-3</v>
      </c>
      <c r="BG151" s="25">
        <f t="shared" si="103"/>
        <v>1.9428287308434631E-2</v>
      </c>
    </row>
    <row r="152" spans="1:59" x14ac:dyDescent="0.35">
      <c r="A152" s="7">
        <v>44048</v>
      </c>
      <c r="B152" s="3">
        <v>150</v>
      </c>
      <c r="C152" s="4">
        <v>160.25</v>
      </c>
      <c r="D152" s="8">
        <v>502.11</v>
      </c>
      <c r="F152" s="5"/>
      <c r="G152" s="4">
        <f t="shared" si="104"/>
        <v>154.37840022923859</v>
      </c>
      <c r="H152" s="4">
        <f t="shared" si="105"/>
        <v>495.2373636058411</v>
      </c>
      <c r="I152" s="24">
        <f t="shared" si="106"/>
        <v>3.6640248179478356E-2</v>
      </c>
      <c r="J152" s="24">
        <f t="shared" si="107"/>
        <v>1.3687511489830748E-2</v>
      </c>
      <c r="K152" s="3"/>
      <c r="L152" s="4">
        <f t="shared" si="108"/>
        <v>155.71831681115654</v>
      </c>
      <c r="M152" s="4">
        <f t="shared" si="109"/>
        <v>499.04868662231871</v>
      </c>
      <c r="N152" s="24">
        <f t="shared" si="110"/>
        <v>2.8278834251753256E-2</v>
      </c>
      <c r="O152" s="24">
        <f t="shared" si="111"/>
        <v>6.0968978464505811E-3</v>
      </c>
      <c r="P152" s="3"/>
      <c r="Q152" s="4">
        <f t="shared" si="112"/>
        <v>156.42948143050222</v>
      </c>
      <c r="R152" s="4">
        <f t="shared" si="113"/>
        <v>503.49023503352919</v>
      </c>
      <c r="S152" s="24">
        <f t="shared" si="114"/>
        <v>2.3840989513246667E-2</v>
      </c>
      <c r="T152" s="24">
        <f t="shared" si="115"/>
        <v>2.7488698363489572E-3</v>
      </c>
      <c r="U152" s="3"/>
      <c r="V152" s="4">
        <f t="shared" si="116"/>
        <v>156.7286388371009</v>
      </c>
      <c r="W152" s="4">
        <f t="shared" si="117"/>
        <v>507.02119918945675</v>
      </c>
      <c r="X152" s="24">
        <f t="shared" si="118"/>
        <v>2.1974172623395304E-2</v>
      </c>
      <c r="Y152" s="25">
        <f t="shared" si="119"/>
        <v>9.7811220438882678E-3</v>
      </c>
      <c r="Z152" s="23"/>
      <c r="AA152" s="23"/>
      <c r="AB152" s="23"/>
      <c r="AC152" s="23"/>
      <c r="AD152" s="23"/>
      <c r="AF152" s="5"/>
      <c r="AG152" s="4">
        <f t="shared" si="84"/>
        <v>0.61532436037909788</v>
      </c>
      <c r="AH152" s="4">
        <f t="shared" si="85"/>
        <v>2.4758614283064535</v>
      </c>
      <c r="AI152" s="4">
        <f t="shared" si="80"/>
        <v>157.04480579088133</v>
      </c>
      <c r="AJ152" s="4">
        <f t="shared" si="81"/>
        <v>505.96609646183566</v>
      </c>
      <c r="AK152" s="24">
        <f t="shared" si="86"/>
        <v>2.0001211913377056E-2</v>
      </c>
      <c r="AL152" s="24">
        <f t="shared" si="87"/>
        <v>7.6797842342029594E-3</v>
      </c>
      <c r="AM152" s="3"/>
      <c r="AN152" s="4">
        <f t="shared" si="88"/>
        <v>0.85339754321479677</v>
      </c>
      <c r="AO152" s="4">
        <f t="shared" si="89"/>
        <v>5.3298580934525353</v>
      </c>
      <c r="AP152" s="4">
        <f t="shared" si="82"/>
        <v>157.282878973717</v>
      </c>
      <c r="AQ152" s="4">
        <f t="shared" si="83"/>
        <v>508.8200931269817</v>
      </c>
      <c r="AR152" s="24">
        <f t="shared" si="90"/>
        <v>1.8515575827038975E-2</v>
      </c>
      <c r="AS152" s="24">
        <f t="shared" si="91"/>
        <v>1.336379105570829E-2</v>
      </c>
      <c r="AT152" s="3"/>
      <c r="AU152" s="24">
        <f t="shared" si="92"/>
        <v>0.81599036530625635</v>
      </c>
      <c r="AV152" s="24">
        <f t="shared" si="93"/>
        <v>5.3298580934525353</v>
      </c>
      <c r="AW152" s="24">
        <f t="shared" si="94"/>
        <v>157.24547179580847</v>
      </c>
      <c r="AX152" s="24">
        <f t="shared" si="95"/>
        <v>508.8200931269817</v>
      </c>
      <c r="AY152" s="24">
        <f t="shared" si="96"/>
        <v>1.8749005954393324E-2</v>
      </c>
      <c r="AZ152" s="24">
        <f t="shared" si="97"/>
        <v>1.336379105570829E-2</v>
      </c>
      <c r="BA152" s="24"/>
      <c r="BB152" s="24">
        <f t="shared" si="98"/>
        <v>0.7179777758368735</v>
      </c>
      <c r="BC152" s="24">
        <f t="shared" si="99"/>
        <v>8.4743139742262876</v>
      </c>
      <c r="BD152" s="24">
        <f t="shared" si="100"/>
        <v>157.14745920633911</v>
      </c>
      <c r="BE152" s="24">
        <f t="shared" si="101"/>
        <v>511.96454900775547</v>
      </c>
      <c r="BF152" s="24">
        <f t="shared" si="102"/>
        <v>1.9360628977603076E-2</v>
      </c>
      <c r="BG152" s="25">
        <f t="shared" si="103"/>
        <v>1.9626275134443552E-2</v>
      </c>
    </row>
    <row r="153" spans="1:59" x14ac:dyDescent="0.35">
      <c r="A153" s="7">
        <v>44049</v>
      </c>
      <c r="B153" s="3">
        <v>151</v>
      </c>
      <c r="C153" s="4">
        <v>161.25</v>
      </c>
      <c r="D153" s="8">
        <v>509.08</v>
      </c>
      <c r="F153" s="5"/>
      <c r="G153" s="4">
        <f t="shared" si="104"/>
        <v>155.55272018339087</v>
      </c>
      <c r="H153" s="4">
        <f t="shared" si="105"/>
        <v>496.6118908846729</v>
      </c>
      <c r="I153" s="24">
        <f t="shared" si="106"/>
        <v>3.5331967854940312E-2</v>
      </c>
      <c r="J153" s="24">
        <f t="shared" si="107"/>
        <v>2.449145343625183E-2</v>
      </c>
      <c r="K153" s="3"/>
      <c r="L153" s="4">
        <f t="shared" si="108"/>
        <v>157.53099008669392</v>
      </c>
      <c r="M153" s="4">
        <f t="shared" si="109"/>
        <v>500.2732119733912</v>
      </c>
      <c r="N153" s="24">
        <f t="shared" si="110"/>
        <v>2.3063627369340037E-2</v>
      </c>
      <c r="O153" s="24">
        <f t="shared" si="111"/>
        <v>1.7299418611237499E-2</v>
      </c>
      <c r="P153" s="3"/>
      <c r="Q153" s="4">
        <f t="shared" si="112"/>
        <v>158.72179257220088</v>
      </c>
      <c r="R153" s="4">
        <f t="shared" si="113"/>
        <v>502.66209401341172</v>
      </c>
      <c r="S153" s="24">
        <f t="shared" si="114"/>
        <v>1.5678805753792973E-2</v>
      </c>
      <c r="T153" s="24">
        <f t="shared" si="115"/>
        <v>1.260687119232393E-2</v>
      </c>
      <c r="U153" s="3"/>
      <c r="V153" s="4">
        <f t="shared" si="116"/>
        <v>159.5457277674202</v>
      </c>
      <c r="W153" s="4">
        <f t="shared" si="117"/>
        <v>503.09223983789138</v>
      </c>
      <c r="X153" s="24">
        <f t="shared" si="118"/>
        <v>1.0569130124525872E-2</v>
      </c>
      <c r="Y153" s="25">
        <f t="shared" si="119"/>
        <v>1.1761923788223069E-2</v>
      </c>
      <c r="Z153" s="23"/>
      <c r="AA153" s="23"/>
      <c r="AB153" s="23"/>
      <c r="AC153" s="23"/>
      <c r="AD153" s="23"/>
      <c r="AF153" s="5"/>
      <c r="AG153" s="4">
        <f t="shared" si="84"/>
        <v>0.95072171664301064</v>
      </c>
      <c r="AH153" s="4">
        <f t="shared" si="85"/>
        <v>1.8150609386216687</v>
      </c>
      <c r="AI153" s="4">
        <f t="shared" si="80"/>
        <v>159.6725142888439</v>
      </c>
      <c r="AJ153" s="4">
        <f t="shared" si="81"/>
        <v>504.4771549520334</v>
      </c>
      <c r="AK153" s="24">
        <f t="shared" si="86"/>
        <v>9.7828571234486843E-3</v>
      </c>
      <c r="AL153" s="24">
        <f t="shared" si="87"/>
        <v>9.0414965191454831E-3</v>
      </c>
      <c r="AM153" s="3"/>
      <c r="AN153" s="4">
        <f t="shared" si="88"/>
        <v>1.4289629826083425</v>
      </c>
      <c r="AO153" s="4">
        <f t="shared" si="89"/>
        <v>2.8666584480245327</v>
      </c>
      <c r="AP153" s="4">
        <f t="shared" si="82"/>
        <v>160.15075555480922</v>
      </c>
      <c r="AQ153" s="4">
        <f t="shared" si="83"/>
        <v>505.52875246143623</v>
      </c>
      <c r="AR153" s="24">
        <f t="shared" si="90"/>
        <v>6.8170198151366029E-3</v>
      </c>
      <c r="AS153" s="24">
        <f t="shared" si="91"/>
        <v>6.9758142896278724E-3</v>
      </c>
      <c r="AT153" s="3"/>
      <c r="AU153" s="24">
        <f t="shared" si="92"/>
        <v>1.7017828311416996</v>
      </c>
      <c r="AV153" s="24">
        <f t="shared" si="93"/>
        <v>2.8666584480245327</v>
      </c>
      <c r="AW153" s="24">
        <f t="shared" si="94"/>
        <v>160.4235754033426</v>
      </c>
      <c r="AX153" s="24">
        <f t="shared" si="95"/>
        <v>505.52875246143623</v>
      </c>
      <c r="AY153" s="24">
        <f t="shared" si="96"/>
        <v>5.1251137777203332E-3</v>
      </c>
      <c r="AZ153" s="24">
        <f t="shared" si="97"/>
        <v>6.9758142896278724E-3</v>
      </c>
      <c r="BA153" s="24"/>
      <c r="BB153" s="24">
        <f t="shared" si="98"/>
        <v>1.977444468526304</v>
      </c>
      <c r="BC153" s="24">
        <f t="shared" si="99"/>
        <v>1.0323499787512804</v>
      </c>
      <c r="BD153" s="24">
        <f t="shared" si="100"/>
        <v>160.69923704072718</v>
      </c>
      <c r="BE153" s="24">
        <f t="shared" si="101"/>
        <v>503.69444399216297</v>
      </c>
      <c r="BF153" s="24">
        <f t="shared" si="102"/>
        <v>3.4155842435523503E-3</v>
      </c>
      <c r="BG153" s="25">
        <f t="shared" si="103"/>
        <v>1.0578997422481752E-2</v>
      </c>
    </row>
    <row r="154" spans="1:59" x14ac:dyDescent="0.35">
      <c r="A154" s="7">
        <v>44050</v>
      </c>
      <c r="B154" s="3">
        <v>152</v>
      </c>
      <c r="C154" s="4">
        <v>158.37</v>
      </c>
      <c r="D154" s="8">
        <v>494.73</v>
      </c>
      <c r="F154" s="5"/>
      <c r="G154" s="4">
        <f t="shared" si="104"/>
        <v>156.69217614671271</v>
      </c>
      <c r="H154" s="4">
        <f t="shared" si="105"/>
        <v>499.1055127077384</v>
      </c>
      <c r="I154" s="24">
        <f t="shared" si="106"/>
        <v>1.0594328807774788E-2</v>
      </c>
      <c r="J154" s="24">
        <f t="shared" si="107"/>
        <v>8.8442437445442577E-3</v>
      </c>
      <c r="K154" s="3"/>
      <c r="L154" s="4">
        <f t="shared" si="108"/>
        <v>159.01859405201634</v>
      </c>
      <c r="M154" s="4">
        <f t="shared" si="109"/>
        <v>503.79592718403472</v>
      </c>
      <c r="N154" s="24">
        <f t="shared" si="110"/>
        <v>4.095435069876462E-3</v>
      </c>
      <c r="O154" s="24">
        <f t="shared" si="111"/>
        <v>1.8324999866664051E-2</v>
      </c>
      <c r="P154" s="3"/>
      <c r="Q154" s="4">
        <f t="shared" si="112"/>
        <v>160.23871702888036</v>
      </c>
      <c r="R154" s="4">
        <f t="shared" si="113"/>
        <v>506.51283760536467</v>
      </c>
      <c r="S154" s="24">
        <f t="shared" si="114"/>
        <v>1.1799690780326793E-2</v>
      </c>
      <c r="T154" s="24">
        <f t="shared" si="115"/>
        <v>2.3816703263122609E-2</v>
      </c>
      <c r="U154" s="3"/>
      <c r="V154" s="4">
        <f t="shared" si="116"/>
        <v>160.90914555348402</v>
      </c>
      <c r="W154" s="4">
        <f t="shared" si="117"/>
        <v>507.88244796757829</v>
      </c>
      <c r="X154" s="24">
        <f t="shared" si="118"/>
        <v>1.6032995854543278E-2</v>
      </c>
      <c r="Y154" s="25">
        <f t="shared" si="119"/>
        <v>2.6585102919932626E-2</v>
      </c>
      <c r="Z154" s="23"/>
      <c r="AA154" s="23"/>
      <c r="AB154" s="23"/>
      <c r="AC154" s="23"/>
      <c r="AD154" s="23"/>
      <c r="AF154" s="5"/>
      <c r="AG154" s="4">
        <f t="shared" si="84"/>
        <v>1.0639622646503037</v>
      </c>
      <c r="AH154" s="4">
        <f t="shared" si="85"/>
        <v>2.2221974692879245</v>
      </c>
      <c r="AI154" s="4">
        <f t="shared" si="80"/>
        <v>161.30267929353067</v>
      </c>
      <c r="AJ154" s="4">
        <f t="shared" si="81"/>
        <v>508.73503507465261</v>
      </c>
      <c r="AK154" s="24">
        <f t="shared" si="86"/>
        <v>1.8517896656757394E-2</v>
      </c>
      <c r="AL154" s="24">
        <f t="shared" si="87"/>
        <v>2.8308441118696251E-2</v>
      </c>
      <c r="AM154" s="3"/>
      <c r="AN154" s="4">
        <f t="shared" si="88"/>
        <v>1.4641475722367958</v>
      </c>
      <c r="AO154" s="4">
        <f t="shared" si="89"/>
        <v>3.2602925055958991</v>
      </c>
      <c r="AP154" s="4">
        <f t="shared" si="82"/>
        <v>161.70286460111714</v>
      </c>
      <c r="AQ154" s="4">
        <f t="shared" si="83"/>
        <v>509.77313011096055</v>
      </c>
      <c r="AR154" s="24">
        <f t="shared" si="90"/>
        <v>2.104479763286694E-2</v>
      </c>
      <c r="AS154" s="24">
        <f t="shared" si="91"/>
        <v>3.0406747338872785E-2</v>
      </c>
      <c r="AT154" s="3"/>
      <c r="AU154" s="24">
        <f t="shared" si="92"/>
        <v>1.5908678064643653</v>
      </c>
      <c r="AV154" s="24">
        <f t="shared" si="93"/>
        <v>3.2602925055958991</v>
      </c>
      <c r="AW154" s="24">
        <f t="shared" si="94"/>
        <v>161.82958483534472</v>
      </c>
      <c r="AX154" s="24">
        <f t="shared" si="95"/>
        <v>509.77313011096055</v>
      </c>
      <c r="AY154" s="24">
        <f t="shared" si="96"/>
        <v>2.1844950655709502E-2</v>
      </c>
      <c r="AZ154" s="24">
        <f t="shared" si="97"/>
        <v>3.0406747338872785E-2</v>
      </c>
      <c r="BA154" s="24"/>
      <c r="BB154" s="24">
        <f t="shared" si="98"/>
        <v>1.6090284590488415</v>
      </c>
      <c r="BC154" s="24">
        <f t="shared" si="99"/>
        <v>3.2870648693126148</v>
      </c>
      <c r="BD154" s="24">
        <f t="shared" si="100"/>
        <v>161.84774548792919</v>
      </c>
      <c r="BE154" s="24">
        <f t="shared" si="101"/>
        <v>509.79990247467725</v>
      </c>
      <c r="BF154" s="24">
        <f t="shared" si="102"/>
        <v>2.1959622958446574E-2</v>
      </c>
      <c r="BG154" s="25">
        <f t="shared" si="103"/>
        <v>3.0460862439466444E-2</v>
      </c>
    </row>
    <row r="155" spans="1:59" x14ac:dyDescent="0.35">
      <c r="A155" s="7">
        <v>44053</v>
      </c>
      <c r="B155" s="3">
        <v>153</v>
      </c>
      <c r="C155" s="4">
        <v>157.41</v>
      </c>
      <c r="D155" s="8">
        <v>483.38</v>
      </c>
      <c r="F155" s="5"/>
      <c r="G155" s="4">
        <f t="shared" si="104"/>
        <v>157.02774091737018</v>
      </c>
      <c r="H155" s="4">
        <f t="shared" si="105"/>
        <v>498.23041016619078</v>
      </c>
      <c r="I155" s="24">
        <f t="shared" si="106"/>
        <v>2.4284294684569934E-3</v>
      </c>
      <c r="J155" s="24">
        <f t="shared" si="107"/>
        <v>3.0722020286711872E-2</v>
      </c>
      <c r="K155" s="3"/>
      <c r="L155" s="4">
        <f t="shared" si="108"/>
        <v>158.75915643120982</v>
      </c>
      <c r="M155" s="4">
        <f t="shared" si="109"/>
        <v>500.16955631042083</v>
      </c>
      <c r="N155" s="24">
        <f t="shared" si="110"/>
        <v>8.5709702764107786E-3</v>
      </c>
      <c r="O155" s="24">
        <f t="shared" si="111"/>
        <v>3.4733659461336497E-2</v>
      </c>
      <c r="P155" s="3"/>
      <c r="Q155" s="4">
        <f t="shared" si="112"/>
        <v>159.11748681155217</v>
      </c>
      <c r="R155" s="4">
        <f t="shared" si="113"/>
        <v>499.44313504214591</v>
      </c>
      <c r="S155" s="24">
        <f t="shared" si="114"/>
        <v>1.0847384610584921E-2</v>
      </c>
      <c r="T155" s="24">
        <f t="shared" si="115"/>
        <v>3.3230864003777394E-2</v>
      </c>
      <c r="U155" s="3"/>
      <c r="V155" s="4">
        <f t="shared" si="116"/>
        <v>158.87782911069681</v>
      </c>
      <c r="W155" s="4">
        <f t="shared" si="117"/>
        <v>497.36048959351569</v>
      </c>
      <c r="X155" s="24">
        <f t="shared" si="118"/>
        <v>9.3248784111353272E-3</v>
      </c>
      <c r="Y155" s="25">
        <f t="shared" si="119"/>
        <v>2.8922358379568247E-2</v>
      </c>
      <c r="Z155" s="23"/>
      <c r="AA155" s="23"/>
      <c r="AB155" s="23"/>
      <c r="AC155" s="23"/>
      <c r="AD155" s="23"/>
      <c r="AF155" s="5"/>
      <c r="AG155" s="4">
        <f t="shared" si="84"/>
        <v>0.62692376825460516</v>
      </c>
      <c r="AH155" s="4">
        <f t="shared" si="85"/>
        <v>0.36381746278658866</v>
      </c>
      <c r="AI155" s="4">
        <f t="shared" si="80"/>
        <v>159.74441057980678</v>
      </c>
      <c r="AJ155" s="4">
        <f t="shared" si="81"/>
        <v>499.8069525049325</v>
      </c>
      <c r="AK155" s="24">
        <f t="shared" si="86"/>
        <v>1.4830128834297605E-2</v>
      </c>
      <c r="AL155" s="24">
        <f t="shared" si="87"/>
        <v>3.3983517118897147E-2</v>
      </c>
      <c r="AM155" s="3"/>
      <c r="AN155" s="4">
        <f t="shared" si="88"/>
        <v>0.42999645641080153</v>
      </c>
      <c r="AO155" s="4">
        <f t="shared" si="89"/>
        <v>-0.87170552192996253</v>
      </c>
      <c r="AP155" s="4">
        <f t="shared" si="82"/>
        <v>159.54748326796297</v>
      </c>
      <c r="AQ155" s="4">
        <f t="shared" si="83"/>
        <v>498.57142952021593</v>
      </c>
      <c r="AR155" s="24">
        <f t="shared" si="90"/>
        <v>1.3579081811593785E-2</v>
      </c>
      <c r="AS155" s="24">
        <f t="shared" si="91"/>
        <v>3.1427509454706307E-2</v>
      </c>
      <c r="AT155" s="3"/>
      <c r="AU155" s="24">
        <f t="shared" si="92"/>
        <v>-3.6391007811167664E-2</v>
      </c>
      <c r="AV155" s="24">
        <f t="shared" si="93"/>
        <v>-0.87170552192996253</v>
      </c>
      <c r="AW155" s="24">
        <f t="shared" si="94"/>
        <v>159.08109580374099</v>
      </c>
      <c r="AX155" s="24">
        <f t="shared" si="95"/>
        <v>498.57142952021593</v>
      </c>
      <c r="AY155" s="24">
        <f t="shared" si="96"/>
        <v>1.0616198486379498E-2</v>
      </c>
      <c r="AZ155" s="24">
        <f t="shared" si="97"/>
        <v>3.1427509454706307E-2</v>
      </c>
      <c r="BA155" s="24"/>
      <c r="BB155" s="24">
        <f t="shared" si="98"/>
        <v>-0.57517848205278366</v>
      </c>
      <c r="BC155" s="24">
        <f t="shared" si="99"/>
        <v>-4.998349076712481</v>
      </c>
      <c r="BD155" s="24">
        <f t="shared" si="100"/>
        <v>158.54230832949938</v>
      </c>
      <c r="BE155" s="24">
        <f t="shared" si="101"/>
        <v>494.44478596543343</v>
      </c>
      <c r="BF155" s="24">
        <f t="shared" si="102"/>
        <v>7.1933697319063643E-3</v>
      </c>
      <c r="BG155" s="25">
        <f t="shared" si="103"/>
        <v>2.2890450505675515E-2</v>
      </c>
    </row>
    <row r="156" spans="1:59" x14ac:dyDescent="0.35">
      <c r="A156" s="7">
        <v>44054</v>
      </c>
      <c r="B156" s="3">
        <v>154</v>
      </c>
      <c r="C156" s="4">
        <v>154.03</v>
      </c>
      <c r="D156" s="8">
        <v>466.93</v>
      </c>
      <c r="F156" s="5"/>
      <c r="G156" s="4">
        <f t="shared" si="104"/>
        <v>157.10419273389616</v>
      </c>
      <c r="H156" s="4">
        <f t="shared" si="105"/>
        <v>495.26032813295262</v>
      </c>
      <c r="I156" s="24">
        <f t="shared" si="106"/>
        <v>1.9958402479362168E-2</v>
      </c>
      <c r="J156" s="24">
        <f t="shared" si="107"/>
        <v>6.0673608748533218E-2</v>
      </c>
      <c r="K156" s="3"/>
      <c r="L156" s="4">
        <f t="shared" si="108"/>
        <v>158.21949385872588</v>
      </c>
      <c r="M156" s="4">
        <f t="shared" si="109"/>
        <v>493.45373378625254</v>
      </c>
      <c r="N156" s="24">
        <f t="shared" si="110"/>
        <v>2.7199207029318197E-2</v>
      </c>
      <c r="O156" s="24">
        <f t="shared" si="111"/>
        <v>5.6804518420860803E-2</v>
      </c>
      <c r="P156" s="3"/>
      <c r="Q156" s="4">
        <f t="shared" si="112"/>
        <v>158.09299472462087</v>
      </c>
      <c r="R156" s="4">
        <f t="shared" si="113"/>
        <v>489.80525401685833</v>
      </c>
      <c r="S156" s="24">
        <f t="shared" si="114"/>
        <v>2.6377944066875703E-2</v>
      </c>
      <c r="T156" s="24">
        <f t="shared" si="115"/>
        <v>4.8990756680569507E-2</v>
      </c>
      <c r="U156" s="3"/>
      <c r="V156" s="4">
        <f t="shared" si="116"/>
        <v>157.70356582213935</v>
      </c>
      <c r="W156" s="4">
        <f t="shared" si="117"/>
        <v>486.17609791870314</v>
      </c>
      <c r="X156" s="24">
        <f t="shared" si="118"/>
        <v>2.3849677479318005E-2</v>
      </c>
      <c r="Y156" s="25">
        <f t="shared" si="119"/>
        <v>4.1218379454528789E-2</v>
      </c>
      <c r="Z156" s="23"/>
      <c r="AA156" s="23"/>
      <c r="AB156" s="23"/>
      <c r="AC156" s="23"/>
      <c r="AD156" s="23"/>
      <c r="AF156" s="5"/>
      <c r="AG156" s="4">
        <f t="shared" si="84"/>
        <v>0.29664059721742342</v>
      </c>
      <c r="AH156" s="4">
        <f t="shared" si="85"/>
        <v>-1.636522234828246</v>
      </c>
      <c r="AI156" s="4">
        <f t="shared" si="80"/>
        <v>158.38963532183828</v>
      </c>
      <c r="AJ156" s="4">
        <f t="shared" si="81"/>
        <v>488.16873178203008</v>
      </c>
      <c r="AK156" s="24">
        <f t="shared" si="86"/>
        <v>2.8303806543129799E-2</v>
      </c>
      <c r="AL156" s="24">
        <f t="shared" si="87"/>
        <v>4.5485901060180481E-2</v>
      </c>
      <c r="AM156" s="3"/>
      <c r="AN156" s="4">
        <f t="shared" si="88"/>
        <v>-0.15179896092604045</v>
      </c>
      <c r="AO156" s="4">
        <f t="shared" si="89"/>
        <v>-4.378175723273011</v>
      </c>
      <c r="AP156" s="4">
        <f t="shared" si="82"/>
        <v>157.94119576369482</v>
      </c>
      <c r="AQ156" s="4">
        <f t="shared" si="83"/>
        <v>485.42707829358534</v>
      </c>
      <c r="AR156" s="24">
        <f t="shared" si="90"/>
        <v>2.5392428511944558E-2</v>
      </c>
      <c r="AS156" s="24">
        <f t="shared" si="91"/>
        <v>3.96142425922201E-2</v>
      </c>
      <c r="AT156" s="3"/>
      <c r="AU156" s="24">
        <f t="shared" si="92"/>
        <v>-0.62925165528324911</v>
      </c>
      <c r="AV156" s="24">
        <f t="shared" si="93"/>
        <v>-4.378175723273011</v>
      </c>
      <c r="AW156" s="24">
        <f t="shared" si="94"/>
        <v>157.46374306933762</v>
      </c>
      <c r="AX156" s="24">
        <f t="shared" si="95"/>
        <v>485.42707829358534</v>
      </c>
      <c r="AY156" s="24">
        <f t="shared" si="96"/>
        <v>2.2292690185922375E-2</v>
      </c>
      <c r="AZ156" s="24">
        <f t="shared" si="97"/>
        <v>3.96142425922201E-2</v>
      </c>
      <c r="BA156" s="24"/>
      <c r="BB156" s="24">
        <f t="shared" si="98"/>
        <v>-0.93462936595559942</v>
      </c>
      <c r="BC156" s="24">
        <f t="shared" si="99"/>
        <v>-8.7099746355725642</v>
      </c>
      <c r="BD156" s="24">
        <f t="shared" si="100"/>
        <v>157.15836535866526</v>
      </c>
      <c r="BE156" s="24">
        <f t="shared" si="101"/>
        <v>481.09527938128576</v>
      </c>
      <c r="BF156" s="24">
        <f t="shared" si="102"/>
        <v>2.0310104256737412E-2</v>
      </c>
      <c r="BG156" s="25">
        <f t="shared" si="103"/>
        <v>3.0337051338071568E-2</v>
      </c>
    </row>
    <row r="157" spans="1:59" x14ac:dyDescent="0.35">
      <c r="A157" s="7">
        <v>44055</v>
      </c>
      <c r="B157" s="3">
        <v>155</v>
      </c>
      <c r="C157" s="4">
        <v>158.11000000000001</v>
      </c>
      <c r="D157" s="8">
        <v>475.47</v>
      </c>
      <c r="F157" s="5"/>
      <c r="G157" s="4">
        <f t="shared" si="104"/>
        <v>156.48935418711693</v>
      </c>
      <c r="H157" s="4">
        <f t="shared" si="105"/>
        <v>489.59426250636216</v>
      </c>
      <c r="I157" s="24">
        <f t="shared" si="106"/>
        <v>1.0250115823686566E-2</v>
      </c>
      <c r="J157" s="24">
        <f t="shared" si="107"/>
        <v>2.9705896284438826E-2</v>
      </c>
      <c r="K157" s="3"/>
      <c r="L157" s="4">
        <f t="shared" si="108"/>
        <v>156.54369631523554</v>
      </c>
      <c r="M157" s="4">
        <f t="shared" si="109"/>
        <v>482.84424027175157</v>
      </c>
      <c r="N157" s="24">
        <f t="shared" si="110"/>
        <v>9.9064175875306897E-3</v>
      </c>
      <c r="O157" s="24">
        <f t="shared" si="111"/>
        <v>1.5509370247863263E-2</v>
      </c>
      <c r="P157" s="3"/>
      <c r="Q157" s="4">
        <f t="shared" si="112"/>
        <v>155.65519788984835</v>
      </c>
      <c r="R157" s="4">
        <f t="shared" si="113"/>
        <v>476.08010160674337</v>
      </c>
      <c r="S157" s="24">
        <f t="shared" si="114"/>
        <v>1.5525913036187848E-2</v>
      </c>
      <c r="T157" s="24">
        <f t="shared" si="115"/>
        <v>1.2831547873542852E-3</v>
      </c>
      <c r="U157" s="3"/>
      <c r="V157" s="4">
        <f t="shared" si="116"/>
        <v>154.76471316442786</v>
      </c>
      <c r="W157" s="4">
        <f t="shared" si="117"/>
        <v>470.77921958374066</v>
      </c>
      <c r="X157" s="24">
        <f t="shared" si="118"/>
        <v>2.1157971257808824E-2</v>
      </c>
      <c r="Y157" s="25">
        <f t="shared" si="119"/>
        <v>9.8655654747079134E-3</v>
      </c>
      <c r="Z157" s="23"/>
      <c r="AA157" s="23"/>
      <c r="AB157" s="23"/>
      <c r="AC157" s="23"/>
      <c r="AD157" s="23"/>
      <c r="AF157" s="5"/>
      <c r="AG157" s="4">
        <f t="shared" si="84"/>
        <v>-0.25024688918056393</v>
      </c>
      <c r="AH157" s="4">
        <f t="shared" si="85"/>
        <v>-4.0542482698855888</v>
      </c>
      <c r="AI157" s="4">
        <f t="shared" si="80"/>
        <v>155.40495100066778</v>
      </c>
      <c r="AJ157" s="4">
        <f t="shared" si="81"/>
        <v>472.02585333685778</v>
      </c>
      <c r="AK157" s="24">
        <f t="shared" si="86"/>
        <v>1.7108652199938235E-2</v>
      </c>
      <c r="AL157" s="24">
        <f t="shared" si="87"/>
        <v>7.2436676617709814E-3</v>
      </c>
      <c r="AM157" s="3"/>
      <c r="AN157" s="4">
        <f t="shared" si="88"/>
        <v>-1.0661981104646296</v>
      </c>
      <c r="AO157" s="4">
        <f t="shared" si="89"/>
        <v>-8.1169663980097901</v>
      </c>
      <c r="AP157" s="4">
        <f t="shared" si="82"/>
        <v>154.58899977938373</v>
      </c>
      <c r="AQ157" s="4">
        <f t="shared" si="83"/>
        <v>467.9631352087336</v>
      </c>
      <c r="AR157" s="24">
        <f t="shared" si="90"/>
        <v>2.2269307574576475E-2</v>
      </c>
      <c r="AS157" s="24">
        <f t="shared" si="91"/>
        <v>1.578830376525632E-2</v>
      </c>
      <c r="AT157" s="3"/>
      <c r="AU157" s="24">
        <f t="shared" si="92"/>
        <v>-1.7143787629768075</v>
      </c>
      <c r="AV157" s="24">
        <f t="shared" si="93"/>
        <v>-8.1169663980097901</v>
      </c>
      <c r="AW157" s="24">
        <f t="shared" si="94"/>
        <v>153.94081912687153</v>
      </c>
      <c r="AX157" s="24">
        <f t="shared" si="95"/>
        <v>467.9631352087336</v>
      </c>
      <c r="AY157" s="24">
        <f t="shared" si="96"/>
        <v>2.6368862647071546E-2</v>
      </c>
      <c r="AZ157" s="24">
        <f t="shared" si="97"/>
        <v>1.578830376525632E-2</v>
      </c>
      <c r="BA157" s="24"/>
      <c r="BB157" s="24">
        <f t="shared" si="98"/>
        <v>-2.1371633410091304</v>
      </c>
      <c r="BC157" s="24">
        <f t="shared" si="99"/>
        <v>-12.722116855206481</v>
      </c>
      <c r="BD157" s="24">
        <f t="shared" si="100"/>
        <v>153.51803454883921</v>
      </c>
      <c r="BE157" s="24">
        <f t="shared" si="101"/>
        <v>463.35798475153689</v>
      </c>
      <c r="BF157" s="24">
        <f t="shared" si="102"/>
        <v>2.9042852768077936E-2</v>
      </c>
      <c r="BG157" s="25">
        <f t="shared" si="103"/>
        <v>2.547377384159492E-2</v>
      </c>
    </row>
    <row r="158" spans="1:59" x14ac:dyDescent="0.35">
      <c r="A158" s="7">
        <v>44056</v>
      </c>
      <c r="B158" s="3">
        <v>156</v>
      </c>
      <c r="C158" s="4">
        <v>158.05000000000001</v>
      </c>
      <c r="D158" s="8">
        <v>481.33</v>
      </c>
      <c r="F158" s="5"/>
      <c r="G158" s="4">
        <f t="shared" si="104"/>
        <v>156.81348334969357</v>
      </c>
      <c r="H158" s="4">
        <f t="shared" si="105"/>
        <v>486.76941000508975</v>
      </c>
      <c r="I158" s="24">
        <f t="shared" si="106"/>
        <v>7.823578932657017E-3</v>
      </c>
      <c r="J158" s="24">
        <f t="shared" si="107"/>
        <v>1.1300791567302619E-2</v>
      </c>
      <c r="K158" s="3"/>
      <c r="L158" s="4">
        <f t="shared" si="108"/>
        <v>157.17021778914133</v>
      </c>
      <c r="M158" s="4">
        <f t="shared" si="109"/>
        <v>479.89454416305091</v>
      </c>
      <c r="N158" s="24">
        <f t="shared" si="110"/>
        <v>5.5664802964800917E-3</v>
      </c>
      <c r="O158" s="24">
        <f t="shared" si="111"/>
        <v>2.982269621567479E-3</v>
      </c>
      <c r="P158" s="3"/>
      <c r="Q158" s="4">
        <f t="shared" si="112"/>
        <v>157.12807915593936</v>
      </c>
      <c r="R158" s="4">
        <f t="shared" si="113"/>
        <v>475.71404064269734</v>
      </c>
      <c r="S158" s="24">
        <f t="shared" si="114"/>
        <v>5.8330961345185112E-3</v>
      </c>
      <c r="T158" s="24">
        <f t="shared" si="115"/>
        <v>1.1667586390423708E-2</v>
      </c>
      <c r="U158" s="3"/>
      <c r="V158" s="4">
        <f t="shared" si="116"/>
        <v>157.44094263288559</v>
      </c>
      <c r="W158" s="4">
        <f t="shared" si="117"/>
        <v>474.53184391674813</v>
      </c>
      <c r="X158" s="24">
        <f t="shared" si="118"/>
        <v>3.8535739773136158E-3</v>
      </c>
      <c r="Y158" s="25">
        <f t="shared" si="119"/>
        <v>1.4123690780237787E-2</v>
      </c>
      <c r="Z158" s="23"/>
      <c r="AA158" s="23"/>
      <c r="AB158" s="23"/>
      <c r="AC158" s="23"/>
      <c r="AD158" s="23"/>
      <c r="AF158" s="5"/>
      <c r="AG158" s="4">
        <f t="shared" si="84"/>
        <v>9.4378741873750477E-2</v>
      </c>
      <c r="AH158" s="4">
        <f t="shared" si="85"/>
        <v>-3.3166108087176771</v>
      </c>
      <c r="AI158" s="4">
        <f t="shared" si="80"/>
        <v>157.22245789781311</v>
      </c>
      <c r="AJ158" s="4">
        <f t="shared" si="81"/>
        <v>472.39742983397969</v>
      </c>
      <c r="AK158" s="24">
        <f t="shared" si="86"/>
        <v>5.2359512950768518E-3</v>
      </c>
      <c r="AL158" s="24">
        <f t="shared" si="87"/>
        <v>1.8558099777741463E-2</v>
      </c>
      <c r="AM158" s="3"/>
      <c r="AN158" s="4">
        <f t="shared" si="88"/>
        <v>-5.0566359842374453E-2</v>
      </c>
      <c r="AO158" s="4">
        <f t="shared" si="89"/>
        <v>-5.0166042244242854</v>
      </c>
      <c r="AP158" s="4">
        <f t="shared" si="82"/>
        <v>157.07751279609698</v>
      </c>
      <c r="AQ158" s="4">
        <f t="shared" si="83"/>
        <v>470.69743641827307</v>
      </c>
      <c r="AR158" s="24">
        <f t="shared" si="90"/>
        <v>6.1530351401646866E-3</v>
      </c>
      <c r="AS158" s="24">
        <f t="shared" si="91"/>
        <v>2.2089966513051156E-2</v>
      </c>
      <c r="AT158" s="3"/>
      <c r="AU158" s="24">
        <f t="shared" si="92"/>
        <v>0.1979772544638817</v>
      </c>
      <c r="AV158" s="24">
        <f t="shared" si="93"/>
        <v>-5.0166042244242854</v>
      </c>
      <c r="AW158" s="24">
        <f t="shared" si="94"/>
        <v>157.32605641040325</v>
      </c>
      <c r="AX158" s="24">
        <f t="shared" si="95"/>
        <v>470.69743641827307</v>
      </c>
      <c r="AY158" s="24">
        <f t="shared" si="96"/>
        <v>4.5804719367083671E-3</v>
      </c>
      <c r="AZ158" s="24">
        <f t="shared" si="97"/>
        <v>2.2089966513051156E-2</v>
      </c>
      <c r="BA158" s="24"/>
      <c r="BB158" s="24">
        <f t="shared" si="98"/>
        <v>0.75087234467098063</v>
      </c>
      <c r="BC158" s="24">
        <f t="shared" si="99"/>
        <v>-2.8372721422781177</v>
      </c>
      <c r="BD158" s="24">
        <f t="shared" si="100"/>
        <v>157.87895150061033</v>
      </c>
      <c r="BE158" s="24">
        <f t="shared" si="101"/>
        <v>472.87676850041925</v>
      </c>
      <c r="BF158" s="24">
        <f t="shared" si="102"/>
        <v>1.0822429572267265E-3</v>
      </c>
      <c r="BG158" s="25">
        <f t="shared" si="103"/>
        <v>1.7562236925977477E-2</v>
      </c>
    </row>
    <row r="159" spans="1:59" x14ac:dyDescent="0.35">
      <c r="A159" s="7">
        <v>44057</v>
      </c>
      <c r="B159" s="3">
        <v>157</v>
      </c>
      <c r="C159" s="4">
        <v>157.4</v>
      </c>
      <c r="D159" s="8">
        <v>482.68</v>
      </c>
      <c r="F159" s="5"/>
      <c r="G159" s="4">
        <f t="shared" si="104"/>
        <v>157.06078667975487</v>
      </c>
      <c r="H159" s="4">
        <f t="shared" si="105"/>
        <v>485.68152800407182</v>
      </c>
      <c r="I159" s="24">
        <f t="shared" si="106"/>
        <v>2.1551036864366972E-3</v>
      </c>
      <c r="J159" s="24">
        <f t="shared" si="107"/>
        <v>6.2184635867900372E-3</v>
      </c>
      <c r="K159" s="3"/>
      <c r="L159" s="4">
        <f t="shared" si="108"/>
        <v>157.52213067348481</v>
      </c>
      <c r="M159" s="4">
        <f t="shared" si="109"/>
        <v>480.46872649783052</v>
      </c>
      <c r="N159" s="24">
        <f t="shared" si="110"/>
        <v>7.7592549863280953E-4</v>
      </c>
      <c r="O159" s="24">
        <f t="shared" si="111"/>
        <v>4.5812411994892895E-3</v>
      </c>
      <c r="P159" s="3"/>
      <c r="Q159" s="4">
        <f t="shared" si="112"/>
        <v>157.68123166237575</v>
      </c>
      <c r="R159" s="4">
        <f t="shared" si="113"/>
        <v>479.08361625707892</v>
      </c>
      <c r="S159" s="24">
        <f t="shared" si="114"/>
        <v>1.7867322895536554E-3</v>
      </c>
      <c r="T159" s="24">
        <f t="shared" si="115"/>
        <v>7.4508654655695101E-3</v>
      </c>
      <c r="U159" s="3"/>
      <c r="V159" s="4">
        <f t="shared" si="116"/>
        <v>157.92818852657712</v>
      </c>
      <c r="W159" s="4">
        <f t="shared" si="117"/>
        <v>479.97036878334961</v>
      </c>
      <c r="X159" s="24">
        <f t="shared" si="118"/>
        <v>3.3557085551277695E-3</v>
      </c>
      <c r="Y159" s="25">
        <f t="shared" si="119"/>
        <v>5.6137217548901828E-3</v>
      </c>
      <c r="Z159" s="23"/>
      <c r="AA159" s="23"/>
      <c r="AB159" s="23"/>
      <c r="AC159" s="23"/>
      <c r="AD159" s="23"/>
      <c r="AF159" s="5"/>
      <c r="AG159" s="4">
        <f t="shared" si="84"/>
        <v>0.1861334947862785</v>
      </c>
      <c r="AH159" s="4">
        <f t="shared" si="85"/>
        <v>-1.9793735240978267</v>
      </c>
      <c r="AI159" s="4">
        <f t="shared" si="80"/>
        <v>157.86736515716203</v>
      </c>
      <c r="AJ159" s="4">
        <f t="shared" si="81"/>
        <v>477.10424273298111</v>
      </c>
      <c r="AK159" s="24">
        <f t="shared" si="86"/>
        <v>2.9692830823508333E-3</v>
      </c>
      <c r="AL159" s="24">
        <f t="shared" si="87"/>
        <v>1.1551664181277245E-2</v>
      </c>
      <c r="AM159" s="3"/>
      <c r="AN159" s="4">
        <f t="shared" si="88"/>
        <v>0.19092118666913152</v>
      </c>
      <c r="AO159" s="4">
        <f t="shared" si="89"/>
        <v>-1.6621322889019412</v>
      </c>
      <c r="AP159" s="4">
        <f t="shared" si="82"/>
        <v>157.87215284904488</v>
      </c>
      <c r="AQ159" s="4">
        <f t="shared" si="83"/>
        <v>477.42148396817697</v>
      </c>
      <c r="AR159" s="24">
        <f t="shared" si="90"/>
        <v>2.9997004386586707E-3</v>
      </c>
      <c r="AS159" s="24">
        <f t="shared" si="91"/>
        <v>1.0894414584865822E-2</v>
      </c>
      <c r="AT159" s="3"/>
      <c r="AU159" s="24">
        <f t="shared" si="92"/>
        <v>0.41108240564738696</v>
      </c>
      <c r="AV159" s="24">
        <f t="shared" si="93"/>
        <v>-1.6621322889019412</v>
      </c>
      <c r="AW159" s="24">
        <f t="shared" si="94"/>
        <v>158.09231406802314</v>
      </c>
      <c r="AX159" s="24">
        <f t="shared" si="95"/>
        <v>477.42148396817697</v>
      </c>
      <c r="AY159" s="24">
        <f t="shared" si="96"/>
        <v>4.3984375350898152E-3</v>
      </c>
      <c r="AZ159" s="24">
        <f t="shared" si="97"/>
        <v>1.0894414584865822E-2</v>
      </c>
      <c r="BA159" s="24"/>
      <c r="BB159" s="24">
        <f t="shared" si="98"/>
        <v>0.5926964740833085</v>
      </c>
      <c r="BC159" s="24">
        <f t="shared" si="99"/>
        <v>2.1282060630496362</v>
      </c>
      <c r="BD159" s="24">
        <f t="shared" si="100"/>
        <v>158.27392813645906</v>
      </c>
      <c r="BE159" s="24">
        <f t="shared" si="101"/>
        <v>481.21182232012853</v>
      </c>
      <c r="BF159" s="24">
        <f t="shared" si="102"/>
        <v>5.5522753269317453E-3</v>
      </c>
      <c r="BG159" s="25">
        <f t="shared" si="103"/>
        <v>3.0417205599392425E-3</v>
      </c>
    </row>
    <row r="160" spans="1:59" x14ac:dyDescent="0.35">
      <c r="A160" s="7">
        <v>44060</v>
      </c>
      <c r="B160" s="3">
        <v>158</v>
      </c>
      <c r="C160" s="4">
        <v>159.12</v>
      </c>
      <c r="D160" s="8">
        <v>482.35</v>
      </c>
      <c r="F160" s="5"/>
      <c r="G160" s="4">
        <f t="shared" si="104"/>
        <v>157.12862934380391</v>
      </c>
      <c r="H160" s="4">
        <f t="shared" si="105"/>
        <v>485.08122240325747</v>
      </c>
      <c r="I160" s="24">
        <f t="shared" si="106"/>
        <v>1.2514898543213275E-2</v>
      </c>
      <c r="J160" s="24">
        <f t="shared" si="107"/>
        <v>5.6623248745878464E-3</v>
      </c>
      <c r="K160" s="3"/>
      <c r="L160" s="4">
        <f t="shared" si="108"/>
        <v>157.47327840409088</v>
      </c>
      <c r="M160" s="4">
        <f t="shared" si="109"/>
        <v>481.3532358986983</v>
      </c>
      <c r="N160" s="24">
        <f t="shared" si="110"/>
        <v>1.0348929084396228E-2</v>
      </c>
      <c r="O160" s="24">
        <f t="shared" si="111"/>
        <v>2.0664747616911399E-3</v>
      </c>
      <c r="P160" s="3"/>
      <c r="Q160" s="4">
        <f t="shared" si="112"/>
        <v>157.51249266495029</v>
      </c>
      <c r="R160" s="4">
        <f t="shared" si="113"/>
        <v>481.24144650283159</v>
      </c>
      <c r="S160" s="24">
        <f t="shared" si="114"/>
        <v>1.0102484508859463E-2</v>
      </c>
      <c r="T160" s="24">
        <f t="shared" si="115"/>
        <v>2.2982346784874669E-3</v>
      </c>
      <c r="U160" s="3"/>
      <c r="V160" s="4">
        <f t="shared" si="116"/>
        <v>157.50563770531542</v>
      </c>
      <c r="W160" s="4">
        <f t="shared" si="117"/>
        <v>482.13807375666988</v>
      </c>
      <c r="X160" s="24">
        <f t="shared" si="118"/>
        <v>1.0145564948998129E-2</v>
      </c>
      <c r="Y160" s="25">
        <f t="shared" si="119"/>
        <v>4.3936196398909524E-4</v>
      </c>
      <c r="Z160" s="23"/>
      <c r="AA160" s="23"/>
      <c r="AB160" s="23"/>
      <c r="AC160" s="23"/>
      <c r="AD160" s="23"/>
      <c r="AF160" s="5"/>
      <c r="AG160" s="4">
        <f t="shared" si="84"/>
        <v>0.11515899634392995</v>
      </c>
      <c r="AH160" s="4">
        <f t="shared" si="85"/>
        <v>-1.151932770127726</v>
      </c>
      <c r="AI160" s="4">
        <f t="shared" si="80"/>
        <v>157.62765166129421</v>
      </c>
      <c r="AJ160" s="4">
        <f t="shared" si="81"/>
        <v>480.08951373270389</v>
      </c>
      <c r="AK160" s="24">
        <f t="shared" si="86"/>
        <v>9.3787602985532653E-3</v>
      </c>
      <c r="AL160" s="24">
        <f t="shared" si="87"/>
        <v>4.6864025444099313E-3</v>
      </c>
      <c r="AM160" s="3"/>
      <c r="AN160" s="4">
        <f t="shared" si="88"/>
        <v>4.7057113031293188E-2</v>
      </c>
      <c r="AO160" s="4">
        <f t="shared" si="89"/>
        <v>-0.13414727504009361</v>
      </c>
      <c r="AP160" s="4">
        <f t="shared" si="82"/>
        <v>157.55954977798157</v>
      </c>
      <c r="AQ160" s="4">
        <f t="shared" si="83"/>
        <v>481.10729922779149</v>
      </c>
      <c r="AR160" s="24">
        <f t="shared" si="90"/>
        <v>9.8067510182153813E-3</v>
      </c>
      <c r="AS160" s="24">
        <f t="shared" si="91"/>
        <v>2.5763465786431765E-3</v>
      </c>
      <c r="AT160" s="3"/>
      <c r="AU160" s="24">
        <f t="shared" si="92"/>
        <v>6.3189563803676227E-2</v>
      </c>
      <c r="AV160" s="24">
        <f t="shared" si="93"/>
        <v>-0.13414727504009361</v>
      </c>
      <c r="AW160" s="24">
        <f t="shared" si="94"/>
        <v>157.57568222875398</v>
      </c>
      <c r="AX160" s="24">
        <f t="shared" si="95"/>
        <v>481.10729922779149</v>
      </c>
      <c r="AY160" s="24">
        <f t="shared" si="96"/>
        <v>9.7053655809830833E-3</v>
      </c>
      <c r="AZ160" s="24">
        <f t="shared" si="97"/>
        <v>2.5763465786431765E-3</v>
      </c>
      <c r="BA160" s="24"/>
      <c r="BB160" s="24">
        <f t="shared" si="98"/>
        <v>-1.6451903123709755E-2</v>
      </c>
      <c r="BC160" s="24">
        <f t="shared" si="99"/>
        <v>2.1519054092120693</v>
      </c>
      <c r="BD160" s="24">
        <f t="shared" si="100"/>
        <v>157.49604076182658</v>
      </c>
      <c r="BE160" s="24">
        <f t="shared" si="101"/>
        <v>483.39335191204367</v>
      </c>
      <c r="BF160" s="24">
        <f t="shared" si="102"/>
        <v>1.0205877565192477E-2</v>
      </c>
      <c r="BG160" s="25">
        <f t="shared" si="103"/>
        <v>2.1630598363090022E-3</v>
      </c>
    </row>
    <row r="161" spans="1:59" x14ac:dyDescent="0.35">
      <c r="A161" s="7">
        <v>44061</v>
      </c>
      <c r="B161" s="3">
        <v>159</v>
      </c>
      <c r="C161" s="4">
        <v>165.62</v>
      </c>
      <c r="D161" s="8">
        <v>491.87</v>
      </c>
      <c r="F161" s="5"/>
      <c r="G161" s="4">
        <f t="shared" si="104"/>
        <v>157.52690347504313</v>
      </c>
      <c r="H161" s="4">
        <f t="shared" si="105"/>
        <v>484.534977922606</v>
      </c>
      <c r="I161" s="24">
        <f t="shared" si="106"/>
        <v>4.8865454202130641E-2</v>
      </c>
      <c r="J161" s="24">
        <f t="shared" si="107"/>
        <v>1.4912521758582554E-2</v>
      </c>
      <c r="K161" s="3"/>
      <c r="L161" s="4">
        <f t="shared" si="108"/>
        <v>158.13196704245453</v>
      </c>
      <c r="M161" s="4">
        <f t="shared" si="109"/>
        <v>481.75194153921905</v>
      </c>
      <c r="N161" s="24">
        <f t="shared" si="110"/>
        <v>4.5212129921177818E-2</v>
      </c>
      <c r="O161" s="24">
        <f t="shared" si="111"/>
        <v>2.057059479289438E-2</v>
      </c>
      <c r="P161" s="3"/>
      <c r="Q161" s="4">
        <f t="shared" si="112"/>
        <v>158.47699706598013</v>
      </c>
      <c r="R161" s="4">
        <f t="shared" si="113"/>
        <v>481.90657860113265</v>
      </c>
      <c r="S161" s="24">
        <f t="shared" si="114"/>
        <v>4.3128866888177006E-2</v>
      </c>
      <c r="T161" s="24">
        <f t="shared" si="115"/>
        <v>2.0256208752042926E-2</v>
      </c>
      <c r="U161" s="3"/>
      <c r="V161" s="4">
        <f t="shared" si="116"/>
        <v>158.79712754106308</v>
      </c>
      <c r="W161" s="4">
        <f t="shared" si="117"/>
        <v>482.30761475133397</v>
      </c>
      <c r="X161" s="24">
        <f t="shared" si="118"/>
        <v>4.1195945290043036E-2</v>
      </c>
      <c r="Y161" s="25">
        <f t="shared" si="119"/>
        <v>1.9440879193010414E-2</v>
      </c>
      <c r="Z161" s="23"/>
      <c r="AA161" s="23"/>
      <c r="AB161" s="23"/>
      <c r="AC161" s="23"/>
      <c r="AD161" s="23"/>
      <c r="AF161" s="5"/>
      <c r="AG161" s="4">
        <f t="shared" si="84"/>
        <v>0.28502807728111235</v>
      </c>
      <c r="AH161" s="4">
        <f t="shared" si="85"/>
        <v>-0.78851979644196923</v>
      </c>
      <c r="AI161" s="4">
        <f t="shared" si="80"/>
        <v>158.76202514326124</v>
      </c>
      <c r="AJ161" s="4">
        <f t="shared" si="81"/>
        <v>481.11805880469069</v>
      </c>
      <c r="AK161" s="24">
        <f t="shared" si="86"/>
        <v>4.1407890693990847E-2</v>
      </c>
      <c r="AL161" s="24">
        <f t="shared" si="87"/>
        <v>2.1859314850080944E-2</v>
      </c>
      <c r="AM161" s="3"/>
      <c r="AN161" s="4">
        <f t="shared" si="88"/>
        <v>0.41403602823071273</v>
      </c>
      <c r="AO161" s="4">
        <f t="shared" si="89"/>
        <v>0.18556447429636697</v>
      </c>
      <c r="AP161" s="4">
        <f t="shared" si="82"/>
        <v>158.89103309421085</v>
      </c>
      <c r="AQ161" s="4">
        <f t="shared" si="83"/>
        <v>482.09214307542902</v>
      </c>
      <c r="AR161" s="24">
        <f t="shared" si="90"/>
        <v>4.0628951248575955E-2</v>
      </c>
      <c r="AS161" s="24">
        <f t="shared" si="91"/>
        <v>1.9878945503021089E-2</v>
      </c>
      <c r="AT161" s="3"/>
      <c r="AU161" s="24">
        <f t="shared" si="92"/>
        <v>0.60397846613937567</v>
      </c>
      <c r="AV161" s="24">
        <f t="shared" si="93"/>
        <v>0.18556447429636697</v>
      </c>
      <c r="AW161" s="24">
        <f t="shared" si="94"/>
        <v>159.08097553211951</v>
      </c>
      <c r="AX161" s="24">
        <f t="shared" si="95"/>
        <v>482.09214307542902</v>
      </c>
      <c r="AY161" s="24">
        <f t="shared" si="96"/>
        <v>3.9482094359862906E-2</v>
      </c>
      <c r="AZ161" s="24">
        <f t="shared" si="97"/>
        <v>1.9878945503021089E-2</v>
      </c>
      <c r="BA161" s="24"/>
      <c r="BB161" s="24">
        <f t="shared" si="98"/>
        <v>0.76831314019913166</v>
      </c>
      <c r="BC161" s="24">
        <f t="shared" si="99"/>
        <v>0.96248676048325998</v>
      </c>
      <c r="BD161" s="24">
        <f t="shared" si="100"/>
        <v>159.24531020617925</v>
      </c>
      <c r="BE161" s="24">
        <f t="shared" si="101"/>
        <v>482.86906536161592</v>
      </c>
      <c r="BF161" s="24">
        <f t="shared" si="102"/>
        <v>3.8489855052655168E-2</v>
      </c>
      <c r="BG161" s="25">
        <f t="shared" si="103"/>
        <v>1.829941781036469E-2</v>
      </c>
    </row>
    <row r="162" spans="1:59" x14ac:dyDescent="0.35">
      <c r="A162" s="7">
        <v>44062</v>
      </c>
      <c r="B162" s="3">
        <v>160</v>
      </c>
      <c r="C162" s="4">
        <v>163.02000000000001</v>
      </c>
      <c r="D162" s="8">
        <v>484.53</v>
      </c>
      <c r="F162" s="5"/>
      <c r="G162" s="4">
        <f t="shared" si="104"/>
        <v>159.1455227800345</v>
      </c>
      <c r="H162" s="4">
        <f t="shared" si="105"/>
        <v>486.00198233808487</v>
      </c>
      <c r="I162" s="24">
        <f t="shared" si="106"/>
        <v>2.37668827135659E-2</v>
      </c>
      <c r="J162" s="24">
        <f t="shared" si="107"/>
        <v>3.0379591317047437E-3</v>
      </c>
      <c r="K162" s="3"/>
      <c r="L162" s="4">
        <f t="shared" si="108"/>
        <v>161.12718022547273</v>
      </c>
      <c r="M162" s="4">
        <f t="shared" si="109"/>
        <v>485.79916492353141</v>
      </c>
      <c r="N162" s="24">
        <f t="shared" si="110"/>
        <v>1.1610966596290531E-2</v>
      </c>
      <c r="O162" s="24">
        <f t="shared" si="111"/>
        <v>2.6193732555908496E-3</v>
      </c>
      <c r="P162" s="3"/>
      <c r="Q162" s="4">
        <f t="shared" si="112"/>
        <v>162.76279882639204</v>
      </c>
      <c r="R162" s="4">
        <f t="shared" si="113"/>
        <v>487.88463144045306</v>
      </c>
      <c r="S162" s="24">
        <f t="shared" si="114"/>
        <v>1.5777277242544922E-3</v>
      </c>
      <c r="T162" s="24">
        <f t="shared" si="115"/>
        <v>6.9234752037089353E-3</v>
      </c>
      <c r="U162" s="3"/>
      <c r="V162" s="4">
        <f t="shared" si="116"/>
        <v>164.25542550821262</v>
      </c>
      <c r="W162" s="4">
        <f t="shared" si="117"/>
        <v>489.95752295026682</v>
      </c>
      <c r="X162" s="24">
        <f t="shared" si="118"/>
        <v>7.5783677353245885E-3</v>
      </c>
      <c r="Y162" s="25">
        <f t="shared" si="119"/>
        <v>1.1201624151790083E-2</v>
      </c>
      <c r="Z162" s="23"/>
      <c r="AA162" s="23"/>
      <c r="AB162" s="23"/>
      <c r="AC162" s="23"/>
      <c r="AD162" s="23"/>
      <c r="AF162" s="5"/>
      <c r="AG162" s="4">
        <f t="shared" si="84"/>
        <v>1.0851828139072728</v>
      </c>
      <c r="AH162" s="4">
        <f t="shared" si="85"/>
        <v>0.56479473071050701</v>
      </c>
      <c r="AI162" s="4">
        <f t="shared" si="80"/>
        <v>163.84798164029931</v>
      </c>
      <c r="AJ162" s="4">
        <f t="shared" si="81"/>
        <v>488.44942617116357</v>
      </c>
      <c r="AK162" s="24">
        <f t="shared" si="86"/>
        <v>5.0790187725389471E-3</v>
      </c>
      <c r="AL162" s="24">
        <f t="shared" si="87"/>
        <v>8.0891300253102868E-3</v>
      </c>
      <c r="AM162" s="3"/>
      <c r="AN162" s="4">
        <f t="shared" si="88"/>
        <v>1.9627423211031934</v>
      </c>
      <c r="AO162" s="4">
        <f t="shared" si="89"/>
        <v>2.5025598203059851</v>
      </c>
      <c r="AP162" s="4">
        <f t="shared" si="82"/>
        <v>164.72554114749525</v>
      </c>
      <c r="AQ162" s="4">
        <f t="shared" si="83"/>
        <v>490.38719126075904</v>
      </c>
      <c r="AR162" s="24">
        <f t="shared" si="90"/>
        <v>1.0462158922188929E-2</v>
      </c>
      <c r="AS162" s="24">
        <f t="shared" si="91"/>
        <v>1.2088397541450614E-2</v>
      </c>
      <c r="AT162" s="3"/>
      <c r="AU162" s="24">
        <f t="shared" si="92"/>
        <v>2.8130724427028984</v>
      </c>
      <c r="AV162" s="24">
        <f t="shared" si="93"/>
        <v>2.5025598203059851</v>
      </c>
      <c r="AW162" s="24">
        <f t="shared" si="94"/>
        <v>165.57587126909493</v>
      </c>
      <c r="AX162" s="24">
        <f t="shared" si="95"/>
        <v>490.38719126075904</v>
      </c>
      <c r="AY162" s="24">
        <f t="shared" si="96"/>
        <v>1.5678268121058287E-2</v>
      </c>
      <c r="AZ162" s="24">
        <f t="shared" si="97"/>
        <v>1.2088397541450614E-2</v>
      </c>
      <c r="BA162" s="24"/>
      <c r="BB162" s="24">
        <f t="shared" si="98"/>
        <v>3.5823040363693575</v>
      </c>
      <c r="BC162" s="24">
        <f t="shared" si="99"/>
        <v>4.9749396235529817</v>
      </c>
      <c r="BD162" s="24">
        <f t="shared" si="100"/>
        <v>166.34510286276139</v>
      </c>
      <c r="BE162" s="24">
        <f t="shared" si="101"/>
        <v>492.85957106400605</v>
      </c>
      <c r="BF162" s="24">
        <f t="shared" si="102"/>
        <v>2.0396901378735021E-2</v>
      </c>
      <c r="BG162" s="25">
        <f t="shared" si="103"/>
        <v>1.7191032679103616E-2</v>
      </c>
    </row>
    <row r="163" spans="1:59" x14ac:dyDescent="0.35">
      <c r="A163" s="7">
        <v>44063</v>
      </c>
      <c r="B163" s="3">
        <v>161</v>
      </c>
      <c r="C163" s="4">
        <v>164.87</v>
      </c>
      <c r="D163" s="8">
        <v>497.9</v>
      </c>
      <c r="F163" s="5"/>
      <c r="G163" s="4">
        <f t="shared" si="104"/>
        <v>159.9204182240276</v>
      </c>
      <c r="H163" s="4">
        <f t="shared" si="105"/>
        <v>485.70758587046794</v>
      </c>
      <c r="I163" s="24">
        <f t="shared" si="106"/>
        <v>3.0021118311229483E-2</v>
      </c>
      <c r="J163" s="24">
        <f t="shared" si="107"/>
        <v>2.4487676500365617E-2</v>
      </c>
      <c r="K163" s="3"/>
      <c r="L163" s="4">
        <f t="shared" si="108"/>
        <v>161.88430813528365</v>
      </c>
      <c r="M163" s="4">
        <f t="shared" si="109"/>
        <v>485.29149895411882</v>
      </c>
      <c r="N163" s="24">
        <f t="shared" si="110"/>
        <v>1.810937019904384E-2</v>
      </c>
      <c r="O163" s="24">
        <f t="shared" si="111"/>
        <v>2.5323360204621722E-2</v>
      </c>
      <c r="P163" s="3"/>
      <c r="Q163" s="4">
        <f t="shared" si="112"/>
        <v>162.91711953055682</v>
      </c>
      <c r="R163" s="4">
        <f t="shared" si="113"/>
        <v>485.8718525761812</v>
      </c>
      <c r="S163" s="24">
        <f t="shared" si="114"/>
        <v>1.1844971610621622E-2</v>
      </c>
      <c r="T163" s="24">
        <f t="shared" si="115"/>
        <v>2.4157757428838682E-2</v>
      </c>
      <c r="U163" s="3"/>
      <c r="V163" s="4">
        <f t="shared" si="116"/>
        <v>163.26708510164255</v>
      </c>
      <c r="W163" s="4">
        <f t="shared" si="117"/>
        <v>485.61550459005338</v>
      </c>
      <c r="X163" s="24">
        <f t="shared" si="118"/>
        <v>9.72229573820255E-3</v>
      </c>
      <c r="Y163" s="25">
        <f t="shared" si="119"/>
        <v>2.4672615806279576E-2</v>
      </c>
      <c r="Z163" s="23"/>
      <c r="AA163" s="23"/>
      <c r="AB163" s="23"/>
      <c r="AC163" s="23"/>
      <c r="AD163" s="23"/>
      <c r="AF163" s="5"/>
      <c r="AG163" s="4">
        <f t="shared" si="84"/>
        <v>0.89901039195877319</v>
      </c>
      <c r="AH163" s="4">
        <f t="shared" si="85"/>
        <v>4.9280011714032457E-2</v>
      </c>
      <c r="AI163" s="4">
        <f t="shared" si="80"/>
        <v>163.81612992251559</v>
      </c>
      <c r="AJ163" s="4">
        <f t="shared" si="81"/>
        <v>485.92113258789522</v>
      </c>
      <c r="AK163" s="24">
        <f t="shared" si="86"/>
        <v>6.392127600439247E-3</v>
      </c>
      <c r="AL163" s="24">
        <f t="shared" si="87"/>
        <v>2.4058781707380524E-2</v>
      </c>
      <c r="AM163" s="3"/>
      <c r="AN163" s="4">
        <f t="shared" si="88"/>
        <v>1.2393736743278259</v>
      </c>
      <c r="AO163" s="4">
        <f t="shared" si="89"/>
        <v>0.69642434647484475</v>
      </c>
      <c r="AP163" s="4">
        <f t="shared" si="82"/>
        <v>164.15649320488464</v>
      </c>
      <c r="AQ163" s="4">
        <f t="shared" si="83"/>
        <v>486.56827692265603</v>
      </c>
      <c r="AR163" s="24">
        <f t="shared" si="90"/>
        <v>4.3276933045148566E-3</v>
      </c>
      <c r="AS163" s="24">
        <f t="shared" si="91"/>
        <v>2.2759034097899082E-2</v>
      </c>
      <c r="AT163" s="3"/>
      <c r="AU163" s="24">
        <f t="shared" si="92"/>
        <v>1.2178213995800242</v>
      </c>
      <c r="AV163" s="24">
        <f t="shared" si="93"/>
        <v>0.69642434647484475</v>
      </c>
      <c r="AW163" s="24">
        <f t="shared" si="94"/>
        <v>164.13494093013685</v>
      </c>
      <c r="AX163" s="24">
        <f t="shared" si="95"/>
        <v>486.56827692265603</v>
      </c>
      <c r="AY163" s="24">
        <f t="shared" si="96"/>
        <v>4.4584161452244494E-3</v>
      </c>
      <c r="AZ163" s="24">
        <f t="shared" si="97"/>
        <v>2.2759034097899082E-2</v>
      </c>
      <c r="BA163" s="24"/>
      <c r="BB163" s="24">
        <f t="shared" si="98"/>
        <v>0.83991737060569105</v>
      </c>
      <c r="BC163" s="24">
        <f t="shared" si="99"/>
        <v>-0.61523516670689649</v>
      </c>
      <c r="BD163" s="24">
        <f t="shared" si="100"/>
        <v>163.75703690116251</v>
      </c>
      <c r="BE163" s="24">
        <f t="shared" si="101"/>
        <v>485.2566174094743</v>
      </c>
      <c r="BF163" s="24">
        <f t="shared" si="102"/>
        <v>6.7505495168162614E-3</v>
      </c>
      <c r="BG163" s="25">
        <f t="shared" si="103"/>
        <v>2.539341753469708E-2</v>
      </c>
    </row>
    <row r="164" spans="1:59" x14ac:dyDescent="0.35">
      <c r="A164" s="7">
        <v>44064</v>
      </c>
      <c r="B164" s="3">
        <v>162</v>
      </c>
      <c r="C164" s="4">
        <v>164.24</v>
      </c>
      <c r="D164" s="8">
        <v>492.31</v>
      </c>
      <c r="F164" s="5"/>
      <c r="G164" s="4">
        <f t="shared" si="104"/>
        <v>160.91033457922208</v>
      </c>
      <c r="H164" s="4">
        <f t="shared" si="105"/>
        <v>488.14606869637436</v>
      </c>
      <c r="I164" s="24">
        <f t="shared" si="106"/>
        <v>2.0273169878092596E-2</v>
      </c>
      <c r="J164" s="24">
        <f t="shared" si="107"/>
        <v>8.4579458138685903E-3</v>
      </c>
      <c r="K164" s="3"/>
      <c r="L164" s="4">
        <f t="shared" si="108"/>
        <v>163.07858488117017</v>
      </c>
      <c r="M164" s="4">
        <f t="shared" si="109"/>
        <v>490.33489937247123</v>
      </c>
      <c r="N164" s="24">
        <f t="shared" si="110"/>
        <v>7.0714510401232123E-3</v>
      </c>
      <c r="O164" s="24">
        <f t="shared" si="111"/>
        <v>4.0119043438662126E-3</v>
      </c>
      <c r="P164" s="3"/>
      <c r="Q164" s="4">
        <f t="shared" si="112"/>
        <v>164.08884781222272</v>
      </c>
      <c r="R164" s="4">
        <f t="shared" si="113"/>
        <v>493.08874103047242</v>
      </c>
      <c r="S164" s="24">
        <f t="shared" si="114"/>
        <v>9.2031288222896366E-4</v>
      </c>
      <c r="T164" s="24">
        <f t="shared" si="115"/>
        <v>1.581810303411301E-3</v>
      </c>
      <c r="U164" s="3"/>
      <c r="V164" s="4">
        <f t="shared" si="116"/>
        <v>164.54941702032852</v>
      </c>
      <c r="W164" s="4">
        <f t="shared" si="117"/>
        <v>495.44310091801066</v>
      </c>
      <c r="X164" s="24">
        <f t="shared" si="118"/>
        <v>1.8839321744307735E-3</v>
      </c>
      <c r="Y164" s="25">
        <f t="shared" si="119"/>
        <v>6.364081408077542E-3</v>
      </c>
      <c r="Z164" s="23"/>
      <c r="AA164" s="23"/>
      <c r="AB164" s="23"/>
      <c r="AC164" s="23"/>
      <c r="AD164" s="23"/>
      <c r="AF164" s="5"/>
      <c r="AG164" s="4">
        <f t="shared" si="84"/>
        <v>0.95355396990019992</v>
      </c>
      <c r="AH164" s="4">
        <f t="shared" si="85"/>
        <v>1.4828017002294704</v>
      </c>
      <c r="AI164" s="4">
        <f t="shared" si="80"/>
        <v>165.04240178212294</v>
      </c>
      <c r="AJ164" s="4">
        <f t="shared" si="81"/>
        <v>494.57154273070188</v>
      </c>
      <c r="AK164" s="24">
        <f t="shared" si="86"/>
        <v>4.8855442165302472E-3</v>
      </c>
      <c r="AL164" s="24">
        <f t="shared" si="87"/>
        <v>4.5937371385953493E-3</v>
      </c>
      <c r="AM164" s="3"/>
      <c r="AN164" s="4">
        <f t="shared" si="88"/>
        <v>1.2123155172630582</v>
      </c>
      <c r="AO164" s="4">
        <f t="shared" si="89"/>
        <v>3.3046099896013961</v>
      </c>
      <c r="AP164" s="4">
        <f t="shared" si="82"/>
        <v>165.30116332948577</v>
      </c>
      <c r="AQ164" s="4">
        <f t="shared" si="83"/>
        <v>496.39335102007379</v>
      </c>
      <c r="AR164" s="24">
        <f t="shared" si="90"/>
        <v>6.4610529072440656E-3</v>
      </c>
      <c r="AS164" s="24">
        <f t="shared" si="91"/>
        <v>8.2942678801442016E-3</v>
      </c>
      <c r="AT164" s="3"/>
      <c r="AU164" s="24">
        <f t="shared" si="92"/>
        <v>1.1901655288315536</v>
      </c>
      <c r="AV164" s="24">
        <f t="shared" si="93"/>
        <v>3.3046099896013961</v>
      </c>
      <c r="AW164" s="24">
        <f t="shared" si="94"/>
        <v>165.27901334105428</v>
      </c>
      <c r="AX164" s="24">
        <f t="shared" si="95"/>
        <v>496.39335102007379</v>
      </c>
      <c r="AY164" s="24">
        <f t="shared" si="96"/>
        <v>6.3261893634575716E-3</v>
      </c>
      <c r="AZ164" s="24">
        <f t="shared" si="97"/>
        <v>8.2942678801442016E-3</v>
      </c>
      <c r="BA164" s="24"/>
      <c r="BB164" s="24">
        <f t="shared" si="98"/>
        <v>1.1053660994538634</v>
      </c>
      <c r="BC164" s="24">
        <f t="shared" si="99"/>
        <v>5.650463730091599</v>
      </c>
      <c r="BD164" s="24">
        <f t="shared" si="100"/>
        <v>165.1942139116766</v>
      </c>
      <c r="BE164" s="24">
        <f t="shared" si="101"/>
        <v>498.73920476056401</v>
      </c>
      <c r="BF164" s="24">
        <f t="shared" si="102"/>
        <v>5.8098752537541981E-3</v>
      </c>
      <c r="BG164" s="25">
        <f t="shared" si="103"/>
        <v>1.305926095460991E-2</v>
      </c>
    </row>
    <row r="165" spans="1:59" x14ac:dyDescent="0.35">
      <c r="A165" s="7">
        <v>44067</v>
      </c>
      <c r="B165" s="3">
        <v>163</v>
      </c>
      <c r="C165" s="4">
        <v>165.37</v>
      </c>
      <c r="D165" s="8">
        <v>488.81</v>
      </c>
      <c r="F165" s="5"/>
      <c r="G165" s="4">
        <f t="shared" si="104"/>
        <v>161.57626766337768</v>
      </c>
      <c r="H165" s="4">
        <f t="shared" si="105"/>
        <v>488.97885495709949</v>
      </c>
      <c r="I165" s="24">
        <f t="shared" si="106"/>
        <v>2.2940874019606497E-2</v>
      </c>
      <c r="J165" s="24">
        <f t="shared" si="107"/>
        <v>3.4544088111839718E-4</v>
      </c>
      <c r="K165" s="3"/>
      <c r="L165" s="4">
        <f t="shared" si="108"/>
        <v>163.54315092870212</v>
      </c>
      <c r="M165" s="4">
        <f t="shared" si="109"/>
        <v>491.12493962348276</v>
      </c>
      <c r="N165" s="24">
        <f t="shared" si="110"/>
        <v>1.1047040402115776E-2</v>
      </c>
      <c r="O165" s="24">
        <f t="shared" si="111"/>
        <v>4.7358679721829699E-3</v>
      </c>
      <c r="P165" s="3"/>
      <c r="Q165" s="4">
        <f t="shared" si="112"/>
        <v>164.17953912488909</v>
      </c>
      <c r="R165" s="4">
        <f t="shared" si="113"/>
        <v>492.62149641218895</v>
      </c>
      <c r="S165" s="24">
        <f t="shared" si="114"/>
        <v>7.198771694448298E-3</v>
      </c>
      <c r="T165" s="24">
        <f t="shared" si="115"/>
        <v>7.7975008943944359E-3</v>
      </c>
      <c r="U165" s="3"/>
      <c r="V165" s="4">
        <f t="shared" si="116"/>
        <v>164.30188340406573</v>
      </c>
      <c r="W165" s="4">
        <f t="shared" si="117"/>
        <v>492.93662018360214</v>
      </c>
      <c r="X165" s="24">
        <f t="shared" si="118"/>
        <v>6.4589502082256188E-3</v>
      </c>
      <c r="Y165" s="25">
        <f t="shared" si="119"/>
        <v>8.4421762721755746E-3</v>
      </c>
      <c r="Z165" s="23"/>
      <c r="AA165" s="23"/>
      <c r="AB165" s="23"/>
      <c r="AC165" s="23"/>
      <c r="AD165" s="23"/>
      <c r="AF165" s="5"/>
      <c r="AG165" s="4">
        <f t="shared" si="84"/>
        <v>0.78098143845343304</v>
      </c>
      <c r="AH165" s="4">
        <f t="shared" si="85"/>
        <v>1.0927924365268817</v>
      </c>
      <c r="AI165" s="4">
        <f t="shared" si="80"/>
        <v>164.96052056334253</v>
      </c>
      <c r="AJ165" s="4">
        <f t="shared" si="81"/>
        <v>493.71428884871585</v>
      </c>
      <c r="AK165" s="24">
        <f t="shared" si="86"/>
        <v>2.4761409969007524E-3</v>
      </c>
      <c r="AL165" s="24">
        <f t="shared" si="87"/>
        <v>1.0033118898377387E-2</v>
      </c>
      <c r="AM165" s="3"/>
      <c r="AN165" s="4">
        <f t="shared" si="88"/>
        <v>0.76366583542438105</v>
      </c>
      <c r="AO165" s="4">
        <f t="shared" si="89"/>
        <v>1.7958681464474482</v>
      </c>
      <c r="AP165" s="4">
        <f t="shared" si="82"/>
        <v>164.94320496031347</v>
      </c>
      <c r="AQ165" s="4">
        <f t="shared" si="83"/>
        <v>494.41736455863639</v>
      </c>
      <c r="AR165" s="24">
        <f t="shared" si="90"/>
        <v>2.5808492452472562E-3</v>
      </c>
      <c r="AS165" s="24">
        <f t="shared" si="91"/>
        <v>1.1471460401048241E-2</v>
      </c>
      <c r="AT165" s="3"/>
      <c r="AU165" s="24">
        <f t="shared" si="92"/>
        <v>0.53048099913244062</v>
      </c>
      <c r="AV165" s="24">
        <f t="shared" si="93"/>
        <v>1.7958681464474482</v>
      </c>
      <c r="AW165" s="24">
        <f t="shared" si="94"/>
        <v>164.71002012402153</v>
      </c>
      <c r="AX165" s="24">
        <f t="shared" si="95"/>
        <v>494.41736455863639</v>
      </c>
      <c r="AY165" s="24">
        <f t="shared" si="96"/>
        <v>3.9909286810091244E-3</v>
      </c>
      <c r="AZ165" s="24">
        <f t="shared" si="97"/>
        <v>1.1471460401048241E-2</v>
      </c>
      <c r="BA165" s="24"/>
      <c r="BB165" s="24">
        <f t="shared" si="98"/>
        <v>0.29362627002386488</v>
      </c>
      <c r="BC165" s="24">
        <f t="shared" si="99"/>
        <v>0.7562970513915408</v>
      </c>
      <c r="BD165" s="24">
        <f t="shared" si="100"/>
        <v>164.47316539491297</v>
      </c>
      <c r="BE165" s="24">
        <f t="shared" si="101"/>
        <v>493.37779346358047</v>
      </c>
      <c r="BF165" s="24">
        <f t="shared" si="102"/>
        <v>5.4232001275142808E-3</v>
      </c>
      <c r="BG165" s="25">
        <f t="shared" si="103"/>
        <v>9.3447218010688643E-3</v>
      </c>
    </row>
    <row r="166" spans="1:59" x14ac:dyDescent="0.35">
      <c r="A166" s="7">
        <v>44068</v>
      </c>
      <c r="B166" s="3">
        <v>164</v>
      </c>
      <c r="C166" s="4">
        <v>167.32</v>
      </c>
      <c r="D166" s="8">
        <v>490.58</v>
      </c>
      <c r="F166" s="5"/>
      <c r="G166" s="4">
        <f t="shared" si="104"/>
        <v>162.33501413070215</v>
      </c>
      <c r="H166" s="4">
        <f t="shared" si="105"/>
        <v>488.9450839656796</v>
      </c>
      <c r="I166" s="24">
        <f t="shared" si="106"/>
        <v>2.9793126161235025E-2</v>
      </c>
      <c r="J166" s="24">
        <f t="shared" si="107"/>
        <v>3.332618603123616E-3</v>
      </c>
      <c r="K166" s="3"/>
      <c r="L166" s="4">
        <f t="shared" si="108"/>
        <v>164.27389055722128</v>
      </c>
      <c r="M166" s="4">
        <f t="shared" si="109"/>
        <v>490.19896377408963</v>
      </c>
      <c r="N166" s="24">
        <f t="shared" si="110"/>
        <v>1.8205291912375774E-2</v>
      </c>
      <c r="O166" s="24">
        <f t="shared" si="111"/>
        <v>7.7670558504290825E-4</v>
      </c>
      <c r="P166" s="3"/>
      <c r="Q166" s="4">
        <f t="shared" si="112"/>
        <v>164.89381564995563</v>
      </c>
      <c r="R166" s="4">
        <f t="shared" si="113"/>
        <v>490.33459856487559</v>
      </c>
      <c r="S166" s="24">
        <f t="shared" si="114"/>
        <v>1.4500265061226191E-2</v>
      </c>
      <c r="T166" s="24">
        <f t="shared" si="115"/>
        <v>5.0022714975007693E-4</v>
      </c>
      <c r="U166" s="3"/>
      <c r="V166" s="4">
        <f t="shared" si="116"/>
        <v>165.15637668081317</v>
      </c>
      <c r="W166" s="4">
        <f t="shared" si="117"/>
        <v>489.63532403672042</v>
      </c>
      <c r="X166" s="24">
        <f t="shared" si="118"/>
        <v>1.2931050198343449E-2</v>
      </c>
      <c r="Y166" s="25">
        <f t="shared" si="119"/>
        <v>1.9256308110391063E-3</v>
      </c>
      <c r="Z166" s="23"/>
      <c r="AA166" s="23"/>
      <c r="AB166" s="23"/>
      <c r="AC166" s="23"/>
      <c r="AD166" s="23"/>
      <c r="AF166" s="5"/>
      <c r="AG166" s="4">
        <f t="shared" si="84"/>
        <v>0.767640455776054</v>
      </c>
      <c r="AH166" s="4">
        <f t="shared" si="85"/>
        <v>0.41685437975883438</v>
      </c>
      <c r="AI166" s="4">
        <f t="shared" si="80"/>
        <v>165.66145610573167</v>
      </c>
      <c r="AJ166" s="4">
        <f t="shared" si="81"/>
        <v>490.75145294463442</v>
      </c>
      <c r="AK166" s="24">
        <f t="shared" si="86"/>
        <v>9.912406731223523E-3</v>
      </c>
      <c r="AL166" s="24">
        <f t="shared" si="87"/>
        <v>3.4949028626205431E-4</v>
      </c>
      <c r="AM166" s="3"/>
      <c r="AN166" s="4">
        <f t="shared" si="88"/>
        <v>0.74391011128124362</v>
      </c>
      <c r="AO166" s="4">
        <f t="shared" si="89"/>
        <v>0.16276174894312667</v>
      </c>
      <c r="AP166" s="4">
        <f t="shared" si="82"/>
        <v>165.63772576123688</v>
      </c>
      <c r="AQ166" s="4">
        <f t="shared" si="83"/>
        <v>490.49736031381872</v>
      </c>
      <c r="AR166" s="24">
        <f t="shared" si="90"/>
        <v>1.0054232839846486E-2</v>
      </c>
      <c r="AS166" s="24">
        <f t="shared" si="91"/>
        <v>1.6845302739872564E-4</v>
      </c>
      <c r="AT166" s="3"/>
      <c r="AU166" s="24">
        <f t="shared" si="92"/>
        <v>0.6407583146928989</v>
      </c>
      <c r="AV166" s="24">
        <f t="shared" si="93"/>
        <v>0.16276174894312667</v>
      </c>
      <c r="AW166" s="24">
        <f t="shared" si="94"/>
        <v>165.53457396464853</v>
      </c>
      <c r="AX166" s="24">
        <f t="shared" si="95"/>
        <v>490.49736031381872</v>
      </c>
      <c r="AY166" s="24">
        <f t="shared" si="96"/>
        <v>1.0670726962416109E-2</v>
      </c>
      <c r="AZ166" s="24">
        <f t="shared" si="97"/>
        <v>1.6845302739872564E-4</v>
      </c>
      <c r="BA166" s="24"/>
      <c r="BB166" s="24">
        <f t="shared" si="98"/>
        <v>0.63014647405800317</v>
      </c>
      <c r="BC166" s="24">
        <f t="shared" si="99"/>
        <v>-1.6782588675723762</v>
      </c>
      <c r="BD166" s="24">
        <f t="shared" si="100"/>
        <v>165.52396212401362</v>
      </c>
      <c r="BE166" s="24">
        <f t="shared" si="101"/>
        <v>488.65633969730322</v>
      </c>
      <c r="BF166" s="24">
        <f t="shared" si="102"/>
        <v>1.0734149390308222E-2</v>
      </c>
      <c r="BG166" s="25">
        <f t="shared" si="103"/>
        <v>3.9211959368436545E-3</v>
      </c>
    </row>
    <row r="167" spans="1:59" x14ac:dyDescent="0.35">
      <c r="A167" s="7">
        <v>44069</v>
      </c>
      <c r="B167" s="3">
        <v>165</v>
      </c>
      <c r="C167" s="4">
        <v>172.09</v>
      </c>
      <c r="D167" s="8">
        <v>547.53</v>
      </c>
      <c r="F167" s="5"/>
      <c r="G167" s="4">
        <f t="shared" si="104"/>
        <v>163.33201130456172</v>
      </c>
      <c r="H167" s="4">
        <f t="shared" si="105"/>
        <v>489.2720671725437</v>
      </c>
      <c r="I167" s="24">
        <f t="shared" si="106"/>
        <v>5.0891909439469377E-2</v>
      </c>
      <c r="J167" s="24">
        <f t="shared" si="107"/>
        <v>0.10640135303537025</v>
      </c>
      <c r="K167" s="3"/>
      <c r="L167" s="4">
        <f t="shared" si="108"/>
        <v>165.49233433433278</v>
      </c>
      <c r="M167" s="4">
        <f t="shared" si="109"/>
        <v>490.35137826445373</v>
      </c>
      <c r="N167" s="24">
        <f t="shared" si="110"/>
        <v>3.8338460489669483E-2</v>
      </c>
      <c r="O167" s="24">
        <f t="shared" si="111"/>
        <v>0.10443011658821662</v>
      </c>
      <c r="P167" s="3"/>
      <c r="Q167" s="4">
        <f t="shared" si="112"/>
        <v>166.34952625998227</v>
      </c>
      <c r="R167" s="4">
        <f t="shared" si="113"/>
        <v>490.48183942595017</v>
      </c>
      <c r="S167" s="24">
        <f t="shared" si="114"/>
        <v>3.335739287592384E-2</v>
      </c>
      <c r="T167" s="24">
        <f t="shared" si="115"/>
        <v>0.10419184441774844</v>
      </c>
      <c r="U167" s="3"/>
      <c r="V167" s="4">
        <f t="shared" si="116"/>
        <v>166.88727533616262</v>
      </c>
      <c r="W167" s="4">
        <f t="shared" si="117"/>
        <v>490.39106480734404</v>
      </c>
      <c r="X167" s="24">
        <f t="shared" si="118"/>
        <v>3.0232579835187325E-2</v>
      </c>
      <c r="Y167" s="25">
        <f t="shared" si="119"/>
        <v>0.10435763372355111</v>
      </c>
      <c r="Z167" s="23"/>
      <c r="AA167" s="23"/>
      <c r="AB167" s="23"/>
      <c r="AC167" s="23"/>
      <c r="AD167" s="23"/>
      <c r="AF167" s="5"/>
      <c r="AG167" s="4">
        <f t="shared" si="84"/>
        <v>0.90525448662617181</v>
      </c>
      <c r="AH167" s="4">
        <f t="shared" si="85"/>
        <v>0.36293167602198328</v>
      </c>
      <c r="AI167" s="4">
        <f t="shared" si="80"/>
        <v>167.25478074660845</v>
      </c>
      <c r="AJ167" s="4">
        <f t="shared" si="81"/>
        <v>490.84477110197213</v>
      </c>
      <c r="AK167" s="24">
        <f t="shared" si="86"/>
        <v>2.8097037906860113E-2</v>
      </c>
      <c r="AL167" s="24">
        <f t="shared" si="87"/>
        <v>0.10352899183246186</v>
      </c>
      <c r="AM167" s="3"/>
      <c r="AN167" s="4">
        <f t="shared" si="88"/>
        <v>1.028630310779403</v>
      </c>
      <c r="AO167" s="4">
        <f t="shared" si="89"/>
        <v>0.15655339379570754</v>
      </c>
      <c r="AP167" s="4">
        <f t="shared" si="82"/>
        <v>167.37815657076166</v>
      </c>
      <c r="AQ167" s="4">
        <f t="shared" si="83"/>
        <v>490.63839281974589</v>
      </c>
      <c r="AR167" s="24">
        <f t="shared" si="90"/>
        <v>2.7380111739429034E-2</v>
      </c>
      <c r="AS167" s="24">
        <f t="shared" si="91"/>
        <v>0.10390591781318666</v>
      </c>
      <c r="AT167" s="3"/>
      <c r="AU167" s="24">
        <f t="shared" si="92"/>
        <v>1.129729691893145</v>
      </c>
      <c r="AV167" s="24">
        <f t="shared" si="93"/>
        <v>0.15655339379570754</v>
      </c>
      <c r="AW167" s="24">
        <f t="shared" si="94"/>
        <v>167.47925595187542</v>
      </c>
      <c r="AX167" s="24">
        <f t="shared" si="95"/>
        <v>490.63839281974589</v>
      </c>
      <c r="AY167" s="24">
        <f t="shared" si="96"/>
        <v>2.6792632042097666E-2</v>
      </c>
      <c r="AZ167" s="24">
        <f t="shared" si="97"/>
        <v>0.10390591781318666</v>
      </c>
      <c r="BA167" s="24"/>
      <c r="BB167" s="24">
        <f t="shared" si="98"/>
        <v>1.2905977828329145</v>
      </c>
      <c r="BC167" s="24">
        <f t="shared" si="99"/>
        <v>-0.21785908465481213</v>
      </c>
      <c r="BD167" s="24">
        <f t="shared" si="100"/>
        <v>167.64012404281519</v>
      </c>
      <c r="BE167" s="24">
        <f t="shared" si="101"/>
        <v>490.26398034129534</v>
      </c>
      <c r="BF167" s="24">
        <f t="shared" si="102"/>
        <v>2.5857841578155707E-2</v>
      </c>
      <c r="BG167" s="25">
        <f t="shared" si="103"/>
        <v>0.10458973875167504</v>
      </c>
    </row>
    <row r="168" spans="1:59" x14ac:dyDescent="0.35">
      <c r="A168" s="7">
        <v>44070</v>
      </c>
      <c r="B168" s="3">
        <v>166</v>
      </c>
      <c r="C168" s="4">
        <v>170</v>
      </c>
      <c r="D168" s="8">
        <v>526.27</v>
      </c>
      <c r="F168" s="5"/>
      <c r="G168" s="4">
        <f t="shared" si="104"/>
        <v>165.08360904364937</v>
      </c>
      <c r="H168" s="4">
        <f t="shared" si="105"/>
        <v>500.923653738035</v>
      </c>
      <c r="I168" s="24">
        <f t="shared" si="106"/>
        <v>2.8919946802062502E-2</v>
      </c>
      <c r="J168" s="24">
        <f t="shared" si="107"/>
        <v>4.8162248013310628E-2</v>
      </c>
      <c r="K168" s="3"/>
      <c r="L168" s="4">
        <f t="shared" si="108"/>
        <v>168.13140060059965</v>
      </c>
      <c r="M168" s="4">
        <f t="shared" si="109"/>
        <v>513.22282695867216</v>
      </c>
      <c r="N168" s="24">
        <f t="shared" si="110"/>
        <v>1.0991761172943249E-2</v>
      </c>
      <c r="O168" s="24">
        <f t="shared" si="111"/>
        <v>2.4791785663875625E-2</v>
      </c>
      <c r="P168" s="3"/>
      <c r="Q168" s="4">
        <f t="shared" si="112"/>
        <v>169.79381050399292</v>
      </c>
      <c r="R168" s="4">
        <f t="shared" si="113"/>
        <v>524.7107357703801</v>
      </c>
      <c r="S168" s="24">
        <f t="shared" si="114"/>
        <v>1.2128793882769675E-3</v>
      </c>
      <c r="T168" s="24">
        <f t="shared" si="115"/>
        <v>2.9628598050808232E-3</v>
      </c>
      <c r="U168" s="3"/>
      <c r="V168" s="4">
        <f t="shared" si="116"/>
        <v>171.04945506723251</v>
      </c>
      <c r="W168" s="4">
        <f t="shared" si="117"/>
        <v>536.10221296146881</v>
      </c>
      <c r="X168" s="24">
        <f t="shared" si="118"/>
        <v>6.1732651013677335E-3</v>
      </c>
      <c r="Y168" s="25">
        <f t="shared" si="119"/>
        <v>1.8682830033003642E-2</v>
      </c>
      <c r="Z168" s="23"/>
      <c r="AA168" s="23"/>
      <c r="AB168" s="23"/>
      <c r="AC168" s="23"/>
      <c r="AD168" s="23"/>
      <c r="AF168" s="5"/>
      <c r="AG168" s="4">
        <f t="shared" si="84"/>
        <v>1.4130604381030669</v>
      </c>
      <c r="AH168" s="4">
        <f t="shared" si="85"/>
        <v>7.1361246097035727</v>
      </c>
      <c r="AI168" s="4">
        <f t="shared" si="80"/>
        <v>171.20687094209597</v>
      </c>
      <c r="AJ168" s="4">
        <f t="shared" si="81"/>
        <v>531.84686038008363</v>
      </c>
      <c r="AK168" s="24">
        <f t="shared" si="86"/>
        <v>7.0992408358586763E-3</v>
      </c>
      <c r="AL168" s="24">
        <f t="shared" si="87"/>
        <v>1.0596956657388117E-2</v>
      </c>
      <c r="AM168" s="3"/>
      <c r="AN168" s="4">
        <f t="shared" si="88"/>
        <v>1.9948918840719003</v>
      </c>
      <c r="AO168" s="4">
        <f t="shared" si="89"/>
        <v>13.785490574049396</v>
      </c>
      <c r="AP168" s="4">
        <f t="shared" si="82"/>
        <v>171.78870238806482</v>
      </c>
      <c r="AQ168" s="4">
        <f t="shared" si="83"/>
        <v>538.49622634442949</v>
      </c>
      <c r="AR168" s="24">
        <f t="shared" si="90"/>
        <v>1.0521778753322471E-2</v>
      </c>
      <c r="AS168" s="24">
        <f t="shared" si="91"/>
        <v>2.3231851225472677E-2</v>
      </c>
      <c r="AT168" s="3"/>
      <c r="AU168" s="24">
        <f t="shared" si="92"/>
        <v>2.5184624231636459</v>
      </c>
      <c r="AV168" s="24">
        <f t="shared" si="93"/>
        <v>13.785490574049396</v>
      </c>
      <c r="AW168" s="24">
        <f t="shared" si="94"/>
        <v>172.31227292715656</v>
      </c>
      <c r="AX168" s="24">
        <f t="shared" si="95"/>
        <v>538.49622634442949</v>
      </c>
      <c r="AY168" s="24">
        <f t="shared" si="96"/>
        <v>1.3601605453862095E-2</v>
      </c>
      <c r="AZ168" s="24">
        <f t="shared" si="97"/>
        <v>2.3231851225472677E-2</v>
      </c>
      <c r="BA168" s="24"/>
      <c r="BB168" s="24">
        <f t="shared" si="98"/>
        <v>3.0135469517750999</v>
      </c>
      <c r="BC168" s="24">
        <f t="shared" si="99"/>
        <v>27.339545258612979</v>
      </c>
      <c r="BD168" s="24">
        <f t="shared" si="100"/>
        <v>172.80735745576803</v>
      </c>
      <c r="BE168" s="24">
        <f t="shared" si="101"/>
        <v>552.05028102899303</v>
      </c>
      <c r="BF168" s="24">
        <f t="shared" si="102"/>
        <v>1.6513867386870749E-2</v>
      </c>
      <c r="BG168" s="25">
        <f t="shared" si="103"/>
        <v>4.8986795806321939E-2</v>
      </c>
    </row>
    <row r="169" spans="1:59" x14ac:dyDescent="0.35">
      <c r="A169" s="7">
        <v>44071</v>
      </c>
      <c r="B169" s="3">
        <v>167</v>
      </c>
      <c r="C169" s="4">
        <v>170.09</v>
      </c>
      <c r="D169" s="8">
        <v>523.89</v>
      </c>
      <c r="F169" s="5"/>
      <c r="G169" s="4">
        <f t="shared" si="104"/>
        <v>166.06688723491951</v>
      </c>
      <c r="H169" s="4">
        <f t="shared" si="105"/>
        <v>505.99292299042804</v>
      </c>
      <c r="I169" s="24">
        <f t="shared" si="106"/>
        <v>2.3652847110826609E-2</v>
      </c>
      <c r="J169" s="24">
        <f t="shared" si="107"/>
        <v>3.4161898508411968E-2</v>
      </c>
      <c r="K169" s="3"/>
      <c r="L169" s="4">
        <f t="shared" si="108"/>
        <v>168.87884036035979</v>
      </c>
      <c r="M169" s="4">
        <f t="shared" si="109"/>
        <v>518.44169617520333</v>
      </c>
      <c r="N169" s="24">
        <f t="shared" si="110"/>
        <v>7.1206986868141272E-3</v>
      </c>
      <c r="O169" s="24">
        <f t="shared" si="111"/>
        <v>1.0399709528329713E-2</v>
      </c>
      <c r="P169" s="3"/>
      <c r="Q169" s="4">
        <f t="shared" si="112"/>
        <v>169.91752420159719</v>
      </c>
      <c r="R169" s="4">
        <f t="shared" si="113"/>
        <v>525.64629430815205</v>
      </c>
      <c r="S169" s="24">
        <f t="shared" si="114"/>
        <v>1.0140266823611879E-3</v>
      </c>
      <c r="T169" s="24">
        <f t="shared" si="115"/>
        <v>3.3524104452309919E-3</v>
      </c>
      <c r="U169" s="3"/>
      <c r="V169" s="4">
        <f t="shared" si="116"/>
        <v>170.20989101344651</v>
      </c>
      <c r="W169" s="4">
        <f t="shared" si="117"/>
        <v>528.23644259229377</v>
      </c>
      <c r="X169" s="24">
        <f t="shared" si="118"/>
        <v>7.0486809010820864E-4</v>
      </c>
      <c r="Y169" s="25">
        <f t="shared" si="119"/>
        <v>8.2964793989077548E-3</v>
      </c>
      <c r="Z169" s="23"/>
      <c r="AA169" s="23"/>
      <c r="AB169" s="23"/>
      <c r="AC169" s="23"/>
      <c r="AD169" s="23"/>
      <c r="AF169" s="5"/>
      <c r="AG169" s="4">
        <f t="shared" si="84"/>
        <v>1.1551910900033082</v>
      </c>
      <c r="AH169" s="4">
        <f t="shared" si="85"/>
        <v>5.8960113953172497</v>
      </c>
      <c r="AI169" s="4">
        <f t="shared" si="80"/>
        <v>171.0727152916005</v>
      </c>
      <c r="AJ169" s="4">
        <f t="shared" si="81"/>
        <v>531.54230570346931</v>
      </c>
      <c r="AK169" s="24">
        <f t="shared" si="86"/>
        <v>5.7776194461784886E-3</v>
      </c>
      <c r="AL169" s="24">
        <f t="shared" si="87"/>
        <v>1.4606703131323989E-2</v>
      </c>
      <c r="AM169" s="3"/>
      <c r="AN169" s="4">
        <f t="shared" si="88"/>
        <v>1.2464206094848496</v>
      </c>
      <c r="AO169" s="4">
        <f t="shared" si="89"/>
        <v>8.6455177595384196</v>
      </c>
      <c r="AP169" s="4">
        <f t="shared" si="82"/>
        <v>171.16394481108205</v>
      </c>
      <c r="AQ169" s="4">
        <f t="shared" si="83"/>
        <v>534.29181206769044</v>
      </c>
      <c r="AR169" s="24">
        <f t="shared" si="90"/>
        <v>6.3139797229822053E-3</v>
      </c>
      <c r="AS169" s="24">
        <f t="shared" si="91"/>
        <v>1.9854954413503708E-2</v>
      </c>
      <c r="AT169" s="3"/>
      <c r="AU169" s="24">
        <f t="shared" si="92"/>
        <v>1.0816131878280224</v>
      </c>
      <c r="AV169" s="24">
        <f t="shared" si="93"/>
        <v>8.6455177595384196</v>
      </c>
      <c r="AW169" s="24">
        <f t="shared" si="94"/>
        <v>170.99913738942521</v>
      </c>
      <c r="AX169" s="24">
        <f t="shared" si="95"/>
        <v>534.29181206769044</v>
      </c>
      <c r="AY169" s="24">
        <f t="shared" si="96"/>
        <v>5.3450372710048301E-3</v>
      </c>
      <c r="AZ169" s="24">
        <f t="shared" si="97"/>
        <v>1.9854954413503708E-2</v>
      </c>
      <c r="BA169" s="24"/>
      <c r="BB169" s="24">
        <f t="shared" si="98"/>
        <v>0.70168034843843852</v>
      </c>
      <c r="BC169" s="24">
        <f t="shared" si="99"/>
        <v>6.2163558819401574</v>
      </c>
      <c r="BD169" s="24">
        <f t="shared" si="100"/>
        <v>170.61920455003562</v>
      </c>
      <c r="BE169" s="24">
        <f t="shared" si="101"/>
        <v>531.86265019009215</v>
      </c>
      <c r="BF169" s="24">
        <f t="shared" si="102"/>
        <v>3.1113207715657313E-3</v>
      </c>
      <c r="BG169" s="25">
        <f t="shared" si="103"/>
        <v>1.5218175934055179E-2</v>
      </c>
    </row>
    <row r="170" spans="1:59" x14ac:dyDescent="0.35">
      <c r="A170" s="7">
        <v>44074</v>
      </c>
      <c r="B170" s="3">
        <v>168</v>
      </c>
      <c r="C170" s="4">
        <v>172.55</v>
      </c>
      <c r="D170" s="8">
        <v>529.55999999999995</v>
      </c>
      <c r="F170" s="5"/>
      <c r="G170" s="4">
        <f t="shared" si="104"/>
        <v>166.87150978793562</v>
      </c>
      <c r="H170" s="4">
        <f t="shared" si="105"/>
        <v>509.57233839234249</v>
      </c>
      <c r="I170" s="24">
        <f t="shared" si="106"/>
        <v>3.2909244926481535E-2</v>
      </c>
      <c r="J170" s="24">
        <f t="shared" si="107"/>
        <v>3.7743903632558085E-2</v>
      </c>
      <c r="K170" s="3"/>
      <c r="L170" s="4">
        <f t="shared" si="108"/>
        <v>169.36330421621585</v>
      </c>
      <c r="M170" s="4">
        <f t="shared" si="109"/>
        <v>520.62101770512197</v>
      </c>
      <c r="N170" s="24">
        <f t="shared" si="110"/>
        <v>1.8468245631898923E-2</v>
      </c>
      <c r="O170" s="24">
        <f t="shared" si="111"/>
        <v>1.6880017929749178E-2</v>
      </c>
      <c r="P170" s="3"/>
      <c r="Q170" s="4">
        <f t="shared" si="112"/>
        <v>170.02100968063888</v>
      </c>
      <c r="R170" s="4">
        <f t="shared" si="113"/>
        <v>524.59251772326081</v>
      </c>
      <c r="S170" s="24">
        <f t="shared" si="114"/>
        <v>1.4656565165813549E-2</v>
      </c>
      <c r="T170" s="24">
        <f t="shared" si="115"/>
        <v>9.380395567526123E-3</v>
      </c>
      <c r="U170" s="3"/>
      <c r="V170" s="4">
        <f t="shared" si="116"/>
        <v>170.11397820268928</v>
      </c>
      <c r="W170" s="4">
        <f t="shared" si="117"/>
        <v>524.75928851845879</v>
      </c>
      <c r="X170" s="24">
        <f t="shared" si="118"/>
        <v>1.4117773383429321E-2</v>
      </c>
      <c r="Y170" s="25">
        <f t="shared" si="119"/>
        <v>9.0654722440160831E-3</v>
      </c>
      <c r="Z170" s="23"/>
      <c r="AA170" s="23"/>
      <c r="AB170" s="23"/>
      <c r="AC170" s="23"/>
      <c r="AD170" s="23"/>
      <c r="AF170" s="5"/>
      <c r="AG170" s="4">
        <f t="shared" si="84"/>
        <v>0.94484996781098551</v>
      </c>
      <c r="AH170" s="4">
        <f t="shared" si="85"/>
        <v>4.5060537992755521</v>
      </c>
      <c r="AI170" s="4">
        <f t="shared" si="80"/>
        <v>170.96585964844988</v>
      </c>
      <c r="AJ170" s="4">
        <f t="shared" si="81"/>
        <v>529.09857152253642</v>
      </c>
      <c r="AK170" s="24">
        <f t="shared" si="86"/>
        <v>9.1807612376130551E-3</v>
      </c>
      <c r="AL170" s="24">
        <f t="shared" si="87"/>
        <v>8.7134314801633065E-4</v>
      </c>
      <c r="AM170" s="3"/>
      <c r="AN170" s="4">
        <f t="shared" si="88"/>
        <v>0.78924655730758753</v>
      </c>
      <c r="AO170" s="4">
        <f t="shared" si="89"/>
        <v>4.7658000217665561</v>
      </c>
      <c r="AP170" s="4">
        <f t="shared" si="82"/>
        <v>170.81025623794648</v>
      </c>
      <c r="AQ170" s="4">
        <f t="shared" si="83"/>
        <v>529.35831774502742</v>
      </c>
      <c r="AR170" s="24">
        <f t="shared" si="90"/>
        <v>1.0082548606511362E-2</v>
      </c>
      <c r="AS170" s="24">
        <f t="shared" si="91"/>
        <v>3.808487328584576E-4</v>
      </c>
      <c r="AT170" s="3"/>
      <c r="AU170" s="24">
        <f t="shared" si="92"/>
        <v>0.49473656255622561</v>
      </c>
      <c r="AV170" s="24">
        <f t="shared" si="93"/>
        <v>4.7658000217665561</v>
      </c>
      <c r="AW170" s="24">
        <f t="shared" si="94"/>
        <v>170.51574624319511</v>
      </c>
      <c r="AX170" s="24">
        <f t="shared" si="95"/>
        <v>529.35831774502742</v>
      </c>
      <c r="AY170" s="24">
        <f t="shared" si="96"/>
        <v>1.1789358196493196E-2</v>
      </c>
      <c r="AZ170" s="24">
        <f t="shared" si="97"/>
        <v>3.808487328584576E-4</v>
      </c>
      <c r="BA170" s="24"/>
      <c r="BB170" s="24">
        <f t="shared" si="98"/>
        <v>0.22312445292104316</v>
      </c>
      <c r="BC170" s="24">
        <f t="shared" si="99"/>
        <v>0.40024990847504038</v>
      </c>
      <c r="BD170" s="24">
        <f t="shared" si="100"/>
        <v>170.24413413355992</v>
      </c>
      <c r="BE170" s="24">
        <f t="shared" si="101"/>
        <v>524.99276763173589</v>
      </c>
      <c r="BF170" s="24">
        <f t="shared" si="102"/>
        <v>1.336346488809091E-2</v>
      </c>
      <c r="BG170" s="25">
        <f t="shared" si="103"/>
        <v>8.6245795911021571E-3</v>
      </c>
    </row>
    <row r="171" spans="1:59" x14ac:dyDescent="0.35">
      <c r="A171" s="7">
        <v>44075</v>
      </c>
      <c r="B171" s="3">
        <v>169</v>
      </c>
      <c r="C171" s="4">
        <v>174.96</v>
      </c>
      <c r="D171" s="8">
        <v>556.54999999999995</v>
      </c>
      <c r="F171" s="5"/>
      <c r="G171" s="4">
        <f t="shared" si="104"/>
        <v>168.00720783034853</v>
      </c>
      <c r="H171" s="4">
        <f t="shared" si="105"/>
        <v>513.56987071387402</v>
      </c>
      <c r="I171" s="24">
        <f t="shared" si="106"/>
        <v>3.9739324243549805E-2</v>
      </c>
      <c r="J171" s="24">
        <f t="shared" si="107"/>
        <v>7.7225998178287542E-2</v>
      </c>
      <c r="K171" s="3"/>
      <c r="L171" s="4">
        <f t="shared" si="108"/>
        <v>170.63798252972953</v>
      </c>
      <c r="M171" s="4">
        <f t="shared" si="109"/>
        <v>524.19661062307318</v>
      </c>
      <c r="N171" s="24">
        <f t="shared" si="110"/>
        <v>2.470288906190261E-2</v>
      </c>
      <c r="O171" s="24">
        <f t="shared" si="111"/>
        <v>5.8132044518779576E-2</v>
      </c>
      <c r="P171" s="3"/>
      <c r="Q171" s="4">
        <f t="shared" si="112"/>
        <v>171.53840387225557</v>
      </c>
      <c r="R171" s="4">
        <f t="shared" si="113"/>
        <v>527.57300708930427</v>
      </c>
      <c r="S171" s="24">
        <f t="shared" si="114"/>
        <v>1.9556447918063765E-2</v>
      </c>
      <c r="T171" s="24">
        <f t="shared" si="115"/>
        <v>5.206539019081069E-2</v>
      </c>
      <c r="U171" s="3"/>
      <c r="V171" s="4">
        <f t="shared" si="116"/>
        <v>172.06279564053787</v>
      </c>
      <c r="W171" s="4">
        <f t="shared" si="117"/>
        <v>528.59985770369167</v>
      </c>
      <c r="X171" s="24">
        <f t="shared" si="118"/>
        <v>1.6559238451429679E-2</v>
      </c>
      <c r="Y171" s="25">
        <f t="shared" si="119"/>
        <v>5.022036168593709E-2</v>
      </c>
      <c r="Z171" s="23"/>
      <c r="AA171" s="23"/>
      <c r="AB171" s="23"/>
      <c r="AC171" s="23"/>
      <c r="AD171" s="23"/>
      <c r="AF171" s="5"/>
      <c r="AG171" s="4">
        <f t="shared" si="84"/>
        <v>1.0593588125721261</v>
      </c>
      <c r="AH171" s="4">
        <f t="shared" si="85"/>
        <v>4.2009409126291333</v>
      </c>
      <c r="AI171" s="4">
        <f t="shared" si="80"/>
        <v>172.5977626848277</v>
      </c>
      <c r="AJ171" s="4">
        <f t="shared" si="81"/>
        <v>531.77394800193338</v>
      </c>
      <c r="AK171" s="24">
        <f t="shared" si="86"/>
        <v>1.3501585020417857E-2</v>
      </c>
      <c r="AL171" s="24">
        <f t="shared" si="87"/>
        <v>4.4517207794567568E-2</v>
      </c>
      <c r="AM171" s="3"/>
      <c r="AN171" s="4">
        <f t="shared" si="88"/>
        <v>1.0805056110312279</v>
      </c>
      <c r="AO171" s="4">
        <f t="shared" si="89"/>
        <v>4.0516757594773161</v>
      </c>
      <c r="AP171" s="4">
        <f t="shared" si="82"/>
        <v>172.61890948328681</v>
      </c>
      <c r="AQ171" s="4">
        <f t="shared" si="83"/>
        <v>531.62468284878162</v>
      </c>
      <c r="AR171" s="24">
        <f t="shared" si="90"/>
        <v>1.3380718545457214E-2</v>
      </c>
      <c r="AS171" s="24">
        <f t="shared" si="91"/>
        <v>4.4785404997247938E-2</v>
      </c>
      <c r="AT171" s="3"/>
      <c r="AU171" s="24">
        <f t="shared" si="92"/>
        <v>1.1083311399925031</v>
      </c>
      <c r="AV171" s="24">
        <f t="shared" si="93"/>
        <v>4.0516757594773161</v>
      </c>
      <c r="AW171" s="24">
        <f t="shared" si="94"/>
        <v>172.64673501224809</v>
      </c>
      <c r="AX171" s="24">
        <f t="shared" si="95"/>
        <v>531.62468284878162</v>
      </c>
      <c r="AY171" s="24">
        <f t="shared" si="96"/>
        <v>1.3221679170964342E-2</v>
      </c>
      <c r="AZ171" s="24">
        <f t="shared" si="97"/>
        <v>4.4785404997247938E-2</v>
      </c>
      <c r="BA171" s="24"/>
      <c r="BB171" s="24">
        <f t="shared" si="98"/>
        <v>1.2585402438775593</v>
      </c>
      <c r="BC171" s="24">
        <f t="shared" si="99"/>
        <v>2.464441474529774</v>
      </c>
      <c r="BD171" s="24">
        <f t="shared" si="100"/>
        <v>172.79694411613312</v>
      </c>
      <c r="BE171" s="24">
        <f t="shared" si="101"/>
        <v>530.037448563834</v>
      </c>
      <c r="BF171" s="24">
        <f t="shared" si="102"/>
        <v>1.2363145198141797E-2</v>
      </c>
      <c r="BG171" s="25">
        <f t="shared" si="103"/>
        <v>4.7637321779114096E-2</v>
      </c>
    </row>
    <row r="172" spans="1:59" x14ac:dyDescent="0.35">
      <c r="A172" s="7">
        <v>44076</v>
      </c>
      <c r="B172" s="3">
        <v>170</v>
      </c>
      <c r="C172" s="4">
        <v>176.57</v>
      </c>
      <c r="D172" s="8">
        <v>552.84</v>
      </c>
      <c r="F172" s="5"/>
      <c r="G172" s="4">
        <f t="shared" si="104"/>
        <v>169.39776626427886</v>
      </c>
      <c r="H172" s="4">
        <f t="shared" si="105"/>
        <v>522.16589657109921</v>
      </c>
      <c r="I172" s="24">
        <f t="shared" si="106"/>
        <v>4.0619775362299007E-2</v>
      </c>
      <c r="J172" s="24">
        <f t="shared" si="107"/>
        <v>5.5484594871754611E-2</v>
      </c>
      <c r="K172" s="3"/>
      <c r="L172" s="4">
        <f t="shared" si="108"/>
        <v>172.36678951783773</v>
      </c>
      <c r="M172" s="4">
        <f t="shared" si="109"/>
        <v>537.13796637384394</v>
      </c>
      <c r="N172" s="24">
        <f t="shared" si="110"/>
        <v>2.380478270466253E-2</v>
      </c>
      <c r="O172" s="24">
        <f t="shared" si="111"/>
        <v>2.8402491907524949E-2</v>
      </c>
      <c r="P172" s="3"/>
      <c r="Q172" s="4">
        <f t="shared" si="112"/>
        <v>173.59136154890223</v>
      </c>
      <c r="R172" s="4">
        <f t="shared" si="113"/>
        <v>544.95920283572173</v>
      </c>
      <c r="S172" s="24">
        <f t="shared" si="114"/>
        <v>1.6869448100457415E-2</v>
      </c>
      <c r="T172" s="24">
        <f t="shared" si="115"/>
        <v>1.4255113892407035E-2</v>
      </c>
      <c r="U172" s="3"/>
      <c r="V172" s="4">
        <f t="shared" si="116"/>
        <v>174.38055912810759</v>
      </c>
      <c r="W172" s="4">
        <f t="shared" si="117"/>
        <v>550.95997154073837</v>
      </c>
      <c r="X172" s="24">
        <f t="shared" si="118"/>
        <v>1.2399846360607132E-2</v>
      </c>
      <c r="Y172" s="25">
        <f t="shared" si="119"/>
        <v>3.4006737198134475E-3</v>
      </c>
      <c r="Z172" s="23"/>
      <c r="AA172" s="23"/>
      <c r="AB172" s="23"/>
      <c r="AC172" s="23"/>
      <c r="AD172" s="23"/>
      <c r="AF172" s="5"/>
      <c r="AG172" s="4">
        <f t="shared" si="84"/>
        <v>1.258078585387032</v>
      </c>
      <c r="AH172" s="4">
        <f t="shared" si="85"/>
        <v>6.8379918793867986</v>
      </c>
      <c r="AI172" s="4">
        <f t="shared" si="80"/>
        <v>174.84944013428927</v>
      </c>
      <c r="AJ172" s="4">
        <f t="shared" si="81"/>
        <v>551.7971947151085</v>
      </c>
      <c r="AK172" s="24">
        <f t="shared" si="86"/>
        <v>9.7443499219047741E-3</v>
      </c>
      <c r="AL172" s="24">
        <f t="shared" si="87"/>
        <v>1.8862695986027215E-3</v>
      </c>
      <c r="AM172" s="3"/>
      <c r="AN172" s="4">
        <f t="shared" si="88"/>
        <v>1.469486437277399</v>
      </c>
      <c r="AO172" s="4">
        <f t="shared" si="89"/>
        <v>9.3854837542533716</v>
      </c>
      <c r="AP172" s="4">
        <f t="shared" si="82"/>
        <v>175.06084798617962</v>
      </c>
      <c r="AQ172" s="4">
        <f t="shared" si="83"/>
        <v>554.34468658997514</v>
      </c>
      <c r="AR172" s="24">
        <f t="shared" si="90"/>
        <v>8.5470465754112768E-3</v>
      </c>
      <c r="AS172" s="24">
        <f t="shared" si="91"/>
        <v>2.7217397257345856E-3</v>
      </c>
      <c r="AT172" s="3"/>
      <c r="AU172" s="24">
        <f t="shared" si="92"/>
        <v>1.675107061984995</v>
      </c>
      <c r="AV172" s="24">
        <f t="shared" si="93"/>
        <v>9.3854837542533716</v>
      </c>
      <c r="AW172" s="24">
        <f t="shared" si="94"/>
        <v>175.26646861088722</v>
      </c>
      <c r="AX172" s="24">
        <f t="shared" si="95"/>
        <v>554.34468658997514</v>
      </c>
      <c r="AY172" s="24">
        <f t="shared" si="96"/>
        <v>7.3825190525727879E-3</v>
      </c>
      <c r="AZ172" s="24">
        <f t="shared" si="97"/>
        <v>2.7217397257345856E-3</v>
      </c>
      <c r="BA172" s="24"/>
      <c r="BB172" s="24">
        <f t="shared" si="98"/>
        <v>1.8940741900928368</v>
      </c>
      <c r="BC172" s="24">
        <f t="shared" si="99"/>
        <v>14.40184489203992</v>
      </c>
      <c r="BD172" s="24">
        <f t="shared" si="100"/>
        <v>175.48543573899505</v>
      </c>
      <c r="BE172" s="24">
        <f t="shared" si="101"/>
        <v>559.36104772776162</v>
      </c>
      <c r="BF172" s="24">
        <f t="shared" si="102"/>
        <v>6.1424039248170271E-3</v>
      </c>
      <c r="BG172" s="25">
        <f t="shared" si="103"/>
        <v>1.1795542521817495E-2</v>
      </c>
    </row>
    <row r="173" spans="1:59" x14ac:dyDescent="0.35">
      <c r="A173" s="7">
        <v>44077</v>
      </c>
      <c r="B173" s="3">
        <v>171</v>
      </c>
      <c r="C173" s="4">
        <v>168.4</v>
      </c>
      <c r="D173" s="8">
        <v>525.75</v>
      </c>
      <c r="F173" s="5"/>
      <c r="G173" s="4">
        <f t="shared" si="104"/>
        <v>170.83221301142308</v>
      </c>
      <c r="H173" s="4">
        <f t="shared" si="105"/>
        <v>528.30071725687935</v>
      </c>
      <c r="I173" s="24">
        <f t="shared" si="106"/>
        <v>1.4443070139091883E-2</v>
      </c>
      <c r="J173" s="24">
        <f t="shared" si="107"/>
        <v>4.8515782346730428E-3</v>
      </c>
      <c r="K173" s="3"/>
      <c r="L173" s="4">
        <f t="shared" si="108"/>
        <v>174.04807371070262</v>
      </c>
      <c r="M173" s="4">
        <f t="shared" si="109"/>
        <v>543.4187798243064</v>
      </c>
      <c r="N173" s="24">
        <f t="shared" si="110"/>
        <v>3.3539630111060682E-2</v>
      </c>
      <c r="O173" s="24">
        <f t="shared" si="111"/>
        <v>3.3606808985841938E-2</v>
      </c>
      <c r="P173" s="3"/>
      <c r="Q173" s="4">
        <f t="shared" si="112"/>
        <v>175.3785446195609</v>
      </c>
      <c r="R173" s="4">
        <f t="shared" si="113"/>
        <v>549.68768113428871</v>
      </c>
      <c r="S173" s="24">
        <f t="shared" si="114"/>
        <v>4.144028871473214E-2</v>
      </c>
      <c r="T173" s="24">
        <f t="shared" si="115"/>
        <v>4.5530539485095028E-2</v>
      </c>
      <c r="U173" s="3"/>
      <c r="V173" s="4">
        <f t="shared" si="116"/>
        <v>176.13211182562151</v>
      </c>
      <c r="W173" s="4">
        <f t="shared" si="117"/>
        <v>552.46399430814768</v>
      </c>
      <c r="X173" s="24">
        <f t="shared" si="118"/>
        <v>4.5915153358797513E-2</v>
      </c>
      <c r="Y173" s="25">
        <f t="shared" si="119"/>
        <v>5.0811211237560959E-2</v>
      </c>
      <c r="Z173" s="23"/>
      <c r="AA173" s="23"/>
      <c r="AB173" s="23"/>
      <c r="AC173" s="23"/>
      <c r="AD173" s="23"/>
      <c r="AF173" s="5"/>
      <c r="AG173" s="4">
        <f t="shared" si="84"/>
        <v>1.3638994824413599</v>
      </c>
      <c r="AH173" s="4">
        <f t="shared" si="85"/>
        <v>6.4160891632228356</v>
      </c>
      <c r="AI173" s="4">
        <f t="shared" si="80"/>
        <v>176.74244410200225</v>
      </c>
      <c r="AJ173" s="4">
        <f t="shared" si="81"/>
        <v>556.10377029751157</v>
      </c>
      <c r="AK173" s="24">
        <f t="shared" si="86"/>
        <v>4.9539454287424269E-2</v>
      </c>
      <c r="AL173" s="24">
        <f t="shared" si="87"/>
        <v>5.7734227860221726E-2</v>
      </c>
      <c r="AM173" s="3"/>
      <c r="AN173" s="4">
        <f t="shared" si="88"/>
        <v>1.5965650906299076</v>
      </c>
      <c r="AO173" s="4">
        <f t="shared" si="89"/>
        <v>7.5226815719788167</v>
      </c>
      <c r="AP173" s="4">
        <f t="shared" si="82"/>
        <v>176.97510971019079</v>
      </c>
      <c r="AQ173" s="4">
        <f t="shared" si="83"/>
        <v>557.21036270626757</v>
      </c>
      <c r="AR173" s="24">
        <f t="shared" si="90"/>
        <v>5.0921079039137687E-2</v>
      </c>
      <c r="AS173" s="24">
        <f t="shared" si="91"/>
        <v>5.9839016084198907E-2</v>
      </c>
      <c r="AT173" s="3"/>
      <c r="AU173" s="24">
        <f t="shared" si="92"/>
        <v>1.7423526671892005</v>
      </c>
      <c r="AV173" s="24">
        <f t="shared" si="93"/>
        <v>7.5226815719788167</v>
      </c>
      <c r="AW173" s="24">
        <f t="shared" si="94"/>
        <v>177.12089728675011</v>
      </c>
      <c r="AX173" s="24">
        <f t="shared" si="95"/>
        <v>557.21036270626757</v>
      </c>
      <c r="AY173" s="24">
        <f t="shared" si="96"/>
        <v>5.1786800990202504E-2</v>
      </c>
      <c r="AZ173" s="24">
        <f t="shared" si="97"/>
        <v>5.9839016084198907E-2</v>
      </c>
      <c r="BA173" s="24"/>
      <c r="BB173" s="24">
        <f t="shared" si="98"/>
        <v>1.8085612945455041</v>
      </c>
      <c r="BC173" s="24">
        <f t="shared" si="99"/>
        <v>6.6631516172615708</v>
      </c>
      <c r="BD173" s="24">
        <f t="shared" si="100"/>
        <v>177.18710591410641</v>
      </c>
      <c r="BE173" s="24">
        <f t="shared" si="101"/>
        <v>556.35083275155023</v>
      </c>
      <c r="BF173" s="24">
        <f t="shared" si="102"/>
        <v>5.2179963860489342E-2</v>
      </c>
      <c r="BG173" s="25">
        <f t="shared" si="103"/>
        <v>5.8204151691013277E-2</v>
      </c>
    </row>
    <row r="174" spans="1:59" x14ac:dyDescent="0.35">
      <c r="A174" s="7">
        <v>44078</v>
      </c>
      <c r="B174" s="3">
        <v>172</v>
      </c>
      <c r="C174" s="4">
        <v>164.73</v>
      </c>
      <c r="D174" s="8">
        <v>516.04999999999995</v>
      </c>
      <c r="F174" s="5"/>
      <c r="G174" s="4">
        <f t="shared" si="104"/>
        <v>170.34577040913848</v>
      </c>
      <c r="H174" s="4">
        <f t="shared" si="105"/>
        <v>527.79057380550353</v>
      </c>
      <c r="I174" s="24">
        <f t="shared" si="106"/>
        <v>3.4090757051772551E-2</v>
      </c>
      <c r="J174" s="24">
        <f t="shared" si="107"/>
        <v>2.2750845471375979E-2</v>
      </c>
      <c r="K174" s="3"/>
      <c r="L174" s="4">
        <f t="shared" si="108"/>
        <v>171.78884422642159</v>
      </c>
      <c r="M174" s="4">
        <f t="shared" si="109"/>
        <v>536.35126789458377</v>
      </c>
      <c r="N174" s="24">
        <f t="shared" si="110"/>
        <v>4.28509939077375E-2</v>
      </c>
      <c r="O174" s="24">
        <f t="shared" si="111"/>
        <v>3.9339730441980074E-2</v>
      </c>
      <c r="P174" s="3"/>
      <c r="Q174" s="4">
        <f t="shared" si="112"/>
        <v>171.19141784782437</v>
      </c>
      <c r="R174" s="4">
        <f t="shared" si="113"/>
        <v>535.32507245371551</v>
      </c>
      <c r="S174" s="24">
        <f t="shared" si="114"/>
        <v>3.9224293375975106E-2</v>
      </c>
      <c r="T174" s="24">
        <f t="shared" si="115"/>
        <v>3.7351172277328849E-2</v>
      </c>
      <c r="U174" s="3"/>
      <c r="V174" s="4">
        <f t="shared" si="116"/>
        <v>169.94642236512431</v>
      </c>
      <c r="W174" s="4">
        <f t="shared" si="117"/>
        <v>531.09279886162949</v>
      </c>
      <c r="X174" s="24">
        <f t="shared" si="118"/>
        <v>3.1666498908057526E-2</v>
      </c>
      <c r="Y174" s="25">
        <f t="shared" si="119"/>
        <v>2.9149886370757751E-2</v>
      </c>
      <c r="Z174" s="23"/>
      <c r="AA174" s="23"/>
      <c r="AB174" s="23"/>
      <c r="AC174" s="23"/>
      <c r="AD174" s="23"/>
      <c r="AF174" s="5"/>
      <c r="AG174" s="4">
        <f t="shared" si="84"/>
        <v>0.25369423160578197</v>
      </c>
      <c r="AH174" s="4">
        <f t="shared" si="85"/>
        <v>2.2603495944636278</v>
      </c>
      <c r="AI174" s="4">
        <f t="shared" si="80"/>
        <v>171.44511207943015</v>
      </c>
      <c r="AJ174" s="4">
        <f t="shared" si="81"/>
        <v>537.58542204817911</v>
      </c>
      <c r="AK174" s="24">
        <f t="shared" si="86"/>
        <v>4.0764354273235943E-2</v>
      </c>
      <c r="AL174" s="24">
        <f t="shared" si="87"/>
        <v>4.1731270319114736E-2</v>
      </c>
      <c r="AM174" s="3"/>
      <c r="AN174" s="4">
        <f t="shared" si="88"/>
        <v>-0.71691165431666759</v>
      </c>
      <c r="AO174" s="4">
        <f t="shared" si="89"/>
        <v>-1.2314345290419917</v>
      </c>
      <c r="AP174" s="4">
        <f t="shared" si="82"/>
        <v>170.47450619350769</v>
      </c>
      <c r="AQ174" s="4">
        <f t="shared" si="83"/>
        <v>534.09363792467354</v>
      </c>
      <c r="AR174" s="24">
        <f t="shared" si="90"/>
        <v>3.4872252737860161E-2</v>
      </c>
      <c r="AS174" s="24">
        <f t="shared" si="91"/>
        <v>3.4964902479747297E-2</v>
      </c>
      <c r="AT174" s="3"/>
      <c r="AU174" s="24">
        <f t="shared" si="92"/>
        <v>-1.8153349961662375</v>
      </c>
      <c r="AV174" s="24">
        <f t="shared" si="93"/>
        <v>-1.2314345290419917</v>
      </c>
      <c r="AW174" s="24">
        <f t="shared" si="94"/>
        <v>169.37608285165814</v>
      </c>
      <c r="AX174" s="24">
        <f t="shared" si="95"/>
        <v>534.09363792467354</v>
      </c>
      <c r="AY174" s="24">
        <f t="shared" si="96"/>
        <v>2.8204230265635587E-2</v>
      </c>
      <c r="AZ174" s="24">
        <f t="shared" si="97"/>
        <v>3.4964902479747297E-2</v>
      </c>
      <c r="BA174" s="24"/>
      <c r="BB174" s="24">
        <f t="shared" si="98"/>
        <v>-2.9879891584801235</v>
      </c>
      <c r="BC174" s="24">
        <f t="shared" si="99"/>
        <v>-10.157456621006249</v>
      </c>
      <c r="BD174" s="24">
        <f t="shared" si="100"/>
        <v>168.20342868934424</v>
      </c>
      <c r="BE174" s="24">
        <f t="shared" si="101"/>
        <v>525.1676158327092</v>
      </c>
      <c r="BF174" s="24">
        <f t="shared" si="102"/>
        <v>2.1085586652973023E-2</v>
      </c>
      <c r="BG174" s="25">
        <f t="shared" si="103"/>
        <v>1.7668086101558469E-2</v>
      </c>
    </row>
    <row r="175" spans="1:59" x14ac:dyDescent="0.35">
      <c r="A175" s="7">
        <v>44082</v>
      </c>
      <c r="B175" s="3">
        <v>173</v>
      </c>
      <c r="C175" s="4">
        <v>157.49</v>
      </c>
      <c r="D175" s="8">
        <v>507.02</v>
      </c>
      <c r="F175" s="5"/>
      <c r="G175" s="4">
        <f t="shared" si="104"/>
        <v>169.22261632731079</v>
      </c>
      <c r="H175" s="4">
        <f t="shared" si="105"/>
        <v>525.44245904440288</v>
      </c>
      <c r="I175" s="24">
        <f t="shared" si="106"/>
        <v>7.4497532080200518E-2</v>
      </c>
      <c r="J175" s="24">
        <f t="shared" si="107"/>
        <v>3.6334777808376198E-2</v>
      </c>
      <c r="K175" s="3"/>
      <c r="L175" s="4">
        <f t="shared" si="108"/>
        <v>168.96530653585296</v>
      </c>
      <c r="M175" s="4">
        <f t="shared" si="109"/>
        <v>528.2307607367502</v>
      </c>
      <c r="N175" s="24">
        <f t="shared" si="110"/>
        <v>7.2863715384170108E-2</v>
      </c>
      <c r="O175" s="24">
        <f t="shared" si="111"/>
        <v>4.1834169730484434E-2</v>
      </c>
      <c r="P175" s="3"/>
      <c r="Q175" s="4">
        <f t="shared" si="112"/>
        <v>167.31456713912974</v>
      </c>
      <c r="R175" s="4">
        <f t="shared" si="113"/>
        <v>523.76002898148613</v>
      </c>
      <c r="S175" s="24">
        <f t="shared" si="114"/>
        <v>6.2382164830336692E-2</v>
      </c>
      <c r="T175" s="24">
        <f t="shared" si="115"/>
        <v>3.3016506215703817E-2</v>
      </c>
      <c r="U175" s="3"/>
      <c r="V175" s="4">
        <f t="shared" si="116"/>
        <v>165.77328447302483</v>
      </c>
      <c r="W175" s="4">
        <f t="shared" si="117"/>
        <v>519.05855977232591</v>
      </c>
      <c r="X175" s="24">
        <f t="shared" si="118"/>
        <v>5.2595621772968573E-2</v>
      </c>
      <c r="Y175" s="25">
        <f t="shared" si="119"/>
        <v>2.3743757193652962E-2</v>
      </c>
      <c r="Z175" s="23"/>
      <c r="AA175" s="23"/>
      <c r="AB175" s="23"/>
      <c r="AC175" s="23"/>
      <c r="AD175" s="23"/>
      <c r="AF175" s="5"/>
      <c r="AG175" s="4">
        <f t="shared" si="84"/>
        <v>-0.57241475645430095</v>
      </c>
      <c r="AH175" s="4">
        <f t="shared" si="85"/>
        <v>-0.50472901887497312</v>
      </c>
      <c r="AI175" s="4">
        <f t="shared" si="80"/>
        <v>166.74215238267544</v>
      </c>
      <c r="AJ175" s="4">
        <f t="shared" si="81"/>
        <v>523.25529996261116</v>
      </c>
      <c r="AK175" s="24">
        <f t="shared" si="86"/>
        <v>5.874755465537769E-2</v>
      </c>
      <c r="AL175" s="24">
        <f t="shared" si="87"/>
        <v>3.2021024737902214E-2</v>
      </c>
      <c r="AM175" s="3"/>
      <c r="AN175" s="4">
        <f t="shared" si="88"/>
        <v>-1.9808872760678538</v>
      </c>
      <c r="AO175" s="4">
        <f t="shared" si="89"/>
        <v>-5.3648781063169455</v>
      </c>
      <c r="AP175" s="4">
        <f t="shared" si="82"/>
        <v>165.33367986306189</v>
      </c>
      <c r="AQ175" s="4">
        <f t="shared" si="83"/>
        <v>518.39515087516918</v>
      </c>
      <c r="AR175" s="24">
        <f t="shared" si="90"/>
        <v>4.9804304165736737E-2</v>
      </c>
      <c r="AS175" s="24">
        <f t="shared" si="91"/>
        <v>2.2435309997966939E-2</v>
      </c>
      <c r="AT175" s="3"/>
      <c r="AU175" s="24">
        <f t="shared" si="92"/>
        <v>-3.0522444236832746</v>
      </c>
      <c r="AV175" s="24">
        <f t="shared" si="93"/>
        <v>-5.3648781063169455</v>
      </c>
      <c r="AW175" s="24">
        <f t="shared" si="94"/>
        <v>164.26232271544646</v>
      </c>
      <c r="AX175" s="24">
        <f t="shared" si="95"/>
        <v>518.39515087516918</v>
      </c>
      <c r="AY175" s="24">
        <f t="shared" si="96"/>
        <v>4.3001604644399324E-2</v>
      </c>
      <c r="AZ175" s="24">
        <f t="shared" si="97"/>
        <v>2.2435309997966939E-2</v>
      </c>
      <c r="BA175" s="24"/>
      <c r="BB175" s="24">
        <f t="shared" si="98"/>
        <v>-3.6990783986517308</v>
      </c>
      <c r="BC175" s="24">
        <f t="shared" si="99"/>
        <v>-11.283526101984751</v>
      </c>
      <c r="BD175" s="24">
        <f t="shared" si="100"/>
        <v>163.61548874047801</v>
      </c>
      <c r="BE175" s="24">
        <f t="shared" si="101"/>
        <v>512.47650287950137</v>
      </c>
      <c r="BF175" s="24">
        <f t="shared" si="102"/>
        <v>3.8894461492653534E-2</v>
      </c>
      <c r="BG175" s="25">
        <f t="shared" si="103"/>
        <v>1.0761908562781322E-2</v>
      </c>
    </row>
    <row r="176" spans="1:59" x14ac:dyDescent="0.35">
      <c r="A176" s="7">
        <v>44083</v>
      </c>
      <c r="B176" s="3">
        <v>174</v>
      </c>
      <c r="C176" s="4">
        <v>163.43</v>
      </c>
      <c r="D176" s="8">
        <v>500.19</v>
      </c>
      <c r="F176" s="5"/>
      <c r="G176" s="4">
        <f t="shared" si="104"/>
        <v>166.87609306184862</v>
      </c>
      <c r="H176" s="4">
        <f t="shared" si="105"/>
        <v>521.7579672355223</v>
      </c>
      <c r="I176" s="24">
        <f t="shared" si="106"/>
        <v>2.1086049451438625E-2</v>
      </c>
      <c r="J176" s="24">
        <f t="shared" si="107"/>
        <v>4.3119549042408493E-2</v>
      </c>
      <c r="K176" s="3"/>
      <c r="L176" s="4">
        <f t="shared" si="108"/>
        <v>164.37518392151179</v>
      </c>
      <c r="M176" s="4">
        <f t="shared" si="109"/>
        <v>519.74645644205009</v>
      </c>
      <c r="N176" s="24">
        <f t="shared" si="110"/>
        <v>5.7834174968597217E-3</v>
      </c>
      <c r="O176" s="24">
        <f t="shared" si="111"/>
        <v>3.9098055622963458E-2</v>
      </c>
      <c r="P176" s="3"/>
      <c r="Q176" s="4">
        <f t="shared" si="112"/>
        <v>161.41982685565188</v>
      </c>
      <c r="R176" s="4">
        <f t="shared" si="113"/>
        <v>513.71601159259444</v>
      </c>
      <c r="S176" s="24">
        <f t="shared" si="114"/>
        <v>1.2299902981999204E-2</v>
      </c>
      <c r="T176" s="24">
        <f t="shared" si="115"/>
        <v>2.7041747321206826E-2</v>
      </c>
      <c r="U176" s="3"/>
      <c r="V176" s="4">
        <f t="shared" si="116"/>
        <v>159.14665689460497</v>
      </c>
      <c r="W176" s="4">
        <f t="shared" si="117"/>
        <v>509.42771195446517</v>
      </c>
      <c r="X176" s="24">
        <f t="shared" si="118"/>
        <v>2.620903815330743E-2</v>
      </c>
      <c r="Y176" s="25">
        <f t="shared" si="119"/>
        <v>1.846840591468276E-2</v>
      </c>
      <c r="Z176" s="23"/>
      <c r="AA176" s="23"/>
      <c r="AB176" s="23"/>
      <c r="AC176" s="23"/>
      <c r="AD176" s="23"/>
      <c r="AF176" s="5"/>
      <c r="AG176" s="4">
        <f t="shared" si="84"/>
        <v>-1.6368798618590126</v>
      </c>
      <c r="AH176" s="4">
        <f t="shared" si="85"/>
        <v>-2.4125866928783162</v>
      </c>
      <c r="AI176" s="4">
        <f t="shared" si="80"/>
        <v>159.78294699379288</v>
      </c>
      <c r="AJ176" s="4">
        <f t="shared" si="81"/>
        <v>511.30342489971611</v>
      </c>
      <c r="AK176" s="24">
        <f t="shared" si="86"/>
        <v>2.2315688712030414E-2</v>
      </c>
      <c r="AL176" s="24">
        <f t="shared" si="87"/>
        <v>2.2218406804846373E-2</v>
      </c>
      <c r="AM176" s="3"/>
      <c r="AN176" s="4">
        <f t="shared" si="88"/>
        <v>-3.5464284790318557</v>
      </c>
      <c r="AO176" s="4">
        <f t="shared" si="89"/>
        <v>-7.2365338193468425</v>
      </c>
      <c r="AP176" s="4">
        <f t="shared" si="82"/>
        <v>157.87339837662003</v>
      </c>
      <c r="AQ176" s="4">
        <f t="shared" si="83"/>
        <v>506.47947777324759</v>
      </c>
      <c r="AR176" s="24">
        <f t="shared" si="90"/>
        <v>3.3999887556629603E-2</v>
      </c>
      <c r="AS176" s="24">
        <f t="shared" si="91"/>
        <v>1.2574177359098737E-2</v>
      </c>
      <c r="AT176" s="3"/>
      <c r="AU176" s="24">
        <f t="shared" si="92"/>
        <v>-4.7577419395600256</v>
      </c>
      <c r="AV176" s="24">
        <f t="shared" si="93"/>
        <v>-7.2365338193468425</v>
      </c>
      <c r="AW176" s="24">
        <f t="shared" si="94"/>
        <v>156.66208491609186</v>
      </c>
      <c r="AX176" s="24">
        <f t="shared" si="95"/>
        <v>506.47947777324759</v>
      </c>
      <c r="AY176" s="24">
        <f t="shared" si="96"/>
        <v>4.1411705830680719E-2</v>
      </c>
      <c r="AZ176" s="24">
        <f t="shared" si="97"/>
        <v>1.2574177359098737E-2</v>
      </c>
      <c r="BA176" s="24"/>
      <c r="BB176" s="24">
        <f t="shared" si="98"/>
        <v>-5.4556079065126326</v>
      </c>
      <c r="BC176" s="24">
        <f t="shared" si="99"/>
        <v>-10.291919131510301</v>
      </c>
      <c r="BD176" s="24">
        <f t="shared" si="100"/>
        <v>155.96421894913925</v>
      </c>
      <c r="BE176" s="24">
        <f t="shared" si="101"/>
        <v>503.42409246108411</v>
      </c>
      <c r="BF176" s="24">
        <f t="shared" si="102"/>
        <v>4.5681827393139293E-2</v>
      </c>
      <c r="BG176" s="25">
        <f t="shared" si="103"/>
        <v>6.4657279455489257E-3</v>
      </c>
    </row>
    <row r="177" spans="1:59" x14ac:dyDescent="0.35">
      <c r="A177" s="7">
        <v>44084</v>
      </c>
      <c r="B177" s="3">
        <v>175</v>
      </c>
      <c r="C177" s="4">
        <v>158.76</v>
      </c>
      <c r="D177" s="8">
        <v>480.67</v>
      </c>
      <c r="F177" s="5"/>
      <c r="G177" s="4">
        <f t="shared" si="104"/>
        <v>166.18687444947892</v>
      </c>
      <c r="H177" s="4">
        <f t="shared" si="105"/>
        <v>517.44437378841781</v>
      </c>
      <c r="I177" s="24">
        <f t="shared" si="106"/>
        <v>4.6780514295029794E-2</v>
      </c>
      <c r="J177" s="24">
        <f t="shared" si="107"/>
        <v>7.6506488419118709E-2</v>
      </c>
      <c r="K177" s="3"/>
      <c r="L177" s="4">
        <f t="shared" si="108"/>
        <v>163.99711035290707</v>
      </c>
      <c r="M177" s="4">
        <f t="shared" si="109"/>
        <v>511.92387386523006</v>
      </c>
      <c r="N177" s="24">
        <f t="shared" si="110"/>
        <v>3.2987593555726134E-2</v>
      </c>
      <c r="O177" s="24">
        <f t="shared" si="111"/>
        <v>6.5021478072752714E-2</v>
      </c>
      <c r="P177" s="3"/>
      <c r="Q177" s="4">
        <f t="shared" si="112"/>
        <v>162.62593074226078</v>
      </c>
      <c r="R177" s="4">
        <f t="shared" si="113"/>
        <v>505.60040463703774</v>
      </c>
      <c r="S177" s="24">
        <f t="shared" si="114"/>
        <v>2.4350785728525996E-2</v>
      </c>
      <c r="T177" s="24">
        <f t="shared" si="115"/>
        <v>5.1865946776453127E-2</v>
      </c>
      <c r="U177" s="3"/>
      <c r="V177" s="4">
        <f t="shared" si="116"/>
        <v>162.57333137892098</v>
      </c>
      <c r="W177" s="4">
        <f t="shared" si="117"/>
        <v>502.03754239089307</v>
      </c>
      <c r="X177" s="24">
        <f t="shared" si="118"/>
        <v>2.4019472026461278E-2</v>
      </c>
      <c r="Y177" s="25">
        <f t="shared" si="119"/>
        <v>4.4453663409185197E-2</v>
      </c>
      <c r="Z177" s="23"/>
      <c r="AA177" s="23"/>
      <c r="AB177" s="23"/>
      <c r="AC177" s="23"/>
      <c r="AD177" s="23"/>
      <c r="AF177" s="5"/>
      <c r="AG177" s="4">
        <f t="shared" si="84"/>
        <v>-1.0682831121654299</v>
      </c>
      <c r="AH177" s="4">
        <f t="shared" si="85"/>
        <v>-3.553190745413993</v>
      </c>
      <c r="AI177" s="4">
        <f t="shared" si="80"/>
        <v>161.55764763009535</v>
      </c>
      <c r="AJ177" s="4">
        <f t="shared" si="81"/>
        <v>502.04721389162376</v>
      </c>
      <c r="AK177" s="24">
        <f t="shared" si="86"/>
        <v>1.7621867158574927E-2</v>
      </c>
      <c r="AL177" s="24">
        <f t="shared" si="87"/>
        <v>4.447378428365352E-2</v>
      </c>
      <c r="AM177" s="3"/>
      <c r="AN177" s="4">
        <f t="shared" si="88"/>
        <v>-1.6454155327755531</v>
      </c>
      <c r="AO177" s="4">
        <f t="shared" si="89"/>
        <v>-7.5881630738307857</v>
      </c>
      <c r="AP177" s="4">
        <f t="shared" si="82"/>
        <v>160.98051520948522</v>
      </c>
      <c r="AQ177" s="4">
        <f t="shared" si="83"/>
        <v>498.01224156320694</v>
      </c>
      <c r="AR177" s="24">
        <f t="shared" si="90"/>
        <v>1.3986616335885792E-2</v>
      </c>
      <c r="AS177" s="24">
        <f t="shared" si="91"/>
        <v>3.6079309220893599E-2</v>
      </c>
      <c r="AT177" s="3"/>
      <c r="AU177" s="24">
        <f t="shared" si="92"/>
        <v>-1.1794344438586699</v>
      </c>
      <c r="AV177" s="24">
        <f t="shared" si="93"/>
        <v>-7.5881630738307857</v>
      </c>
      <c r="AW177" s="24">
        <f t="shared" si="94"/>
        <v>161.44649629840211</v>
      </c>
      <c r="AX177" s="24">
        <f t="shared" si="95"/>
        <v>498.01224156320694</v>
      </c>
      <c r="AY177" s="24">
        <f t="shared" si="96"/>
        <v>1.6921745391799692E-2</v>
      </c>
      <c r="AZ177" s="24">
        <f t="shared" si="97"/>
        <v>3.6079309220893599E-2</v>
      </c>
      <c r="BA177" s="24"/>
      <c r="BB177" s="24">
        <f t="shared" si="98"/>
        <v>-0.12623847201540572</v>
      </c>
      <c r="BC177" s="24">
        <f t="shared" si="99"/>
        <v>-8.5508693907474189</v>
      </c>
      <c r="BD177" s="24">
        <f t="shared" si="100"/>
        <v>162.49969227024536</v>
      </c>
      <c r="BE177" s="24">
        <f t="shared" si="101"/>
        <v>497.0495352462903</v>
      </c>
      <c r="BF177" s="24">
        <f t="shared" si="102"/>
        <v>2.3555632843571244E-2</v>
      </c>
      <c r="BG177" s="25">
        <f t="shared" si="103"/>
        <v>3.4076466695009647E-2</v>
      </c>
    </row>
    <row r="178" spans="1:59" x14ac:dyDescent="0.35">
      <c r="A178" s="7">
        <v>44085</v>
      </c>
      <c r="B178" s="3">
        <v>176</v>
      </c>
      <c r="C178" s="4">
        <v>155.81</v>
      </c>
      <c r="D178" s="8">
        <v>482.03</v>
      </c>
      <c r="F178" s="5"/>
      <c r="G178" s="4">
        <f t="shared" si="104"/>
        <v>164.70149955958314</v>
      </c>
      <c r="H178" s="4">
        <f t="shared" si="105"/>
        <v>510.08949903073426</v>
      </c>
      <c r="I178" s="24">
        <f t="shared" si="106"/>
        <v>5.7066295870503422E-2</v>
      </c>
      <c r="J178" s="24">
        <f t="shared" si="107"/>
        <v>5.8211105181698836E-2</v>
      </c>
      <c r="K178" s="3"/>
      <c r="L178" s="4">
        <f t="shared" si="108"/>
        <v>161.90226621174423</v>
      </c>
      <c r="M178" s="4">
        <f t="shared" si="109"/>
        <v>499.42232431913806</v>
      </c>
      <c r="N178" s="24">
        <f t="shared" si="110"/>
        <v>3.9100611075952967E-2</v>
      </c>
      <c r="O178" s="24">
        <f t="shared" si="111"/>
        <v>3.6081414681945284E-2</v>
      </c>
      <c r="P178" s="3"/>
      <c r="Q178" s="4">
        <f t="shared" si="112"/>
        <v>160.3063722969043</v>
      </c>
      <c r="R178" s="4">
        <f t="shared" si="113"/>
        <v>490.64216185481507</v>
      </c>
      <c r="S178" s="24">
        <f t="shared" si="114"/>
        <v>2.8858046960428069E-2</v>
      </c>
      <c r="T178" s="24">
        <f t="shared" si="115"/>
        <v>1.7866443696066842E-2</v>
      </c>
      <c r="U178" s="3"/>
      <c r="V178" s="4">
        <f t="shared" si="116"/>
        <v>159.52266627578419</v>
      </c>
      <c r="W178" s="4">
        <f t="shared" si="117"/>
        <v>484.94350847817861</v>
      </c>
      <c r="X178" s="24">
        <f t="shared" si="118"/>
        <v>2.382816427561894E-2</v>
      </c>
      <c r="Y178" s="25">
        <f t="shared" si="119"/>
        <v>6.0442472007523227E-3</v>
      </c>
      <c r="Z178" s="23"/>
      <c r="AA178" s="23"/>
      <c r="AB178" s="23"/>
      <c r="AC178" s="23"/>
      <c r="AD178" s="23"/>
      <c r="AF178" s="5"/>
      <c r="AG178" s="4">
        <f t="shared" si="84"/>
        <v>-1.3185381788036397</v>
      </c>
      <c r="AH178" s="4">
        <f t="shared" si="85"/>
        <v>-5.8342011527757283</v>
      </c>
      <c r="AI178" s="4">
        <f t="shared" si="80"/>
        <v>158.98783411810066</v>
      </c>
      <c r="AJ178" s="4">
        <f t="shared" si="81"/>
        <v>484.80796070203934</v>
      </c>
      <c r="AK178" s="24">
        <f t="shared" si="86"/>
        <v>2.0395572287405572E-2</v>
      </c>
      <c r="AL178" s="24">
        <f t="shared" si="87"/>
        <v>5.7630452503772914E-3</v>
      </c>
      <c r="AM178" s="3"/>
      <c r="AN178" s="4">
        <f t="shared" si="88"/>
        <v>-1.9150726978079229</v>
      </c>
      <c r="AO178" s="4">
        <f t="shared" si="89"/>
        <v>-10.53619495718754</v>
      </c>
      <c r="AP178" s="4">
        <f t="shared" si="82"/>
        <v>158.39129959909639</v>
      </c>
      <c r="AQ178" s="4">
        <f t="shared" si="83"/>
        <v>480.10596689762752</v>
      </c>
      <c r="AR178" s="24">
        <f t="shared" si="90"/>
        <v>1.6566970021798234E-2</v>
      </c>
      <c r="AS178" s="24">
        <f t="shared" si="91"/>
        <v>3.9915214869872167E-3</v>
      </c>
      <c r="AT178" s="3"/>
      <c r="AU178" s="24">
        <f t="shared" si="92"/>
        <v>-1.8635088447573547</v>
      </c>
      <c r="AV178" s="24">
        <f t="shared" si="93"/>
        <v>-10.53619495718754</v>
      </c>
      <c r="AW178" s="24">
        <f t="shared" si="94"/>
        <v>158.44286345214695</v>
      </c>
      <c r="AX178" s="24">
        <f t="shared" si="95"/>
        <v>480.10596689762752</v>
      </c>
      <c r="AY178" s="24">
        <f t="shared" si="96"/>
        <v>1.6897910610018288E-2</v>
      </c>
      <c r="AZ178" s="24">
        <f t="shared" si="97"/>
        <v>3.9915214869872167E-3</v>
      </c>
      <c r="BA178" s="24"/>
      <c r="BB178" s="24">
        <f t="shared" si="98"/>
        <v>-1.8808944506882632</v>
      </c>
      <c r="BC178" s="24">
        <f t="shared" si="99"/>
        <v>-13.676768103927619</v>
      </c>
      <c r="BD178" s="24">
        <f t="shared" si="100"/>
        <v>158.42547784621604</v>
      </c>
      <c r="BE178" s="24">
        <f t="shared" si="101"/>
        <v>476.96539375088747</v>
      </c>
      <c r="BF178" s="24">
        <f t="shared" si="102"/>
        <v>1.6786328516886193E-2</v>
      </c>
      <c r="BG178" s="25">
        <f t="shared" si="103"/>
        <v>1.0506827892688217E-2</v>
      </c>
    </row>
    <row r="179" spans="1:59" x14ac:dyDescent="0.35">
      <c r="A179" s="7">
        <v>44088</v>
      </c>
      <c r="B179" s="3">
        <v>177</v>
      </c>
      <c r="C179" s="4">
        <v>155.15</v>
      </c>
      <c r="D179" s="8">
        <v>476.26</v>
      </c>
      <c r="F179" s="5"/>
      <c r="G179" s="4">
        <f t="shared" si="104"/>
        <v>162.92319964766654</v>
      </c>
      <c r="H179" s="4">
        <f t="shared" si="105"/>
        <v>504.47759922458744</v>
      </c>
      <c r="I179" s="24">
        <f t="shared" si="106"/>
        <v>5.0101190123535484E-2</v>
      </c>
      <c r="J179" s="24">
        <f t="shared" si="107"/>
        <v>5.9248308118648313E-2</v>
      </c>
      <c r="K179" s="3"/>
      <c r="L179" s="4">
        <f t="shared" si="108"/>
        <v>159.46535972704655</v>
      </c>
      <c r="M179" s="4">
        <f t="shared" si="109"/>
        <v>492.46539459148283</v>
      </c>
      <c r="N179" s="24">
        <f t="shared" si="110"/>
        <v>2.7814113612932911E-2</v>
      </c>
      <c r="O179" s="24">
        <f t="shared" si="111"/>
        <v>3.4026360793438126E-2</v>
      </c>
      <c r="P179" s="3"/>
      <c r="Q179" s="4">
        <f t="shared" si="112"/>
        <v>157.60854891876173</v>
      </c>
      <c r="R179" s="4">
        <f t="shared" si="113"/>
        <v>485.47486474192601</v>
      </c>
      <c r="S179" s="24">
        <f t="shared" si="114"/>
        <v>1.5846270826694948E-2</v>
      </c>
      <c r="T179" s="24">
        <f t="shared" si="115"/>
        <v>1.9348391092945075E-2</v>
      </c>
      <c r="U179" s="3"/>
      <c r="V179" s="4">
        <f t="shared" si="116"/>
        <v>156.55253325515685</v>
      </c>
      <c r="W179" s="4">
        <f t="shared" si="117"/>
        <v>482.61270169563574</v>
      </c>
      <c r="X179" s="24">
        <f t="shared" si="118"/>
        <v>9.0398534009464362E-3</v>
      </c>
      <c r="Y179" s="25">
        <f t="shared" si="119"/>
        <v>1.3338726106823467E-2</v>
      </c>
      <c r="Z179" s="23"/>
      <c r="AA179" s="23"/>
      <c r="AB179" s="23"/>
      <c r="AC179" s="23"/>
      <c r="AD179" s="23"/>
      <c r="AF179" s="5"/>
      <c r="AG179" s="4">
        <f t="shared" si="84"/>
        <v>-1.5943952186714263</v>
      </c>
      <c r="AH179" s="4">
        <f t="shared" si="85"/>
        <v>-5.7008203447983945</v>
      </c>
      <c r="AI179" s="4">
        <f t="shared" si="80"/>
        <v>156.0141537000903</v>
      </c>
      <c r="AJ179" s="4">
        <f t="shared" si="81"/>
        <v>479.77404439712762</v>
      </c>
      <c r="AK179" s="24">
        <f t="shared" si="86"/>
        <v>5.5697950376429172E-3</v>
      </c>
      <c r="AL179" s="24">
        <f t="shared" si="87"/>
        <v>7.3784159852341878E-3</v>
      </c>
      <c r="AM179" s="3"/>
      <c r="AN179" s="4">
        <f t="shared" si="88"/>
        <v>-2.2281729699417827</v>
      </c>
      <c r="AO179" s="4">
        <f t="shared" si="89"/>
        <v>-8.3886358194681474</v>
      </c>
      <c r="AP179" s="4">
        <f t="shared" si="82"/>
        <v>155.38037594881993</v>
      </c>
      <c r="AQ179" s="4">
        <f t="shared" si="83"/>
        <v>477.08622892245785</v>
      </c>
      <c r="AR179" s="24">
        <f t="shared" si="90"/>
        <v>1.4848594832093211E-3</v>
      </c>
      <c r="AS179" s="24">
        <f t="shared" si="91"/>
        <v>1.7348274523534583E-3</v>
      </c>
      <c r="AT179" s="3"/>
      <c r="AU179" s="24">
        <f t="shared" si="92"/>
        <v>-2.3640975647884854</v>
      </c>
      <c r="AV179" s="24">
        <f t="shared" si="93"/>
        <v>-8.3886358194681474</v>
      </c>
      <c r="AW179" s="24">
        <f t="shared" si="94"/>
        <v>155.24445135397323</v>
      </c>
      <c r="AX179" s="24">
        <f t="shared" si="95"/>
        <v>477.08622892245785</v>
      </c>
      <c r="AY179" s="24">
        <f t="shared" si="96"/>
        <v>6.0877443746843059E-4</v>
      </c>
      <c r="AZ179" s="24">
        <f t="shared" si="97"/>
        <v>1.7348274523534583E-3</v>
      </c>
      <c r="BA179" s="24"/>
      <c r="BB179" s="24">
        <f t="shared" si="98"/>
        <v>-2.5344375926517109</v>
      </c>
      <c r="BC179" s="24">
        <f t="shared" si="99"/>
        <v>-6.8691913110967713</v>
      </c>
      <c r="BD179" s="24">
        <f t="shared" si="100"/>
        <v>155.07411132611003</v>
      </c>
      <c r="BE179" s="24">
        <f t="shared" si="101"/>
        <v>478.60567343082926</v>
      </c>
      <c r="BF179" s="24">
        <f t="shared" si="102"/>
        <v>4.8913099510136996E-4</v>
      </c>
      <c r="BG179" s="25">
        <f t="shared" si="103"/>
        <v>4.9251951262530239E-3</v>
      </c>
    </row>
    <row r="180" spans="1:59" x14ac:dyDescent="0.35">
      <c r="A180" s="7">
        <v>44089</v>
      </c>
      <c r="B180" s="3">
        <v>178</v>
      </c>
      <c r="C180" s="4">
        <v>157.81</v>
      </c>
      <c r="D180" s="8">
        <v>495.99</v>
      </c>
      <c r="F180" s="5"/>
      <c r="G180" s="4">
        <f t="shared" si="104"/>
        <v>161.36855971813324</v>
      </c>
      <c r="H180" s="4">
        <f t="shared" si="105"/>
        <v>498.83407937966996</v>
      </c>
      <c r="I180" s="24">
        <f t="shared" si="106"/>
        <v>2.2549646525145673E-2</v>
      </c>
      <c r="J180" s="24">
        <f t="shared" si="107"/>
        <v>5.7341466151937526E-3</v>
      </c>
      <c r="K180" s="3"/>
      <c r="L180" s="4">
        <f t="shared" si="108"/>
        <v>157.73921583622791</v>
      </c>
      <c r="M180" s="4">
        <f t="shared" si="109"/>
        <v>485.98323675488973</v>
      </c>
      <c r="N180" s="24">
        <f t="shared" si="110"/>
        <v>4.4854042058227591E-4</v>
      </c>
      <c r="O180" s="24">
        <f t="shared" si="111"/>
        <v>2.0175332658138829E-2</v>
      </c>
      <c r="P180" s="3"/>
      <c r="Q180" s="4">
        <f t="shared" si="112"/>
        <v>156.13341956750469</v>
      </c>
      <c r="R180" s="4">
        <f t="shared" si="113"/>
        <v>479.94594589677035</v>
      </c>
      <c r="S180" s="24">
        <f t="shared" si="114"/>
        <v>1.0624044309583129E-2</v>
      </c>
      <c r="T180" s="24">
        <f t="shared" si="115"/>
        <v>3.2347535440693673E-2</v>
      </c>
      <c r="U180" s="3"/>
      <c r="V180" s="4">
        <f t="shared" si="116"/>
        <v>155.43050665103135</v>
      </c>
      <c r="W180" s="4">
        <f t="shared" si="117"/>
        <v>477.53054033912713</v>
      </c>
      <c r="X180" s="24">
        <f t="shared" si="118"/>
        <v>1.5078216519667013E-2</v>
      </c>
      <c r="Y180" s="25">
        <f t="shared" si="119"/>
        <v>3.7217402892947199E-2</v>
      </c>
      <c r="Z180" s="23"/>
      <c r="AA180" s="23"/>
      <c r="AB180" s="23"/>
      <c r="AC180" s="23"/>
      <c r="AD180" s="23"/>
      <c r="AF180" s="5"/>
      <c r="AG180" s="4">
        <f t="shared" si="84"/>
        <v>-1.5705420451885488</v>
      </c>
      <c r="AH180" s="4">
        <f t="shared" si="85"/>
        <v>-5.666440044869848</v>
      </c>
      <c r="AI180" s="4">
        <f t="shared" si="80"/>
        <v>154.56287752231614</v>
      </c>
      <c r="AJ180" s="4">
        <f t="shared" si="81"/>
        <v>474.27950585190052</v>
      </c>
      <c r="AK180" s="24">
        <f t="shared" si="86"/>
        <v>2.0576151560001647E-2</v>
      </c>
      <c r="AL180" s="24">
        <f t="shared" si="87"/>
        <v>4.3772040057459799E-2</v>
      </c>
      <c r="AM180" s="3"/>
      <c r="AN180" s="4">
        <f t="shared" si="88"/>
        <v>-1.9269555224678849</v>
      </c>
      <c r="AO180" s="4">
        <f t="shared" si="89"/>
        <v>-7.2447490297431507</v>
      </c>
      <c r="AP180" s="4">
        <f t="shared" si="82"/>
        <v>154.2064640450368</v>
      </c>
      <c r="AQ180" s="4">
        <f t="shared" si="83"/>
        <v>472.70119686702719</v>
      </c>
      <c r="AR180" s="24">
        <f t="shared" si="90"/>
        <v>2.2834648976384299E-2</v>
      </c>
      <c r="AS180" s="24">
        <f t="shared" si="91"/>
        <v>4.6954178779759305E-2</v>
      </c>
      <c r="AT180" s="3"/>
      <c r="AU180" s="24">
        <f t="shared" si="92"/>
        <v>-1.8307166366696173</v>
      </c>
      <c r="AV180" s="24">
        <f t="shared" si="93"/>
        <v>-7.2447490297431507</v>
      </c>
      <c r="AW180" s="24">
        <f t="shared" si="94"/>
        <v>154.30270293083507</v>
      </c>
      <c r="AX180" s="24">
        <f t="shared" si="95"/>
        <v>472.70119686702719</v>
      </c>
      <c r="AY180" s="24">
        <f t="shared" si="96"/>
        <v>2.2224808752074866E-2</v>
      </c>
      <c r="AZ180" s="24">
        <f t="shared" si="97"/>
        <v>4.6954178779759305E-2</v>
      </c>
      <c r="BA180" s="24"/>
      <c r="BB180" s="24">
        <f t="shared" si="98"/>
        <v>-1.6869909995359729</v>
      </c>
      <c r="BC180" s="24">
        <f t="shared" si="99"/>
        <v>-5.7969733383438804</v>
      </c>
      <c r="BD180" s="24">
        <f t="shared" si="100"/>
        <v>154.44642856796872</v>
      </c>
      <c r="BE180" s="24">
        <f t="shared" si="101"/>
        <v>474.14897255842646</v>
      </c>
      <c r="BF180" s="24">
        <f t="shared" si="102"/>
        <v>2.1314057613784163E-2</v>
      </c>
      <c r="BG180" s="25">
        <f t="shared" si="103"/>
        <v>4.4035217326102431E-2</v>
      </c>
    </row>
    <row r="181" spans="1:59" x14ac:dyDescent="0.35">
      <c r="A181" s="7">
        <v>44090</v>
      </c>
      <c r="B181" s="3">
        <v>179</v>
      </c>
      <c r="C181" s="4">
        <v>153.9</v>
      </c>
      <c r="D181" s="8">
        <v>483.86</v>
      </c>
      <c r="F181" s="5"/>
      <c r="G181" s="4">
        <f t="shared" si="104"/>
        <v>160.65684777450662</v>
      </c>
      <c r="H181" s="4">
        <f t="shared" si="105"/>
        <v>498.26526350373604</v>
      </c>
      <c r="I181" s="24">
        <f t="shared" si="106"/>
        <v>4.3904144083863617E-2</v>
      </c>
      <c r="J181" s="24">
        <f t="shared" si="107"/>
        <v>2.9771552729582984E-2</v>
      </c>
      <c r="K181" s="3"/>
      <c r="L181" s="4">
        <f t="shared" si="108"/>
        <v>157.76752950173676</v>
      </c>
      <c r="M181" s="4">
        <f t="shared" si="109"/>
        <v>489.98594205293386</v>
      </c>
      <c r="N181" s="24">
        <f t="shared" si="110"/>
        <v>2.5130146210115365E-2</v>
      </c>
      <c r="O181" s="24">
        <f t="shared" si="111"/>
        <v>1.2660567215586846E-2</v>
      </c>
      <c r="P181" s="3"/>
      <c r="Q181" s="4">
        <f t="shared" si="112"/>
        <v>157.13936782700188</v>
      </c>
      <c r="R181" s="4">
        <f t="shared" si="113"/>
        <v>489.57237835870814</v>
      </c>
      <c r="S181" s="24">
        <f t="shared" si="114"/>
        <v>2.1048523892149909E-2</v>
      </c>
      <c r="T181" s="24">
        <f t="shared" si="115"/>
        <v>1.1805849540586371E-2</v>
      </c>
      <c r="U181" s="3"/>
      <c r="V181" s="4">
        <f t="shared" si="116"/>
        <v>157.33410133020627</v>
      </c>
      <c r="W181" s="4">
        <f t="shared" si="117"/>
        <v>492.29810806782541</v>
      </c>
      <c r="X181" s="24">
        <f t="shared" si="118"/>
        <v>2.2313848799260953E-2</v>
      </c>
      <c r="Y181" s="25">
        <f t="shared" si="119"/>
        <v>1.7439151960950267E-2</v>
      </c>
      <c r="Z181" s="23"/>
      <c r="AA181" s="23"/>
      <c r="AB181" s="23"/>
      <c r="AC181" s="23"/>
      <c r="AD181" s="23"/>
      <c r="AF181" s="5"/>
      <c r="AG181" s="4">
        <f t="shared" si="84"/>
        <v>-1.0552439842514014</v>
      </c>
      <c r="AH181" s="4">
        <f t="shared" si="85"/>
        <v>-2.6078655435083222</v>
      </c>
      <c r="AI181" s="4">
        <f t="shared" si="80"/>
        <v>156.08412384275047</v>
      </c>
      <c r="AJ181" s="4">
        <f t="shared" si="81"/>
        <v>486.96451281519984</v>
      </c>
      <c r="AK181" s="24">
        <f t="shared" si="86"/>
        <v>1.4191837834635908E-2</v>
      </c>
      <c r="AL181" s="24">
        <f t="shared" si="87"/>
        <v>6.4161385838875408E-3</v>
      </c>
      <c r="AM181" s="3"/>
      <c r="AN181" s="4">
        <f t="shared" si="88"/>
        <v>-0.7537940096818555</v>
      </c>
      <c r="AO181" s="4">
        <f t="shared" si="89"/>
        <v>-0.4962764330707774</v>
      </c>
      <c r="AP181" s="4">
        <f t="shared" si="82"/>
        <v>156.38557381732002</v>
      </c>
      <c r="AQ181" s="4">
        <f t="shared" si="83"/>
        <v>489.07610192563737</v>
      </c>
      <c r="AR181" s="24">
        <f t="shared" si="90"/>
        <v>1.61505771105914E-2</v>
      </c>
      <c r="AS181" s="24">
        <f t="shared" si="91"/>
        <v>1.0780188330586039E-2</v>
      </c>
      <c r="AT181" s="3"/>
      <c r="AU181" s="24">
        <f t="shared" si="92"/>
        <v>-0.128717698969534</v>
      </c>
      <c r="AV181" s="24">
        <f t="shared" si="93"/>
        <v>-0.4962764330707774</v>
      </c>
      <c r="AW181" s="24">
        <f t="shared" si="94"/>
        <v>157.01065012803235</v>
      </c>
      <c r="AX181" s="24">
        <f t="shared" si="95"/>
        <v>489.07610192563737</v>
      </c>
      <c r="AY181" s="24">
        <f t="shared" si="96"/>
        <v>2.0212151579157549E-2</v>
      </c>
      <c r="AZ181" s="24">
        <f t="shared" si="97"/>
        <v>1.0780188330586039E-2</v>
      </c>
      <c r="BA181" s="24"/>
      <c r="BB181" s="24">
        <f t="shared" si="98"/>
        <v>0.46736040769055615</v>
      </c>
      <c r="BC181" s="24">
        <f t="shared" si="99"/>
        <v>6.5417513018814493</v>
      </c>
      <c r="BD181" s="24">
        <f t="shared" si="100"/>
        <v>157.60672823469244</v>
      </c>
      <c r="BE181" s="24">
        <f t="shared" si="101"/>
        <v>496.11412966058958</v>
      </c>
      <c r="BF181" s="24">
        <f t="shared" si="102"/>
        <v>2.4085303669216598E-2</v>
      </c>
      <c r="BG181" s="25">
        <f t="shared" si="103"/>
        <v>2.5325775349459699E-2</v>
      </c>
    </row>
    <row r="182" spans="1:59" x14ac:dyDescent="0.35">
      <c r="A182" s="7">
        <v>44091</v>
      </c>
      <c r="B182" s="3">
        <v>180</v>
      </c>
      <c r="C182" s="4">
        <v>150.44</v>
      </c>
      <c r="D182" s="8">
        <v>470.2</v>
      </c>
      <c r="F182" s="5"/>
      <c r="G182" s="4">
        <f t="shared" si="104"/>
        <v>159.30547821960531</v>
      </c>
      <c r="H182" s="4">
        <f t="shared" si="105"/>
        <v>495.38421080298883</v>
      </c>
      <c r="I182" s="24">
        <f t="shared" si="106"/>
        <v>5.8930325841566787E-2</v>
      </c>
      <c r="J182" s="24">
        <f t="shared" si="107"/>
        <v>5.3560635480622808E-2</v>
      </c>
      <c r="K182" s="3"/>
      <c r="L182" s="4">
        <f t="shared" si="108"/>
        <v>156.22051770104207</v>
      </c>
      <c r="M182" s="4">
        <f t="shared" si="109"/>
        <v>487.5355652317603</v>
      </c>
      <c r="N182" s="24">
        <f t="shared" si="110"/>
        <v>3.8424074056381763E-2</v>
      </c>
      <c r="O182" s="24">
        <f t="shared" si="111"/>
        <v>3.6868492623905388E-2</v>
      </c>
      <c r="P182" s="3"/>
      <c r="Q182" s="4">
        <f t="shared" si="112"/>
        <v>155.19574713080075</v>
      </c>
      <c r="R182" s="4">
        <f t="shared" si="113"/>
        <v>486.14495134348323</v>
      </c>
      <c r="S182" s="24">
        <f t="shared" si="114"/>
        <v>3.1612251600643154E-2</v>
      </c>
      <c r="T182" s="24">
        <f t="shared" si="115"/>
        <v>3.3910998178399064E-2</v>
      </c>
      <c r="U182" s="3"/>
      <c r="V182" s="4">
        <f t="shared" si="116"/>
        <v>154.58682026604126</v>
      </c>
      <c r="W182" s="4">
        <f t="shared" si="117"/>
        <v>485.54762161356507</v>
      </c>
      <c r="X182" s="24">
        <f t="shared" si="118"/>
        <v>2.7564612244358282E-2</v>
      </c>
      <c r="Y182" s="25">
        <f t="shared" si="119"/>
        <v>3.2640624443992093E-2</v>
      </c>
      <c r="Z182" s="23"/>
      <c r="AA182" s="23"/>
      <c r="AB182" s="23"/>
      <c r="AC182" s="23"/>
      <c r="AD182" s="23"/>
      <c r="AF182" s="5"/>
      <c r="AG182" s="4">
        <f t="shared" si="84"/>
        <v>-1.2329193266413458</v>
      </c>
      <c r="AH182" s="4">
        <f t="shared" si="85"/>
        <v>-2.7717778378516398</v>
      </c>
      <c r="AI182" s="4">
        <f t="shared" si="80"/>
        <v>153.96282780415942</v>
      </c>
      <c r="AJ182" s="4">
        <f t="shared" si="81"/>
        <v>483.3731735056316</v>
      </c>
      <c r="AK182" s="24">
        <f t="shared" si="86"/>
        <v>2.3416829328366254E-2</v>
      </c>
      <c r="AL182" s="24">
        <f t="shared" si="87"/>
        <v>2.8016106987732051E-2</v>
      </c>
      <c r="AM182" s="3"/>
      <c r="AN182" s="4">
        <f t="shared" si="88"/>
        <v>-1.2297246842895624</v>
      </c>
      <c r="AO182" s="4">
        <f t="shared" si="89"/>
        <v>-1.6687366659324294</v>
      </c>
      <c r="AP182" s="4">
        <f t="shared" si="82"/>
        <v>153.9660224465112</v>
      </c>
      <c r="AQ182" s="4">
        <f t="shared" si="83"/>
        <v>484.47621467755079</v>
      </c>
      <c r="AR182" s="24">
        <f t="shared" si="90"/>
        <v>2.3438064653757019E-2</v>
      </c>
      <c r="AS182" s="24">
        <f t="shared" si="91"/>
        <v>3.0362004843791573E-2</v>
      </c>
      <c r="AT182" s="3"/>
      <c r="AU182" s="24">
        <f t="shared" si="92"/>
        <v>-1.2176594973084871</v>
      </c>
      <c r="AV182" s="24">
        <f t="shared" si="93"/>
        <v>-1.6687366659324294</v>
      </c>
      <c r="AW182" s="24">
        <f t="shared" si="94"/>
        <v>153.97808763349227</v>
      </c>
      <c r="AX182" s="24">
        <f t="shared" si="95"/>
        <v>484.47621467755079</v>
      </c>
      <c r="AY182" s="24">
        <f t="shared" si="96"/>
        <v>2.3518263982267133E-2</v>
      </c>
      <c r="AZ182" s="24">
        <f t="shared" si="97"/>
        <v>3.0362004843791573E-2</v>
      </c>
      <c r="BA182" s="24"/>
      <c r="BB182" s="24">
        <f t="shared" si="98"/>
        <v>-1.461424475422787</v>
      </c>
      <c r="BC182" s="24">
        <f t="shared" si="99"/>
        <v>-1.4335913518036365</v>
      </c>
      <c r="BD182" s="24">
        <f t="shared" si="100"/>
        <v>153.73432265537798</v>
      </c>
      <c r="BE182" s="24">
        <f t="shared" si="101"/>
        <v>484.71135999167961</v>
      </c>
      <c r="BF182" s="24">
        <f t="shared" si="102"/>
        <v>2.1897917145559574E-2</v>
      </c>
      <c r="BG182" s="25">
        <f t="shared" si="103"/>
        <v>3.0862101215822259E-2</v>
      </c>
    </row>
    <row r="183" spans="1:59" x14ac:dyDescent="0.35">
      <c r="A183" s="7">
        <v>44092</v>
      </c>
      <c r="B183" s="3">
        <v>181</v>
      </c>
      <c r="C183" s="4">
        <v>147.75</v>
      </c>
      <c r="D183" s="8">
        <v>469.96</v>
      </c>
      <c r="F183" s="5"/>
      <c r="G183" s="4">
        <f t="shared" si="104"/>
        <v>157.53238257568424</v>
      </c>
      <c r="H183" s="4">
        <f t="shared" si="105"/>
        <v>490.34736864239113</v>
      </c>
      <c r="I183" s="24">
        <f t="shared" si="106"/>
        <v>6.6209019124766413E-2</v>
      </c>
      <c r="J183" s="24">
        <f t="shared" si="107"/>
        <v>4.3381072096329798E-2</v>
      </c>
      <c r="K183" s="3"/>
      <c r="L183" s="4">
        <f t="shared" si="108"/>
        <v>153.90831062062523</v>
      </c>
      <c r="M183" s="4">
        <f t="shared" si="109"/>
        <v>480.60133913905622</v>
      </c>
      <c r="N183" s="24">
        <f t="shared" si="110"/>
        <v>4.1680613337565009E-2</v>
      </c>
      <c r="O183" s="24">
        <f t="shared" si="111"/>
        <v>2.2643074174517497E-2</v>
      </c>
      <c r="P183" s="3"/>
      <c r="Q183" s="4">
        <f t="shared" si="112"/>
        <v>152.34229885232031</v>
      </c>
      <c r="R183" s="4">
        <f t="shared" si="113"/>
        <v>476.57798053739327</v>
      </c>
      <c r="S183" s="24">
        <f t="shared" si="114"/>
        <v>3.1081548915873513E-2</v>
      </c>
      <c r="T183" s="24">
        <f t="shared" si="115"/>
        <v>1.4082008122804694E-2</v>
      </c>
      <c r="U183" s="3"/>
      <c r="V183" s="4">
        <f t="shared" si="116"/>
        <v>151.26936405320825</v>
      </c>
      <c r="W183" s="4">
        <f t="shared" si="117"/>
        <v>473.26952432271298</v>
      </c>
      <c r="X183" s="24">
        <f t="shared" si="118"/>
        <v>2.3819722864353635E-2</v>
      </c>
      <c r="Y183" s="25">
        <f t="shared" si="119"/>
        <v>7.0421404432568788E-3</v>
      </c>
      <c r="Z183" s="23"/>
      <c r="AA183" s="23"/>
      <c r="AB183" s="23"/>
      <c r="AC183" s="23"/>
      <c r="AD183" s="23"/>
      <c r="AF183" s="5"/>
      <c r="AG183" s="4">
        <f t="shared" si="84"/>
        <v>-1.5570251170091653</v>
      </c>
      <c r="AH183" s="4">
        <f t="shared" si="85"/>
        <v>-4.1308164314993032</v>
      </c>
      <c r="AI183" s="4">
        <f t="shared" si="80"/>
        <v>150.78527373531114</v>
      </c>
      <c r="AJ183" s="4">
        <f t="shared" si="81"/>
        <v>472.44716410589399</v>
      </c>
      <c r="AK183" s="24">
        <f t="shared" si="86"/>
        <v>2.0543307853205663E-2</v>
      </c>
      <c r="AL183" s="24">
        <f t="shared" si="87"/>
        <v>5.2922889307473187E-3</v>
      </c>
      <c r="AM183" s="3"/>
      <c r="AN183" s="4">
        <f t="shared" si="88"/>
        <v>-1.8792141219659144</v>
      </c>
      <c r="AO183" s="4">
        <f t="shared" si="89"/>
        <v>-4.8280303219954401</v>
      </c>
      <c r="AP183" s="4">
        <f t="shared" si="82"/>
        <v>150.46308473035441</v>
      </c>
      <c r="AQ183" s="4">
        <f t="shared" si="83"/>
        <v>471.74995021539786</v>
      </c>
      <c r="AR183" s="24">
        <f t="shared" si="90"/>
        <v>1.8362671609843725E-2</v>
      </c>
      <c r="AS183" s="24">
        <f t="shared" si="91"/>
        <v>3.8087288607495961E-3</v>
      </c>
      <c r="AT183" s="3"/>
      <c r="AU183" s="24">
        <f t="shared" si="92"/>
        <v>-2.1991327660116604</v>
      </c>
      <c r="AV183" s="24">
        <f t="shared" si="93"/>
        <v>-4.8280303219954401</v>
      </c>
      <c r="AW183" s="24">
        <f t="shared" si="94"/>
        <v>150.14316608630864</v>
      </c>
      <c r="AX183" s="24">
        <f t="shared" si="95"/>
        <v>471.74995021539786</v>
      </c>
      <c r="AY183" s="24">
        <f t="shared" si="96"/>
        <v>1.6197401599381652E-2</v>
      </c>
      <c r="AZ183" s="24">
        <f t="shared" si="97"/>
        <v>3.8087288607495961E-3</v>
      </c>
      <c r="BA183" s="24"/>
      <c r="BB183" s="24">
        <f t="shared" si="98"/>
        <v>-2.5750435178689113</v>
      </c>
      <c r="BC183" s="24">
        <f t="shared" si="99"/>
        <v>-7.940294915232692</v>
      </c>
      <c r="BD183" s="24">
        <f t="shared" si="100"/>
        <v>149.76725533445139</v>
      </c>
      <c r="BE183" s="24">
        <f t="shared" si="101"/>
        <v>468.63768562216057</v>
      </c>
      <c r="BF183" s="24">
        <f t="shared" si="102"/>
        <v>1.3653166392226E-2</v>
      </c>
      <c r="BG183" s="25">
        <f t="shared" si="103"/>
        <v>2.8136743081100617E-3</v>
      </c>
    </row>
    <row r="184" spans="1:59" x14ac:dyDescent="0.35">
      <c r="A184" s="7">
        <v>44095</v>
      </c>
      <c r="B184" s="3">
        <v>182</v>
      </c>
      <c r="C184" s="4">
        <v>148.02000000000001</v>
      </c>
      <c r="D184" s="8">
        <v>487.35</v>
      </c>
      <c r="F184" s="5"/>
      <c r="G184" s="4">
        <f t="shared" si="104"/>
        <v>155.5759060605474</v>
      </c>
      <c r="H184" s="4">
        <f t="shared" si="105"/>
        <v>486.26989491391294</v>
      </c>
      <c r="I184" s="24">
        <f t="shared" si="106"/>
        <v>5.1046521149489162E-2</v>
      </c>
      <c r="J184" s="24">
        <f t="shared" si="107"/>
        <v>2.2162821095456802E-3</v>
      </c>
      <c r="K184" s="3"/>
      <c r="L184" s="4">
        <f t="shared" si="108"/>
        <v>151.44498637237513</v>
      </c>
      <c r="M184" s="4">
        <f t="shared" si="109"/>
        <v>476.34480348343368</v>
      </c>
      <c r="N184" s="24">
        <f t="shared" si="110"/>
        <v>2.3138672965647318E-2</v>
      </c>
      <c r="O184" s="24">
        <f t="shared" si="111"/>
        <v>2.2581710303819315E-2</v>
      </c>
      <c r="P184" s="3"/>
      <c r="Q184" s="4">
        <f t="shared" si="112"/>
        <v>149.58691954092814</v>
      </c>
      <c r="R184" s="4">
        <f t="shared" si="113"/>
        <v>472.60719221495731</v>
      </c>
      <c r="S184" s="24">
        <f t="shared" si="114"/>
        <v>1.0585863673342289E-2</v>
      </c>
      <c r="T184" s="24">
        <f t="shared" si="115"/>
        <v>3.0250964984185315E-2</v>
      </c>
      <c r="U184" s="3"/>
      <c r="V184" s="4">
        <f t="shared" si="116"/>
        <v>148.45387281064166</v>
      </c>
      <c r="W184" s="4">
        <f t="shared" si="117"/>
        <v>470.62190486454261</v>
      </c>
      <c r="X184" s="24">
        <f t="shared" si="118"/>
        <v>2.9311769398841061E-3</v>
      </c>
      <c r="Y184" s="25">
        <f t="shared" si="119"/>
        <v>3.4324602719723832E-2</v>
      </c>
      <c r="Z184" s="23"/>
      <c r="AA184" s="23"/>
      <c r="AB184" s="23"/>
      <c r="AC184" s="23"/>
      <c r="AD184" s="23"/>
      <c r="AF184" s="5"/>
      <c r="AG184" s="4">
        <f t="shared" si="84"/>
        <v>-1.7966959558857676</v>
      </c>
      <c r="AH184" s="4">
        <f t="shared" si="85"/>
        <v>-4.0988108096866362</v>
      </c>
      <c r="AI184" s="4">
        <f t="shared" si="80"/>
        <v>147.79022358504236</v>
      </c>
      <c r="AJ184" s="4">
        <f t="shared" si="81"/>
        <v>468.50838140527065</v>
      </c>
      <c r="AK184" s="24">
        <f t="shared" si="86"/>
        <v>1.5523335695017909E-3</v>
      </c>
      <c r="AL184" s="24">
        <f t="shared" si="87"/>
        <v>3.8661369846577136E-2</v>
      </c>
      <c r="AM184" s="3"/>
      <c r="AN184" s="4">
        <f t="shared" si="88"/>
        <v>-2.2296801977364189</v>
      </c>
      <c r="AO184" s="4">
        <f t="shared" si="89"/>
        <v>-4.4851335221716502</v>
      </c>
      <c r="AP184" s="4">
        <f t="shared" si="82"/>
        <v>147.35723934319171</v>
      </c>
      <c r="AQ184" s="4">
        <f t="shared" si="83"/>
        <v>468.12205869278569</v>
      </c>
      <c r="AR184" s="24">
        <f t="shared" si="90"/>
        <v>4.477507477424013E-3</v>
      </c>
      <c r="AS184" s="24">
        <f t="shared" si="91"/>
        <v>3.9454070600624475E-2</v>
      </c>
      <c r="AT184" s="3"/>
      <c r="AU184" s="24">
        <f t="shared" si="92"/>
        <v>-2.5328806932399694</v>
      </c>
      <c r="AV184" s="24">
        <f t="shared" si="93"/>
        <v>-4.4851335221716502</v>
      </c>
      <c r="AW184" s="24">
        <f t="shared" si="94"/>
        <v>147.05403884768816</v>
      </c>
      <c r="AX184" s="24">
        <f t="shared" si="95"/>
        <v>468.12205869278569</v>
      </c>
      <c r="AY184" s="24">
        <f t="shared" si="96"/>
        <v>6.525882666611596E-3</v>
      </c>
      <c r="AZ184" s="24">
        <f t="shared" si="97"/>
        <v>3.9454070600624475E-2</v>
      </c>
      <c r="BA184" s="24"/>
      <c r="BB184" s="24">
        <f t="shared" si="98"/>
        <v>-2.719312152687523</v>
      </c>
      <c r="BC184" s="24">
        <f t="shared" si="99"/>
        <v>-4.7646896409953108</v>
      </c>
      <c r="BD184" s="24">
        <f t="shared" si="100"/>
        <v>146.8676073882406</v>
      </c>
      <c r="BE184" s="24">
        <f t="shared" si="101"/>
        <v>467.84250257396201</v>
      </c>
      <c r="BF184" s="24">
        <f t="shared" si="102"/>
        <v>7.785384486957236E-3</v>
      </c>
      <c r="BG184" s="25">
        <f t="shared" si="103"/>
        <v>4.0027695549477812E-2</v>
      </c>
    </row>
    <row r="185" spans="1:59" x14ac:dyDescent="0.35">
      <c r="A185" s="7">
        <v>44096</v>
      </c>
      <c r="B185" s="3">
        <v>183</v>
      </c>
      <c r="C185" s="4">
        <v>156.44999999999999</v>
      </c>
      <c r="D185" s="8">
        <v>491.17</v>
      </c>
      <c r="F185" s="5"/>
      <c r="G185" s="4">
        <f t="shared" si="104"/>
        <v>154.06472484843792</v>
      </c>
      <c r="H185" s="4">
        <f t="shared" si="105"/>
        <v>486.48591593113042</v>
      </c>
      <c r="I185" s="24">
        <f t="shared" si="106"/>
        <v>1.5246245775404729E-2</v>
      </c>
      <c r="J185" s="24">
        <f t="shared" si="107"/>
        <v>9.5365842149756595E-3</v>
      </c>
      <c r="K185" s="3"/>
      <c r="L185" s="4">
        <f t="shared" si="108"/>
        <v>150.07499182342508</v>
      </c>
      <c r="M185" s="4">
        <f t="shared" si="109"/>
        <v>480.74688209006024</v>
      </c>
      <c r="N185" s="24">
        <f t="shared" si="110"/>
        <v>4.0747895024448123E-2</v>
      </c>
      <c r="O185" s="24">
        <f t="shared" si="111"/>
        <v>2.122099865614711E-2</v>
      </c>
      <c r="P185" s="3"/>
      <c r="Q185" s="4">
        <f t="shared" si="112"/>
        <v>148.64676781637127</v>
      </c>
      <c r="R185" s="4">
        <f t="shared" si="113"/>
        <v>481.45287688598296</v>
      </c>
      <c r="S185" s="24">
        <f t="shared" si="114"/>
        <v>4.987684361539612E-2</v>
      </c>
      <c r="T185" s="24">
        <f t="shared" si="115"/>
        <v>1.9783625046352702E-2</v>
      </c>
      <c r="U185" s="3"/>
      <c r="V185" s="4">
        <f t="shared" si="116"/>
        <v>148.10677456212835</v>
      </c>
      <c r="W185" s="4">
        <f t="shared" si="117"/>
        <v>484.00438097290856</v>
      </c>
      <c r="X185" s="24">
        <f t="shared" si="118"/>
        <v>5.3328382472813289E-2</v>
      </c>
      <c r="Y185" s="25">
        <f t="shared" si="119"/>
        <v>1.4588877633184951E-2</v>
      </c>
      <c r="Z185" s="23"/>
      <c r="AA185" s="23"/>
      <c r="AB185" s="23"/>
      <c r="AC185" s="23"/>
      <c r="AD185" s="23"/>
      <c r="AF185" s="5"/>
      <c r="AG185" s="4">
        <f t="shared" si="84"/>
        <v>-1.6253871096199881</v>
      </c>
      <c r="AH185" s="4">
        <f t="shared" si="85"/>
        <v>-1.5099117135441789</v>
      </c>
      <c r="AI185" s="4">
        <f t="shared" si="80"/>
        <v>147.02138070675127</v>
      </c>
      <c r="AJ185" s="4">
        <f t="shared" si="81"/>
        <v>479.94296517243879</v>
      </c>
      <c r="AK185" s="24">
        <f t="shared" si="86"/>
        <v>6.0266022967393522E-2</v>
      </c>
      <c r="AL185" s="24">
        <f t="shared" si="87"/>
        <v>2.2857737295765675E-2</v>
      </c>
      <c r="AM185" s="3"/>
      <c r="AN185" s="4">
        <f t="shared" si="88"/>
        <v>-1.7138688084645992</v>
      </c>
      <c r="AO185" s="4">
        <f t="shared" si="89"/>
        <v>0.8471937551072708</v>
      </c>
      <c r="AP185" s="4">
        <f t="shared" si="82"/>
        <v>146.93289900790666</v>
      </c>
      <c r="AQ185" s="4">
        <f t="shared" si="83"/>
        <v>482.30007064109026</v>
      </c>
      <c r="AR185" s="24">
        <f t="shared" si="90"/>
        <v>6.0831581924533931E-2</v>
      </c>
      <c r="AS185" s="24">
        <f t="shared" si="91"/>
        <v>1.805877671459934E-2</v>
      </c>
      <c r="AT185" s="3"/>
      <c r="AU185" s="24">
        <f t="shared" si="92"/>
        <v>-1.5772433120301095</v>
      </c>
      <c r="AV185" s="24">
        <f t="shared" si="93"/>
        <v>0.8471937551072708</v>
      </c>
      <c r="AW185" s="24">
        <f t="shared" si="94"/>
        <v>147.06952450434116</v>
      </c>
      <c r="AX185" s="24">
        <f t="shared" si="95"/>
        <v>482.30007064109026</v>
      </c>
      <c r="AY185" s="24">
        <f t="shared" si="96"/>
        <v>5.9958296552629138E-2</v>
      </c>
      <c r="AZ185" s="24">
        <f t="shared" si="97"/>
        <v>1.805877671459934E-2</v>
      </c>
      <c r="BA185" s="24"/>
      <c r="BB185" s="24">
        <f t="shared" si="98"/>
        <v>-1.2959838101830004</v>
      </c>
      <c r="BC185" s="24">
        <f t="shared" si="99"/>
        <v>6.1236098086214596</v>
      </c>
      <c r="BD185" s="24">
        <f t="shared" si="100"/>
        <v>147.35078400618826</v>
      </c>
      <c r="BE185" s="24">
        <f t="shared" si="101"/>
        <v>487.5764866946044</v>
      </c>
      <c r="BF185" s="24">
        <f t="shared" si="102"/>
        <v>5.8160536873197353E-2</v>
      </c>
      <c r="BG185" s="25">
        <f t="shared" si="103"/>
        <v>7.3162312547501223E-3</v>
      </c>
    </row>
    <row r="186" spans="1:59" x14ac:dyDescent="0.35">
      <c r="A186" s="7">
        <v>44097</v>
      </c>
      <c r="B186" s="3">
        <v>184</v>
      </c>
      <c r="C186" s="4">
        <v>149.99</v>
      </c>
      <c r="D186" s="8">
        <v>470.61</v>
      </c>
      <c r="F186" s="5"/>
      <c r="G186" s="4">
        <f t="shared" si="104"/>
        <v>154.54177987875033</v>
      </c>
      <c r="H186" s="4">
        <f t="shared" si="105"/>
        <v>487.42273274490435</v>
      </c>
      <c r="I186" s="24">
        <f t="shared" si="106"/>
        <v>3.0347222339824811E-2</v>
      </c>
      <c r="J186" s="24">
        <f t="shared" si="107"/>
        <v>3.5725404782950505E-2</v>
      </c>
      <c r="K186" s="3"/>
      <c r="L186" s="4">
        <f t="shared" si="108"/>
        <v>152.62499509405504</v>
      </c>
      <c r="M186" s="4">
        <f t="shared" si="109"/>
        <v>484.91612925403615</v>
      </c>
      <c r="N186" s="24">
        <f t="shared" si="110"/>
        <v>1.7567805147376683E-2</v>
      </c>
      <c r="O186" s="24">
        <f t="shared" si="111"/>
        <v>3.0399118705586654E-2</v>
      </c>
      <c r="P186" s="3"/>
      <c r="Q186" s="4">
        <f t="shared" si="112"/>
        <v>153.32870712654849</v>
      </c>
      <c r="R186" s="4">
        <f t="shared" si="113"/>
        <v>487.2831507543932</v>
      </c>
      <c r="S186" s="24">
        <f t="shared" si="114"/>
        <v>2.2259531479088504E-2</v>
      </c>
      <c r="T186" s="24">
        <f t="shared" si="115"/>
        <v>3.5428806770772384E-2</v>
      </c>
      <c r="U186" s="3"/>
      <c r="V186" s="4">
        <f t="shared" si="116"/>
        <v>154.78135491242566</v>
      </c>
      <c r="W186" s="4">
        <f t="shared" si="117"/>
        <v>489.73687619458173</v>
      </c>
      <c r="X186" s="24">
        <f t="shared" si="118"/>
        <v>3.1944495715885368E-2</v>
      </c>
      <c r="Y186" s="25">
        <f t="shared" si="119"/>
        <v>4.0642732187122485E-2</v>
      </c>
      <c r="Z186" s="23"/>
      <c r="AA186" s="23"/>
      <c r="AB186" s="23"/>
      <c r="AC186" s="23"/>
      <c r="AD186" s="23"/>
      <c r="AF186" s="5"/>
      <c r="AG186" s="4">
        <f t="shared" si="84"/>
        <v>-0.36392182566054498</v>
      </c>
      <c r="AH186" s="4">
        <f t="shared" si="85"/>
        <v>-4.1874597153294113E-2</v>
      </c>
      <c r="AI186" s="4">
        <f t="shared" si="80"/>
        <v>152.96478530088794</v>
      </c>
      <c r="AJ186" s="4">
        <f t="shared" si="81"/>
        <v>487.24127615723989</v>
      </c>
      <c r="AK186" s="24">
        <f t="shared" si="86"/>
        <v>1.9833224220867592E-2</v>
      </c>
      <c r="AL186" s="24">
        <f t="shared" si="87"/>
        <v>3.533982736711902E-2</v>
      </c>
      <c r="AM186" s="3"/>
      <c r="AN186" s="4">
        <f t="shared" si="88"/>
        <v>0.84445443899213157</v>
      </c>
      <c r="AO186" s="4">
        <f t="shared" si="89"/>
        <v>2.8404258004284606</v>
      </c>
      <c r="AP186" s="4">
        <f t="shared" si="82"/>
        <v>154.17316156554062</v>
      </c>
      <c r="AQ186" s="4">
        <f t="shared" si="83"/>
        <v>490.12357655482168</v>
      </c>
      <c r="AR186" s="24">
        <f t="shared" si="90"/>
        <v>2.7889603077142576E-2</v>
      </c>
      <c r="AS186" s="24">
        <f t="shared" si="91"/>
        <v>4.1464432448995281E-2</v>
      </c>
      <c r="AT186" s="3"/>
      <c r="AU186" s="24">
        <f t="shared" si="92"/>
        <v>2.1782662612942927</v>
      </c>
      <c r="AV186" s="24">
        <f t="shared" si="93"/>
        <v>2.8404258004284606</v>
      </c>
      <c r="AW186" s="24">
        <f t="shared" si="94"/>
        <v>155.50697338784278</v>
      </c>
      <c r="AX186" s="24">
        <f t="shared" si="95"/>
        <v>490.12357655482168</v>
      </c>
      <c r="AY186" s="24">
        <f t="shared" si="96"/>
        <v>3.6782274737267598E-2</v>
      </c>
      <c r="AZ186" s="24">
        <f t="shared" si="97"/>
        <v>4.1464432448995281E-2</v>
      </c>
      <c r="BA186" s="24"/>
      <c r="BB186" s="24">
        <f t="shared" si="98"/>
        <v>3.486354686105182</v>
      </c>
      <c r="BC186" s="24">
        <f t="shared" si="99"/>
        <v>5.888941056452488</v>
      </c>
      <c r="BD186" s="24">
        <f t="shared" si="100"/>
        <v>156.81506181265368</v>
      </c>
      <c r="BE186" s="24">
        <f t="shared" si="101"/>
        <v>493.1720918108457</v>
      </c>
      <c r="BF186" s="24">
        <f t="shared" si="102"/>
        <v>4.550344564740097E-2</v>
      </c>
      <c r="BG186" s="25">
        <f t="shared" si="103"/>
        <v>4.7942227770012717E-2</v>
      </c>
    </row>
    <row r="187" spans="1:59" x14ac:dyDescent="0.35">
      <c r="A187" s="7">
        <v>44098</v>
      </c>
      <c r="B187" s="3">
        <v>185</v>
      </c>
      <c r="C187" s="4">
        <v>150.99</v>
      </c>
      <c r="D187" s="8">
        <v>473.08</v>
      </c>
      <c r="F187" s="5"/>
      <c r="G187" s="4">
        <f t="shared" si="104"/>
        <v>153.63142390300027</v>
      </c>
      <c r="H187" s="4">
        <f t="shared" si="105"/>
        <v>484.06018619592351</v>
      </c>
      <c r="I187" s="24">
        <f t="shared" si="106"/>
        <v>1.7494032074973569E-2</v>
      </c>
      <c r="J187" s="24">
        <f t="shared" si="107"/>
        <v>2.3209998723098677E-2</v>
      </c>
      <c r="K187" s="3"/>
      <c r="L187" s="4">
        <f t="shared" si="108"/>
        <v>151.57099705643304</v>
      </c>
      <c r="M187" s="4">
        <f t="shared" si="109"/>
        <v>479.19367755242172</v>
      </c>
      <c r="N187" s="24">
        <f t="shared" si="110"/>
        <v>3.8479174543548196E-3</v>
      </c>
      <c r="O187" s="24">
        <f t="shared" si="111"/>
        <v>1.2923136789595278E-2</v>
      </c>
      <c r="P187" s="3"/>
      <c r="Q187" s="4">
        <f t="shared" si="112"/>
        <v>151.32548285061941</v>
      </c>
      <c r="R187" s="4">
        <f t="shared" si="113"/>
        <v>477.27926030175729</v>
      </c>
      <c r="S187" s="24">
        <f t="shared" si="114"/>
        <v>2.221887877471353E-3</v>
      </c>
      <c r="T187" s="24">
        <f t="shared" si="115"/>
        <v>8.8764274578449869E-3</v>
      </c>
      <c r="U187" s="3"/>
      <c r="V187" s="4">
        <f t="shared" si="116"/>
        <v>150.94827098248516</v>
      </c>
      <c r="W187" s="4">
        <f t="shared" si="117"/>
        <v>474.43537523891638</v>
      </c>
      <c r="X187" s="24">
        <f t="shared" si="118"/>
        <v>2.7636941197995687E-4</v>
      </c>
      <c r="Y187" s="25">
        <f t="shared" si="119"/>
        <v>2.8650021960691524E-3</v>
      </c>
      <c r="Z187" s="23"/>
      <c r="AA187" s="23"/>
      <c r="AB187" s="23"/>
      <c r="AC187" s="23"/>
      <c r="AD187" s="23"/>
      <c r="AF187" s="5"/>
      <c r="AG187" s="4">
        <f t="shared" si="84"/>
        <v>-0.69178231571425308</v>
      </c>
      <c r="AH187" s="4">
        <f t="shared" si="85"/>
        <v>-2.0342777682498183</v>
      </c>
      <c r="AI187" s="4">
        <f t="shared" si="80"/>
        <v>150.63370053490516</v>
      </c>
      <c r="AJ187" s="4">
        <f t="shared" si="81"/>
        <v>475.24498253350748</v>
      </c>
      <c r="AK187" s="24">
        <f t="shared" si="86"/>
        <v>2.3597553817792548E-3</v>
      </c>
      <c r="AL187" s="24">
        <f t="shared" si="87"/>
        <v>4.5763560782689991E-3</v>
      </c>
      <c r="AM187" s="3"/>
      <c r="AN187" s="4">
        <f t="shared" si="88"/>
        <v>-0.29461704697635516</v>
      </c>
      <c r="AO187" s="4">
        <f t="shared" si="89"/>
        <v>-2.2973007007972894</v>
      </c>
      <c r="AP187" s="4">
        <f t="shared" si="82"/>
        <v>151.03086580364305</v>
      </c>
      <c r="AQ187" s="4">
        <f t="shared" si="83"/>
        <v>474.98195960096001</v>
      </c>
      <c r="AR187" s="24">
        <f t="shared" si="90"/>
        <v>2.7065238521123132E-4</v>
      </c>
      <c r="AS187" s="24">
        <f t="shared" si="91"/>
        <v>4.0203762597447075E-3</v>
      </c>
      <c r="AT187" s="3"/>
      <c r="AU187" s="24">
        <f t="shared" si="92"/>
        <v>-0.33062806103973408</v>
      </c>
      <c r="AV187" s="24">
        <f t="shared" si="93"/>
        <v>-2.2973007007972894</v>
      </c>
      <c r="AW187" s="24">
        <f t="shared" si="94"/>
        <v>150.99485478957968</v>
      </c>
      <c r="AX187" s="24">
        <f t="shared" si="95"/>
        <v>474.98195960096001</v>
      </c>
      <c r="AY187" s="24">
        <f t="shared" si="96"/>
        <v>3.2153053709963176E-5</v>
      </c>
      <c r="AZ187" s="24">
        <f t="shared" si="97"/>
        <v>4.0203762597447075E-3</v>
      </c>
      <c r="BA187" s="24"/>
      <c r="BB187" s="24">
        <f t="shared" si="98"/>
        <v>-0.90530848352223192</v>
      </c>
      <c r="BC187" s="24">
        <f t="shared" si="99"/>
        <v>-6.8253241508182345</v>
      </c>
      <c r="BD187" s="24">
        <f t="shared" si="100"/>
        <v>150.42017436709719</v>
      </c>
      <c r="BE187" s="24">
        <f t="shared" si="101"/>
        <v>470.45393615093906</v>
      </c>
      <c r="BF187" s="24">
        <f t="shared" si="102"/>
        <v>3.7739296172118663E-3</v>
      </c>
      <c r="BG187" s="25">
        <f t="shared" si="103"/>
        <v>5.5509931704171107E-3</v>
      </c>
    </row>
    <row r="188" spans="1:59" x14ac:dyDescent="0.35">
      <c r="A188" s="7">
        <v>44099</v>
      </c>
      <c r="B188" s="3">
        <v>186</v>
      </c>
      <c r="C188" s="4">
        <v>154.76</v>
      </c>
      <c r="D188" s="8">
        <v>482.88</v>
      </c>
      <c r="F188" s="5"/>
      <c r="G188" s="4">
        <f t="shared" si="104"/>
        <v>153.10313912240022</v>
      </c>
      <c r="H188" s="4">
        <f t="shared" si="105"/>
        <v>481.8641489567388</v>
      </c>
      <c r="I188" s="24">
        <f t="shared" si="106"/>
        <v>1.0706002052208381E-2</v>
      </c>
      <c r="J188" s="24">
        <f t="shared" si="107"/>
        <v>2.1037339365084355E-3</v>
      </c>
      <c r="K188" s="3"/>
      <c r="L188" s="4">
        <f t="shared" si="108"/>
        <v>151.33859823385984</v>
      </c>
      <c r="M188" s="4">
        <f t="shared" si="109"/>
        <v>476.74820653145298</v>
      </c>
      <c r="N188" s="24">
        <f t="shared" si="110"/>
        <v>2.2107791200181894E-2</v>
      </c>
      <c r="O188" s="24">
        <f t="shared" si="111"/>
        <v>1.269837944944296E-2</v>
      </c>
      <c r="P188" s="3"/>
      <c r="Q188" s="4">
        <f t="shared" si="112"/>
        <v>151.12419314024777</v>
      </c>
      <c r="R188" s="4">
        <f t="shared" si="113"/>
        <v>474.75970412070285</v>
      </c>
      <c r="S188" s="24">
        <f t="shared" si="114"/>
        <v>2.3493195010029867E-2</v>
      </c>
      <c r="T188" s="24">
        <f t="shared" si="115"/>
        <v>1.6816384773229675E-2</v>
      </c>
      <c r="U188" s="3"/>
      <c r="V188" s="4">
        <f t="shared" si="116"/>
        <v>150.98165419649703</v>
      </c>
      <c r="W188" s="4">
        <f t="shared" si="117"/>
        <v>473.35107504778324</v>
      </c>
      <c r="X188" s="24">
        <f t="shared" si="118"/>
        <v>2.4414227213123276E-2</v>
      </c>
      <c r="Y188" s="25">
        <f t="shared" si="119"/>
        <v>1.9733525828812035E-2</v>
      </c>
      <c r="Z188" s="23"/>
      <c r="AA188" s="23"/>
      <c r="AB188" s="23"/>
      <c r="AC188" s="23"/>
      <c r="AD188" s="23"/>
      <c r="AF188" s="5"/>
      <c r="AG188" s="4">
        <f t="shared" si="84"/>
        <v>-0.59368379464573051</v>
      </c>
      <c r="AH188" s="4">
        <f t="shared" si="85"/>
        <v>-2.1313334508107427</v>
      </c>
      <c r="AI188" s="4">
        <f t="shared" si="80"/>
        <v>150.53050934560204</v>
      </c>
      <c r="AJ188" s="4">
        <f t="shared" si="81"/>
        <v>472.62837066989209</v>
      </c>
      <c r="AK188" s="24">
        <f t="shared" si="86"/>
        <v>2.7329352897376258E-2</v>
      </c>
      <c r="AL188" s="24">
        <f t="shared" si="87"/>
        <v>2.1230180024245988E-2</v>
      </c>
      <c r="AM188" s="3"/>
      <c r="AN188" s="4">
        <f t="shared" si="88"/>
        <v>-0.25728611233446902</v>
      </c>
      <c r="AO188" s="4">
        <f t="shared" si="89"/>
        <v>-2.3862028929001498</v>
      </c>
      <c r="AP188" s="4">
        <f t="shared" si="82"/>
        <v>150.8669070279133</v>
      </c>
      <c r="AQ188" s="4">
        <f t="shared" si="83"/>
        <v>472.37350122780271</v>
      </c>
      <c r="AR188" s="24">
        <f t="shared" si="90"/>
        <v>2.5155679581847321E-2</v>
      </c>
      <c r="AS188" s="24">
        <f t="shared" si="91"/>
        <v>2.1757991161773713E-2</v>
      </c>
      <c r="AT188" s="3"/>
      <c r="AU188" s="24">
        <f t="shared" si="92"/>
        <v>-0.25302505063887748</v>
      </c>
      <c r="AV188" s="24">
        <f t="shared" si="93"/>
        <v>-2.3862028929001498</v>
      </c>
      <c r="AW188" s="24">
        <f t="shared" si="94"/>
        <v>150.87116808960889</v>
      </c>
      <c r="AX188" s="24">
        <f t="shared" si="95"/>
        <v>472.37350122780271</v>
      </c>
      <c r="AY188" s="24">
        <f t="shared" si="96"/>
        <v>2.5128146228942265E-2</v>
      </c>
      <c r="AZ188" s="24">
        <f t="shared" si="97"/>
        <v>2.1757991161773713E-2</v>
      </c>
      <c r="BA188" s="24"/>
      <c r="BB188" s="24">
        <f t="shared" si="98"/>
        <v>-0.34209346500175819</v>
      </c>
      <c r="BC188" s="24">
        <f t="shared" si="99"/>
        <v>-3.3807097750071988</v>
      </c>
      <c r="BD188" s="24">
        <f t="shared" si="100"/>
        <v>150.782099675246</v>
      </c>
      <c r="BE188" s="24">
        <f t="shared" si="101"/>
        <v>471.37899434569567</v>
      </c>
      <c r="BF188" s="24">
        <f t="shared" si="102"/>
        <v>2.5703672297454055E-2</v>
      </c>
      <c r="BG188" s="25">
        <f t="shared" si="103"/>
        <v>2.3817523306627571E-2</v>
      </c>
    </row>
    <row r="189" spans="1:59" x14ac:dyDescent="0.35">
      <c r="A189" s="7">
        <v>44102</v>
      </c>
      <c r="B189" s="3">
        <v>187</v>
      </c>
      <c r="C189" s="4">
        <v>158.69999999999999</v>
      </c>
      <c r="D189" s="8">
        <v>490.65</v>
      </c>
      <c r="F189" s="5"/>
      <c r="G189" s="4">
        <f t="shared" si="104"/>
        <v>153.43451129792018</v>
      </c>
      <c r="H189" s="4">
        <f t="shared" si="105"/>
        <v>482.0673191653911</v>
      </c>
      <c r="I189" s="24">
        <f t="shared" si="106"/>
        <v>3.3178882810836849E-2</v>
      </c>
      <c r="J189" s="24">
        <f t="shared" si="107"/>
        <v>1.7492470874572261E-2</v>
      </c>
      <c r="K189" s="3"/>
      <c r="L189" s="4">
        <f t="shared" si="108"/>
        <v>152.70715894031588</v>
      </c>
      <c r="M189" s="4">
        <f t="shared" si="109"/>
        <v>479.20092391887181</v>
      </c>
      <c r="N189" s="24">
        <f t="shared" si="110"/>
        <v>3.7762073469969196E-2</v>
      </c>
      <c r="O189" s="24">
        <f t="shared" si="111"/>
        <v>2.3334507451601282E-2</v>
      </c>
      <c r="P189" s="3"/>
      <c r="Q189" s="4">
        <f t="shared" si="112"/>
        <v>153.3056772560991</v>
      </c>
      <c r="R189" s="4">
        <f t="shared" si="113"/>
        <v>479.63188164828114</v>
      </c>
      <c r="S189" s="24">
        <f t="shared" si="114"/>
        <v>3.3990691517964002E-2</v>
      </c>
      <c r="T189" s="24">
        <f t="shared" si="115"/>
        <v>2.2456167026839582E-2</v>
      </c>
      <c r="U189" s="3"/>
      <c r="V189" s="4">
        <f t="shared" si="116"/>
        <v>154.0043308392994</v>
      </c>
      <c r="W189" s="4">
        <f t="shared" si="117"/>
        <v>480.97421500955664</v>
      </c>
      <c r="X189" s="24">
        <f t="shared" si="118"/>
        <v>2.9588337496538056E-2</v>
      </c>
      <c r="Y189" s="25">
        <f t="shared" si="119"/>
        <v>1.972034034534461E-2</v>
      </c>
      <c r="Z189" s="23"/>
      <c r="AA189" s="23"/>
      <c r="AB189" s="23"/>
      <c r="AC189" s="23"/>
      <c r="AD189" s="23"/>
      <c r="AF189" s="5"/>
      <c r="AG189" s="4">
        <f t="shared" si="84"/>
        <v>-3.8650212546317786E-2</v>
      </c>
      <c r="AH189" s="4">
        <f t="shared" si="85"/>
        <v>-0.73063125513293681</v>
      </c>
      <c r="AI189" s="4">
        <f t="shared" si="80"/>
        <v>153.26702704355279</v>
      </c>
      <c r="AJ189" s="4">
        <f t="shared" si="81"/>
        <v>478.90125039314819</v>
      </c>
      <c r="AK189" s="24">
        <f t="shared" si="86"/>
        <v>3.4234234130102091E-2</v>
      </c>
      <c r="AL189" s="24">
        <f t="shared" si="87"/>
        <v>2.3945275872519697E-2</v>
      </c>
      <c r="AM189" s="3"/>
      <c r="AN189" s="4">
        <f t="shared" si="88"/>
        <v>0.71822197893985185</v>
      </c>
      <c r="AO189" s="4">
        <f t="shared" si="89"/>
        <v>0.51714927529122523</v>
      </c>
      <c r="AP189" s="4">
        <f t="shared" si="82"/>
        <v>154.02389923503895</v>
      </c>
      <c r="AQ189" s="4">
        <f t="shared" si="83"/>
        <v>480.14903092357235</v>
      </c>
      <c r="AR189" s="24">
        <f t="shared" si="90"/>
        <v>2.9465033175557879E-2</v>
      </c>
      <c r="AS189" s="24">
        <f t="shared" si="91"/>
        <v>2.1402158517125493E-2</v>
      </c>
      <c r="AT189" s="3"/>
      <c r="AU189" s="24">
        <f t="shared" si="92"/>
        <v>1.2076804492552489</v>
      </c>
      <c r="AV189" s="24">
        <f t="shared" si="93"/>
        <v>0.51714927529122523</v>
      </c>
      <c r="AW189" s="24">
        <f t="shared" si="94"/>
        <v>154.51335770535434</v>
      </c>
      <c r="AX189" s="24">
        <f t="shared" si="95"/>
        <v>480.14903092357235</v>
      </c>
      <c r="AY189" s="24">
        <f t="shared" si="96"/>
        <v>2.6380858819443298E-2</v>
      </c>
      <c r="AZ189" s="24">
        <f t="shared" si="97"/>
        <v>2.1402158517125493E-2</v>
      </c>
      <c r="BA189" s="24"/>
      <c r="BB189" s="24">
        <f t="shared" si="98"/>
        <v>1.6767685996807149</v>
      </c>
      <c r="BC189" s="24">
        <f t="shared" si="99"/>
        <v>3.2216000670611904</v>
      </c>
      <c r="BD189" s="24">
        <f t="shared" si="100"/>
        <v>154.98244585577982</v>
      </c>
      <c r="BE189" s="24">
        <f t="shared" si="101"/>
        <v>482.85348171534235</v>
      </c>
      <c r="BF189" s="24">
        <f t="shared" si="102"/>
        <v>2.3425041866541738E-2</v>
      </c>
      <c r="BG189" s="25">
        <f t="shared" si="103"/>
        <v>1.5890182991251653E-2</v>
      </c>
    </row>
    <row r="190" spans="1:59" x14ac:dyDescent="0.35">
      <c r="A190" s="7">
        <v>44103</v>
      </c>
      <c r="B190" s="3">
        <v>188</v>
      </c>
      <c r="C190" s="4">
        <v>157.24</v>
      </c>
      <c r="D190" s="8">
        <v>493.48</v>
      </c>
      <c r="F190" s="5"/>
      <c r="G190" s="4">
        <f t="shared" si="104"/>
        <v>154.48760903833616</v>
      </c>
      <c r="H190" s="4">
        <f t="shared" si="105"/>
        <v>483.7838553323129</v>
      </c>
      <c r="I190" s="24">
        <f t="shared" si="106"/>
        <v>1.7504394312285988E-2</v>
      </c>
      <c r="J190" s="24">
        <f t="shared" si="107"/>
        <v>1.9648505851680154E-2</v>
      </c>
      <c r="K190" s="3"/>
      <c r="L190" s="4">
        <f t="shared" si="108"/>
        <v>155.10429536418951</v>
      </c>
      <c r="M190" s="4">
        <f t="shared" si="109"/>
        <v>483.78055435132308</v>
      </c>
      <c r="N190" s="24">
        <f t="shared" si="110"/>
        <v>1.3582451258016395E-2</v>
      </c>
      <c r="O190" s="24">
        <f t="shared" si="111"/>
        <v>1.9655195040684408E-2</v>
      </c>
      <c r="P190" s="3"/>
      <c r="Q190" s="4">
        <f t="shared" si="112"/>
        <v>156.54227090243961</v>
      </c>
      <c r="R190" s="4">
        <f t="shared" si="113"/>
        <v>486.24275265931249</v>
      </c>
      <c r="S190" s="24">
        <f t="shared" si="114"/>
        <v>4.437351167389963E-3</v>
      </c>
      <c r="T190" s="24">
        <f t="shared" si="115"/>
        <v>1.4665735877213933E-2</v>
      </c>
      <c r="U190" s="3"/>
      <c r="V190" s="4">
        <f t="shared" si="116"/>
        <v>157.76086616785986</v>
      </c>
      <c r="W190" s="4">
        <f t="shared" si="117"/>
        <v>488.71484300191128</v>
      </c>
      <c r="X190" s="24">
        <f t="shared" si="118"/>
        <v>3.3125551250308464E-3</v>
      </c>
      <c r="Y190" s="25">
        <f t="shared" si="119"/>
        <v>9.6562312516996467E-3</v>
      </c>
      <c r="Z190" s="23"/>
      <c r="AA190" s="23"/>
      <c r="AB190" s="23"/>
      <c r="AC190" s="23"/>
      <c r="AD190" s="23"/>
      <c r="AF190" s="5"/>
      <c r="AG190" s="4">
        <f t="shared" si="84"/>
        <v>0.61639855923104758</v>
      </c>
      <c r="AH190" s="4">
        <f t="shared" si="85"/>
        <v>0.73766919809992049</v>
      </c>
      <c r="AI190" s="4">
        <f t="shared" si="80"/>
        <v>157.15866946167066</v>
      </c>
      <c r="AJ190" s="4">
        <f t="shared" si="81"/>
        <v>486.98042185741241</v>
      </c>
      <c r="AK190" s="24">
        <f t="shared" si="86"/>
        <v>5.1723822392110079E-4</v>
      </c>
      <c r="AL190" s="24">
        <f t="shared" si="87"/>
        <v>1.3170904884873973E-2</v>
      </c>
      <c r="AM190" s="3"/>
      <c r="AN190" s="4">
        <f t="shared" si="88"/>
        <v>1.7255706459001148</v>
      </c>
      <c r="AO190" s="4">
        <f t="shared" si="89"/>
        <v>2.9546379695872749</v>
      </c>
      <c r="AP190" s="4">
        <f t="shared" si="82"/>
        <v>158.26784154833973</v>
      </c>
      <c r="AQ190" s="4">
        <f t="shared" si="83"/>
        <v>489.19739062889977</v>
      </c>
      <c r="AR190" s="24">
        <f t="shared" si="90"/>
        <v>6.536768941361756E-3</v>
      </c>
      <c r="AS190" s="24">
        <f t="shared" si="91"/>
        <v>8.6783848810493835E-3</v>
      </c>
      <c r="AT190" s="3"/>
      <c r="AU190" s="24">
        <f t="shared" si="92"/>
        <v>2.425028367506405</v>
      </c>
      <c r="AV190" s="24">
        <f t="shared" si="93"/>
        <v>2.9546379695872749</v>
      </c>
      <c r="AW190" s="24">
        <f t="shared" si="94"/>
        <v>158.96729926994601</v>
      </c>
      <c r="AX190" s="24">
        <f t="shared" si="95"/>
        <v>489.19739062889977</v>
      </c>
      <c r="AY190" s="24">
        <f t="shared" si="96"/>
        <v>1.0985113647583323E-2</v>
      </c>
      <c r="AZ190" s="24">
        <f t="shared" si="97"/>
        <v>8.6783848810493835E-3</v>
      </c>
      <c r="BA190" s="24"/>
      <c r="BB190" s="24">
        <f t="shared" si="98"/>
        <v>2.9246286370085501</v>
      </c>
      <c r="BC190" s="24">
        <f t="shared" si="99"/>
        <v>5.9330168222373176</v>
      </c>
      <c r="BD190" s="24">
        <f t="shared" si="100"/>
        <v>159.46689953944815</v>
      </c>
      <c r="BE190" s="24">
        <f t="shared" si="101"/>
        <v>492.17576948154982</v>
      </c>
      <c r="BF190" s="24">
        <f t="shared" si="102"/>
        <v>1.4162423934419617E-2</v>
      </c>
      <c r="BG190" s="25">
        <f t="shared" si="103"/>
        <v>2.6429247759791621E-3</v>
      </c>
    </row>
    <row r="191" spans="1:59" x14ac:dyDescent="0.35">
      <c r="A191" s="7">
        <v>44104</v>
      </c>
      <c r="B191" s="3">
        <v>189</v>
      </c>
      <c r="C191" s="4">
        <v>157.44</v>
      </c>
      <c r="D191" s="8">
        <v>500.03</v>
      </c>
      <c r="F191" s="5"/>
      <c r="G191" s="4">
        <f t="shared" si="104"/>
        <v>155.03808723066894</v>
      </c>
      <c r="H191" s="4">
        <f t="shared" si="105"/>
        <v>485.72308426585039</v>
      </c>
      <c r="I191" s="24">
        <f t="shared" si="106"/>
        <v>1.525605163447067E-2</v>
      </c>
      <c r="J191" s="24">
        <f t="shared" si="107"/>
        <v>2.8612114741414684E-2</v>
      </c>
      <c r="K191" s="3"/>
      <c r="L191" s="4">
        <f t="shared" si="108"/>
        <v>155.95857721851371</v>
      </c>
      <c r="M191" s="4">
        <f t="shared" si="109"/>
        <v>487.66033261079383</v>
      </c>
      <c r="N191" s="24">
        <f t="shared" si="110"/>
        <v>9.4094434799687973E-3</v>
      </c>
      <c r="O191" s="24">
        <f t="shared" si="111"/>
        <v>2.4737850507381844E-2</v>
      </c>
      <c r="P191" s="3"/>
      <c r="Q191" s="4">
        <f t="shared" si="112"/>
        <v>156.96090836097585</v>
      </c>
      <c r="R191" s="4">
        <f t="shared" si="113"/>
        <v>490.58510106372501</v>
      </c>
      <c r="S191" s="24">
        <f t="shared" si="114"/>
        <v>3.0430109185984994E-3</v>
      </c>
      <c r="T191" s="24">
        <f t="shared" si="115"/>
        <v>1.8888664552676775E-2</v>
      </c>
      <c r="U191" s="3"/>
      <c r="V191" s="4">
        <f t="shared" si="116"/>
        <v>157.34417323357198</v>
      </c>
      <c r="W191" s="4">
        <f t="shared" si="117"/>
        <v>492.52696860038225</v>
      </c>
      <c r="X191" s="24">
        <f t="shared" si="118"/>
        <v>6.0865578269828872E-4</v>
      </c>
      <c r="Y191" s="25">
        <f t="shared" si="119"/>
        <v>1.5005162489486083E-2</v>
      </c>
      <c r="Z191" s="23"/>
      <c r="AA191" s="23"/>
      <c r="AB191" s="23"/>
      <c r="AC191" s="23"/>
      <c r="AD191" s="23"/>
      <c r="AF191" s="5"/>
      <c r="AG191" s="4">
        <f t="shared" si="84"/>
        <v>0.57684633909208582</v>
      </c>
      <c r="AH191" s="4">
        <f t="shared" si="85"/>
        <v>1.4586050393624403</v>
      </c>
      <c r="AI191" s="4">
        <f t="shared" si="80"/>
        <v>157.53775470006795</v>
      </c>
      <c r="AJ191" s="4">
        <f t="shared" si="81"/>
        <v>492.04370610308746</v>
      </c>
      <c r="AK191" s="24">
        <f t="shared" si="86"/>
        <v>6.2090129616331413E-4</v>
      </c>
      <c r="AL191" s="24">
        <f t="shared" si="87"/>
        <v>1.5971629496055264E-2</v>
      </c>
      <c r="AM191" s="3"/>
      <c r="AN191" s="4">
        <f t="shared" si="88"/>
        <v>1.2027973709545643</v>
      </c>
      <c r="AO191" s="4">
        <f t="shared" si="89"/>
        <v>3.5097221435173727</v>
      </c>
      <c r="AP191" s="4">
        <f t="shared" si="82"/>
        <v>158.16370573193041</v>
      </c>
      <c r="AQ191" s="4">
        <f t="shared" si="83"/>
        <v>494.09482320724237</v>
      </c>
      <c r="AR191" s="24">
        <f t="shared" si="90"/>
        <v>4.5967081550457858E-3</v>
      </c>
      <c r="AS191" s="24">
        <f t="shared" si="91"/>
        <v>1.1869641407030783E-2</v>
      </c>
      <c r="AT191" s="3"/>
      <c r="AU191" s="24">
        <f t="shared" si="92"/>
        <v>1.2211938221243053</v>
      </c>
      <c r="AV191" s="24">
        <f t="shared" si="93"/>
        <v>3.5097221435173727</v>
      </c>
      <c r="AW191" s="24">
        <f t="shared" si="94"/>
        <v>158.18210218310014</v>
      </c>
      <c r="AX191" s="24">
        <f t="shared" si="95"/>
        <v>494.09482320724237</v>
      </c>
      <c r="AY191" s="24">
        <f t="shared" si="96"/>
        <v>4.7135555329023372E-3</v>
      </c>
      <c r="AZ191" s="24">
        <f t="shared" si="97"/>
        <v>1.1869641407030783E-2</v>
      </c>
      <c r="BA191" s="24"/>
      <c r="BB191" s="24">
        <f t="shared" si="98"/>
        <v>0.91983569423070088</v>
      </c>
      <c r="BC191" s="24">
        <f t="shared" si="99"/>
        <v>4.6604820879774786</v>
      </c>
      <c r="BD191" s="24">
        <f t="shared" si="100"/>
        <v>157.88074405520655</v>
      </c>
      <c r="BE191" s="24">
        <f t="shared" si="101"/>
        <v>495.24558315170248</v>
      </c>
      <c r="BF191" s="24">
        <f t="shared" si="102"/>
        <v>2.799441407561934E-3</v>
      </c>
      <c r="BG191" s="25">
        <f t="shared" si="103"/>
        <v>9.5682596010189316E-3</v>
      </c>
    </row>
    <row r="192" spans="1:59" x14ac:dyDescent="0.35">
      <c r="A192" s="7">
        <v>44105</v>
      </c>
      <c r="B192" s="3">
        <v>190</v>
      </c>
      <c r="C192" s="4">
        <v>161.06</v>
      </c>
      <c r="D192" s="8">
        <v>527.51</v>
      </c>
      <c r="F192" s="5"/>
      <c r="G192" s="4">
        <f t="shared" si="104"/>
        <v>155.51846978453517</v>
      </c>
      <c r="H192" s="4">
        <f t="shared" si="105"/>
        <v>488.58446741268028</v>
      </c>
      <c r="I192" s="24">
        <f t="shared" si="106"/>
        <v>3.4406619989226568E-2</v>
      </c>
      <c r="J192" s="24">
        <f t="shared" si="107"/>
        <v>7.3791079955488448E-2</v>
      </c>
      <c r="K192" s="3"/>
      <c r="L192" s="4">
        <f t="shared" si="108"/>
        <v>156.55114633110821</v>
      </c>
      <c r="M192" s="4">
        <f t="shared" si="109"/>
        <v>492.60819956647629</v>
      </c>
      <c r="N192" s="24">
        <f t="shared" si="110"/>
        <v>2.7994869420661792E-2</v>
      </c>
      <c r="O192" s="24">
        <f t="shared" si="111"/>
        <v>6.6163296304380392E-2</v>
      </c>
      <c r="P192" s="3"/>
      <c r="Q192" s="4">
        <f t="shared" si="112"/>
        <v>157.24836334439033</v>
      </c>
      <c r="R192" s="4">
        <f t="shared" si="113"/>
        <v>496.25204042549001</v>
      </c>
      <c r="S192" s="24">
        <f t="shared" si="114"/>
        <v>2.3665942230284832E-2</v>
      </c>
      <c r="T192" s="24">
        <f t="shared" si="115"/>
        <v>5.925567207163842E-2</v>
      </c>
      <c r="U192" s="3"/>
      <c r="V192" s="4">
        <f t="shared" si="116"/>
        <v>157.42083464671438</v>
      </c>
      <c r="W192" s="4">
        <f t="shared" si="117"/>
        <v>498.52939372007643</v>
      </c>
      <c r="X192" s="24">
        <f t="shared" si="118"/>
        <v>2.2595090980290698E-2</v>
      </c>
      <c r="Y192" s="25">
        <f t="shared" si="119"/>
        <v>5.4938496483334084E-2</v>
      </c>
      <c r="Z192" s="23"/>
      <c r="AA192" s="23"/>
      <c r="AB192" s="23"/>
      <c r="AC192" s="23"/>
      <c r="AD192" s="23"/>
      <c r="AF192" s="5"/>
      <c r="AG192" s="4">
        <f t="shared" si="84"/>
        <v>0.51896806795656414</v>
      </c>
      <c r="AH192" s="4">
        <f t="shared" si="85"/>
        <v>2.3002719038429529</v>
      </c>
      <c r="AI192" s="4">
        <f t="shared" si="80"/>
        <v>157.76733141234689</v>
      </c>
      <c r="AJ192" s="4">
        <f t="shared" si="81"/>
        <v>498.55231232933295</v>
      </c>
      <c r="AK192" s="24">
        <f t="shared" si="86"/>
        <v>2.0443738902602204E-2</v>
      </c>
      <c r="AL192" s="24">
        <f t="shared" si="87"/>
        <v>5.4895049706483373E-2</v>
      </c>
      <c r="AM192" s="3"/>
      <c r="AN192" s="4">
        <f t="shared" si="88"/>
        <v>0.83666041593852947</v>
      </c>
      <c r="AO192" s="4">
        <f t="shared" si="89"/>
        <v>4.3726090308164247</v>
      </c>
      <c r="AP192" s="4">
        <f t="shared" si="82"/>
        <v>158.08502376032885</v>
      </c>
      <c r="AQ192" s="4">
        <f t="shared" si="83"/>
        <v>500.62464945630643</v>
      </c>
      <c r="AR192" s="24">
        <f t="shared" si="90"/>
        <v>1.8471229601832548E-2</v>
      </c>
      <c r="AS192" s="24">
        <f t="shared" si="91"/>
        <v>5.0966522992348127E-2</v>
      </c>
      <c r="AT192" s="3"/>
      <c r="AU192" s="24">
        <f t="shared" si="92"/>
        <v>0.6609505188984085</v>
      </c>
      <c r="AV192" s="24">
        <f t="shared" si="93"/>
        <v>4.3726090308164247</v>
      </c>
      <c r="AW192" s="24">
        <f t="shared" si="94"/>
        <v>157.90931386328873</v>
      </c>
      <c r="AX192" s="24">
        <f t="shared" si="95"/>
        <v>500.62464945630643</v>
      </c>
      <c r="AY192" s="24">
        <f t="shared" si="96"/>
        <v>1.9562188853292386E-2</v>
      </c>
      <c r="AZ192" s="24">
        <f t="shared" si="97"/>
        <v>5.0966522992348127E-2</v>
      </c>
      <c r="BA192" s="24"/>
      <c r="BB192" s="24">
        <f t="shared" si="98"/>
        <v>0.41393112557772194</v>
      </c>
      <c r="BC192" s="24">
        <f t="shared" si="99"/>
        <v>5.4656479070074981</v>
      </c>
      <c r="BD192" s="24">
        <f t="shared" si="100"/>
        <v>157.66229446996806</v>
      </c>
      <c r="BE192" s="24">
        <f t="shared" si="101"/>
        <v>501.71768833249752</v>
      </c>
      <c r="BF192" s="24">
        <f t="shared" si="102"/>
        <v>2.1095899230298906E-2</v>
      </c>
      <c r="BG192" s="25">
        <f t="shared" si="103"/>
        <v>4.8894450659707822E-2</v>
      </c>
    </row>
    <row r="193" spans="1:59" x14ac:dyDescent="0.35">
      <c r="A193" s="7">
        <v>44106</v>
      </c>
      <c r="B193" s="3">
        <v>191</v>
      </c>
      <c r="C193" s="4">
        <v>156.25</v>
      </c>
      <c r="D193" s="8">
        <v>503.06</v>
      </c>
      <c r="F193" s="5"/>
      <c r="G193" s="4">
        <f t="shared" si="104"/>
        <v>156.62677582762814</v>
      </c>
      <c r="H193" s="4">
        <f t="shared" si="105"/>
        <v>496.36957393014427</v>
      </c>
      <c r="I193" s="24">
        <f t="shared" si="106"/>
        <v>2.4113652968200767E-3</v>
      </c>
      <c r="J193" s="24">
        <f t="shared" si="107"/>
        <v>1.3299459447890375E-2</v>
      </c>
      <c r="K193" s="3"/>
      <c r="L193" s="4">
        <f t="shared" si="108"/>
        <v>158.35468779866494</v>
      </c>
      <c r="M193" s="4">
        <f t="shared" si="109"/>
        <v>506.56891973988576</v>
      </c>
      <c r="N193" s="24">
        <f t="shared" si="110"/>
        <v>1.347000191145562E-2</v>
      </c>
      <c r="O193" s="24">
        <f t="shared" si="111"/>
        <v>6.9751515522716075E-3</v>
      </c>
      <c r="P193" s="3"/>
      <c r="Q193" s="4">
        <f t="shared" si="112"/>
        <v>159.53534533775613</v>
      </c>
      <c r="R193" s="4">
        <f t="shared" si="113"/>
        <v>515.00681617019598</v>
      </c>
      <c r="S193" s="24">
        <f t="shared" si="114"/>
        <v>2.1026210161639209E-2</v>
      </c>
      <c r="T193" s="24">
        <f t="shared" si="115"/>
        <v>2.3748292788526165E-2</v>
      </c>
      <c r="U193" s="3"/>
      <c r="V193" s="4">
        <f t="shared" si="116"/>
        <v>160.33216692934289</v>
      </c>
      <c r="W193" s="4">
        <f t="shared" si="117"/>
        <v>521.71387874401535</v>
      </c>
      <c r="X193" s="24">
        <f t="shared" si="118"/>
        <v>2.6125868347794495E-2</v>
      </c>
      <c r="Y193" s="25">
        <f t="shared" si="119"/>
        <v>3.7080822852175378E-2</v>
      </c>
      <c r="Z193" s="23"/>
      <c r="AA193" s="23"/>
      <c r="AB193" s="23"/>
      <c r="AC193" s="23"/>
      <c r="AD193" s="23"/>
      <c r="AF193" s="5"/>
      <c r="AG193" s="4">
        <f t="shared" si="84"/>
        <v>0.87257085303841131</v>
      </c>
      <c r="AH193" s="4">
        <f t="shared" si="85"/>
        <v>5.5911726720155563</v>
      </c>
      <c r="AI193" s="4">
        <f t="shared" si="80"/>
        <v>160.40791619079454</v>
      </c>
      <c r="AJ193" s="4">
        <f t="shared" si="81"/>
        <v>520.59798884221152</v>
      </c>
      <c r="AK193" s="24">
        <f t="shared" si="86"/>
        <v>2.6610663621085041E-2</v>
      </c>
      <c r="AL193" s="24">
        <f t="shared" si="87"/>
        <v>3.4862618459451197E-2</v>
      </c>
      <c r="AM193" s="3"/>
      <c r="AN193" s="4">
        <f t="shared" si="88"/>
        <v>1.4167890469094373</v>
      </c>
      <c r="AO193" s="4">
        <f t="shared" si="89"/>
        <v>10.125475716372241</v>
      </c>
      <c r="AP193" s="4">
        <f t="shared" si="82"/>
        <v>160.95213438466556</v>
      </c>
      <c r="AQ193" s="4">
        <f t="shared" si="83"/>
        <v>525.13229188656817</v>
      </c>
      <c r="AR193" s="24">
        <f t="shared" si="90"/>
        <v>3.0093660061859553E-2</v>
      </c>
      <c r="AS193" s="24">
        <f t="shared" si="91"/>
        <v>4.3876062272031502E-2</v>
      </c>
      <c r="AT193" s="3"/>
      <c r="AU193" s="24">
        <f t="shared" si="92"/>
        <v>1.636569403578843</v>
      </c>
      <c r="AV193" s="24">
        <f t="shared" si="93"/>
        <v>10.125475716372241</v>
      </c>
      <c r="AW193" s="24">
        <f t="shared" si="94"/>
        <v>161.17191474133497</v>
      </c>
      <c r="AX193" s="24">
        <f t="shared" si="95"/>
        <v>525.13229188656817</v>
      </c>
      <c r="AY193" s="24">
        <f t="shared" si="96"/>
        <v>3.1500254344543829E-2</v>
      </c>
      <c r="AZ193" s="24">
        <f t="shared" si="97"/>
        <v>4.3876062272031502E-2</v>
      </c>
      <c r="BA193" s="24"/>
      <c r="BB193" s="24">
        <f t="shared" si="98"/>
        <v>1.912371819808184</v>
      </c>
      <c r="BC193" s="24">
        <f t="shared" si="99"/>
        <v>16.096950177166274</v>
      </c>
      <c r="BD193" s="24">
        <f t="shared" si="100"/>
        <v>161.44771715756431</v>
      </c>
      <c r="BE193" s="24">
        <f t="shared" si="101"/>
        <v>531.10376634736224</v>
      </c>
      <c r="BF193" s="24">
        <f t="shared" si="102"/>
        <v>3.3265389808411601E-2</v>
      </c>
      <c r="BG193" s="25">
        <f t="shared" si="103"/>
        <v>5.5746364941283814E-2</v>
      </c>
    </row>
    <row r="194" spans="1:59" x14ac:dyDescent="0.35">
      <c r="A194" s="7">
        <v>44109</v>
      </c>
      <c r="B194" s="3">
        <v>192</v>
      </c>
      <c r="C194" s="4">
        <v>159.96</v>
      </c>
      <c r="D194" s="8">
        <v>520.65</v>
      </c>
      <c r="F194" s="5"/>
      <c r="G194" s="4">
        <f t="shared" si="104"/>
        <v>156.55142066210252</v>
      </c>
      <c r="H194" s="4">
        <f t="shared" si="105"/>
        <v>497.70765914411544</v>
      </c>
      <c r="I194" s="24">
        <f t="shared" si="106"/>
        <v>2.1308948098884048E-2</v>
      </c>
      <c r="J194" s="24">
        <f t="shared" si="107"/>
        <v>4.4064805254747985E-2</v>
      </c>
      <c r="K194" s="3"/>
      <c r="L194" s="4">
        <f t="shared" si="108"/>
        <v>157.51281267919896</v>
      </c>
      <c r="M194" s="4">
        <f t="shared" si="109"/>
        <v>505.16535184393149</v>
      </c>
      <c r="N194" s="24">
        <f t="shared" si="110"/>
        <v>1.5298745441366899E-2</v>
      </c>
      <c r="O194" s="24">
        <f t="shared" si="111"/>
        <v>2.9740993289289329E-2</v>
      </c>
      <c r="P194" s="3"/>
      <c r="Q194" s="4">
        <f t="shared" si="112"/>
        <v>157.56413813510244</v>
      </c>
      <c r="R194" s="4">
        <f t="shared" si="113"/>
        <v>507.83872646807845</v>
      </c>
      <c r="S194" s="24">
        <f t="shared" si="114"/>
        <v>1.4977881125891277E-2</v>
      </c>
      <c r="T194" s="24">
        <f t="shared" si="115"/>
        <v>2.4606306601212963E-2</v>
      </c>
      <c r="U194" s="3"/>
      <c r="V194" s="4">
        <f t="shared" si="116"/>
        <v>157.06643338586858</v>
      </c>
      <c r="W194" s="4">
        <f t="shared" si="117"/>
        <v>506.79077574880307</v>
      </c>
      <c r="X194" s="24">
        <f t="shared" si="118"/>
        <v>1.8089313666738122E-2</v>
      </c>
      <c r="Y194" s="25">
        <f t="shared" si="119"/>
        <v>2.6619080478626538E-2</v>
      </c>
      <c r="Z194" s="23"/>
      <c r="AA194" s="23"/>
      <c r="AB194" s="23"/>
      <c r="AC194" s="23"/>
      <c r="AD194" s="23"/>
      <c r="AF194" s="5"/>
      <c r="AG194" s="4">
        <f t="shared" si="84"/>
        <v>0.30381524189999154</v>
      </c>
      <c r="AH194" s="4">
        <f t="shared" si="85"/>
        <v>3.0393201971889399</v>
      </c>
      <c r="AI194" s="4">
        <f t="shared" si="80"/>
        <v>157.86795337700244</v>
      </c>
      <c r="AJ194" s="4">
        <f t="shared" si="81"/>
        <v>510.87804666526739</v>
      </c>
      <c r="AK194" s="24">
        <f t="shared" si="86"/>
        <v>1.3078561033993321E-2</v>
      </c>
      <c r="AL194" s="24">
        <f t="shared" si="87"/>
        <v>1.8768757005152379E-2</v>
      </c>
      <c r="AM194" s="3"/>
      <c r="AN194" s="4">
        <f t="shared" si="88"/>
        <v>6.1590547084187319E-2</v>
      </c>
      <c r="AO194" s="4">
        <f t="shared" si="89"/>
        <v>3.2080495489763341</v>
      </c>
      <c r="AP194" s="4">
        <f t="shared" si="82"/>
        <v>157.62572868218663</v>
      </c>
      <c r="AQ194" s="4">
        <f t="shared" si="83"/>
        <v>511.04677601705481</v>
      </c>
      <c r="AR194" s="24">
        <f t="shared" si="90"/>
        <v>1.4592843947320423E-2</v>
      </c>
      <c r="AS194" s="24">
        <f t="shared" si="91"/>
        <v>1.8444682575521305E-2</v>
      </c>
      <c r="AT194" s="3"/>
      <c r="AU194" s="24">
        <f t="shared" si="92"/>
        <v>-0.52809656016067508</v>
      </c>
      <c r="AV194" s="24">
        <f t="shared" si="93"/>
        <v>3.2080495489763341</v>
      </c>
      <c r="AW194" s="24">
        <f t="shared" si="94"/>
        <v>157.03604157494178</v>
      </c>
      <c r="AX194" s="24">
        <f t="shared" si="95"/>
        <v>511.04677601705481</v>
      </c>
      <c r="AY194" s="24">
        <f t="shared" si="96"/>
        <v>1.8279309984109971E-2</v>
      </c>
      <c r="AZ194" s="24">
        <f t="shared" si="97"/>
        <v>1.8444682575521305E-2</v>
      </c>
      <c r="BA194" s="24"/>
      <c r="BB194" s="24">
        <f t="shared" si="98"/>
        <v>-1.1944913981613134</v>
      </c>
      <c r="BC194" s="24">
        <f t="shared" si="99"/>
        <v>-2.5150817262607674</v>
      </c>
      <c r="BD194" s="24">
        <f t="shared" si="100"/>
        <v>156.36964673694112</v>
      </c>
      <c r="BE194" s="24">
        <f t="shared" si="101"/>
        <v>505.3236447418177</v>
      </c>
      <c r="BF194" s="24">
        <f t="shared" si="102"/>
        <v>2.2445319223924023E-2</v>
      </c>
      <c r="BG194" s="25">
        <f t="shared" si="103"/>
        <v>2.9436963907005235E-2</v>
      </c>
    </row>
    <row r="195" spans="1:59" x14ac:dyDescent="0.35">
      <c r="A195" s="7">
        <v>44110</v>
      </c>
      <c r="B195" s="3">
        <v>193</v>
      </c>
      <c r="C195" s="4">
        <v>155</v>
      </c>
      <c r="D195" s="8">
        <v>505.87</v>
      </c>
      <c r="F195" s="5"/>
      <c r="G195" s="4">
        <f t="shared" si="104"/>
        <v>157.23313652968204</v>
      </c>
      <c r="H195" s="4">
        <f t="shared" si="105"/>
        <v>502.29612731529238</v>
      </c>
      <c r="I195" s="24">
        <f t="shared" si="106"/>
        <v>1.4407332449561563E-2</v>
      </c>
      <c r="J195" s="24">
        <f t="shared" si="107"/>
        <v>7.0648045638358149E-3</v>
      </c>
      <c r="K195" s="3"/>
      <c r="L195" s="4">
        <f t="shared" si="108"/>
        <v>158.4916876075194</v>
      </c>
      <c r="M195" s="4">
        <f t="shared" si="109"/>
        <v>511.35921110635888</v>
      </c>
      <c r="N195" s="24">
        <f t="shared" si="110"/>
        <v>2.2527016822705775E-2</v>
      </c>
      <c r="O195" s="24">
        <f t="shared" si="111"/>
        <v>1.0851031107515528E-2</v>
      </c>
      <c r="P195" s="3"/>
      <c r="Q195" s="4">
        <f t="shared" si="112"/>
        <v>159.00165525404097</v>
      </c>
      <c r="R195" s="4">
        <f t="shared" si="113"/>
        <v>515.52549058723139</v>
      </c>
      <c r="S195" s="24">
        <f t="shared" si="114"/>
        <v>2.581713067123206E-2</v>
      </c>
      <c r="T195" s="24">
        <f t="shared" si="115"/>
        <v>1.9086900957224946E-2</v>
      </c>
      <c r="U195" s="3"/>
      <c r="V195" s="4">
        <f t="shared" si="116"/>
        <v>159.38128667717373</v>
      </c>
      <c r="W195" s="4">
        <f t="shared" si="117"/>
        <v>517.87815514976057</v>
      </c>
      <c r="X195" s="24">
        <f t="shared" si="118"/>
        <v>2.8266365659185375E-2</v>
      </c>
      <c r="Y195" s="25">
        <f t="shared" si="119"/>
        <v>2.3737630517248639E-2</v>
      </c>
      <c r="Z195" s="23"/>
      <c r="AA195" s="23"/>
      <c r="AB195" s="23"/>
      <c r="AC195" s="23"/>
      <c r="AD195" s="23"/>
      <c r="AF195" s="5"/>
      <c r="AG195" s="4">
        <f t="shared" si="84"/>
        <v>0.53055561730769929</v>
      </c>
      <c r="AH195" s="4">
        <f t="shared" si="85"/>
        <v>3.96880898158174</v>
      </c>
      <c r="AI195" s="4">
        <f t="shared" ref="AI195:AI255" si="120">AG195+Q195</f>
        <v>159.53221087134867</v>
      </c>
      <c r="AJ195" s="4">
        <f t="shared" ref="AJ195:AJ255" si="121">AH195+R195</f>
        <v>519.49429956881318</v>
      </c>
      <c r="AK195" s="24">
        <f t="shared" si="86"/>
        <v>2.9240070137733335E-2</v>
      </c>
      <c r="AL195" s="24">
        <f t="shared" si="87"/>
        <v>2.6932412613543344E-2</v>
      </c>
      <c r="AM195" s="3"/>
      <c r="AN195" s="4">
        <f t="shared" si="88"/>
        <v>0.61196117582592435</v>
      </c>
      <c r="AO195" s="4">
        <f t="shared" si="89"/>
        <v>4.9995353770469766</v>
      </c>
      <c r="AP195" s="4">
        <f t="shared" ref="AP195:AP255" si="122">AN195+Q195</f>
        <v>159.61361642986688</v>
      </c>
      <c r="AQ195" s="4">
        <f t="shared" ref="AQ195:AQ255" si="123">AO195+R195</f>
        <v>520.52502596427837</v>
      </c>
      <c r="AR195" s="24">
        <f t="shared" si="90"/>
        <v>2.9765267289463743E-2</v>
      </c>
      <c r="AS195" s="24">
        <f t="shared" si="91"/>
        <v>2.8969944776876203E-2</v>
      </c>
      <c r="AT195" s="3"/>
      <c r="AU195" s="24">
        <f t="shared" si="92"/>
        <v>0.65127164729884779</v>
      </c>
      <c r="AV195" s="24">
        <f t="shared" si="93"/>
        <v>4.9995353770469766</v>
      </c>
      <c r="AW195" s="24">
        <f t="shared" si="94"/>
        <v>159.65292690133981</v>
      </c>
      <c r="AX195" s="24">
        <f t="shared" si="95"/>
        <v>520.52502596427837</v>
      </c>
      <c r="AY195" s="24">
        <f t="shared" si="96"/>
        <v>3.0018883234450393E-2</v>
      </c>
      <c r="AZ195" s="24">
        <f t="shared" si="97"/>
        <v>2.8969944776876203E-2</v>
      </c>
      <c r="BA195" s="24"/>
      <c r="BB195" s="24">
        <f t="shared" si="98"/>
        <v>0.91111541551856134</v>
      </c>
      <c r="BC195" s="24">
        <f t="shared" si="99"/>
        <v>5.6463949500701984</v>
      </c>
      <c r="BD195" s="24">
        <f t="shared" si="100"/>
        <v>159.91277066955954</v>
      </c>
      <c r="BE195" s="24">
        <f t="shared" si="101"/>
        <v>521.17188553730159</v>
      </c>
      <c r="BF195" s="24">
        <f t="shared" si="102"/>
        <v>3.1695294642319578E-2</v>
      </c>
      <c r="BG195" s="25">
        <f t="shared" si="103"/>
        <v>3.024865190128212E-2</v>
      </c>
    </row>
    <row r="196" spans="1:59" x14ac:dyDescent="0.35">
      <c r="A196" s="7">
        <v>44111</v>
      </c>
      <c r="B196" s="3">
        <v>194</v>
      </c>
      <c r="C196" s="4">
        <v>159.78</v>
      </c>
      <c r="D196" s="8">
        <v>534.66</v>
      </c>
      <c r="F196" s="5"/>
      <c r="G196" s="4">
        <f t="shared" si="104"/>
        <v>156.78650922374564</v>
      </c>
      <c r="H196" s="4">
        <f t="shared" si="105"/>
        <v>503.01090185223393</v>
      </c>
      <c r="I196" s="24">
        <f t="shared" si="106"/>
        <v>1.8735078083955199E-2</v>
      </c>
      <c r="J196" s="24">
        <f t="shared" si="107"/>
        <v>5.9194811932379535E-2</v>
      </c>
      <c r="K196" s="3"/>
      <c r="L196" s="4">
        <f t="shared" si="108"/>
        <v>157.09501256451165</v>
      </c>
      <c r="M196" s="4">
        <f t="shared" si="109"/>
        <v>509.16352666381533</v>
      </c>
      <c r="N196" s="24">
        <f t="shared" si="110"/>
        <v>1.68042773531628E-2</v>
      </c>
      <c r="O196" s="24">
        <f t="shared" si="111"/>
        <v>4.7687265432582643E-2</v>
      </c>
      <c r="P196" s="3"/>
      <c r="Q196" s="4">
        <f t="shared" si="112"/>
        <v>156.60066210161639</v>
      </c>
      <c r="R196" s="4">
        <f t="shared" si="113"/>
        <v>509.73219623489257</v>
      </c>
      <c r="S196" s="24">
        <f t="shared" si="114"/>
        <v>1.9898221920037599E-2</v>
      </c>
      <c r="T196" s="24">
        <f t="shared" si="115"/>
        <v>4.662365571598287E-2</v>
      </c>
      <c r="U196" s="3"/>
      <c r="V196" s="4">
        <f t="shared" si="116"/>
        <v>155.87625733543473</v>
      </c>
      <c r="W196" s="4">
        <f t="shared" si="117"/>
        <v>508.27163102995212</v>
      </c>
      <c r="X196" s="24">
        <f t="shared" si="118"/>
        <v>2.4431985633779393E-2</v>
      </c>
      <c r="Y196" s="25">
        <f t="shared" si="119"/>
        <v>4.9355420211064698E-2</v>
      </c>
      <c r="Z196" s="23"/>
      <c r="AA196" s="23"/>
      <c r="AB196" s="23"/>
      <c r="AC196" s="23"/>
      <c r="AD196" s="23"/>
      <c r="AF196" s="5"/>
      <c r="AG196" s="4">
        <f t="shared" ref="AG196:AG255" si="124">0.2*(Q196-Q195)+(1-0.2)*AG195</f>
        <v>-5.5754136638755725E-2</v>
      </c>
      <c r="AH196" s="4">
        <f t="shared" ref="AH196:AH255" si="125">0.2*(R196-R195)+(1-0.2)*AH195</f>
        <v>2.016388314797628</v>
      </c>
      <c r="AI196" s="4">
        <f t="shared" si="120"/>
        <v>156.54490796497763</v>
      </c>
      <c r="AJ196" s="4">
        <f t="shared" si="121"/>
        <v>511.74858454969018</v>
      </c>
      <c r="AK196" s="24">
        <f t="shared" ref="AK196:AK254" si="126">ABS(C196-AI196)/C196</f>
        <v>2.0247165070862286E-2</v>
      </c>
      <c r="AL196" s="24">
        <f t="shared" ref="AL196:AL254" si="127">ABS(D196-AJ196)/D196</f>
        <v>4.2852308851063836E-2</v>
      </c>
      <c r="AM196" s="3"/>
      <c r="AN196" s="4">
        <f t="shared" ref="AN196:AN255" si="128">0.4*(Q196-Q195)+(1-0.4)*AN195</f>
        <v>-0.59322055547427577</v>
      </c>
      <c r="AO196" s="4">
        <f t="shared" ref="AO196:AO255" si="129">0.4*(R196-R195)+(1-0.4)*AO195</f>
        <v>0.68240348529265837</v>
      </c>
      <c r="AP196" s="4">
        <f t="shared" si="122"/>
        <v>156.0074415461421</v>
      </c>
      <c r="AQ196" s="4">
        <f t="shared" si="123"/>
        <v>510.41459972018521</v>
      </c>
      <c r="AR196" s="24">
        <f t="shared" ref="AR196:AR254" si="130">ABS(C196-AP196)/C196</f>
        <v>2.3610955400287251E-2</v>
      </c>
      <c r="AS196" s="24">
        <f t="shared" ref="AS196:AS254" si="131">ABS(D196-AQ196)/D196</f>
        <v>4.5347324056063218E-2</v>
      </c>
      <c r="AT196" s="3"/>
      <c r="AU196" s="24">
        <f t="shared" ref="AU196:AU255" si="132">0.6*(Q196-Q195)+(1-0.6)*AU195</f>
        <v>-1.1800872325352063</v>
      </c>
      <c r="AV196" s="24">
        <f t="shared" ref="AV196:AV255" si="133">0.4*(R196-R195)+(1-0.4)*AV195</f>
        <v>0.68240348529265837</v>
      </c>
      <c r="AW196" s="24">
        <f t="shared" ref="AW196:AW255" si="134">AU196+Q196</f>
        <v>155.42057486908118</v>
      </c>
      <c r="AX196" s="24">
        <f t="shared" ref="AX196:AX255" si="135">AV196+R196</f>
        <v>510.41459972018521</v>
      </c>
      <c r="AY196" s="24">
        <f t="shared" ref="AY196:AY254" si="136">ABS(C196-AW196)/C196</f>
        <v>2.7283922461627377E-2</v>
      </c>
      <c r="AZ196" s="24">
        <f t="shared" ref="AZ196:AZ254" si="137">ABS(D196-AX196)/D196</f>
        <v>4.5347324056063218E-2</v>
      </c>
      <c r="BA196" s="24"/>
      <c r="BB196" s="24">
        <f t="shared" ref="BB196:BB255" si="138">0.8*(Q196-Q195)+(1-0.8)*BB195</f>
        <v>-1.7385714388359486</v>
      </c>
      <c r="BC196" s="24">
        <f t="shared" ref="BC196:BC255" si="139">0.8*(R196-R195)+(1-0.8)*BC195</f>
        <v>-3.5053564918570159</v>
      </c>
      <c r="BD196" s="24">
        <f t="shared" ref="BD196:BD255" si="140">BB196+Q196</f>
        <v>154.86209066278045</v>
      </c>
      <c r="BE196" s="24">
        <f t="shared" ref="BE196:BE255" si="141">BC196+R196</f>
        <v>506.22683974303555</v>
      </c>
      <c r="BF196" s="24">
        <f t="shared" ref="BF196:BF254" si="142">ABS(C196-BD196)/C196</f>
        <v>3.0779254833017619E-2</v>
      </c>
      <c r="BG196" s="25">
        <f t="shared" ref="BG196:BG254" si="143">ABS(D196-BE196)/D196</f>
        <v>5.3179890504179129E-2</v>
      </c>
    </row>
    <row r="197" spans="1:59" x14ac:dyDescent="0.35">
      <c r="A197" s="7">
        <v>44112</v>
      </c>
      <c r="B197" s="3">
        <v>195</v>
      </c>
      <c r="C197" s="4">
        <v>159.53</v>
      </c>
      <c r="D197" s="8">
        <v>531.79</v>
      </c>
      <c r="F197" s="5"/>
      <c r="G197" s="4">
        <f t="shared" ref="G197:G255" si="144">0.2*C196+(1-0.2)*G196</f>
        <v>157.38520737899654</v>
      </c>
      <c r="H197" s="4">
        <f t="shared" ref="H197:H255" si="145">0.2*D196+(1-0.2)*H196</f>
        <v>509.34072148178717</v>
      </c>
      <c r="I197" s="24">
        <f t="shared" ref="I197:I254" si="146">ABS(C197-G197)/C197</f>
        <v>1.344444694417013E-2</v>
      </c>
      <c r="J197" s="24">
        <f t="shared" ref="J197:J254" si="147">ABS(D197-H197)/D197</f>
        <v>4.2214555591893028E-2</v>
      </c>
      <c r="K197" s="3"/>
      <c r="L197" s="4">
        <f t="shared" ref="L197:L255" si="148">0.4*C196+(1-0.4)*L196</f>
        <v>158.16900753870698</v>
      </c>
      <c r="M197" s="4">
        <f t="shared" ref="M197:M255" si="149">0.4*D196+(1-0.4)*M196</f>
        <v>519.36211599828914</v>
      </c>
      <c r="N197" s="24">
        <f t="shared" ref="N197:N254" si="150">ABS(C197-L197)/C197</f>
        <v>8.5312634695231173E-3</v>
      </c>
      <c r="O197" s="24">
        <f t="shared" ref="O197:O254" si="151">ABS(D197-M197)/D197</f>
        <v>2.3369909177891317E-2</v>
      </c>
      <c r="P197" s="3"/>
      <c r="Q197" s="4">
        <f t="shared" ref="Q197:Q255" si="152">0.6*C196+(1-0.6)*Q196</f>
        <v>158.50826484064655</v>
      </c>
      <c r="R197" s="4">
        <f t="shared" ref="R197:R255" si="153">0.6*D196+(1-0.6)*R196</f>
        <v>524.68887849395696</v>
      </c>
      <c r="S197" s="24">
        <f t="shared" ref="S197:S254" si="154">ABS(C197-Q197)/C197</f>
        <v>6.4046584300975016E-3</v>
      </c>
      <c r="T197" s="24">
        <f t="shared" ref="T197:T254" si="155">ABS(D197-R197)/D197</f>
        <v>1.3353243772998742E-2</v>
      </c>
      <c r="U197" s="3"/>
      <c r="V197" s="4">
        <f t="shared" ref="V197:V255" si="156">0.8*C196+(1-0.8)*V196</f>
        <v>158.99925146708694</v>
      </c>
      <c r="W197" s="4">
        <f t="shared" ref="W197:W255" si="157">0.8*D196+(1-0.8)*W196</f>
        <v>529.38232620599047</v>
      </c>
      <c r="X197" s="24">
        <f t="shared" ref="X197:X254" si="158">ABS(C197-V197)/C197</f>
        <v>3.3269512500035459E-3</v>
      </c>
      <c r="Y197" s="25">
        <f t="shared" ref="Y197:Y254" si="159">ABS(D197-W197)/D197</f>
        <v>4.5274897873399224E-3</v>
      </c>
      <c r="Z197" s="23"/>
      <c r="AA197" s="23"/>
      <c r="AB197" s="23"/>
      <c r="AC197" s="23"/>
      <c r="AD197" s="23"/>
      <c r="AF197" s="5"/>
      <c r="AG197" s="4">
        <f t="shared" si="124"/>
        <v>0.33691723849502608</v>
      </c>
      <c r="AH197" s="4">
        <f t="shared" si="125"/>
        <v>4.6044471036509815</v>
      </c>
      <c r="AI197" s="4">
        <f t="shared" si="120"/>
        <v>158.84518207914158</v>
      </c>
      <c r="AJ197" s="4">
        <f t="shared" si="121"/>
        <v>529.29332559760792</v>
      </c>
      <c r="AK197" s="24">
        <f t="shared" si="126"/>
        <v>4.2927218758755173E-3</v>
      </c>
      <c r="AL197" s="24">
        <f t="shared" si="127"/>
        <v>4.6948502273304231E-3</v>
      </c>
      <c r="AM197" s="3"/>
      <c r="AN197" s="4">
        <f t="shared" si="128"/>
        <v>0.40710876232749588</v>
      </c>
      <c r="AO197" s="4">
        <f t="shared" si="129"/>
        <v>6.3921149948013536</v>
      </c>
      <c r="AP197" s="4">
        <f t="shared" si="122"/>
        <v>158.91537360297403</v>
      </c>
      <c r="AQ197" s="4">
        <f t="shared" si="123"/>
        <v>531.08099348875828</v>
      </c>
      <c r="AR197" s="24">
        <f t="shared" si="130"/>
        <v>3.8527323827867639E-3</v>
      </c>
      <c r="AS197" s="24">
        <f t="shared" si="131"/>
        <v>1.3332452871277806E-3</v>
      </c>
      <c r="AT197" s="3"/>
      <c r="AU197" s="24">
        <f t="shared" si="132"/>
        <v>0.67252675040400933</v>
      </c>
      <c r="AV197" s="24">
        <f t="shared" si="133"/>
        <v>6.3921149948013536</v>
      </c>
      <c r="AW197" s="24">
        <f t="shared" si="134"/>
        <v>159.18079159105056</v>
      </c>
      <c r="AX197" s="24">
        <f t="shared" si="135"/>
        <v>531.08099348875828</v>
      </c>
      <c r="AY197" s="24">
        <f t="shared" si="136"/>
        <v>2.1889826925934742E-3</v>
      </c>
      <c r="AZ197" s="24">
        <f t="shared" si="137"/>
        <v>1.3332452871277806E-3</v>
      </c>
      <c r="BA197" s="24"/>
      <c r="BB197" s="24">
        <f t="shared" si="138"/>
        <v>1.178367903456933</v>
      </c>
      <c r="BC197" s="24">
        <f t="shared" si="139"/>
        <v>11.264274508880114</v>
      </c>
      <c r="BD197" s="24">
        <f t="shared" si="140"/>
        <v>159.68663274410349</v>
      </c>
      <c r="BE197" s="24">
        <f t="shared" si="141"/>
        <v>535.9531530028371</v>
      </c>
      <c r="BF197" s="24">
        <f t="shared" si="142"/>
        <v>9.8183880212806391E-4</v>
      </c>
      <c r="BG197" s="25">
        <f t="shared" si="143"/>
        <v>7.8285657925819107E-3</v>
      </c>
    </row>
    <row r="198" spans="1:59" x14ac:dyDescent="0.35">
      <c r="A198" s="7">
        <v>44113</v>
      </c>
      <c r="B198" s="3">
        <v>196</v>
      </c>
      <c r="C198" s="4">
        <v>164.33</v>
      </c>
      <c r="D198" s="8">
        <v>539.44000000000005</v>
      </c>
      <c r="F198" s="5"/>
      <c r="G198" s="4">
        <f t="shared" si="144"/>
        <v>157.81416590319725</v>
      </c>
      <c r="H198" s="4">
        <f t="shared" si="145"/>
        <v>513.83057718542977</v>
      </c>
      <c r="I198" s="24">
        <f t="shared" si="146"/>
        <v>3.9650910343837172E-2</v>
      </c>
      <c r="J198" s="24">
        <f t="shared" si="147"/>
        <v>4.7474089453081486E-2</v>
      </c>
      <c r="K198" s="3"/>
      <c r="L198" s="4">
        <f t="shared" si="148"/>
        <v>158.7134045232242</v>
      </c>
      <c r="M198" s="4">
        <f t="shared" si="149"/>
        <v>524.3332695989734</v>
      </c>
      <c r="N198" s="24">
        <f t="shared" si="150"/>
        <v>3.4178759062714129E-2</v>
      </c>
      <c r="O198" s="24">
        <f t="shared" si="151"/>
        <v>2.8004468339438402E-2</v>
      </c>
      <c r="P198" s="3"/>
      <c r="Q198" s="4">
        <f t="shared" si="152"/>
        <v>159.12130593625864</v>
      </c>
      <c r="R198" s="4">
        <f t="shared" si="153"/>
        <v>528.94955139758281</v>
      </c>
      <c r="S198" s="24">
        <f t="shared" si="154"/>
        <v>3.1696550013639482E-2</v>
      </c>
      <c r="T198" s="24">
        <f t="shared" si="155"/>
        <v>1.9446923851433422E-2</v>
      </c>
      <c r="U198" s="3"/>
      <c r="V198" s="4">
        <f t="shared" si="156"/>
        <v>159.42385029341739</v>
      </c>
      <c r="W198" s="4">
        <f t="shared" si="157"/>
        <v>531.30846524119806</v>
      </c>
      <c r="X198" s="24">
        <f t="shared" si="158"/>
        <v>2.98554719563234E-2</v>
      </c>
      <c r="Y198" s="25">
        <f t="shared" si="159"/>
        <v>1.5074030028922568E-2</v>
      </c>
      <c r="Z198" s="23"/>
      <c r="AA198" s="23"/>
      <c r="AB198" s="23"/>
      <c r="AC198" s="23"/>
      <c r="AD198" s="23"/>
      <c r="AF198" s="5"/>
      <c r="AG198" s="4">
        <f t="shared" si="124"/>
        <v>0.39214200991843884</v>
      </c>
      <c r="AH198" s="4">
        <f t="shared" si="125"/>
        <v>4.535692263645954</v>
      </c>
      <c r="AI198" s="4">
        <f t="shared" si="120"/>
        <v>159.51344794617708</v>
      </c>
      <c r="AJ198" s="4">
        <f t="shared" si="121"/>
        <v>533.48524366122876</v>
      </c>
      <c r="AK198" s="24">
        <f t="shared" si="126"/>
        <v>2.9310241914579999E-2</v>
      </c>
      <c r="AL198" s="24">
        <f t="shared" si="127"/>
        <v>1.1038774170938917E-2</v>
      </c>
      <c r="AM198" s="3"/>
      <c r="AN198" s="4">
        <f t="shared" si="128"/>
        <v>0.48948169564133343</v>
      </c>
      <c r="AO198" s="4">
        <f t="shared" si="129"/>
        <v>5.5395381583311503</v>
      </c>
      <c r="AP198" s="4">
        <f t="shared" si="122"/>
        <v>159.61078763189997</v>
      </c>
      <c r="AQ198" s="4">
        <f t="shared" si="123"/>
        <v>534.48908955591401</v>
      </c>
      <c r="AR198" s="24">
        <f t="shared" si="130"/>
        <v>2.8717899154749864E-2</v>
      </c>
      <c r="AS198" s="24">
        <f t="shared" si="131"/>
        <v>9.1778704658276138E-3</v>
      </c>
      <c r="AT198" s="3"/>
      <c r="AU198" s="24">
        <f t="shared" si="132"/>
        <v>0.63683535752885756</v>
      </c>
      <c r="AV198" s="24">
        <f t="shared" si="133"/>
        <v>5.5395381583311503</v>
      </c>
      <c r="AW198" s="24">
        <f t="shared" si="134"/>
        <v>159.7581412937875</v>
      </c>
      <c r="AX198" s="24">
        <f t="shared" si="135"/>
        <v>534.48908955591401</v>
      </c>
      <c r="AY198" s="24">
        <f t="shared" si="136"/>
        <v>2.7821205538930867E-2</v>
      </c>
      <c r="AZ198" s="24">
        <f t="shared" si="137"/>
        <v>9.1778704658276138E-3</v>
      </c>
      <c r="BA198" s="24"/>
      <c r="BB198" s="24">
        <f t="shared" si="138"/>
        <v>0.72610645718105837</v>
      </c>
      <c r="BC198" s="24">
        <f t="shared" si="139"/>
        <v>5.6613932246766989</v>
      </c>
      <c r="BD198" s="24">
        <f t="shared" si="140"/>
        <v>159.8474123934397</v>
      </c>
      <c r="BE198" s="24">
        <f t="shared" si="141"/>
        <v>534.61094462225947</v>
      </c>
      <c r="BF198" s="24">
        <f t="shared" si="142"/>
        <v>2.7277962676080538E-2</v>
      </c>
      <c r="BG198" s="25">
        <f t="shared" si="143"/>
        <v>8.9519786774072876E-3</v>
      </c>
    </row>
    <row r="199" spans="1:59" x14ac:dyDescent="0.35">
      <c r="A199" s="7">
        <v>44116</v>
      </c>
      <c r="B199" s="3">
        <v>197</v>
      </c>
      <c r="C199" s="4">
        <v>172.15</v>
      </c>
      <c r="D199" s="8">
        <v>539.80999999999995</v>
      </c>
      <c r="F199" s="5"/>
      <c r="G199" s="4">
        <f t="shared" si="144"/>
        <v>159.11733272255782</v>
      </c>
      <c r="H199" s="4">
        <f t="shared" si="145"/>
        <v>518.95246174834381</v>
      </c>
      <c r="I199" s="24">
        <f t="shared" si="146"/>
        <v>7.5705299317119876E-2</v>
      </c>
      <c r="J199" s="24">
        <f t="shared" si="147"/>
        <v>3.8638665922558199E-2</v>
      </c>
      <c r="K199" s="3"/>
      <c r="L199" s="4">
        <f t="shared" si="148"/>
        <v>160.96004271393451</v>
      </c>
      <c r="M199" s="4">
        <f t="shared" si="149"/>
        <v>530.37596175938404</v>
      </c>
      <c r="N199" s="24">
        <f t="shared" si="150"/>
        <v>6.5001204101455087E-2</v>
      </c>
      <c r="O199" s="24">
        <f t="shared" si="151"/>
        <v>1.7476590357006921E-2</v>
      </c>
      <c r="P199" s="3"/>
      <c r="Q199" s="4">
        <f t="shared" si="152"/>
        <v>162.24652237450346</v>
      </c>
      <c r="R199" s="4">
        <f t="shared" si="153"/>
        <v>535.24382055903311</v>
      </c>
      <c r="S199" s="24">
        <f t="shared" si="154"/>
        <v>5.7528188356064762E-2</v>
      </c>
      <c r="T199" s="24">
        <f t="shared" si="155"/>
        <v>8.4588641206477001E-3</v>
      </c>
      <c r="U199" s="3"/>
      <c r="V199" s="4">
        <f t="shared" si="156"/>
        <v>163.3487700586835</v>
      </c>
      <c r="W199" s="4">
        <f t="shared" si="157"/>
        <v>537.81369304823966</v>
      </c>
      <c r="X199" s="24">
        <f t="shared" si="158"/>
        <v>5.1125355453479564E-2</v>
      </c>
      <c r="Y199" s="25">
        <f t="shared" si="159"/>
        <v>3.6981659320136514E-3</v>
      </c>
      <c r="Z199" s="23"/>
      <c r="AA199" s="23"/>
      <c r="AB199" s="23"/>
      <c r="AC199" s="23"/>
      <c r="AD199" s="23"/>
      <c r="AF199" s="5"/>
      <c r="AG199" s="4">
        <f t="shared" si="124"/>
        <v>0.93875689558371511</v>
      </c>
      <c r="AH199" s="4">
        <f t="shared" si="125"/>
        <v>4.8874076432068234</v>
      </c>
      <c r="AI199" s="4">
        <f t="shared" si="120"/>
        <v>163.18527927008716</v>
      </c>
      <c r="AJ199" s="4">
        <f t="shared" si="121"/>
        <v>540.13122820223998</v>
      </c>
      <c r="AK199" s="24">
        <f t="shared" si="126"/>
        <v>5.2075055067748129E-2</v>
      </c>
      <c r="AL199" s="24">
        <f t="shared" si="127"/>
        <v>5.9507641992559586E-4</v>
      </c>
      <c r="AM199" s="3"/>
      <c r="AN199" s="4">
        <f t="shared" si="128"/>
        <v>1.5437755926827279</v>
      </c>
      <c r="AO199" s="4">
        <f t="shared" si="129"/>
        <v>5.8414305595788107</v>
      </c>
      <c r="AP199" s="4">
        <f t="shared" si="122"/>
        <v>163.79029796718618</v>
      </c>
      <c r="AQ199" s="4">
        <f t="shared" si="123"/>
        <v>541.08525111861195</v>
      </c>
      <c r="AR199" s="24">
        <f t="shared" si="130"/>
        <v>4.8560569461596446E-2</v>
      </c>
      <c r="AS199" s="24">
        <f t="shared" si="131"/>
        <v>2.3624073629832805E-3</v>
      </c>
      <c r="AT199" s="3"/>
      <c r="AU199" s="24">
        <f t="shared" si="132"/>
        <v>2.1298640059584351</v>
      </c>
      <c r="AV199" s="24">
        <f t="shared" si="133"/>
        <v>5.8414305595788107</v>
      </c>
      <c r="AW199" s="24">
        <f t="shared" si="134"/>
        <v>164.37638638046189</v>
      </c>
      <c r="AX199" s="24">
        <f t="shared" si="135"/>
        <v>541.08525111861195</v>
      </c>
      <c r="AY199" s="24">
        <f t="shared" si="136"/>
        <v>4.5156047746372989E-2</v>
      </c>
      <c r="AZ199" s="24">
        <f t="shared" si="137"/>
        <v>2.3624073629832805E-3</v>
      </c>
      <c r="BA199" s="24"/>
      <c r="BB199" s="24">
        <f t="shared" si="138"/>
        <v>2.6453944420320674</v>
      </c>
      <c r="BC199" s="24">
        <f t="shared" si="139"/>
        <v>6.167693974095581</v>
      </c>
      <c r="BD199" s="24">
        <f t="shared" si="140"/>
        <v>164.89191681653551</v>
      </c>
      <c r="BE199" s="24">
        <f t="shared" si="141"/>
        <v>541.41151453312864</v>
      </c>
      <c r="BF199" s="24">
        <f t="shared" si="142"/>
        <v>4.216138938986054E-2</v>
      </c>
      <c r="BG199" s="25">
        <f t="shared" si="143"/>
        <v>2.96681153207368E-3</v>
      </c>
    </row>
    <row r="200" spans="1:59" x14ac:dyDescent="0.35">
      <c r="A200" s="7">
        <v>44117</v>
      </c>
      <c r="B200" s="3">
        <v>198</v>
      </c>
      <c r="C200" s="4">
        <v>172.18</v>
      </c>
      <c r="D200" s="8">
        <v>554.09</v>
      </c>
      <c r="F200" s="5"/>
      <c r="G200" s="4">
        <f t="shared" si="144"/>
        <v>161.72386617804625</v>
      </c>
      <c r="H200" s="4">
        <f t="shared" si="145"/>
        <v>523.12396939867506</v>
      </c>
      <c r="I200" s="24">
        <f t="shared" si="146"/>
        <v>6.0727923231233334E-2</v>
      </c>
      <c r="J200" s="24">
        <f t="shared" si="147"/>
        <v>5.5886283097195351E-2</v>
      </c>
      <c r="K200" s="3"/>
      <c r="L200" s="4">
        <f t="shared" si="148"/>
        <v>165.43602562836071</v>
      </c>
      <c r="M200" s="4">
        <f t="shared" si="149"/>
        <v>534.1495770556304</v>
      </c>
      <c r="N200" s="24">
        <f t="shared" si="150"/>
        <v>3.9168163385058061E-2</v>
      </c>
      <c r="O200" s="24">
        <f t="shared" si="151"/>
        <v>3.5987696844140174E-2</v>
      </c>
      <c r="P200" s="3"/>
      <c r="Q200" s="4">
        <f t="shared" si="152"/>
        <v>168.18860894980139</v>
      </c>
      <c r="R200" s="4">
        <f t="shared" si="153"/>
        <v>537.98352822361323</v>
      </c>
      <c r="S200" s="24">
        <f t="shared" si="154"/>
        <v>2.3181502208146212E-2</v>
      </c>
      <c r="T200" s="24">
        <f t="shared" si="155"/>
        <v>2.9068331455876836E-2</v>
      </c>
      <c r="U200" s="3"/>
      <c r="V200" s="4">
        <f t="shared" si="156"/>
        <v>170.3897540117367</v>
      </c>
      <c r="W200" s="4">
        <f t="shared" si="157"/>
        <v>539.41073860964786</v>
      </c>
      <c r="X200" s="24">
        <f t="shared" si="158"/>
        <v>1.0397525776880637E-2</v>
      </c>
      <c r="Y200" s="25">
        <f t="shared" si="159"/>
        <v>2.6492557870295738E-2</v>
      </c>
      <c r="Z200" s="23"/>
      <c r="AA200" s="23"/>
      <c r="AB200" s="23"/>
      <c r="AC200" s="23"/>
      <c r="AD200" s="23"/>
      <c r="AF200" s="5"/>
      <c r="AG200" s="4">
        <f t="shared" si="124"/>
        <v>1.9394228315265591</v>
      </c>
      <c r="AH200" s="4">
        <f t="shared" si="125"/>
        <v>4.4578676474814838</v>
      </c>
      <c r="AI200" s="4">
        <f t="shared" si="120"/>
        <v>170.12803178132796</v>
      </c>
      <c r="AJ200" s="4">
        <f t="shared" si="121"/>
        <v>542.44139587109476</v>
      </c>
      <c r="AK200" s="24">
        <f t="shared" si="126"/>
        <v>1.1917575901219911E-2</v>
      </c>
      <c r="AL200" s="24">
        <f t="shared" si="127"/>
        <v>2.1022945963481161E-2</v>
      </c>
      <c r="AM200" s="3"/>
      <c r="AN200" s="4">
        <f t="shared" si="128"/>
        <v>3.303099985728811</v>
      </c>
      <c r="AO200" s="4">
        <f t="shared" si="129"/>
        <v>4.6007414015793362</v>
      </c>
      <c r="AP200" s="4">
        <f t="shared" si="122"/>
        <v>171.4917089355302</v>
      </c>
      <c r="AQ200" s="4">
        <f t="shared" si="123"/>
        <v>542.58426962519252</v>
      </c>
      <c r="AR200" s="24">
        <f t="shared" si="130"/>
        <v>3.9975087958520651E-3</v>
      </c>
      <c r="AS200" s="24">
        <f t="shared" si="131"/>
        <v>2.0765092989961039E-2</v>
      </c>
      <c r="AT200" s="3"/>
      <c r="AU200" s="24">
        <f t="shared" si="132"/>
        <v>4.417197547562135</v>
      </c>
      <c r="AV200" s="24">
        <f t="shared" si="133"/>
        <v>4.6007414015793362</v>
      </c>
      <c r="AW200" s="24">
        <f t="shared" si="134"/>
        <v>172.60580649736352</v>
      </c>
      <c r="AX200" s="24">
        <f t="shared" si="135"/>
        <v>542.58426962519252</v>
      </c>
      <c r="AY200" s="24">
        <f t="shared" si="136"/>
        <v>2.4730311149001628E-3</v>
      </c>
      <c r="AZ200" s="24">
        <f t="shared" si="137"/>
        <v>2.0765092989961039E-2</v>
      </c>
      <c r="BA200" s="24"/>
      <c r="BB200" s="24">
        <f t="shared" si="138"/>
        <v>5.2827481486447621</v>
      </c>
      <c r="BC200" s="24">
        <f t="shared" si="139"/>
        <v>3.4253049264832152</v>
      </c>
      <c r="BD200" s="24">
        <f t="shared" si="140"/>
        <v>173.47135709844616</v>
      </c>
      <c r="BE200" s="24">
        <f t="shared" si="141"/>
        <v>541.40883315009648</v>
      </c>
      <c r="BF200" s="24">
        <f t="shared" si="142"/>
        <v>7.5000412268913675E-3</v>
      </c>
      <c r="BG200" s="25">
        <f t="shared" si="143"/>
        <v>2.2886474850481956E-2</v>
      </c>
    </row>
    <row r="201" spans="1:59" x14ac:dyDescent="0.35">
      <c r="A201" s="7">
        <v>44118</v>
      </c>
      <c r="B201" s="3">
        <v>199</v>
      </c>
      <c r="C201" s="4">
        <v>168.19</v>
      </c>
      <c r="D201" s="8">
        <v>541.45000000000005</v>
      </c>
      <c r="F201" s="5"/>
      <c r="G201" s="4">
        <f t="shared" si="144"/>
        <v>163.81509294243702</v>
      </c>
      <c r="H201" s="4">
        <f t="shared" si="145"/>
        <v>529.31717551894008</v>
      </c>
      <c r="I201" s="24">
        <f t="shared" si="146"/>
        <v>2.6011695448974248E-2</v>
      </c>
      <c r="J201" s="24">
        <f t="shared" si="147"/>
        <v>2.2408023789934377E-2</v>
      </c>
      <c r="K201" s="3"/>
      <c r="L201" s="4">
        <f t="shared" si="148"/>
        <v>168.13361537701644</v>
      </c>
      <c r="M201" s="4">
        <f t="shared" si="149"/>
        <v>542.12574623337832</v>
      </c>
      <c r="N201" s="24">
        <f t="shared" si="150"/>
        <v>3.3524361129411747E-4</v>
      </c>
      <c r="O201" s="24">
        <f t="shared" si="151"/>
        <v>1.2480307200633057E-3</v>
      </c>
      <c r="P201" s="3"/>
      <c r="Q201" s="4">
        <f t="shared" si="152"/>
        <v>170.58344357992058</v>
      </c>
      <c r="R201" s="4">
        <f t="shared" si="153"/>
        <v>547.64741128944524</v>
      </c>
      <c r="S201" s="24">
        <f t="shared" si="154"/>
        <v>1.4230593851718805E-2</v>
      </c>
      <c r="T201" s="24">
        <f t="shared" si="155"/>
        <v>1.1445953069434293E-2</v>
      </c>
      <c r="U201" s="3"/>
      <c r="V201" s="4">
        <f t="shared" si="156"/>
        <v>171.82195080234732</v>
      </c>
      <c r="W201" s="4">
        <f t="shared" si="157"/>
        <v>551.15414772192958</v>
      </c>
      <c r="X201" s="24">
        <f t="shared" si="158"/>
        <v>2.1594332613992028E-2</v>
      </c>
      <c r="Y201" s="25">
        <f t="shared" si="159"/>
        <v>1.7922518647944464E-2</v>
      </c>
      <c r="Z201" s="23"/>
      <c r="AA201" s="23"/>
      <c r="AB201" s="23"/>
      <c r="AC201" s="23"/>
      <c r="AD201" s="23"/>
      <c r="AF201" s="5"/>
      <c r="AG201" s="4">
        <f t="shared" si="124"/>
        <v>2.0305051912450858</v>
      </c>
      <c r="AH201" s="4">
        <f t="shared" si="125"/>
        <v>5.4990707311515887</v>
      </c>
      <c r="AI201" s="4">
        <f t="shared" si="120"/>
        <v>172.61394877116567</v>
      </c>
      <c r="AJ201" s="4">
        <f t="shared" si="121"/>
        <v>553.14648202059686</v>
      </c>
      <c r="AK201" s="24">
        <f t="shared" si="126"/>
        <v>2.6303280641926805E-2</v>
      </c>
      <c r="AL201" s="24">
        <f t="shared" si="127"/>
        <v>2.1602146127245023E-2</v>
      </c>
      <c r="AM201" s="3"/>
      <c r="AN201" s="4">
        <f t="shared" si="128"/>
        <v>2.9397938434849635</v>
      </c>
      <c r="AO201" s="4">
        <f t="shared" si="129"/>
        <v>6.6259980672804062</v>
      </c>
      <c r="AP201" s="4">
        <f t="shared" si="122"/>
        <v>173.52323742340553</v>
      </c>
      <c r="AQ201" s="4">
        <f t="shared" si="123"/>
        <v>554.27340935672567</v>
      </c>
      <c r="AR201" s="24">
        <f t="shared" si="130"/>
        <v>3.1709598807334177E-2</v>
      </c>
      <c r="AS201" s="24">
        <f t="shared" si="131"/>
        <v>2.3683459888679689E-2</v>
      </c>
      <c r="AT201" s="3"/>
      <c r="AU201" s="24">
        <f t="shared" si="132"/>
        <v>3.2037797970963693</v>
      </c>
      <c r="AV201" s="24">
        <f t="shared" si="133"/>
        <v>6.6259980672804062</v>
      </c>
      <c r="AW201" s="24">
        <f t="shared" si="134"/>
        <v>173.78722337701694</v>
      </c>
      <c r="AX201" s="24">
        <f t="shared" si="135"/>
        <v>554.27340935672567</v>
      </c>
      <c r="AY201" s="24">
        <f t="shared" si="136"/>
        <v>3.3279168660544298E-2</v>
      </c>
      <c r="AZ201" s="24">
        <f t="shared" si="137"/>
        <v>2.3683459888679689E-2</v>
      </c>
      <c r="BA201" s="24"/>
      <c r="BB201" s="24">
        <f t="shared" si="138"/>
        <v>2.9724173338243061</v>
      </c>
      <c r="BC201" s="24">
        <f t="shared" si="139"/>
        <v>8.4161674379622511</v>
      </c>
      <c r="BD201" s="24">
        <f t="shared" si="140"/>
        <v>173.55586091374488</v>
      </c>
      <c r="BE201" s="24">
        <f t="shared" si="141"/>
        <v>556.0635787274075</v>
      </c>
      <c r="BF201" s="24">
        <f t="shared" si="142"/>
        <v>3.1903566881175349E-2</v>
      </c>
      <c r="BG201" s="25">
        <f t="shared" si="143"/>
        <v>2.6989710457858446E-2</v>
      </c>
    </row>
    <row r="202" spans="1:59" x14ac:dyDescent="0.35">
      <c r="A202" s="7">
        <v>44119</v>
      </c>
      <c r="B202" s="3">
        <v>200</v>
      </c>
      <c r="C202" s="4">
        <v>166.93</v>
      </c>
      <c r="D202" s="8">
        <v>541.94000000000005</v>
      </c>
      <c r="F202" s="5"/>
      <c r="G202" s="4">
        <f t="shared" si="144"/>
        <v>164.69007435394963</v>
      </c>
      <c r="H202" s="4">
        <f t="shared" si="145"/>
        <v>531.74374041515216</v>
      </c>
      <c r="I202" s="24">
        <f t="shared" si="146"/>
        <v>1.3418352878753852E-2</v>
      </c>
      <c r="J202" s="24">
        <f t="shared" si="147"/>
        <v>1.8814369828482662E-2</v>
      </c>
      <c r="K202" s="3"/>
      <c r="L202" s="4">
        <f t="shared" si="148"/>
        <v>168.15616922620984</v>
      </c>
      <c r="M202" s="4">
        <f t="shared" si="149"/>
        <v>541.8554477400271</v>
      </c>
      <c r="N202" s="24">
        <f t="shared" si="150"/>
        <v>7.3454096100750823E-3</v>
      </c>
      <c r="O202" s="24">
        <f t="shared" si="151"/>
        <v>1.5601775099264128E-4</v>
      </c>
      <c r="P202" s="3"/>
      <c r="Q202" s="4">
        <f t="shared" si="152"/>
        <v>169.14737743196824</v>
      </c>
      <c r="R202" s="4">
        <f t="shared" si="153"/>
        <v>543.92896451577815</v>
      </c>
      <c r="S202" s="24">
        <f t="shared" si="154"/>
        <v>1.3283277014127064E-2</v>
      </c>
      <c r="T202" s="24">
        <f t="shared" si="155"/>
        <v>3.6700825105696077E-3</v>
      </c>
      <c r="U202" s="3"/>
      <c r="V202" s="4">
        <f t="shared" si="156"/>
        <v>168.91639016046946</v>
      </c>
      <c r="W202" s="4">
        <f t="shared" si="157"/>
        <v>543.39082954438595</v>
      </c>
      <c r="X202" s="24">
        <f t="shared" si="158"/>
        <v>1.189953969010636E-2</v>
      </c>
      <c r="Y202" s="25">
        <f t="shared" si="159"/>
        <v>2.677103635800821E-3</v>
      </c>
      <c r="Z202" s="23"/>
      <c r="AA202" s="23"/>
      <c r="AB202" s="23"/>
      <c r="AC202" s="23"/>
      <c r="AD202" s="23"/>
      <c r="AF202" s="5"/>
      <c r="AG202" s="4">
        <f t="shared" si="124"/>
        <v>1.3371909234055994</v>
      </c>
      <c r="AH202" s="4">
        <f t="shared" si="125"/>
        <v>3.6555672301878515</v>
      </c>
      <c r="AI202" s="4">
        <f t="shared" si="120"/>
        <v>170.48456835537382</v>
      </c>
      <c r="AJ202" s="4">
        <f t="shared" si="121"/>
        <v>547.58453174596605</v>
      </c>
      <c r="AK202" s="24">
        <f t="shared" si="126"/>
        <v>2.1293765981991356E-2</v>
      </c>
      <c r="AL202" s="24">
        <f t="shared" si="127"/>
        <v>1.0415418212285477E-2</v>
      </c>
      <c r="AM202" s="3"/>
      <c r="AN202" s="4">
        <f t="shared" si="128"/>
        <v>1.1894498469100396</v>
      </c>
      <c r="AO202" s="4">
        <f t="shared" si="129"/>
        <v>2.4882201309014049</v>
      </c>
      <c r="AP202" s="4">
        <f t="shared" si="122"/>
        <v>170.33682727887827</v>
      </c>
      <c r="AQ202" s="4">
        <f t="shared" si="123"/>
        <v>546.41718464667952</v>
      </c>
      <c r="AR202" s="24">
        <f t="shared" si="130"/>
        <v>2.0408717898989202E-2</v>
      </c>
      <c r="AS202" s="24">
        <f t="shared" si="131"/>
        <v>8.2614028244445154E-3</v>
      </c>
      <c r="AT202" s="3"/>
      <c r="AU202" s="24">
        <f t="shared" si="132"/>
        <v>0.41987223006714036</v>
      </c>
      <c r="AV202" s="24">
        <f t="shared" si="133"/>
        <v>2.4882201309014049</v>
      </c>
      <c r="AW202" s="24">
        <f t="shared" si="134"/>
        <v>169.56724966203538</v>
      </c>
      <c r="AX202" s="24">
        <f t="shared" si="135"/>
        <v>546.41718464667952</v>
      </c>
      <c r="AY202" s="24">
        <f t="shared" si="136"/>
        <v>1.5798536284882123E-2</v>
      </c>
      <c r="AZ202" s="24">
        <f t="shared" si="137"/>
        <v>8.2614028244445154E-3</v>
      </c>
      <c r="BA202" s="24"/>
      <c r="BB202" s="24">
        <f t="shared" si="138"/>
        <v>-0.55436945159701567</v>
      </c>
      <c r="BC202" s="24">
        <f t="shared" si="139"/>
        <v>-1.2915239313412274</v>
      </c>
      <c r="BD202" s="24">
        <f t="shared" si="140"/>
        <v>168.59300798037123</v>
      </c>
      <c r="BE202" s="24">
        <f t="shared" si="141"/>
        <v>542.63744058443694</v>
      </c>
      <c r="BF202" s="24">
        <f t="shared" si="142"/>
        <v>9.9623074364776805E-3</v>
      </c>
      <c r="BG202" s="25">
        <f t="shared" si="143"/>
        <v>1.2869332111246452E-3</v>
      </c>
    </row>
    <row r="203" spans="1:59" x14ac:dyDescent="0.35">
      <c r="A203" s="7">
        <v>44120</v>
      </c>
      <c r="B203" s="3">
        <v>201</v>
      </c>
      <c r="C203" s="4">
        <v>163.63999999999999</v>
      </c>
      <c r="D203" s="8">
        <v>530.79</v>
      </c>
      <c r="F203" s="5"/>
      <c r="G203" s="4">
        <f t="shared" si="144"/>
        <v>165.13805948315971</v>
      </c>
      <c r="H203" s="4">
        <f t="shared" si="145"/>
        <v>533.78299233212181</v>
      </c>
      <c r="I203" s="24">
        <f t="shared" si="146"/>
        <v>9.1546045169868112E-3</v>
      </c>
      <c r="J203" s="24">
        <f t="shared" si="147"/>
        <v>5.6387504137640956E-3</v>
      </c>
      <c r="K203" s="3"/>
      <c r="L203" s="4">
        <f t="shared" si="148"/>
        <v>167.6657015357259</v>
      </c>
      <c r="M203" s="4">
        <f t="shared" si="149"/>
        <v>541.88926864401628</v>
      </c>
      <c r="N203" s="24">
        <f t="shared" si="150"/>
        <v>2.4600962696931773E-2</v>
      </c>
      <c r="O203" s="24">
        <f t="shared" si="151"/>
        <v>2.091084731064323E-2</v>
      </c>
      <c r="P203" s="3"/>
      <c r="Q203" s="4">
        <f t="shared" si="152"/>
        <v>167.81695097278731</v>
      </c>
      <c r="R203" s="4">
        <f t="shared" si="153"/>
        <v>542.73558580631129</v>
      </c>
      <c r="S203" s="24">
        <f t="shared" si="154"/>
        <v>2.5525244272716477E-2</v>
      </c>
      <c r="T203" s="24">
        <f t="shared" si="155"/>
        <v>2.2505295514820039E-2</v>
      </c>
      <c r="U203" s="3"/>
      <c r="V203" s="4">
        <f t="shared" si="156"/>
        <v>167.32727803209389</v>
      </c>
      <c r="W203" s="4">
        <f t="shared" si="157"/>
        <v>542.23016590887721</v>
      </c>
      <c r="X203" s="24">
        <f t="shared" si="158"/>
        <v>2.2532865021351139E-2</v>
      </c>
      <c r="Y203" s="25">
        <f t="shared" si="159"/>
        <v>2.1553092388472368E-2</v>
      </c>
      <c r="Z203" s="23"/>
      <c r="AA203" s="23"/>
      <c r="AB203" s="23"/>
      <c r="AC203" s="23"/>
      <c r="AD203" s="23"/>
      <c r="AF203" s="5"/>
      <c r="AG203" s="4">
        <f t="shared" si="124"/>
        <v>0.80366744688829417</v>
      </c>
      <c r="AH203" s="4">
        <f t="shared" si="125"/>
        <v>2.68577804225691</v>
      </c>
      <c r="AI203" s="4">
        <f t="shared" si="120"/>
        <v>168.62061841967559</v>
      </c>
      <c r="AJ203" s="4">
        <f t="shared" si="121"/>
        <v>545.42136384856815</v>
      </c>
      <c r="AK203" s="24">
        <f t="shared" si="126"/>
        <v>3.0436436199435396E-2</v>
      </c>
      <c r="AL203" s="24">
        <f t="shared" si="127"/>
        <v>2.7565259045136844E-2</v>
      </c>
      <c r="AM203" s="3"/>
      <c r="AN203" s="4">
        <f t="shared" si="128"/>
        <v>0.1814993244736528</v>
      </c>
      <c r="AO203" s="4">
        <f t="shared" si="129"/>
        <v>1.0155805947541006</v>
      </c>
      <c r="AP203" s="4">
        <f t="shared" si="122"/>
        <v>167.99845029726097</v>
      </c>
      <c r="AQ203" s="4">
        <f t="shared" si="123"/>
        <v>543.75116640106535</v>
      </c>
      <c r="AR203" s="24">
        <f t="shared" si="130"/>
        <v>2.6634382163657953E-2</v>
      </c>
      <c r="AS203" s="24">
        <f t="shared" si="131"/>
        <v>2.4418633359832298E-2</v>
      </c>
      <c r="AT203" s="3"/>
      <c r="AU203" s="24">
        <f t="shared" si="132"/>
        <v>-0.63030698348170011</v>
      </c>
      <c r="AV203" s="24">
        <f t="shared" si="133"/>
        <v>1.0155805947541006</v>
      </c>
      <c r="AW203" s="24">
        <f t="shared" si="134"/>
        <v>167.18664398930562</v>
      </c>
      <c r="AX203" s="24">
        <f t="shared" si="135"/>
        <v>543.75116640106535</v>
      </c>
      <c r="AY203" s="24">
        <f t="shared" si="136"/>
        <v>2.1673453857893158E-2</v>
      </c>
      <c r="AZ203" s="24">
        <f t="shared" si="137"/>
        <v>2.4418633359832298E-2</v>
      </c>
      <c r="BA203" s="24"/>
      <c r="BB203" s="24">
        <f t="shared" si="138"/>
        <v>-1.1752150576641449</v>
      </c>
      <c r="BC203" s="24">
        <f t="shared" si="139"/>
        <v>-1.2130077538417303</v>
      </c>
      <c r="BD203" s="24">
        <f t="shared" si="140"/>
        <v>166.64173591512318</v>
      </c>
      <c r="BE203" s="24">
        <f t="shared" si="141"/>
        <v>541.52257805246961</v>
      </c>
      <c r="BF203" s="24">
        <f t="shared" si="142"/>
        <v>1.8343534069440184E-2</v>
      </c>
      <c r="BG203" s="25">
        <f t="shared" si="143"/>
        <v>2.0220008011585841E-2</v>
      </c>
    </row>
    <row r="204" spans="1:59" x14ac:dyDescent="0.35">
      <c r="A204" s="7">
        <v>44123</v>
      </c>
      <c r="B204" s="3">
        <v>202</v>
      </c>
      <c r="C204" s="4">
        <v>160.36000000000001</v>
      </c>
      <c r="D204" s="8">
        <v>530.72</v>
      </c>
      <c r="F204" s="5"/>
      <c r="G204" s="4">
        <f t="shared" si="144"/>
        <v>164.83844758652779</v>
      </c>
      <c r="H204" s="4">
        <f t="shared" si="145"/>
        <v>533.18439386569742</v>
      </c>
      <c r="I204" s="24">
        <f t="shared" si="146"/>
        <v>2.7927460629382502E-2</v>
      </c>
      <c r="J204" s="24">
        <f t="shared" si="147"/>
        <v>4.6434916070571836E-3</v>
      </c>
      <c r="K204" s="3"/>
      <c r="L204" s="4">
        <f t="shared" si="148"/>
        <v>166.05542092143554</v>
      </c>
      <c r="M204" s="4">
        <f t="shared" si="149"/>
        <v>537.44956118640971</v>
      </c>
      <c r="N204" s="24">
        <f t="shared" si="150"/>
        <v>3.5516468704387169E-2</v>
      </c>
      <c r="O204" s="24">
        <f t="shared" si="151"/>
        <v>1.2680059516147276E-2</v>
      </c>
      <c r="P204" s="3"/>
      <c r="Q204" s="4">
        <f t="shared" si="152"/>
        <v>165.31078038911491</v>
      </c>
      <c r="R204" s="4">
        <f t="shared" si="153"/>
        <v>535.56823432252452</v>
      </c>
      <c r="S204" s="24">
        <f t="shared" si="154"/>
        <v>3.0872913376870145E-2</v>
      </c>
      <c r="T204" s="24">
        <f t="shared" si="155"/>
        <v>9.135201843767881E-3</v>
      </c>
      <c r="U204" s="3"/>
      <c r="V204" s="4">
        <f t="shared" si="156"/>
        <v>164.37745560641878</v>
      </c>
      <c r="W204" s="4">
        <f t="shared" si="157"/>
        <v>533.07803318177548</v>
      </c>
      <c r="X204" s="24">
        <f t="shared" si="158"/>
        <v>2.5052728900092067E-2</v>
      </c>
      <c r="Y204" s="25">
        <f t="shared" si="159"/>
        <v>4.4430833241171502E-3</v>
      </c>
      <c r="Z204" s="23"/>
      <c r="AA204" s="23"/>
      <c r="AB204" s="23"/>
      <c r="AC204" s="23"/>
      <c r="AD204" s="23"/>
      <c r="AF204" s="5"/>
      <c r="AG204" s="4">
        <f t="shared" si="124"/>
        <v>0.14169984077615538</v>
      </c>
      <c r="AH204" s="4">
        <f t="shared" si="125"/>
        <v>0.71515213704817304</v>
      </c>
      <c r="AI204" s="4">
        <f t="shared" si="120"/>
        <v>165.45248022989108</v>
      </c>
      <c r="AJ204" s="4">
        <f t="shared" si="121"/>
        <v>536.28338645957274</v>
      </c>
      <c r="AK204" s="24">
        <f t="shared" si="126"/>
        <v>3.1756549201116646E-2</v>
      </c>
      <c r="AL204" s="24">
        <f t="shared" si="127"/>
        <v>1.0482714914781262E-2</v>
      </c>
      <c r="AM204" s="3"/>
      <c r="AN204" s="4">
        <f t="shared" si="128"/>
        <v>-0.89356863878476844</v>
      </c>
      <c r="AO204" s="4">
        <f t="shared" si="129"/>
        <v>-2.2575922366622496</v>
      </c>
      <c r="AP204" s="4">
        <f t="shared" si="122"/>
        <v>164.41721175033015</v>
      </c>
      <c r="AQ204" s="4">
        <f t="shared" si="123"/>
        <v>533.31064208586224</v>
      </c>
      <c r="AR204" s="24">
        <f t="shared" si="130"/>
        <v>2.530064698384971E-2</v>
      </c>
      <c r="AS204" s="24">
        <f t="shared" si="131"/>
        <v>4.8813726369125229E-3</v>
      </c>
      <c r="AT204" s="3"/>
      <c r="AU204" s="24">
        <f t="shared" si="132"/>
        <v>-1.7558251435961201</v>
      </c>
      <c r="AV204" s="24">
        <f t="shared" si="133"/>
        <v>-2.2575922366622496</v>
      </c>
      <c r="AW204" s="24">
        <f t="shared" si="134"/>
        <v>163.55495524551878</v>
      </c>
      <c r="AX204" s="24">
        <f t="shared" si="135"/>
        <v>533.31064208586224</v>
      </c>
      <c r="AY204" s="24">
        <f t="shared" si="136"/>
        <v>1.9923642089790281E-2</v>
      </c>
      <c r="AZ204" s="24">
        <f t="shared" si="137"/>
        <v>4.8813726369125229E-3</v>
      </c>
      <c r="BA204" s="24"/>
      <c r="BB204" s="24">
        <f t="shared" si="138"/>
        <v>-2.2399794784707492</v>
      </c>
      <c r="BC204" s="24">
        <f t="shared" si="139"/>
        <v>-5.9764827377977658</v>
      </c>
      <c r="BD204" s="24">
        <f t="shared" si="140"/>
        <v>163.07080091064415</v>
      </c>
      <c r="BE204" s="24">
        <f t="shared" si="141"/>
        <v>529.59175158472681</v>
      </c>
      <c r="BF204" s="24">
        <f t="shared" si="142"/>
        <v>1.690447063260251E-2</v>
      </c>
      <c r="BG204" s="25">
        <f t="shared" si="143"/>
        <v>2.1258826033939168E-3</v>
      </c>
    </row>
    <row r="205" spans="1:59" x14ac:dyDescent="0.35">
      <c r="A205" s="7">
        <v>44124</v>
      </c>
      <c r="B205" s="3">
        <v>203</v>
      </c>
      <c r="C205" s="4">
        <v>160.85</v>
      </c>
      <c r="D205" s="8">
        <v>525.41999999999996</v>
      </c>
      <c r="F205" s="5"/>
      <c r="G205" s="4">
        <f t="shared" si="144"/>
        <v>163.94275806922224</v>
      </c>
      <c r="H205" s="4">
        <f t="shared" si="145"/>
        <v>532.69151509255789</v>
      </c>
      <c r="I205" s="24">
        <f t="shared" si="146"/>
        <v>1.9227591353573156E-2</v>
      </c>
      <c r="J205" s="24">
        <f t="shared" si="147"/>
        <v>1.3839433391492396E-2</v>
      </c>
      <c r="K205" s="3"/>
      <c r="L205" s="4">
        <f t="shared" si="148"/>
        <v>163.77725255286134</v>
      </c>
      <c r="M205" s="4">
        <f t="shared" si="149"/>
        <v>534.75773671184584</v>
      </c>
      <c r="N205" s="24">
        <f t="shared" si="150"/>
        <v>1.8198648137154785E-2</v>
      </c>
      <c r="O205" s="24">
        <f t="shared" si="151"/>
        <v>1.7771947607334852E-2</v>
      </c>
      <c r="P205" s="3"/>
      <c r="Q205" s="4">
        <f t="shared" si="152"/>
        <v>162.34031215564596</v>
      </c>
      <c r="R205" s="4">
        <f t="shared" si="153"/>
        <v>532.65929372900985</v>
      </c>
      <c r="S205" s="24">
        <f t="shared" si="154"/>
        <v>9.2652294413799602E-3</v>
      </c>
      <c r="T205" s="24">
        <f t="shared" si="155"/>
        <v>1.3778108425659259E-2</v>
      </c>
      <c r="U205" s="3"/>
      <c r="V205" s="4">
        <f t="shared" si="156"/>
        <v>161.16349112128376</v>
      </c>
      <c r="W205" s="4">
        <f t="shared" si="157"/>
        <v>531.19160663635512</v>
      </c>
      <c r="X205" s="24">
        <f t="shared" si="158"/>
        <v>1.9489656281240957E-3</v>
      </c>
      <c r="Y205" s="25">
        <f t="shared" si="159"/>
        <v>1.098474865127928E-2</v>
      </c>
      <c r="Z205" s="23"/>
      <c r="AA205" s="23"/>
      <c r="AB205" s="23"/>
      <c r="AC205" s="23"/>
      <c r="AD205" s="23"/>
      <c r="AF205" s="5"/>
      <c r="AG205" s="4">
        <f t="shared" si="124"/>
        <v>-0.48073377407286566</v>
      </c>
      <c r="AH205" s="4">
        <f t="shared" si="125"/>
        <v>-9.6664090643958644E-3</v>
      </c>
      <c r="AI205" s="4">
        <f t="shared" si="120"/>
        <v>161.8595783815731</v>
      </c>
      <c r="AJ205" s="4">
        <f t="shared" si="121"/>
        <v>532.64962731994547</v>
      </c>
      <c r="AK205" s="24">
        <f t="shared" si="126"/>
        <v>6.2765208677221431E-3</v>
      </c>
      <c r="AL205" s="24">
        <f t="shared" si="127"/>
        <v>1.3759710935909383E-2</v>
      </c>
      <c r="AM205" s="3"/>
      <c r="AN205" s="4">
        <f t="shared" si="128"/>
        <v>-1.724328476658441</v>
      </c>
      <c r="AO205" s="4">
        <f t="shared" si="129"/>
        <v>-2.5181315794032182</v>
      </c>
      <c r="AP205" s="4">
        <f t="shared" si="122"/>
        <v>160.61598367898753</v>
      </c>
      <c r="AQ205" s="4">
        <f t="shared" si="123"/>
        <v>530.14116214960666</v>
      </c>
      <c r="AR205" s="24">
        <f t="shared" si="130"/>
        <v>1.4548729935496519E-3</v>
      </c>
      <c r="AS205" s="24">
        <f t="shared" si="131"/>
        <v>8.985501407648545E-3</v>
      </c>
      <c r="AT205" s="3"/>
      <c r="AU205" s="24">
        <f t="shared" si="132"/>
        <v>-2.4846109975198178</v>
      </c>
      <c r="AV205" s="24">
        <f t="shared" si="133"/>
        <v>-2.5181315794032182</v>
      </c>
      <c r="AW205" s="24">
        <f t="shared" si="134"/>
        <v>159.85570115812615</v>
      </c>
      <c r="AX205" s="24">
        <f t="shared" si="135"/>
        <v>530.14116214960666</v>
      </c>
      <c r="AY205" s="24">
        <f t="shared" si="136"/>
        <v>6.1815283921283328E-3</v>
      </c>
      <c r="AZ205" s="24">
        <f t="shared" si="137"/>
        <v>8.985501407648545E-3</v>
      </c>
      <c r="BA205" s="24"/>
      <c r="BB205" s="24">
        <f t="shared" si="138"/>
        <v>-2.8243704824693094</v>
      </c>
      <c r="BC205" s="24">
        <f t="shared" si="139"/>
        <v>-3.5224490223712905</v>
      </c>
      <c r="BD205" s="24">
        <f t="shared" si="140"/>
        <v>159.51594167317666</v>
      </c>
      <c r="BE205" s="24">
        <f t="shared" si="141"/>
        <v>529.13684470663861</v>
      </c>
      <c r="BF205" s="24">
        <f t="shared" si="142"/>
        <v>8.2938037104341861E-3</v>
      </c>
      <c r="BG205" s="25">
        <f t="shared" si="143"/>
        <v>7.0740449671475268E-3</v>
      </c>
    </row>
    <row r="206" spans="1:59" x14ac:dyDescent="0.35">
      <c r="A206" s="7">
        <v>44125</v>
      </c>
      <c r="B206" s="3">
        <v>204</v>
      </c>
      <c r="C206" s="4">
        <v>159.25</v>
      </c>
      <c r="D206" s="8">
        <v>489.05</v>
      </c>
      <c r="F206" s="5"/>
      <c r="G206" s="4">
        <f t="shared" si="144"/>
        <v>163.32420645537781</v>
      </c>
      <c r="H206" s="4">
        <f t="shared" si="145"/>
        <v>531.23721207404628</v>
      </c>
      <c r="I206" s="24">
        <f t="shared" si="146"/>
        <v>2.5583714005512119E-2</v>
      </c>
      <c r="J206" s="24">
        <f t="shared" si="147"/>
        <v>8.6263596920654884E-2</v>
      </c>
      <c r="K206" s="3"/>
      <c r="L206" s="4">
        <f t="shared" si="148"/>
        <v>162.60635153171683</v>
      </c>
      <c r="M206" s="4">
        <f t="shared" si="149"/>
        <v>531.02264202710751</v>
      </c>
      <c r="N206" s="24">
        <f t="shared" si="150"/>
        <v>2.1075990780011461E-2</v>
      </c>
      <c r="O206" s="24">
        <f t="shared" si="151"/>
        <v>8.5824848230462117E-2</v>
      </c>
      <c r="P206" s="3"/>
      <c r="Q206" s="4">
        <f t="shared" si="152"/>
        <v>161.44612486225839</v>
      </c>
      <c r="R206" s="4">
        <f t="shared" si="153"/>
        <v>528.31571749160389</v>
      </c>
      <c r="S206" s="24">
        <f t="shared" si="154"/>
        <v>1.3790422996912946E-2</v>
      </c>
      <c r="T206" s="24">
        <f t="shared" si="155"/>
        <v>8.0289781191297163E-2</v>
      </c>
      <c r="U206" s="3"/>
      <c r="V206" s="4">
        <f t="shared" si="156"/>
        <v>160.91269822425676</v>
      </c>
      <c r="W206" s="4">
        <f t="shared" si="157"/>
        <v>526.57432132727104</v>
      </c>
      <c r="X206" s="24">
        <f t="shared" si="158"/>
        <v>1.044080517586661E-2</v>
      </c>
      <c r="Y206" s="25">
        <f t="shared" si="159"/>
        <v>7.6729007928168946E-2</v>
      </c>
      <c r="Z206" s="23"/>
      <c r="AA206" s="23"/>
      <c r="AB206" s="23"/>
      <c r="AC206" s="23"/>
      <c r="AD206" s="23"/>
      <c r="AF206" s="5"/>
      <c r="AG206" s="4">
        <f t="shared" si="124"/>
        <v>-0.56342447793580741</v>
      </c>
      <c r="AH206" s="4">
        <f t="shared" si="125"/>
        <v>-0.87644837473270765</v>
      </c>
      <c r="AI206" s="4">
        <f t="shared" si="120"/>
        <v>160.88270038432259</v>
      </c>
      <c r="AJ206" s="4">
        <f t="shared" si="121"/>
        <v>527.43926911687117</v>
      </c>
      <c r="AK206" s="24">
        <f t="shared" si="126"/>
        <v>1.0252435694333373E-2</v>
      </c>
      <c r="AL206" s="24">
        <f t="shared" si="127"/>
        <v>7.8497636472489848E-2</v>
      </c>
      <c r="AM206" s="3"/>
      <c r="AN206" s="4">
        <f t="shared" si="128"/>
        <v>-1.3922720033500944</v>
      </c>
      <c r="AO206" s="4">
        <f t="shared" si="129"/>
        <v>-3.2483094426043131</v>
      </c>
      <c r="AP206" s="4">
        <f t="shared" si="122"/>
        <v>160.0538528589083</v>
      </c>
      <c r="AQ206" s="4">
        <f t="shared" si="123"/>
        <v>525.0674080489996</v>
      </c>
      <c r="AR206" s="24">
        <f t="shared" si="130"/>
        <v>5.0477416571949769E-3</v>
      </c>
      <c r="AS206" s="24">
        <f t="shared" si="131"/>
        <v>7.3647700744299327E-2</v>
      </c>
      <c r="AT206" s="3"/>
      <c r="AU206" s="24">
        <f t="shared" si="132"/>
        <v>-1.5303567750404716</v>
      </c>
      <c r="AV206" s="24">
        <f t="shared" si="133"/>
        <v>-3.2483094426043131</v>
      </c>
      <c r="AW206" s="24">
        <f t="shared" si="134"/>
        <v>159.91576808721791</v>
      </c>
      <c r="AX206" s="24">
        <f t="shared" si="135"/>
        <v>525.0674080489996</v>
      </c>
      <c r="AY206" s="24">
        <f t="shared" si="136"/>
        <v>4.1806473294688402E-3</v>
      </c>
      <c r="AZ206" s="24">
        <f t="shared" si="137"/>
        <v>7.3647700744299327E-2</v>
      </c>
      <c r="BA206" s="24"/>
      <c r="BB206" s="24">
        <f t="shared" si="138"/>
        <v>-1.2802239312039214</v>
      </c>
      <c r="BC206" s="24">
        <f t="shared" si="139"/>
        <v>-4.1793507943990216</v>
      </c>
      <c r="BD206" s="24">
        <f t="shared" si="140"/>
        <v>160.16590093105447</v>
      </c>
      <c r="BE206" s="24">
        <f t="shared" si="141"/>
        <v>524.13636669720483</v>
      </c>
      <c r="BF206" s="24">
        <f t="shared" si="142"/>
        <v>5.7513402264016715E-3</v>
      </c>
      <c r="BG206" s="25">
        <f t="shared" si="143"/>
        <v>7.1743925359789032E-2</v>
      </c>
    </row>
    <row r="207" spans="1:59" x14ac:dyDescent="0.35">
      <c r="A207" s="7">
        <v>44126</v>
      </c>
      <c r="B207" s="3">
        <v>205</v>
      </c>
      <c r="C207" s="4">
        <v>158.82</v>
      </c>
      <c r="D207" s="8">
        <v>485.23</v>
      </c>
      <c r="F207" s="5"/>
      <c r="G207" s="4">
        <f t="shared" si="144"/>
        <v>162.50936516430224</v>
      </c>
      <c r="H207" s="4">
        <f t="shared" si="145"/>
        <v>522.79976965923697</v>
      </c>
      <c r="I207" s="24">
        <f t="shared" si="146"/>
        <v>2.3229852438623886E-2</v>
      </c>
      <c r="J207" s="24">
        <f t="shared" si="147"/>
        <v>7.7426724768124303E-2</v>
      </c>
      <c r="K207" s="3"/>
      <c r="L207" s="4">
        <f t="shared" si="148"/>
        <v>161.26381091903011</v>
      </c>
      <c r="M207" s="4">
        <f t="shared" si="149"/>
        <v>514.23358521626449</v>
      </c>
      <c r="N207" s="24">
        <f t="shared" si="150"/>
        <v>1.5387299578328382E-2</v>
      </c>
      <c r="O207" s="24">
        <f t="shared" si="151"/>
        <v>5.9772860738751661E-2</v>
      </c>
      <c r="P207" s="3"/>
      <c r="Q207" s="4">
        <f t="shared" si="152"/>
        <v>160.12844994490337</v>
      </c>
      <c r="R207" s="4">
        <f t="shared" si="153"/>
        <v>504.75628699664156</v>
      </c>
      <c r="S207" s="24">
        <f t="shared" si="154"/>
        <v>8.2385716213535624E-3</v>
      </c>
      <c r="T207" s="24">
        <f t="shared" si="155"/>
        <v>4.0241302056017857E-2</v>
      </c>
      <c r="U207" s="3"/>
      <c r="V207" s="4">
        <f t="shared" si="156"/>
        <v>159.58253964485135</v>
      </c>
      <c r="W207" s="4">
        <f t="shared" si="157"/>
        <v>496.55486426545417</v>
      </c>
      <c r="X207" s="24">
        <f t="shared" si="158"/>
        <v>4.8012822368175192E-3</v>
      </c>
      <c r="Y207" s="25">
        <f t="shared" si="159"/>
        <v>2.333916754004112E-2</v>
      </c>
      <c r="Z207" s="23"/>
      <c r="AA207" s="23"/>
      <c r="AB207" s="23"/>
      <c r="AC207" s="23"/>
      <c r="AD207" s="23"/>
      <c r="AF207" s="5"/>
      <c r="AG207" s="4">
        <f t="shared" si="124"/>
        <v>-0.7142745658196501</v>
      </c>
      <c r="AH207" s="4">
        <f t="shared" si="125"/>
        <v>-5.4130447987786319</v>
      </c>
      <c r="AI207" s="4">
        <f t="shared" si="120"/>
        <v>159.41417537908373</v>
      </c>
      <c r="AJ207" s="4">
        <f t="shared" si="121"/>
        <v>499.34324219786293</v>
      </c>
      <c r="AK207" s="24">
        <f t="shared" si="126"/>
        <v>3.7411873761726278E-3</v>
      </c>
      <c r="AL207" s="24">
        <f t="shared" si="127"/>
        <v>2.9085675242385912E-2</v>
      </c>
      <c r="AM207" s="3"/>
      <c r="AN207" s="4">
        <f t="shared" si="128"/>
        <v>-1.362433168952065</v>
      </c>
      <c r="AO207" s="4">
        <f t="shared" si="129"/>
        <v>-11.37275786354752</v>
      </c>
      <c r="AP207" s="4">
        <f t="shared" si="122"/>
        <v>158.7660167759513</v>
      </c>
      <c r="AQ207" s="4">
        <f t="shared" si="123"/>
        <v>493.38352913309404</v>
      </c>
      <c r="AR207" s="24">
        <f t="shared" si="130"/>
        <v>3.3990192701607511E-4</v>
      </c>
      <c r="AS207" s="24">
        <f t="shared" si="131"/>
        <v>1.6803431636737268E-2</v>
      </c>
      <c r="AT207" s="3"/>
      <c r="AU207" s="24">
        <f t="shared" si="132"/>
        <v>-1.4027476604292011</v>
      </c>
      <c r="AV207" s="24">
        <f t="shared" si="133"/>
        <v>-11.37275786354752</v>
      </c>
      <c r="AW207" s="24">
        <f t="shared" si="134"/>
        <v>158.72570228447415</v>
      </c>
      <c r="AX207" s="24">
        <f t="shared" si="135"/>
        <v>493.38352913309404</v>
      </c>
      <c r="AY207" s="24">
        <f t="shared" si="136"/>
        <v>5.9373955122680034E-4</v>
      </c>
      <c r="AZ207" s="24">
        <f t="shared" si="137"/>
        <v>1.6803431636737268E-2</v>
      </c>
      <c r="BA207" s="24"/>
      <c r="BB207" s="24">
        <f t="shared" si="138"/>
        <v>-1.3101847201248007</v>
      </c>
      <c r="BC207" s="24">
        <f t="shared" si="139"/>
        <v>-19.683414554849666</v>
      </c>
      <c r="BD207" s="24">
        <f t="shared" si="140"/>
        <v>158.81826522477857</v>
      </c>
      <c r="BE207" s="24">
        <f t="shared" si="141"/>
        <v>485.0728724417919</v>
      </c>
      <c r="BF207" s="24">
        <f t="shared" si="142"/>
        <v>1.0922901532691532E-5</v>
      </c>
      <c r="BG207" s="25">
        <f t="shared" si="143"/>
        <v>3.2382078232614858E-4</v>
      </c>
    </row>
    <row r="208" spans="1:59" x14ac:dyDescent="0.35">
      <c r="A208" s="7">
        <v>44127</v>
      </c>
      <c r="B208" s="3">
        <v>206</v>
      </c>
      <c r="C208" s="4">
        <v>160.22</v>
      </c>
      <c r="D208" s="8">
        <v>488.28</v>
      </c>
      <c r="F208" s="5"/>
      <c r="G208" s="4">
        <f t="shared" si="144"/>
        <v>161.77149213144182</v>
      </c>
      <c r="H208" s="4">
        <f t="shared" si="145"/>
        <v>515.2858157273896</v>
      </c>
      <c r="I208" s="24">
        <f t="shared" si="146"/>
        <v>9.6835109938947627E-3</v>
      </c>
      <c r="J208" s="24">
        <f t="shared" si="147"/>
        <v>5.5308052198307596E-2</v>
      </c>
      <c r="K208" s="3"/>
      <c r="L208" s="4">
        <f t="shared" si="148"/>
        <v>160.28628655141807</v>
      </c>
      <c r="M208" s="4">
        <f t="shared" si="149"/>
        <v>502.63215112975865</v>
      </c>
      <c r="N208" s="24">
        <f t="shared" si="150"/>
        <v>4.1372207850501634E-4</v>
      </c>
      <c r="O208" s="24">
        <f t="shared" si="151"/>
        <v>2.9393280760544527E-2</v>
      </c>
      <c r="P208" s="3"/>
      <c r="Q208" s="4">
        <f t="shared" si="152"/>
        <v>159.34337997796132</v>
      </c>
      <c r="R208" s="4">
        <f t="shared" si="153"/>
        <v>493.0405147986566</v>
      </c>
      <c r="S208" s="24">
        <f t="shared" si="154"/>
        <v>5.4713520287022798E-3</v>
      </c>
      <c r="T208" s="24">
        <f t="shared" si="155"/>
        <v>9.7495592665204998E-3</v>
      </c>
      <c r="U208" s="3"/>
      <c r="V208" s="4">
        <f t="shared" si="156"/>
        <v>158.97250792897026</v>
      </c>
      <c r="W208" s="4">
        <f t="shared" si="157"/>
        <v>487.49497285309087</v>
      </c>
      <c r="X208" s="24">
        <f t="shared" si="158"/>
        <v>7.7861195295826973E-3</v>
      </c>
      <c r="Y208" s="25">
        <f t="shared" si="159"/>
        <v>1.607739712683504E-3</v>
      </c>
      <c r="Z208" s="23"/>
      <c r="AA208" s="23"/>
      <c r="AB208" s="23"/>
      <c r="AC208" s="23"/>
      <c r="AD208" s="23"/>
      <c r="AF208" s="5"/>
      <c r="AG208" s="4">
        <f t="shared" si="124"/>
        <v>-0.72843364604412941</v>
      </c>
      <c r="AH208" s="4">
        <f t="shared" si="125"/>
        <v>-6.6735902786198977</v>
      </c>
      <c r="AI208" s="4">
        <f t="shared" si="120"/>
        <v>158.6149463319172</v>
      </c>
      <c r="AJ208" s="4">
        <f t="shared" si="121"/>
        <v>486.36692452003672</v>
      </c>
      <c r="AK208" s="24">
        <f t="shared" si="126"/>
        <v>1.0017810935481233E-2</v>
      </c>
      <c r="AL208" s="24">
        <f t="shared" si="127"/>
        <v>3.9179886130155939E-3</v>
      </c>
      <c r="AM208" s="3"/>
      <c r="AN208" s="4">
        <f t="shared" si="128"/>
        <v>-1.1314878881480577</v>
      </c>
      <c r="AO208" s="4">
        <f t="shared" si="129"/>
        <v>-11.509963597322496</v>
      </c>
      <c r="AP208" s="4">
        <f t="shared" si="122"/>
        <v>158.21189208981326</v>
      </c>
      <c r="AQ208" s="4">
        <f t="shared" si="123"/>
        <v>481.53055120133411</v>
      </c>
      <c r="AR208" s="24">
        <f t="shared" si="130"/>
        <v>1.2533440957350752E-2</v>
      </c>
      <c r="AS208" s="24">
        <f t="shared" si="131"/>
        <v>1.3822906526308404E-2</v>
      </c>
      <c r="AT208" s="3"/>
      <c r="AU208" s="24">
        <f t="shared" si="132"/>
        <v>-1.0321410443369083</v>
      </c>
      <c r="AV208" s="24">
        <f t="shared" si="133"/>
        <v>-11.509963597322496</v>
      </c>
      <c r="AW208" s="24">
        <f t="shared" si="134"/>
        <v>158.31123893362442</v>
      </c>
      <c r="AX208" s="24">
        <f t="shared" si="135"/>
        <v>481.53055120133411</v>
      </c>
      <c r="AY208" s="24">
        <f t="shared" si="136"/>
        <v>1.1913375773159252E-2</v>
      </c>
      <c r="AZ208" s="24">
        <f t="shared" si="137"/>
        <v>1.3822906526308404E-2</v>
      </c>
      <c r="BA208" s="24"/>
      <c r="BB208" s="24">
        <f t="shared" si="138"/>
        <v>-0.89009291757859721</v>
      </c>
      <c r="BC208" s="24">
        <f t="shared" si="139"/>
        <v>-13.309300669357901</v>
      </c>
      <c r="BD208" s="24">
        <f t="shared" si="140"/>
        <v>158.45328706038273</v>
      </c>
      <c r="BE208" s="24">
        <f t="shared" si="141"/>
        <v>479.73121412929868</v>
      </c>
      <c r="BF208" s="24">
        <f t="shared" si="142"/>
        <v>1.1026794030815528E-2</v>
      </c>
      <c r="BG208" s="25">
        <f t="shared" si="143"/>
        <v>1.750795828356946E-2</v>
      </c>
    </row>
    <row r="209" spans="1:59" x14ac:dyDescent="0.35">
      <c r="A209" s="7">
        <v>44130</v>
      </c>
      <c r="B209" s="3">
        <v>207</v>
      </c>
      <c r="C209" s="4">
        <v>160.35</v>
      </c>
      <c r="D209" s="8">
        <v>488.24</v>
      </c>
      <c r="F209" s="5"/>
      <c r="G209" s="4">
        <f t="shared" si="144"/>
        <v>161.46119370515348</v>
      </c>
      <c r="H209" s="4">
        <f t="shared" si="145"/>
        <v>509.88465258191172</v>
      </c>
      <c r="I209" s="24">
        <f t="shared" si="146"/>
        <v>6.9298017159556118E-3</v>
      </c>
      <c r="J209" s="24">
        <f t="shared" si="147"/>
        <v>4.4331993654579127E-2</v>
      </c>
      <c r="K209" s="3"/>
      <c r="L209" s="4">
        <f t="shared" si="148"/>
        <v>160.25977193085083</v>
      </c>
      <c r="M209" s="4">
        <f t="shared" si="149"/>
        <v>496.89129067785518</v>
      </c>
      <c r="N209" s="24">
        <f t="shared" si="150"/>
        <v>5.6269453788065232E-4</v>
      </c>
      <c r="O209" s="24">
        <f t="shared" si="151"/>
        <v>1.7719340238110708E-2</v>
      </c>
      <c r="P209" s="3"/>
      <c r="Q209" s="4">
        <f t="shared" si="152"/>
        <v>159.86935199118452</v>
      </c>
      <c r="R209" s="4">
        <f t="shared" si="153"/>
        <v>490.18420591946261</v>
      </c>
      <c r="S209" s="24">
        <f t="shared" si="154"/>
        <v>2.9974930390737672E-3</v>
      </c>
      <c r="T209" s="24">
        <f t="shared" si="155"/>
        <v>3.9820701283438554E-3</v>
      </c>
      <c r="U209" s="3"/>
      <c r="V209" s="4">
        <f t="shared" si="156"/>
        <v>159.97050158579407</v>
      </c>
      <c r="W209" s="4">
        <f t="shared" si="157"/>
        <v>488.12299457061818</v>
      </c>
      <c r="X209" s="24">
        <f t="shared" si="158"/>
        <v>2.3666879588769962E-3</v>
      </c>
      <c r="Y209" s="25">
        <f t="shared" si="159"/>
        <v>2.396473647833727E-4</v>
      </c>
      <c r="Z209" s="23"/>
      <c r="AA209" s="23"/>
      <c r="AB209" s="23"/>
      <c r="AC209" s="23"/>
      <c r="AD209" s="23"/>
      <c r="AF209" s="5"/>
      <c r="AG209" s="4">
        <f t="shared" si="124"/>
        <v>-0.4775525141906643</v>
      </c>
      <c r="AH209" s="4">
        <f t="shared" si="125"/>
        <v>-5.9101339987347163</v>
      </c>
      <c r="AI209" s="4">
        <f t="shared" si="120"/>
        <v>159.39179947699384</v>
      </c>
      <c r="AJ209" s="4">
        <f t="shared" si="121"/>
        <v>484.27407192072792</v>
      </c>
      <c r="AK209" s="24">
        <f t="shared" si="126"/>
        <v>5.9756814655825101E-3</v>
      </c>
      <c r="AL209" s="24">
        <f t="shared" si="127"/>
        <v>8.1229069295266458E-3</v>
      </c>
      <c r="AM209" s="3"/>
      <c r="AN209" s="4">
        <f t="shared" si="128"/>
        <v>-0.46850392759955606</v>
      </c>
      <c r="AO209" s="4">
        <f t="shared" si="129"/>
        <v>-8.0485017100710934</v>
      </c>
      <c r="AP209" s="4">
        <f t="shared" si="122"/>
        <v>159.40084806358496</v>
      </c>
      <c r="AQ209" s="4">
        <f t="shared" si="123"/>
        <v>482.13570420939152</v>
      </c>
      <c r="AR209" s="24">
        <f t="shared" si="130"/>
        <v>5.9192512405053634E-3</v>
      </c>
      <c r="AS209" s="24">
        <f t="shared" si="131"/>
        <v>1.2502654003376391E-2</v>
      </c>
      <c r="AT209" s="3"/>
      <c r="AU209" s="24">
        <f t="shared" si="132"/>
        <v>-9.7273209800845639E-2</v>
      </c>
      <c r="AV209" s="24">
        <f t="shared" si="133"/>
        <v>-8.0485017100710934</v>
      </c>
      <c r="AW209" s="24">
        <f t="shared" si="134"/>
        <v>159.77207878138367</v>
      </c>
      <c r="AX209" s="24">
        <f t="shared" si="135"/>
        <v>482.13570420939152</v>
      </c>
      <c r="AY209" s="24">
        <f t="shared" si="136"/>
        <v>3.6041235959858122E-3</v>
      </c>
      <c r="AZ209" s="24">
        <f t="shared" si="137"/>
        <v>1.2502654003376391E-2</v>
      </c>
      <c r="BA209" s="24"/>
      <c r="BB209" s="24">
        <f t="shared" si="138"/>
        <v>0.24275902706283761</v>
      </c>
      <c r="BC209" s="24">
        <f t="shared" si="139"/>
        <v>-4.9469072372267711</v>
      </c>
      <c r="BD209" s="24">
        <f t="shared" si="140"/>
        <v>160.11211101824736</v>
      </c>
      <c r="BE209" s="24">
        <f t="shared" si="141"/>
        <v>485.23729868223586</v>
      </c>
      <c r="BF209" s="24">
        <f t="shared" si="142"/>
        <v>1.4835608466020134E-3</v>
      </c>
      <c r="BG209" s="25">
        <f t="shared" si="143"/>
        <v>6.150051855161702E-3</v>
      </c>
    </row>
    <row r="210" spans="1:59" x14ac:dyDescent="0.35">
      <c r="A210" s="7">
        <v>44131</v>
      </c>
      <c r="B210" s="3">
        <v>208</v>
      </c>
      <c r="C210" s="4">
        <v>164.32</v>
      </c>
      <c r="D210" s="8">
        <v>488.93</v>
      </c>
      <c r="F210" s="5"/>
      <c r="G210" s="4">
        <f t="shared" si="144"/>
        <v>161.23895496412277</v>
      </c>
      <c r="H210" s="4">
        <f t="shared" si="145"/>
        <v>505.55572206552944</v>
      </c>
      <c r="I210" s="24">
        <f t="shared" si="146"/>
        <v>1.8750274074228485E-2</v>
      </c>
      <c r="J210" s="24">
        <f t="shared" si="147"/>
        <v>3.400429931795846E-2</v>
      </c>
      <c r="K210" s="3"/>
      <c r="L210" s="4">
        <f t="shared" si="148"/>
        <v>160.29586315851049</v>
      </c>
      <c r="M210" s="4">
        <f t="shared" si="149"/>
        <v>493.43077440671311</v>
      </c>
      <c r="N210" s="24">
        <f t="shared" si="150"/>
        <v>2.4489635111304212E-2</v>
      </c>
      <c r="O210" s="24">
        <f t="shared" si="151"/>
        <v>9.2053553815742654E-3</v>
      </c>
      <c r="P210" s="3"/>
      <c r="Q210" s="4">
        <f t="shared" si="152"/>
        <v>160.1577407964738</v>
      </c>
      <c r="R210" s="4">
        <f t="shared" si="153"/>
        <v>489.01768236778508</v>
      </c>
      <c r="S210" s="24">
        <f t="shared" si="154"/>
        <v>2.5330204500524527E-2</v>
      </c>
      <c r="T210" s="24">
        <f t="shared" si="155"/>
        <v>1.7933521728075183E-4</v>
      </c>
      <c r="U210" s="3"/>
      <c r="V210" s="4">
        <f t="shared" si="156"/>
        <v>160.2741003171588</v>
      </c>
      <c r="W210" s="4">
        <f t="shared" si="157"/>
        <v>488.21659891412367</v>
      </c>
      <c r="X210" s="24">
        <f t="shared" si="158"/>
        <v>2.4622076940367547E-2</v>
      </c>
      <c r="Y210" s="25">
        <f t="shared" si="159"/>
        <v>1.4591067962210168E-3</v>
      </c>
      <c r="Z210" s="23"/>
      <c r="AA210" s="23"/>
      <c r="AB210" s="23"/>
      <c r="AC210" s="23"/>
      <c r="AD210" s="23"/>
      <c r="AF210" s="5"/>
      <c r="AG210" s="4">
        <f t="shared" si="124"/>
        <v>-0.32436425029467403</v>
      </c>
      <c r="AH210" s="4">
        <f t="shared" si="125"/>
        <v>-4.9614119093232789</v>
      </c>
      <c r="AI210" s="4">
        <f t="shared" si="120"/>
        <v>159.83337654617912</v>
      </c>
      <c r="AJ210" s="4">
        <f t="shared" si="121"/>
        <v>484.05627045846182</v>
      </c>
      <c r="AK210" s="24">
        <f t="shared" si="126"/>
        <v>2.7304183628413272E-2</v>
      </c>
      <c r="AL210" s="24">
        <f t="shared" si="127"/>
        <v>9.9681540129224686E-3</v>
      </c>
      <c r="AM210" s="3"/>
      <c r="AN210" s="4">
        <f t="shared" si="128"/>
        <v>-0.16574683444401878</v>
      </c>
      <c r="AO210" s="4">
        <f t="shared" si="129"/>
        <v>-5.2957104467136666</v>
      </c>
      <c r="AP210" s="4">
        <f t="shared" si="122"/>
        <v>159.9919939620298</v>
      </c>
      <c r="AQ210" s="4">
        <f t="shared" si="123"/>
        <v>483.72197192107143</v>
      </c>
      <c r="AR210" s="24">
        <f t="shared" si="130"/>
        <v>2.6338887767588838E-2</v>
      </c>
      <c r="AS210" s="24">
        <f t="shared" si="131"/>
        <v>1.065188897987151E-2</v>
      </c>
      <c r="AT210" s="3"/>
      <c r="AU210" s="24">
        <f t="shared" si="132"/>
        <v>0.13412399925323401</v>
      </c>
      <c r="AV210" s="24">
        <f t="shared" si="133"/>
        <v>-5.2957104467136666</v>
      </c>
      <c r="AW210" s="24">
        <f t="shared" si="134"/>
        <v>160.29186479572704</v>
      </c>
      <c r="AX210" s="24">
        <f t="shared" si="135"/>
        <v>483.72197192107143</v>
      </c>
      <c r="AY210" s="24">
        <f t="shared" si="136"/>
        <v>2.4513967893579337E-2</v>
      </c>
      <c r="AZ210" s="24">
        <f t="shared" si="137"/>
        <v>1.065188897987151E-2</v>
      </c>
      <c r="BA210" s="24"/>
      <c r="BB210" s="24">
        <f t="shared" si="138"/>
        <v>0.27926284964399722</v>
      </c>
      <c r="BC210" s="24">
        <f t="shared" si="139"/>
        <v>-1.9226002887873768</v>
      </c>
      <c r="BD210" s="24">
        <f t="shared" si="140"/>
        <v>160.4370036461178</v>
      </c>
      <c r="BE210" s="24">
        <f t="shared" si="141"/>
        <v>487.09508207899773</v>
      </c>
      <c r="BF210" s="24">
        <f t="shared" si="142"/>
        <v>2.3630698356147711E-2</v>
      </c>
      <c r="BG210" s="25">
        <f t="shared" si="143"/>
        <v>3.7529256151233766E-3</v>
      </c>
    </row>
    <row r="211" spans="1:59" x14ac:dyDescent="0.35">
      <c r="A211" s="7">
        <v>44132</v>
      </c>
      <c r="B211" s="3">
        <v>209</v>
      </c>
      <c r="C211" s="4">
        <v>158.13999999999999</v>
      </c>
      <c r="D211" s="8">
        <v>486.24</v>
      </c>
      <c r="F211" s="5"/>
      <c r="G211" s="4">
        <f t="shared" si="144"/>
        <v>161.85516397129823</v>
      </c>
      <c r="H211" s="4">
        <f t="shared" si="145"/>
        <v>502.23057765242356</v>
      </c>
      <c r="I211" s="24">
        <f t="shared" si="146"/>
        <v>2.3492879545328436E-2</v>
      </c>
      <c r="J211" s="24">
        <f t="shared" si="147"/>
        <v>3.2886183062733533E-2</v>
      </c>
      <c r="K211" s="3"/>
      <c r="L211" s="4">
        <f t="shared" si="148"/>
        <v>161.9055178951063</v>
      </c>
      <c r="M211" s="4">
        <f t="shared" si="149"/>
        <v>491.63046464402788</v>
      </c>
      <c r="N211" s="24">
        <f t="shared" si="150"/>
        <v>2.3811293127016023E-2</v>
      </c>
      <c r="O211" s="24">
        <f t="shared" si="151"/>
        <v>1.1086016461064233E-2</v>
      </c>
      <c r="P211" s="3"/>
      <c r="Q211" s="4">
        <f t="shared" si="152"/>
        <v>162.65509631858953</v>
      </c>
      <c r="R211" s="4">
        <f t="shared" si="153"/>
        <v>488.96507294711404</v>
      </c>
      <c r="S211" s="24">
        <f t="shared" si="154"/>
        <v>2.8551260393256245E-2</v>
      </c>
      <c r="T211" s="24">
        <f t="shared" si="155"/>
        <v>5.604378387450701E-3</v>
      </c>
      <c r="U211" s="3"/>
      <c r="V211" s="4">
        <f t="shared" si="156"/>
        <v>163.51082006343174</v>
      </c>
      <c r="W211" s="4">
        <f t="shared" si="157"/>
        <v>488.78731978282474</v>
      </c>
      <c r="X211" s="24">
        <f t="shared" si="158"/>
        <v>3.3962438746880937E-2</v>
      </c>
      <c r="Y211" s="25">
        <f t="shared" si="159"/>
        <v>5.2388116626043294E-3</v>
      </c>
      <c r="Z211" s="23"/>
      <c r="AA211" s="23"/>
      <c r="AB211" s="23"/>
      <c r="AC211" s="23"/>
      <c r="AD211" s="23"/>
      <c r="AF211" s="5"/>
      <c r="AG211" s="4">
        <f t="shared" si="124"/>
        <v>0.23997970418740588</v>
      </c>
      <c r="AH211" s="4">
        <f t="shared" si="125"/>
        <v>-3.9796514115928323</v>
      </c>
      <c r="AI211" s="4">
        <f t="shared" si="120"/>
        <v>162.89507602277695</v>
      </c>
      <c r="AJ211" s="4">
        <f t="shared" si="121"/>
        <v>484.9854215355212</v>
      </c>
      <c r="AK211" s="24">
        <f t="shared" si="126"/>
        <v>3.0068774647634765E-2</v>
      </c>
      <c r="AL211" s="24">
        <f t="shared" si="127"/>
        <v>2.5801630151341135E-3</v>
      </c>
      <c r="AM211" s="3"/>
      <c r="AN211" s="4">
        <f t="shared" si="128"/>
        <v>0.89949410817987896</v>
      </c>
      <c r="AO211" s="4">
        <f t="shared" si="129"/>
        <v>-3.1984700362966185</v>
      </c>
      <c r="AP211" s="4">
        <f t="shared" si="122"/>
        <v>163.55459042676941</v>
      </c>
      <c r="AQ211" s="4">
        <f t="shared" si="123"/>
        <v>485.76660291081743</v>
      </c>
      <c r="AR211" s="24">
        <f t="shared" si="130"/>
        <v>3.4239221112744543E-2</v>
      </c>
      <c r="AS211" s="24">
        <f t="shared" si="131"/>
        <v>9.7358730088553669E-4</v>
      </c>
      <c r="AT211" s="3"/>
      <c r="AU211" s="24">
        <f t="shared" si="132"/>
        <v>1.5520629129707288</v>
      </c>
      <c r="AV211" s="24">
        <f t="shared" si="133"/>
        <v>-3.1984700362966185</v>
      </c>
      <c r="AW211" s="24">
        <f t="shared" si="134"/>
        <v>164.20715923156027</v>
      </c>
      <c r="AX211" s="24">
        <f t="shared" si="135"/>
        <v>485.76660291081743</v>
      </c>
      <c r="AY211" s="24">
        <f t="shared" si="136"/>
        <v>3.8365747006198832E-2</v>
      </c>
      <c r="AZ211" s="24">
        <f t="shared" si="137"/>
        <v>9.7358730088553669E-4</v>
      </c>
      <c r="BA211" s="24"/>
      <c r="BB211" s="24">
        <f t="shared" si="138"/>
        <v>2.05373698762138</v>
      </c>
      <c r="BC211" s="24">
        <f t="shared" si="139"/>
        <v>-0.42660759429431272</v>
      </c>
      <c r="BD211" s="24">
        <f t="shared" si="140"/>
        <v>164.70883330621092</v>
      </c>
      <c r="BE211" s="24">
        <f t="shared" si="141"/>
        <v>488.53846535281974</v>
      </c>
      <c r="BF211" s="24">
        <f t="shared" si="142"/>
        <v>4.1538088441956077E-2</v>
      </c>
      <c r="BG211" s="25">
        <f t="shared" si="143"/>
        <v>4.7270182478194572E-3</v>
      </c>
    </row>
    <row r="212" spans="1:59" x14ac:dyDescent="0.35">
      <c r="A212" s="7">
        <v>44133</v>
      </c>
      <c r="B212" s="3">
        <v>210</v>
      </c>
      <c r="C212" s="4">
        <v>160.55000000000001</v>
      </c>
      <c r="D212" s="8">
        <v>504.21</v>
      </c>
      <c r="F212" s="5"/>
      <c r="G212" s="4">
        <f t="shared" si="144"/>
        <v>161.11213117703858</v>
      </c>
      <c r="H212" s="4">
        <f t="shared" si="145"/>
        <v>499.03246212193886</v>
      </c>
      <c r="I212" s="24">
        <f t="shared" si="146"/>
        <v>3.5012841920807596E-3</v>
      </c>
      <c r="J212" s="24">
        <f t="shared" si="147"/>
        <v>1.0268614026023118E-2</v>
      </c>
      <c r="K212" s="3"/>
      <c r="L212" s="4">
        <f t="shared" si="148"/>
        <v>160.39931073706379</v>
      </c>
      <c r="M212" s="4">
        <f t="shared" si="149"/>
        <v>489.47427878641668</v>
      </c>
      <c r="N212" s="24">
        <f t="shared" si="150"/>
        <v>9.3858151937854578E-4</v>
      </c>
      <c r="O212" s="24">
        <f t="shared" si="151"/>
        <v>2.9225364855086779E-2</v>
      </c>
      <c r="P212" s="3"/>
      <c r="Q212" s="4">
        <f t="shared" si="152"/>
        <v>159.9460385274358</v>
      </c>
      <c r="R212" s="4">
        <f t="shared" si="153"/>
        <v>487.33002917884562</v>
      </c>
      <c r="S212" s="24">
        <f t="shared" si="154"/>
        <v>3.7618279200511253E-3</v>
      </c>
      <c r="T212" s="24">
        <f t="shared" si="155"/>
        <v>3.3478056407358757E-2</v>
      </c>
      <c r="U212" s="3"/>
      <c r="V212" s="4">
        <f t="shared" si="156"/>
        <v>159.21416401268635</v>
      </c>
      <c r="W212" s="4">
        <f t="shared" si="157"/>
        <v>486.74946395656491</v>
      </c>
      <c r="X212" s="24">
        <f t="shared" si="158"/>
        <v>8.3203736363354572E-3</v>
      </c>
      <c r="Y212" s="25">
        <f t="shared" si="159"/>
        <v>3.4629491766198749E-2</v>
      </c>
      <c r="Z212" s="23"/>
      <c r="AA212" s="23"/>
      <c r="AB212" s="23"/>
      <c r="AC212" s="23"/>
      <c r="AD212" s="23"/>
      <c r="AF212" s="5"/>
      <c r="AG212" s="4">
        <f t="shared" si="124"/>
        <v>-0.34982779488082039</v>
      </c>
      <c r="AH212" s="4">
        <f t="shared" si="125"/>
        <v>-3.5107298829279499</v>
      </c>
      <c r="AI212" s="4">
        <f t="shared" si="120"/>
        <v>159.59621073255499</v>
      </c>
      <c r="AJ212" s="4">
        <f t="shared" si="121"/>
        <v>483.81929929591769</v>
      </c>
      <c r="AK212" s="24">
        <f t="shared" si="126"/>
        <v>5.9407615536905493E-3</v>
      </c>
      <c r="AL212" s="24">
        <f t="shared" si="127"/>
        <v>4.0440889121759374E-2</v>
      </c>
      <c r="AM212" s="3"/>
      <c r="AN212" s="4">
        <f t="shared" si="128"/>
        <v>-0.5439266515535629</v>
      </c>
      <c r="AO212" s="4">
        <f t="shared" si="129"/>
        <v>-2.5730995290853378</v>
      </c>
      <c r="AP212" s="4">
        <f t="shared" si="122"/>
        <v>159.40211187588224</v>
      </c>
      <c r="AQ212" s="4">
        <f t="shared" si="123"/>
        <v>484.75692964976031</v>
      </c>
      <c r="AR212" s="24">
        <f t="shared" si="130"/>
        <v>7.1497236008581143E-3</v>
      </c>
      <c r="AS212" s="24">
        <f t="shared" si="131"/>
        <v>3.8581286270085224E-2</v>
      </c>
      <c r="AT212" s="3"/>
      <c r="AU212" s="24">
        <f t="shared" si="132"/>
        <v>-1.0046095095039433</v>
      </c>
      <c r="AV212" s="24">
        <f t="shared" si="133"/>
        <v>-2.5730995290853378</v>
      </c>
      <c r="AW212" s="24">
        <f t="shared" si="134"/>
        <v>158.94142901793185</v>
      </c>
      <c r="AX212" s="24">
        <f t="shared" si="135"/>
        <v>484.75692964976031</v>
      </c>
      <c r="AY212" s="24">
        <f t="shared" si="136"/>
        <v>1.0019127885818489E-2</v>
      </c>
      <c r="AZ212" s="24">
        <f t="shared" si="137"/>
        <v>3.8581286270085224E-2</v>
      </c>
      <c r="BA212" s="24"/>
      <c r="BB212" s="24">
        <f t="shared" si="138"/>
        <v>-1.7564988353987045</v>
      </c>
      <c r="BC212" s="24">
        <f t="shared" si="139"/>
        <v>-1.3933565334735964</v>
      </c>
      <c r="BD212" s="24">
        <f t="shared" si="140"/>
        <v>158.1895396920371</v>
      </c>
      <c r="BE212" s="24">
        <f t="shared" si="141"/>
        <v>485.93667264537203</v>
      </c>
      <c r="BF212" s="24">
        <f t="shared" si="142"/>
        <v>1.4702337639133665E-2</v>
      </c>
      <c r="BG212" s="25">
        <f t="shared" si="143"/>
        <v>3.6241501268574505E-2</v>
      </c>
    </row>
    <row r="213" spans="1:59" x14ac:dyDescent="0.35">
      <c r="A213" s="7">
        <v>44134</v>
      </c>
      <c r="B213" s="3">
        <v>211</v>
      </c>
      <c r="C213" s="4">
        <v>151.81</v>
      </c>
      <c r="D213" s="8">
        <v>475.74</v>
      </c>
      <c r="F213" s="5"/>
      <c r="G213" s="4">
        <f t="shared" si="144"/>
        <v>160.99970494163088</v>
      </c>
      <c r="H213" s="4">
        <f t="shared" si="145"/>
        <v>500.06796969755112</v>
      </c>
      <c r="I213" s="24">
        <f t="shared" si="146"/>
        <v>6.0534252958506549E-2</v>
      </c>
      <c r="J213" s="24">
        <f t="shared" si="147"/>
        <v>5.1137112072878278E-2</v>
      </c>
      <c r="K213" s="3"/>
      <c r="L213" s="4">
        <f t="shared" si="148"/>
        <v>160.45958644223828</v>
      </c>
      <c r="M213" s="4">
        <f t="shared" si="149"/>
        <v>495.36856727185</v>
      </c>
      <c r="N213" s="24">
        <f t="shared" si="150"/>
        <v>5.6976394455162858E-2</v>
      </c>
      <c r="O213" s="24">
        <f t="shared" si="151"/>
        <v>4.1259022305986437E-2</v>
      </c>
      <c r="P213" s="3"/>
      <c r="Q213" s="4">
        <f t="shared" si="152"/>
        <v>160.30841541097431</v>
      </c>
      <c r="R213" s="4">
        <f t="shared" si="153"/>
        <v>497.4580116715382</v>
      </c>
      <c r="S213" s="24">
        <f t="shared" si="154"/>
        <v>5.5980603458100936E-2</v>
      </c>
      <c r="T213" s="24">
        <f t="shared" si="155"/>
        <v>4.5651010366036478E-2</v>
      </c>
      <c r="U213" s="3"/>
      <c r="V213" s="4">
        <f t="shared" si="156"/>
        <v>160.28283280253729</v>
      </c>
      <c r="W213" s="4">
        <f t="shared" si="157"/>
        <v>500.71789279131292</v>
      </c>
      <c r="X213" s="24">
        <f t="shared" si="158"/>
        <v>5.5812086177045535E-2</v>
      </c>
      <c r="Y213" s="25">
        <f t="shared" si="159"/>
        <v>5.2503242929568483E-2</v>
      </c>
      <c r="Z213" s="23"/>
      <c r="AA213" s="23"/>
      <c r="AB213" s="23"/>
      <c r="AC213" s="23"/>
      <c r="AD213" s="23"/>
      <c r="AF213" s="5"/>
      <c r="AG213" s="4">
        <f t="shared" si="124"/>
        <v>-0.20738685919695588</v>
      </c>
      <c r="AH213" s="4">
        <f t="shared" si="125"/>
        <v>-0.78298740780384346</v>
      </c>
      <c r="AI213" s="4">
        <f t="shared" si="120"/>
        <v>160.10102855177735</v>
      </c>
      <c r="AJ213" s="4">
        <f t="shared" si="121"/>
        <v>496.67502426373437</v>
      </c>
      <c r="AK213" s="24">
        <f t="shared" si="126"/>
        <v>5.4614508607979347E-2</v>
      </c>
      <c r="AL213" s="24">
        <f t="shared" si="127"/>
        <v>4.4005179853984028E-2</v>
      </c>
      <c r="AM213" s="3"/>
      <c r="AN213" s="4">
        <f t="shared" si="128"/>
        <v>-0.18140523751673687</v>
      </c>
      <c r="AO213" s="4">
        <f t="shared" si="129"/>
        <v>2.5073332796258301</v>
      </c>
      <c r="AP213" s="4">
        <f t="shared" si="122"/>
        <v>160.12701017345756</v>
      </c>
      <c r="AQ213" s="4">
        <f t="shared" si="123"/>
        <v>499.96534495116401</v>
      </c>
      <c r="AR213" s="24">
        <f t="shared" si="130"/>
        <v>5.4785654261626779E-2</v>
      </c>
      <c r="AS213" s="24">
        <f t="shared" si="131"/>
        <v>5.092139603809645E-2</v>
      </c>
      <c r="AT213" s="3"/>
      <c r="AU213" s="24">
        <f t="shared" si="132"/>
        <v>-0.18441767367847606</v>
      </c>
      <c r="AV213" s="24">
        <f t="shared" si="133"/>
        <v>2.5073332796258301</v>
      </c>
      <c r="AW213" s="24">
        <f t="shared" si="134"/>
        <v>160.12399773729584</v>
      </c>
      <c r="AX213" s="24">
        <f t="shared" si="135"/>
        <v>499.96534495116401</v>
      </c>
      <c r="AY213" s="24">
        <f t="shared" si="136"/>
        <v>5.4765810798338949E-2</v>
      </c>
      <c r="AZ213" s="24">
        <f t="shared" si="137"/>
        <v>5.092139603809645E-2</v>
      </c>
      <c r="BA213" s="24"/>
      <c r="BB213" s="24">
        <f t="shared" si="138"/>
        <v>-6.1398260248939074E-2</v>
      </c>
      <c r="BC213" s="24">
        <f t="shared" si="139"/>
        <v>7.8237146874593462</v>
      </c>
      <c r="BD213" s="24">
        <f t="shared" si="140"/>
        <v>160.24701715072536</v>
      </c>
      <c r="BE213" s="24">
        <f t="shared" si="141"/>
        <v>505.28172635899756</v>
      </c>
      <c r="BF213" s="24">
        <f t="shared" si="142"/>
        <v>5.557616198356731E-2</v>
      </c>
      <c r="BG213" s="25">
        <f t="shared" si="143"/>
        <v>6.209636851851337E-2</v>
      </c>
    </row>
    <row r="214" spans="1:59" x14ac:dyDescent="0.35">
      <c r="A214" s="7">
        <v>44137</v>
      </c>
      <c r="B214" s="3">
        <v>212</v>
      </c>
      <c r="C214" s="4">
        <v>150.22</v>
      </c>
      <c r="D214" s="8">
        <v>484.12</v>
      </c>
      <c r="F214" s="5"/>
      <c r="G214" s="4">
        <f t="shared" si="144"/>
        <v>159.1617639533047</v>
      </c>
      <c r="H214" s="4">
        <f t="shared" si="145"/>
        <v>495.20237575804094</v>
      </c>
      <c r="I214" s="24">
        <f t="shared" si="146"/>
        <v>5.9524457151542413E-2</v>
      </c>
      <c r="J214" s="24">
        <f t="shared" si="147"/>
        <v>2.2891794922830992E-2</v>
      </c>
      <c r="K214" s="3"/>
      <c r="L214" s="4">
        <f t="shared" si="148"/>
        <v>156.99975186534297</v>
      </c>
      <c r="M214" s="4">
        <f t="shared" si="149"/>
        <v>487.51714036311</v>
      </c>
      <c r="N214" s="24">
        <f t="shared" si="150"/>
        <v>4.5132151946098875E-2</v>
      </c>
      <c r="O214" s="24">
        <f t="shared" si="151"/>
        <v>7.0171452596670195E-3</v>
      </c>
      <c r="P214" s="3"/>
      <c r="Q214" s="4">
        <f t="shared" si="152"/>
        <v>155.20936616438973</v>
      </c>
      <c r="R214" s="4">
        <f t="shared" si="153"/>
        <v>484.42720466861533</v>
      </c>
      <c r="S214" s="24">
        <f t="shared" si="154"/>
        <v>3.3213727628742751E-2</v>
      </c>
      <c r="T214" s="24">
        <f t="shared" si="155"/>
        <v>6.3456306001678743E-4</v>
      </c>
      <c r="U214" s="3"/>
      <c r="V214" s="4">
        <f t="shared" si="156"/>
        <v>153.50456656050744</v>
      </c>
      <c r="W214" s="4">
        <f t="shared" si="157"/>
        <v>480.7355785582626</v>
      </c>
      <c r="X214" s="24">
        <f t="shared" si="158"/>
        <v>2.1865041675592084E-2</v>
      </c>
      <c r="Y214" s="25">
        <f t="shared" si="159"/>
        <v>6.990873010281339E-3</v>
      </c>
      <c r="Z214" s="23"/>
      <c r="AA214" s="23"/>
      <c r="AB214" s="23"/>
      <c r="AC214" s="23"/>
      <c r="AD214" s="23"/>
      <c r="AF214" s="5"/>
      <c r="AG214" s="4">
        <f t="shared" si="124"/>
        <v>-1.1857193366744787</v>
      </c>
      <c r="AH214" s="4">
        <f t="shared" si="125"/>
        <v>-3.2325513268276489</v>
      </c>
      <c r="AI214" s="4">
        <f t="shared" si="120"/>
        <v>154.02364682771525</v>
      </c>
      <c r="AJ214" s="4">
        <f t="shared" si="121"/>
        <v>481.19465334178767</v>
      </c>
      <c r="AK214" s="24">
        <f t="shared" si="126"/>
        <v>2.5320508771902908E-2</v>
      </c>
      <c r="AL214" s="24">
        <f t="shared" si="127"/>
        <v>6.0426064988274263E-3</v>
      </c>
      <c r="AM214" s="3"/>
      <c r="AN214" s="4">
        <f t="shared" si="128"/>
        <v>-2.1484628411438704</v>
      </c>
      <c r="AO214" s="4">
        <f t="shared" si="129"/>
        <v>-3.70792283339365</v>
      </c>
      <c r="AP214" s="4">
        <f t="shared" si="122"/>
        <v>153.06090332324587</v>
      </c>
      <c r="AQ214" s="4">
        <f t="shared" si="123"/>
        <v>480.71928183522169</v>
      </c>
      <c r="AR214" s="24">
        <f t="shared" si="130"/>
        <v>1.8911618447915512E-2</v>
      </c>
      <c r="AS214" s="24">
        <f t="shared" si="131"/>
        <v>7.0245355795635614E-3</v>
      </c>
      <c r="AT214" s="3"/>
      <c r="AU214" s="24">
        <f t="shared" si="132"/>
        <v>-3.1331966174221328</v>
      </c>
      <c r="AV214" s="24">
        <f t="shared" si="133"/>
        <v>-3.70792283339365</v>
      </c>
      <c r="AW214" s="24">
        <f t="shared" si="134"/>
        <v>152.07616954696761</v>
      </c>
      <c r="AX214" s="24">
        <f t="shared" si="135"/>
        <v>480.71928183522169</v>
      </c>
      <c r="AY214" s="24">
        <f t="shared" si="136"/>
        <v>1.235634101296503E-2</v>
      </c>
      <c r="AZ214" s="24">
        <f t="shared" si="137"/>
        <v>7.0245355795635614E-3</v>
      </c>
      <c r="BA214" s="24"/>
      <c r="BB214" s="24">
        <f t="shared" si="138"/>
        <v>-4.0915190493174443</v>
      </c>
      <c r="BC214" s="24">
        <f t="shared" si="139"/>
        <v>-8.8599026648464267</v>
      </c>
      <c r="BD214" s="24">
        <f t="shared" si="140"/>
        <v>151.11784711507229</v>
      </c>
      <c r="BE214" s="24">
        <f t="shared" si="141"/>
        <v>475.56730200376893</v>
      </c>
      <c r="BF214" s="24">
        <f t="shared" si="142"/>
        <v>5.976881341181569E-3</v>
      </c>
      <c r="BG214" s="25">
        <f t="shared" si="143"/>
        <v>1.766648350869841E-2</v>
      </c>
    </row>
    <row r="215" spans="1:59" x14ac:dyDescent="0.35">
      <c r="A215" s="7">
        <v>44138</v>
      </c>
      <c r="B215" s="3">
        <v>213</v>
      </c>
      <c r="C215" s="4">
        <v>152.41999999999999</v>
      </c>
      <c r="D215" s="8">
        <v>487.22</v>
      </c>
      <c r="F215" s="5"/>
      <c r="G215" s="4">
        <f t="shared" si="144"/>
        <v>157.37341116264378</v>
      </c>
      <c r="H215" s="4">
        <f t="shared" si="145"/>
        <v>492.98590060643278</v>
      </c>
      <c r="I215" s="24">
        <f t="shared" si="146"/>
        <v>3.2498433031385575E-2</v>
      </c>
      <c r="J215" s="24">
        <f t="shared" si="147"/>
        <v>1.1834285551563465E-2</v>
      </c>
      <c r="K215" s="3"/>
      <c r="L215" s="4">
        <f t="shared" si="148"/>
        <v>154.28785111920578</v>
      </c>
      <c r="M215" s="4">
        <f t="shared" si="149"/>
        <v>486.15828421786603</v>
      </c>
      <c r="N215" s="24">
        <f t="shared" si="150"/>
        <v>1.2254632720153494E-2</v>
      </c>
      <c r="O215" s="24">
        <f t="shared" si="151"/>
        <v>2.1791301304010537E-3</v>
      </c>
      <c r="P215" s="3"/>
      <c r="Q215" s="4">
        <f t="shared" si="152"/>
        <v>152.2157464657559</v>
      </c>
      <c r="R215" s="4">
        <f t="shared" si="153"/>
        <v>484.24288186744616</v>
      </c>
      <c r="S215" s="24">
        <f t="shared" si="154"/>
        <v>1.3400704254303147E-3</v>
      </c>
      <c r="T215" s="24">
        <f t="shared" si="155"/>
        <v>6.1104185635931793E-3</v>
      </c>
      <c r="U215" s="3"/>
      <c r="V215" s="4">
        <f t="shared" si="156"/>
        <v>150.87691331210149</v>
      </c>
      <c r="W215" s="4">
        <f t="shared" si="157"/>
        <v>483.44311571165258</v>
      </c>
      <c r="X215" s="24">
        <f t="shared" si="158"/>
        <v>1.0123912136848802E-2</v>
      </c>
      <c r="Y215" s="25">
        <f t="shared" si="159"/>
        <v>7.7519073279985343E-3</v>
      </c>
      <c r="Z215" s="23"/>
      <c r="AA215" s="23"/>
      <c r="AB215" s="23"/>
      <c r="AC215" s="23"/>
      <c r="AD215" s="23"/>
      <c r="AF215" s="5"/>
      <c r="AG215" s="4">
        <f t="shared" si="124"/>
        <v>-1.5472994090663503</v>
      </c>
      <c r="AH215" s="4">
        <f t="shared" si="125"/>
        <v>-2.6229056216959541</v>
      </c>
      <c r="AI215" s="4">
        <f t="shared" si="120"/>
        <v>150.66844705668956</v>
      </c>
      <c r="AJ215" s="4">
        <f t="shared" si="121"/>
        <v>481.61997624575019</v>
      </c>
      <c r="AK215" s="24">
        <f t="shared" si="126"/>
        <v>1.1491621462474932E-2</v>
      </c>
      <c r="AL215" s="24">
        <f t="shared" si="127"/>
        <v>1.1493829798140126E-2</v>
      </c>
      <c r="AM215" s="3"/>
      <c r="AN215" s="4">
        <f t="shared" si="128"/>
        <v>-2.4865255841398568</v>
      </c>
      <c r="AO215" s="4">
        <f t="shared" si="129"/>
        <v>-2.2984828205038594</v>
      </c>
      <c r="AP215" s="4">
        <f t="shared" si="122"/>
        <v>149.72922088161604</v>
      </c>
      <c r="AQ215" s="4">
        <f t="shared" si="123"/>
        <v>481.94439904694229</v>
      </c>
      <c r="AR215" s="24">
        <f t="shared" si="130"/>
        <v>1.7653714200130847E-2</v>
      </c>
      <c r="AS215" s="24">
        <f t="shared" si="131"/>
        <v>1.0827964683423777E-2</v>
      </c>
      <c r="AT215" s="3"/>
      <c r="AU215" s="24">
        <f t="shared" si="132"/>
        <v>-3.049450466149155</v>
      </c>
      <c r="AV215" s="24">
        <f t="shared" si="133"/>
        <v>-2.2984828205038594</v>
      </c>
      <c r="AW215" s="24">
        <f t="shared" si="134"/>
        <v>149.16629599960675</v>
      </c>
      <c r="AX215" s="24">
        <f t="shared" si="135"/>
        <v>481.94439904694229</v>
      </c>
      <c r="AY215" s="24">
        <f t="shared" si="136"/>
        <v>2.1346962343480134E-2</v>
      </c>
      <c r="AZ215" s="24">
        <f t="shared" si="137"/>
        <v>1.0827964683423777E-2</v>
      </c>
      <c r="BA215" s="24"/>
      <c r="BB215" s="24">
        <f t="shared" si="138"/>
        <v>-3.2131995687705572</v>
      </c>
      <c r="BC215" s="24">
        <f t="shared" si="139"/>
        <v>-1.9194387739046239</v>
      </c>
      <c r="BD215" s="24">
        <f t="shared" si="140"/>
        <v>149.00254689698534</v>
      </c>
      <c r="BE215" s="24">
        <f t="shared" si="141"/>
        <v>482.32344309354153</v>
      </c>
      <c r="BF215" s="24">
        <f t="shared" si="142"/>
        <v>2.242129053283461E-2</v>
      </c>
      <c r="BG215" s="25">
        <f t="shared" si="143"/>
        <v>1.0049991598166125E-2</v>
      </c>
    </row>
    <row r="216" spans="1:59" x14ac:dyDescent="0.35">
      <c r="A216" s="7">
        <v>44139</v>
      </c>
      <c r="B216" s="3">
        <v>214</v>
      </c>
      <c r="C216" s="4">
        <v>162.06</v>
      </c>
      <c r="D216" s="8">
        <v>496.95</v>
      </c>
      <c r="F216" s="5"/>
      <c r="G216" s="4">
        <f t="shared" si="144"/>
        <v>156.38272893011504</v>
      </c>
      <c r="H216" s="4">
        <f t="shared" si="145"/>
        <v>491.83272048514624</v>
      </c>
      <c r="I216" s="24">
        <f t="shared" si="146"/>
        <v>3.5031908366561559E-2</v>
      </c>
      <c r="J216" s="24">
        <f t="shared" si="147"/>
        <v>1.0297373005038231E-2</v>
      </c>
      <c r="K216" s="3"/>
      <c r="L216" s="4">
        <f t="shared" si="148"/>
        <v>153.54071067152347</v>
      </c>
      <c r="M216" s="4">
        <f t="shared" si="149"/>
        <v>486.58297053071965</v>
      </c>
      <c r="N216" s="24">
        <f t="shared" si="150"/>
        <v>5.2568735829177662E-2</v>
      </c>
      <c r="O216" s="24">
        <f t="shared" si="151"/>
        <v>2.0861312947540678E-2</v>
      </c>
      <c r="P216" s="3"/>
      <c r="Q216" s="4">
        <f t="shared" si="152"/>
        <v>152.33829858630236</v>
      </c>
      <c r="R216" s="4">
        <f t="shared" si="153"/>
        <v>486.02915274697847</v>
      </c>
      <c r="S216" s="24">
        <f t="shared" si="154"/>
        <v>5.9988284670477877E-2</v>
      </c>
      <c r="T216" s="24">
        <f t="shared" si="155"/>
        <v>2.1975746560059402E-2</v>
      </c>
      <c r="U216" s="3"/>
      <c r="V216" s="4">
        <f t="shared" si="156"/>
        <v>152.11138266242028</v>
      </c>
      <c r="W216" s="4">
        <f t="shared" si="157"/>
        <v>486.46462314233054</v>
      </c>
      <c r="X216" s="24">
        <f t="shared" si="158"/>
        <v>6.1388481658519803E-2</v>
      </c>
      <c r="Y216" s="25">
        <f t="shared" si="159"/>
        <v>2.1099460423924844E-2</v>
      </c>
      <c r="Z216" s="23"/>
      <c r="AA216" s="23"/>
      <c r="AB216" s="23"/>
      <c r="AC216" s="23"/>
      <c r="AD216" s="23"/>
      <c r="AF216" s="5"/>
      <c r="AG216" s="4">
        <f t="shared" si="124"/>
        <v>-1.2133291031437887</v>
      </c>
      <c r="AH216" s="4">
        <f t="shared" si="125"/>
        <v>-1.7410703214503012</v>
      </c>
      <c r="AI216" s="4">
        <f t="shared" si="120"/>
        <v>151.12496948315857</v>
      </c>
      <c r="AJ216" s="4">
        <f t="shared" si="121"/>
        <v>484.28808242552816</v>
      </c>
      <c r="AK216" s="24">
        <f t="shared" si="126"/>
        <v>6.7475197561652697E-2</v>
      </c>
      <c r="AL216" s="24">
        <f t="shared" si="127"/>
        <v>2.547925862656571E-2</v>
      </c>
      <c r="AM216" s="3"/>
      <c r="AN216" s="4">
        <f t="shared" si="128"/>
        <v>-1.4428945022653306</v>
      </c>
      <c r="AO216" s="4">
        <f t="shared" si="129"/>
        <v>-0.66458134048939166</v>
      </c>
      <c r="AP216" s="4">
        <f t="shared" si="122"/>
        <v>150.89540408403704</v>
      </c>
      <c r="AQ216" s="4">
        <f t="shared" si="123"/>
        <v>485.36457140648906</v>
      </c>
      <c r="AR216" s="24">
        <f t="shared" si="130"/>
        <v>6.8891743280038026E-2</v>
      </c>
      <c r="AS216" s="24">
        <f t="shared" si="131"/>
        <v>2.3313066895081853E-2</v>
      </c>
      <c r="AT216" s="3"/>
      <c r="AU216" s="24">
        <f t="shared" si="132"/>
        <v>-1.1462489141317866</v>
      </c>
      <c r="AV216" s="24">
        <f t="shared" si="133"/>
        <v>-0.66458134048939166</v>
      </c>
      <c r="AW216" s="24">
        <f t="shared" si="134"/>
        <v>151.19204967217058</v>
      </c>
      <c r="AX216" s="24">
        <f t="shared" si="135"/>
        <v>485.36457140648906</v>
      </c>
      <c r="AY216" s="24">
        <f t="shared" si="136"/>
        <v>6.7061275625258668E-2</v>
      </c>
      <c r="AZ216" s="24">
        <f t="shared" si="137"/>
        <v>2.3313066895081853E-2</v>
      </c>
      <c r="BA216" s="24"/>
      <c r="BB216" s="24">
        <f t="shared" si="138"/>
        <v>-0.54459821731694424</v>
      </c>
      <c r="BC216" s="24">
        <f t="shared" si="139"/>
        <v>1.0451289488449234</v>
      </c>
      <c r="BD216" s="24">
        <f t="shared" si="140"/>
        <v>151.79370036898541</v>
      </c>
      <c r="BE216" s="24">
        <f t="shared" si="141"/>
        <v>487.0742816958234</v>
      </c>
      <c r="BF216" s="24">
        <f t="shared" si="142"/>
        <v>6.3348757441778286E-2</v>
      </c>
      <c r="BG216" s="25">
        <f t="shared" si="143"/>
        <v>1.9872659833336526E-2</v>
      </c>
    </row>
    <row r="217" spans="1:59" x14ac:dyDescent="0.35">
      <c r="A217" s="7">
        <v>44140</v>
      </c>
      <c r="B217" s="3">
        <v>215</v>
      </c>
      <c r="C217" s="4">
        <v>166.1</v>
      </c>
      <c r="D217" s="8">
        <v>513.76</v>
      </c>
      <c r="F217" s="5"/>
      <c r="G217" s="4">
        <f t="shared" si="144"/>
        <v>157.51818314409203</v>
      </c>
      <c r="H217" s="4">
        <f t="shared" si="145"/>
        <v>492.85617638811698</v>
      </c>
      <c r="I217" s="24">
        <f t="shared" si="146"/>
        <v>5.1666567464828173E-2</v>
      </c>
      <c r="J217" s="24">
        <f t="shared" si="147"/>
        <v>4.0687915781460242E-2</v>
      </c>
      <c r="K217" s="3"/>
      <c r="L217" s="4">
        <f t="shared" si="148"/>
        <v>156.94842640291409</v>
      </c>
      <c r="M217" s="4">
        <f t="shared" si="149"/>
        <v>490.72978231843183</v>
      </c>
      <c r="N217" s="24">
        <f t="shared" si="150"/>
        <v>5.509677060256412E-2</v>
      </c>
      <c r="O217" s="24">
        <f t="shared" si="151"/>
        <v>4.4826801778200254E-2</v>
      </c>
      <c r="P217" s="3"/>
      <c r="Q217" s="4">
        <f t="shared" si="152"/>
        <v>158.17131943452097</v>
      </c>
      <c r="R217" s="4">
        <f t="shared" si="153"/>
        <v>492.58166109879136</v>
      </c>
      <c r="S217" s="24">
        <f t="shared" si="154"/>
        <v>4.7734380285846041E-2</v>
      </c>
      <c r="T217" s="24">
        <f t="shared" si="155"/>
        <v>4.1222241710543117E-2</v>
      </c>
      <c r="U217" s="3"/>
      <c r="V217" s="4">
        <f t="shared" si="156"/>
        <v>160.07027653248406</v>
      </c>
      <c r="W217" s="4">
        <f t="shared" si="157"/>
        <v>494.8529246284661</v>
      </c>
      <c r="X217" s="24">
        <f t="shared" si="158"/>
        <v>3.6301766812257288E-2</v>
      </c>
      <c r="Y217" s="25">
        <f t="shared" si="159"/>
        <v>3.6801376852098049E-2</v>
      </c>
      <c r="Z217" s="23"/>
      <c r="AA217" s="23"/>
      <c r="AB217" s="23"/>
      <c r="AC217" s="23"/>
      <c r="AD217" s="23"/>
      <c r="AF217" s="5"/>
      <c r="AG217" s="4">
        <f t="shared" si="124"/>
        <v>0.19594088712869095</v>
      </c>
      <c r="AH217" s="4">
        <f t="shared" si="125"/>
        <v>-8.2354586797662943E-2</v>
      </c>
      <c r="AI217" s="4">
        <f t="shared" si="120"/>
        <v>158.36726032164967</v>
      </c>
      <c r="AJ217" s="4">
        <f t="shared" si="121"/>
        <v>492.49930651199372</v>
      </c>
      <c r="AK217" s="24">
        <f t="shared" si="126"/>
        <v>4.6554724132151282E-2</v>
      </c>
      <c r="AL217" s="24">
        <f t="shared" si="127"/>
        <v>4.1382539489267886E-2</v>
      </c>
      <c r="AM217" s="3"/>
      <c r="AN217" s="4">
        <f t="shared" si="128"/>
        <v>1.4674716379282455</v>
      </c>
      <c r="AO217" s="4">
        <f t="shared" si="129"/>
        <v>2.2222545364315209</v>
      </c>
      <c r="AP217" s="4">
        <f t="shared" si="122"/>
        <v>159.63879107244921</v>
      </c>
      <c r="AQ217" s="4">
        <f t="shared" si="123"/>
        <v>494.80391563522289</v>
      </c>
      <c r="AR217" s="24">
        <f t="shared" si="130"/>
        <v>3.8899511905784383E-2</v>
      </c>
      <c r="AS217" s="24">
        <f t="shared" si="131"/>
        <v>3.6896769629354363E-2</v>
      </c>
      <c r="AT217" s="3"/>
      <c r="AU217" s="24">
        <f t="shared" si="132"/>
        <v>3.0413129432784509</v>
      </c>
      <c r="AV217" s="24">
        <f t="shared" si="133"/>
        <v>2.2222545364315209</v>
      </c>
      <c r="AW217" s="24">
        <f t="shared" si="134"/>
        <v>161.21263237779942</v>
      </c>
      <c r="AX217" s="24">
        <f t="shared" si="135"/>
        <v>494.80391563522289</v>
      </c>
      <c r="AY217" s="24">
        <f t="shared" si="136"/>
        <v>2.9424248177005247E-2</v>
      </c>
      <c r="AZ217" s="24">
        <f t="shared" si="137"/>
        <v>3.6896769629354363E-2</v>
      </c>
      <c r="BA217" s="24"/>
      <c r="BB217" s="24">
        <f t="shared" si="138"/>
        <v>4.5574970351114992</v>
      </c>
      <c r="BC217" s="24">
        <f t="shared" si="139"/>
        <v>5.451032471219297</v>
      </c>
      <c r="BD217" s="24">
        <f t="shared" si="140"/>
        <v>162.72881646963248</v>
      </c>
      <c r="BE217" s="24">
        <f t="shared" si="141"/>
        <v>498.03269357001068</v>
      </c>
      <c r="BF217" s="24">
        <f t="shared" si="142"/>
        <v>2.0296107949232495E-2</v>
      </c>
      <c r="BG217" s="25">
        <f t="shared" si="143"/>
        <v>3.0612166050275055E-2</v>
      </c>
    </row>
    <row r="218" spans="1:59" x14ac:dyDescent="0.35">
      <c r="A218" s="7">
        <v>44141</v>
      </c>
      <c r="B218" s="3">
        <v>216</v>
      </c>
      <c r="C218" s="4">
        <v>165.57</v>
      </c>
      <c r="D218" s="8">
        <v>514.73</v>
      </c>
      <c r="F218" s="5"/>
      <c r="G218" s="4">
        <f t="shared" si="144"/>
        <v>159.23454651527362</v>
      </c>
      <c r="H218" s="4">
        <f t="shared" si="145"/>
        <v>497.03694111049361</v>
      </c>
      <c r="I218" s="24">
        <f t="shared" si="146"/>
        <v>3.8264501327090493E-2</v>
      </c>
      <c r="J218" s="24">
        <f t="shared" si="147"/>
        <v>3.4373475199631659E-2</v>
      </c>
      <c r="K218" s="3"/>
      <c r="L218" s="4">
        <f t="shared" si="148"/>
        <v>160.60905584174844</v>
      </c>
      <c r="M218" s="4">
        <f t="shared" si="149"/>
        <v>499.94186939105913</v>
      </c>
      <c r="N218" s="24">
        <f t="shared" si="150"/>
        <v>2.9962820307130218E-2</v>
      </c>
      <c r="O218" s="24">
        <f t="shared" si="151"/>
        <v>2.8729878983041378E-2</v>
      </c>
      <c r="P218" s="3"/>
      <c r="Q218" s="4">
        <f t="shared" si="152"/>
        <v>162.92852777380838</v>
      </c>
      <c r="R218" s="4">
        <f t="shared" si="153"/>
        <v>505.28866443951654</v>
      </c>
      <c r="S218" s="24">
        <f t="shared" si="154"/>
        <v>1.5953809423154011E-2</v>
      </c>
      <c r="T218" s="24">
        <f t="shared" si="155"/>
        <v>1.834230676370812E-2</v>
      </c>
      <c r="U218" s="3"/>
      <c r="V218" s="4">
        <f t="shared" si="156"/>
        <v>164.8940553064968</v>
      </c>
      <c r="W218" s="4">
        <f t="shared" si="157"/>
        <v>509.97858492569321</v>
      </c>
      <c r="X218" s="24">
        <f t="shared" si="158"/>
        <v>4.0825312164232495E-3</v>
      </c>
      <c r="Y218" s="25">
        <f t="shared" si="159"/>
        <v>9.2308881827498027E-3</v>
      </c>
      <c r="Z218" s="23"/>
      <c r="AA218" s="23"/>
      <c r="AB218" s="23"/>
      <c r="AC218" s="23"/>
      <c r="AD218" s="23"/>
      <c r="AF218" s="5"/>
      <c r="AG218" s="4">
        <f t="shared" si="124"/>
        <v>1.1081943775604362</v>
      </c>
      <c r="AH218" s="4">
        <f t="shared" si="125"/>
        <v>2.4755169987069059</v>
      </c>
      <c r="AI218" s="4">
        <f t="shared" si="120"/>
        <v>164.03672215136882</v>
      </c>
      <c r="AJ218" s="4">
        <f t="shared" si="121"/>
        <v>507.76418143822343</v>
      </c>
      <c r="AK218" s="24">
        <f t="shared" si="126"/>
        <v>9.2606018519730167E-3</v>
      </c>
      <c r="AL218" s="24">
        <f t="shared" si="127"/>
        <v>1.3532956232931026E-2</v>
      </c>
      <c r="AM218" s="3"/>
      <c r="AN218" s="4">
        <f t="shared" si="128"/>
        <v>2.7833663184719137</v>
      </c>
      <c r="AO218" s="4">
        <f t="shared" si="129"/>
        <v>6.4161540581489849</v>
      </c>
      <c r="AP218" s="4">
        <f t="shared" si="122"/>
        <v>165.71189409228029</v>
      </c>
      <c r="AQ218" s="4">
        <f t="shared" si="123"/>
        <v>511.70481849766554</v>
      </c>
      <c r="AR218" s="24">
        <f t="shared" si="130"/>
        <v>8.5700363761729811E-4</v>
      </c>
      <c r="AS218" s="24">
        <f t="shared" si="131"/>
        <v>5.8772201005079872E-3</v>
      </c>
      <c r="AT218" s="3"/>
      <c r="AU218" s="24">
        <f t="shared" si="132"/>
        <v>4.0708501808838307</v>
      </c>
      <c r="AV218" s="24">
        <f t="shared" si="133"/>
        <v>6.4161540581489849</v>
      </c>
      <c r="AW218" s="24">
        <f t="shared" si="134"/>
        <v>166.99937795469222</v>
      </c>
      <c r="AX218" s="24">
        <f t="shared" si="135"/>
        <v>511.70481849766554</v>
      </c>
      <c r="AY218" s="24">
        <f t="shared" si="136"/>
        <v>8.6330733508016427E-3</v>
      </c>
      <c r="AZ218" s="24">
        <f t="shared" si="137"/>
        <v>5.8772201005079872E-3</v>
      </c>
      <c r="BA218" s="24"/>
      <c r="BB218" s="24">
        <f t="shared" si="138"/>
        <v>4.7172660784522327</v>
      </c>
      <c r="BC218" s="24">
        <f t="shared" si="139"/>
        <v>11.255809166824003</v>
      </c>
      <c r="BD218" s="24">
        <f t="shared" si="140"/>
        <v>167.64579385226062</v>
      </c>
      <c r="BE218" s="24">
        <f t="shared" si="141"/>
        <v>516.54447360634049</v>
      </c>
      <c r="BF218" s="24">
        <f t="shared" si="142"/>
        <v>1.2537258273000127E-2</v>
      </c>
      <c r="BG218" s="25">
        <f t="shared" si="143"/>
        <v>3.5250978305917096E-3</v>
      </c>
    </row>
    <row r="219" spans="1:59" x14ac:dyDescent="0.35">
      <c r="A219" s="7">
        <v>44144</v>
      </c>
      <c r="B219" s="3">
        <v>217</v>
      </c>
      <c r="C219" s="4">
        <v>157.19</v>
      </c>
      <c r="D219" s="8">
        <v>470.5</v>
      </c>
      <c r="F219" s="5"/>
      <c r="G219" s="4">
        <f t="shared" si="144"/>
        <v>160.5016372122189</v>
      </c>
      <c r="H219" s="4">
        <f t="shared" si="145"/>
        <v>500.57555288839495</v>
      </c>
      <c r="I219" s="24">
        <f t="shared" si="146"/>
        <v>2.1067734666447596E-2</v>
      </c>
      <c r="J219" s="24">
        <f t="shared" si="147"/>
        <v>6.3922535363219873E-2</v>
      </c>
      <c r="K219" s="3"/>
      <c r="L219" s="4">
        <f t="shared" si="148"/>
        <v>162.59343350504906</v>
      </c>
      <c r="M219" s="4">
        <f t="shared" si="149"/>
        <v>505.85712163463552</v>
      </c>
      <c r="N219" s="24">
        <f t="shared" si="150"/>
        <v>3.4375173389204566E-2</v>
      </c>
      <c r="O219" s="24">
        <f t="shared" si="151"/>
        <v>7.5147973718672725E-2</v>
      </c>
      <c r="P219" s="3"/>
      <c r="Q219" s="4">
        <f t="shared" si="152"/>
        <v>164.51341110952336</v>
      </c>
      <c r="R219" s="4">
        <f t="shared" si="153"/>
        <v>510.95346577580665</v>
      </c>
      <c r="S219" s="24">
        <f t="shared" si="154"/>
        <v>4.6589548377908026E-2</v>
      </c>
      <c r="T219" s="24">
        <f t="shared" si="155"/>
        <v>8.5979735974084273E-2</v>
      </c>
      <c r="U219" s="3"/>
      <c r="V219" s="4">
        <f t="shared" si="156"/>
        <v>165.43481106129934</v>
      </c>
      <c r="W219" s="4">
        <f t="shared" si="157"/>
        <v>513.77971698513863</v>
      </c>
      <c r="X219" s="24">
        <f t="shared" si="158"/>
        <v>5.2451244107763501E-2</v>
      </c>
      <c r="Y219" s="25">
        <f t="shared" si="159"/>
        <v>9.1986646089561391E-2</v>
      </c>
      <c r="Z219" s="23"/>
      <c r="AA219" s="23"/>
      <c r="AB219" s="23"/>
      <c r="AC219" s="23"/>
      <c r="AD219" s="23"/>
      <c r="AF219" s="5"/>
      <c r="AG219" s="4">
        <f t="shared" si="124"/>
        <v>1.2035321691913445</v>
      </c>
      <c r="AH219" s="4">
        <f t="shared" si="125"/>
        <v>3.1133738662235473</v>
      </c>
      <c r="AI219" s="4">
        <f t="shared" si="120"/>
        <v>165.71694327871469</v>
      </c>
      <c r="AJ219" s="4">
        <f t="shared" si="121"/>
        <v>514.06683964203023</v>
      </c>
      <c r="AK219" s="24">
        <f t="shared" si="126"/>
        <v>5.4246092491346119E-2</v>
      </c>
      <c r="AL219" s="24">
        <f t="shared" si="127"/>
        <v>9.2596896157343747E-2</v>
      </c>
      <c r="AM219" s="3"/>
      <c r="AN219" s="4">
        <f t="shared" si="128"/>
        <v>2.3039731253691391</v>
      </c>
      <c r="AO219" s="4">
        <f t="shared" si="129"/>
        <v>6.1156129694054355</v>
      </c>
      <c r="AP219" s="4">
        <f t="shared" si="122"/>
        <v>166.8173842348925</v>
      </c>
      <c r="AQ219" s="4">
        <f t="shared" si="123"/>
        <v>517.0690787452121</v>
      </c>
      <c r="AR219" s="24">
        <f t="shared" si="130"/>
        <v>6.1246798364352074E-2</v>
      </c>
      <c r="AS219" s="24">
        <f t="shared" si="131"/>
        <v>9.8977850680578308E-2</v>
      </c>
      <c r="AT219" s="3"/>
      <c r="AU219" s="24">
        <f t="shared" si="132"/>
        <v>2.5792700737825189</v>
      </c>
      <c r="AV219" s="24">
        <f t="shared" si="133"/>
        <v>6.1156129694054355</v>
      </c>
      <c r="AW219" s="24">
        <f t="shared" si="134"/>
        <v>167.09268118330587</v>
      </c>
      <c r="AX219" s="24">
        <f t="shared" si="135"/>
        <v>517.0690787452121</v>
      </c>
      <c r="AY219" s="24">
        <f t="shared" si="136"/>
        <v>6.2998162626794793E-2</v>
      </c>
      <c r="AZ219" s="24">
        <f t="shared" si="137"/>
        <v>9.8977850680578308E-2</v>
      </c>
      <c r="BA219" s="24"/>
      <c r="BB219" s="24">
        <f t="shared" si="138"/>
        <v>2.211359884262428</v>
      </c>
      <c r="BC219" s="24">
        <f t="shared" si="139"/>
        <v>6.7830029023968894</v>
      </c>
      <c r="BD219" s="24">
        <f t="shared" si="140"/>
        <v>166.7247709937858</v>
      </c>
      <c r="BE219" s="24">
        <f t="shared" si="141"/>
        <v>517.73646867820355</v>
      </c>
      <c r="BF219" s="24">
        <f t="shared" si="142"/>
        <v>6.065761812956167E-2</v>
      </c>
      <c r="BG219" s="25">
        <f t="shared" si="143"/>
        <v>0.10039632025122965</v>
      </c>
    </row>
    <row r="220" spans="1:59" x14ac:dyDescent="0.35">
      <c r="A220" s="7">
        <v>44145</v>
      </c>
      <c r="B220" s="3">
        <v>218</v>
      </c>
      <c r="C220" s="4">
        <v>151.75</v>
      </c>
      <c r="D220" s="8">
        <v>480.24</v>
      </c>
      <c r="F220" s="5"/>
      <c r="G220" s="4">
        <f t="shared" si="144"/>
        <v>159.83930976977513</v>
      </c>
      <c r="H220" s="4">
        <f t="shared" si="145"/>
        <v>494.56044231071598</v>
      </c>
      <c r="I220" s="24">
        <f t="shared" si="146"/>
        <v>5.3306818911203473E-2</v>
      </c>
      <c r="J220" s="24">
        <f t="shared" si="147"/>
        <v>2.9819345141420903E-2</v>
      </c>
      <c r="K220" s="3"/>
      <c r="L220" s="4">
        <f t="shared" si="148"/>
        <v>160.43206010302944</v>
      </c>
      <c r="M220" s="4">
        <f t="shared" si="149"/>
        <v>491.71427298078129</v>
      </c>
      <c r="N220" s="24">
        <f t="shared" si="150"/>
        <v>5.7212916659172601E-2</v>
      </c>
      <c r="O220" s="24">
        <f t="shared" si="151"/>
        <v>2.3892788982136596E-2</v>
      </c>
      <c r="P220" s="3"/>
      <c r="Q220" s="4">
        <f t="shared" si="152"/>
        <v>160.11936444380933</v>
      </c>
      <c r="R220" s="4">
        <f t="shared" si="153"/>
        <v>486.68138631032269</v>
      </c>
      <c r="S220" s="24">
        <f t="shared" si="154"/>
        <v>5.5152319234328381E-2</v>
      </c>
      <c r="T220" s="24">
        <f t="shared" si="155"/>
        <v>1.341284838897777E-2</v>
      </c>
      <c r="U220" s="3"/>
      <c r="V220" s="4">
        <f t="shared" si="156"/>
        <v>158.83896221225987</v>
      </c>
      <c r="W220" s="4">
        <f t="shared" si="157"/>
        <v>479.15594339702773</v>
      </c>
      <c r="X220" s="24">
        <f t="shared" si="158"/>
        <v>4.6714742749653197E-2</v>
      </c>
      <c r="Y220" s="25">
        <f t="shared" si="159"/>
        <v>2.257322594894807E-3</v>
      </c>
      <c r="Z220" s="23"/>
      <c r="AA220" s="23"/>
      <c r="AB220" s="23"/>
      <c r="AC220" s="23"/>
      <c r="AD220" s="23"/>
      <c r="AF220" s="5"/>
      <c r="AG220" s="4">
        <f t="shared" si="124"/>
        <v>8.4016402210269847E-2</v>
      </c>
      <c r="AH220" s="4">
        <f t="shared" si="125"/>
        <v>-2.3637168001179534</v>
      </c>
      <c r="AI220" s="4">
        <f t="shared" si="120"/>
        <v>160.2033808460196</v>
      </c>
      <c r="AJ220" s="4">
        <f t="shared" si="121"/>
        <v>484.31766951020472</v>
      </c>
      <c r="AK220" s="24">
        <f t="shared" si="126"/>
        <v>5.5705969331265891E-2</v>
      </c>
      <c r="AL220" s="24">
        <f t="shared" si="127"/>
        <v>8.4908993632448661E-3</v>
      </c>
      <c r="AM220" s="3"/>
      <c r="AN220" s="4">
        <f t="shared" si="128"/>
        <v>-0.37523479106412827</v>
      </c>
      <c r="AO220" s="4">
        <f t="shared" si="129"/>
        <v>-6.0394640045503216</v>
      </c>
      <c r="AP220" s="4">
        <f t="shared" si="122"/>
        <v>159.74412965274522</v>
      </c>
      <c r="AQ220" s="4">
        <f t="shared" si="123"/>
        <v>480.64192230577237</v>
      </c>
      <c r="AR220" s="24">
        <f t="shared" si="130"/>
        <v>5.267960232451542E-2</v>
      </c>
      <c r="AS220" s="24">
        <f t="shared" si="131"/>
        <v>8.3691967718715497E-4</v>
      </c>
      <c r="AT220" s="3"/>
      <c r="AU220" s="24">
        <f t="shared" si="132"/>
        <v>-1.6047199699154095</v>
      </c>
      <c r="AV220" s="24">
        <f t="shared" si="133"/>
        <v>-6.0394640045503216</v>
      </c>
      <c r="AW220" s="24">
        <f t="shared" si="134"/>
        <v>158.51464447389392</v>
      </c>
      <c r="AX220" s="24">
        <f t="shared" si="135"/>
        <v>480.64192230577237</v>
      </c>
      <c r="AY220" s="24">
        <f t="shared" si="136"/>
        <v>4.4577558312315808E-2</v>
      </c>
      <c r="AZ220" s="24">
        <f t="shared" si="137"/>
        <v>8.3691967718715497E-4</v>
      </c>
      <c r="BA220" s="24"/>
      <c r="BB220" s="24">
        <f t="shared" si="138"/>
        <v>-3.072965355718738</v>
      </c>
      <c r="BC220" s="24">
        <f t="shared" si="139"/>
        <v>-18.061062991907789</v>
      </c>
      <c r="BD220" s="24">
        <f t="shared" si="140"/>
        <v>157.0463990880906</v>
      </c>
      <c r="BE220" s="24">
        <f t="shared" si="141"/>
        <v>468.62032331841488</v>
      </c>
      <c r="BF220" s="24">
        <f t="shared" si="142"/>
        <v>3.4902135671107712E-2</v>
      </c>
      <c r="BG220" s="25">
        <f t="shared" si="143"/>
        <v>2.4195561972316204E-2</v>
      </c>
    </row>
    <row r="221" spans="1:59" x14ac:dyDescent="0.35">
      <c r="A221" s="7">
        <v>44146</v>
      </c>
      <c r="B221" s="3">
        <v>219</v>
      </c>
      <c r="C221" s="4">
        <v>156.87</v>
      </c>
      <c r="D221" s="8">
        <v>490.76</v>
      </c>
      <c r="F221" s="5"/>
      <c r="G221" s="4">
        <f t="shared" si="144"/>
        <v>158.22144781582011</v>
      </c>
      <c r="H221" s="4">
        <f t="shared" si="145"/>
        <v>491.69635384857281</v>
      </c>
      <c r="I221" s="24">
        <f t="shared" si="146"/>
        <v>8.615081378339445E-3</v>
      </c>
      <c r="J221" s="24">
        <f t="shared" si="147"/>
        <v>1.9079669259369576E-3</v>
      </c>
      <c r="K221" s="3"/>
      <c r="L221" s="4">
        <f t="shared" si="148"/>
        <v>156.95923606181765</v>
      </c>
      <c r="M221" s="4">
        <f t="shared" si="149"/>
        <v>487.12456378846878</v>
      </c>
      <c r="N221" s="24">
        <f t="shared" si="150"/>
        <v>5.6885358460919224E-4</v>
      </c>
      <c r="O221" s="24">
        <f t="shared" si="151"/>
        <v>7.4077679752449551E-3</v>
      </c>
      <c r="P221" s="3"/>
      <c r="Q221" s="4">
        <f t="shared" si="152"/>
        <v>155.09774577752373</v>
      </c>
      <c r="R221" s="4">
        <f t="shared" si="153"/>
        <v>482.81655452412906</v>
      </c>
      <c r="S221" s="24">
        <f t="shared" si="154"/>
        <v>1.1297598154371629E-2</v>
      </c>
      <c r="T221" s="24">
        <f t="shared" si="155"/>
        <v>1.6186008386728606E-2</v>
      </c>
      <c r="U221" s="3"/>
      <c r="V221" s="4">
        <f t="shared" si="156"/>
        <v>153.16779244245197</v>
      </c>
      <c r="W221" s="4">
        <f t="shared" si="157"/>
        <v>480.02318867940551</v>
      </c>
      <c r="X221" s="24">
        <f t="shared" si="158"/>
        <v>2.3600481657092085E-2</v>
      </c>
      <c r="Y221" s="25">
        <f t="shared" si="159"/>
        <v>2.1877926727105885E-2</v>
      </c>
      <c r="Z221" s="23"/>
      <c r="AA221" s="23"/>
      <c r="AB221" s="23"/>
      <c r="AC221" s="23"/>
      <c r="AD221" s="23"/>
      <c r="AF221" s="5"/>
      <c r="AG221" s="4">
        <f t="shared" si="124"/>
        <v>-0.93711061148890495</v>
      </c>
      <c r="AH221" s="4">
        <f t="shared" si="125"/>
        <v>-2.6639397973330894</v>
      </c>
      <c r="AI221" s="4">
        <f t="shared" si="120"/>
        <v>154.16063516603481</v>
      </c>
      <c r="AJ221" s="4">
        <f t="shared" si="121"/>
        <v>480.15261472679595</v>
      </c>
      <c r="AK221" s="24">
        <f t="shared" si="126"/>
        <v>1.7271402014184971E-2</v>
      </c>
      <c r="AL221" s="24">
        <f t="shared" si="127"/>
        <v>2.1614200980528252E-2</v>
      </c>
      <c r="AM221" s="3"/>
      <c r="AN221" s="4">
        <f t="shared" si="128"/>
        <v>-2.2337883411527186</v>
      </c>
      <c r="AO221" s="4">
        <f t="shared" si="129"/>
        <v>-5.169611117207646</v>
      </c>
      <c r="AP221" s="4">
        <f t="shared" si="122"/>
        <v>152.86395743637101</v>
      </c>
      <c r="AQ221" s="4">
        <f t="shared" si="123"/>
        <v>477.64694340692142</v>
      </c>
      <c r="AR221" s="24">
        <f t="shared" si="130"/>
        <v>2.553734024114869E-2</v>
      </c>
      <c r="AS221" s="24">
        <f t="shared" si="131"/>
        <v>2.671989688050894E-2</v>
      </c>
      <c r="AT221" s="3"/>
      <c r="AU221" s="24">
        <f t="shared" si="132"/>
        <v>-3.6548591877375269</v>
      </c>
      <c r="AV221" s="24">
        <f t="shared" si="133"/>
        <v>-5.169611117207646</v>
      </c>
      <c r="AW221" s="24">
        <f t="shared" si="134"/>
        <v>151.44288658978621</v>
      </c>
      <c r="AX221" s="24">
        <f t="shared" si="135"/>
        <v>477.64694340692142</v>
      </c>
      <c r="AY221" s="24">
        <f t="shared" si="136"/>
        <v>3.4596247913646919E-2</v>
      </c>
      <c r="AZ221" s="24">
        <f t="shared" si="137"/>
        <v>2.671989688050894E-2</v>
      </c>
      <c r="BA221" s="24"/>
      <c r="BB221" s="24">
        <f t="shared" si="138"/>
        <v>-4.6318880041722306</v>
      </c>
      <c r="BC221" s="24">
        <f t="shared" si="139"/>
        <v>-6.7040780273364646</v>
      </c>
      <c r="BD221" s="24">
        <f t="shared" si="140"/>
        <v>150.4658577733515</v>
      </c>
      <c r="BE221" s="24">
        <f t="shared" si="141"/>
        <v>476.11247649679262</v>
      </c>
      <c r="BF221" s="24">
        <f t="shared" si="142"/>
        <v>4.082451856090076E-2</v>
      </c>
      <c r="BG221" s="25">
        <f t="shared" si="143"/>
        <v>2.9846612403633888E-2</v>
      </c>
    </row>
    <row r="222" spans="1:59" x14ac:dyDescent="0.35">
      <c r="A222" s="7">
        <v>44147</v>
      </c>
      <c r="B222" s="3">
        <v>220</v>
      </c>
      <c r="C222" s="4">
        <v>155.51</v>
      </c>
      <c r="D222" s="8">
        <v>486.77</v>
      </c>
      <c r="F222" s="5"/>
      <c r="G222" s="4">
        <f t="shared" si="144"/>
        <v>157.95115825265609</v>
      </c>
      <c r="H222" s="4">
        <f t="shared" si="145"/>
        <v>491.50908307885828</v>
      </c>
      <c r="I222" s="24">
        <f t="shared" si="146"/>
        <v>1.569775739602659E-2</v>
      </c>
      <c r="J222" s="24">
        <f t="shared" si="147"/>
        <v>9.7357747578082059E-3</v>
      </c>
      <c r="K222" s="3"/>
      <c r="L222" s="4">
        <f t="shared" si="148"/>
        <v>156.92354163709058</v>
      </c>
      <c r="M222" s="4">
        <f t="shared" si="149"/>
        <v>488.57873827308129</v>
      </c>
      <c r="N222" s="24">
        <f t="shared" si="150"/>
        <v>9.0897153693690995E-3</v>
      </c>
      <c r="O222" s="24">
        <f t="shared" si="151"/>
        <v>3.7157965221383885E-3</v>
      </c>
      <c r="P222" s="3"/>
      <c r="Q222" s="4">
        <f t="shared" si="152"/>
        <v>156.16109831100948</v>
      </c>
      <c r="R222" s="4">
        <f t="shared" si="153"/>
        <v>487.58262180965158</v>
      </c>
      <c r="S222" s="24">
        <f t="shared" si="154"/>
        <v>4.1868581506622803E-3</v>
      </c>
      <c r="T222" s="24">
        <f t="shared" si="155"/>
        <v>1.6694163766288036E-3</v>
      </c>
      <c r="U222" s="3"/>
      <c r="V222" s="4">
        <f t="shared" si="156"/>
        <v>156.1295584884904</v>
      </c>
      <c r="W222" s="4">
        <f t="shared" si="157"/>
        <v>488.61263773588109</v>
      </c>
      <c r="X222" s="24">
        <f t="shared" si="158"/>
        <v>3.9840427528159746E-3</v>
      </c>
      <c r="Y222" s="25">
        <f t="shared" si="159"/>
        <v>3.7854381656246532E-3</v>
      </c>
      <c r="Z222" s="23"/>
      <c r="AA222" s="23"/>
      <c r="AB222" s="23"/>
      <c r="AC222" s="23"/>
      <c r="AD222" s="23"/>
      <c r="AF222" s="5"/>
      <c r="AG222" s="4">
        <f t="shared" si="124"/>
        <v>-0.53701798249397292</v>
      </c>
      <c r="AH222" s="4">
        <f t="shared" si="125"/>
        <v>-1.177938380761967</v>
      </c>
      <c r="AI222" s="4">
        <f t="shared" si="120"/>
        <v>155.6240803285155</v>
      </c>
      <c r="AJ222" s="4">
        <f t="shared" si="121"/>
        <v>486.4046834288896</v>
      </c>
      <c r="AK222" s="24">
        <f t="shared" si="126"/>
        <v>7.3358837705300608E-4</v>
      </c>
      <c r="AL222" s="24">
        <f t="shared" si="127"/>
        <v>7.5049113772497047E-4</v>
      </c>
      <c r="AM222" s="3"/>
      <c r="AN222" s="4">
        <f t="shared" si="128"/>
        <v>-0.91493199129732905</v>
      </c>
      <c r="AO222" s="4">
        <f t="shared" si="129"/>
        <v>-1.1953397561155776</v>
      </c>
      <c r="AP222" s="4">
        <f t="shared" si="122"/>
        <v>155.24616631971216</v>
      </c>
      <c r="AQ222" s="4">
        <f t="shared" si="123"/>
        <v>486.38728205353601</v>
      </c>
      <c r="AR222" s="24">
        <f t="shared" si="130"/>
        <v>1.6965705117859393E-3</v>
      </c>
      <c r="AS222" s="24">
        <f t="shared" si="131"/>
        <v>7.8623979798255817E-4</v>
      </c>
      <c r="AT222" s="3"/>
      <c r="AU222" s="24">
        <f t="shared" si="132"/>
        <v>-0.82393215500355765</v>
      </c>
      <c r="AV222" s="24">
        <f t="shared" si="133"/>
        <v>-1.1953397561155776</v>
      </c>
      <c r="AW222" s="24">
        <f t="shared" si="134"/>
        <v>155.33716615600594</v>
      </c>
      <c r="AX222" s="24">
        <f t="shared" si="135"/>
        <v>486.38728205353601</v>
      </c>
      <c r="AY222" s="24">
        <f t="shared" si="136"/>
        <v>1.1114001928754149E-3</v>
      </c>
      <c r="AZ222" s="24">
        <f t="shared" si="137"/>
        <v>7.8623979798255817E-4</v>
      </c>
      <c r="BA222" s="24"/>
      <c r="BB222" s="24">
        <f t="shared" si="138"/>
        <v>-7.5695574045841707E-2</v>
      </c>
      <c r="BC222" s="24">
        <f t="shared" si="139"/>
        <v>2.4720382229507267</v>
      </c>
      <c r="BD222" s="24">
        <f t="shared" si="140"/>
        <v>156.08540273696363</v>
      </c>
      <c r="BE222" s="24">
        <f t="shared" si="141"/>
        <v>490.05466003260233</v>
      </c>
      <c r="BF222" s="24">
        <f t="shared" si="142"/>
        <v>3.7001011958307439E-3</v>
      </c>
      <c r="BG222" s="25">
        <f t="shared" si="143"/>
        <v>6.7478686702186789E-3</v>
      </c>
    </row>
    <row r="223" spans="1:59" x14ac:dyDescent="0.35">
      <c r="A223" s="7">
        <v>44148</v>
      </c>
      <c r="B223" s="3">
        <v>221</v>
      </c>
      <c r="C223" s="4">
        <v>156.44</v>
      </c>
      <c r="D223" s="8">
        <v>482.84</v>
      </c>
      <c r="F223" s="5"/>
      <c r="G223" s="4">
        <f t="shared" si="144"/>
        <v>157.46292660212487</v>
      </c>
      <c r="H223" s="4">
        <f t="shared" si="145"/>
        <v>490.56126646308661</v>
      </c>
      <c r="I223" s="24">
        <f t="shared" si="146"/>
        <v>6.5387790982157322E-3</v>
      </c>
      <c r="J223" s="24">
        <f t="shared" si="147"/>
        <v>1.5991356273479074E-2</v>
      </c>
      <c r="K223" s="3"/>
      <c r="L223" s="4">
        <f t="shared" si="148"/>
        <v>156.35812498225434</v>
      </c>
      <c r="M223" s="4">
        <f t="shared" si="149"/>
        <v>487.85524296384881</v>
      </c>
      <c r="N223" s="24">
        <f t="shared" si="150"/>
        <v>5.2336370330899578E-4</v>
      </c>
      <c r="O223" s="24">
        <f t="shared" si="151"/>
        <v>1.0386966622170563E-2</v>
      </c>
      <c r="P223" s="3"/>
      <c r="Q223" s="4">
        <f t="shared" si="152"/>
        <v>155.77043932440381</v>
      </c>
      <c r="R223" s="4">
        <f t="shared" si="153"/>
        <v>487.0950487238606</v>
      </c>
      <c r="S223" s="24">
        <f t="shared" si="154"/>
        <v>4.2799838634376601E-3</v>
      </c>
      <c r="T223" s="24">
        <f t="shared" si="155"/>
        <v>8.8125439563015197E-3</v>
      </c>
      <c r="U223" s="3"/>
      <c r="V223" s="4">
        <f t="shared" si="156"/>
        <v>155.63391169769807</v>
      </c>
      <c r="W223" s="4">
        <f t="shared" si="157"/>
        <v>487.13852754717618</v>
      </c>
      <c r="X223" s="24">
        <f t="shared" si="158"/>
        <v>5.1526994521984794E-3</v>
      </c>
      <c r="Y223" s="25">
        <f t="shared" si="159"/>
        <v>8.9025920536331023E-3</v>
      </c>
      <c r="Z223" s="23"/>
      <c r="AA223" s="23"/>
      <c r="AB223" s="23"/>
      <c r="AC223" s="23"/>
      <c r="AD223" s="23"/>
      <c r="AF223" s="5"/>
      <c r="AG223" s="4">
        <f t="shared" si="124"/>
        <v>-0.50774618331631283</v>
      </c>
      <c r="AH223" s="4">
        <f t="shared" si="125"/>
        <v>-1.0398653217677705</v>
      </c>
      <c r="AI223" s="4">
        <f t="shared" si="120"/>
        <v>155.26269314108751</v>
      </c>
      <c r="AJ223" s="4">
        <f t="shared" si="121"/>
        <v>486.05518340209284</v>
      </c>
      <c r="AK223" s="24">
        <f t="shared" si="126"/>
        <v>7.5256127519335693E-3</v>
      </c>
      <c r="AL223" s="24">
        <f t="shared" si="127"/>
        <v>6.6589002611483344E-3</v>
      </c>
      <c r="AM223" s="3"/>
      <c r="AN223" s="4">
        <f t="shared" si="128"/>
        <v>-0.70522278942066619</v>
      </c>
      <c r="AO223" s="4">
        <f t="shared" si="129"/>
        <v>-0.91223308798574032</v>
      </c>
      <c r="AP223" s="4">
        <f t="shared" si="122"/>
        <v>155.06521653498314</v>
      </c>
      <c r="AQ223" s="4">
        <f t="shared" si="123"/>
        <v>486.18281563587487</v>
      </c>
      <c r="AR223" s="24">
        <f t="shared" si="130"/>
        <v>8.7879280555923124E-3</v>
      </c>
      <c r="AS223" s="24">
        <f t="shared" si="131"/>
        <v>6.923236757258925E-3</v>
      </c>
      <c r="AT223" s="3"/>
      <c r="AU223" s="24">
        <f t="shared" si="132"/>
        <v>-0.5639682539648263</v>
      </c>
      <c r="AV223" s="24">
        <f t="shared" si="133"/>
        <v>-0.91223308798574032</v>
      </c>
      <c r="AW223" s="24">
        <f t="shared" si="134"/>
        <v>155.20647107043899</v>
      </c>
      <c r="AX223" s="24">
        <f t="shared" si="135"/>
        <v>486.18281563587487</v>
      </c>
      <c r="AY223" s="24">
        <f t="shared" si="136"/>
        <v>7.8849969928471222E-3</v>
      </c>
      <c r="AZ223" s="24">
        <f t="shared" si="137"/>
        <v>6.923236757258925E-3</v>
      </c>
      <c r="BA223" s="24"/>
      <c r="BB223" s="24">
        <f t="shared" si="138"/>
        <v>-0.32766630409370595</v>
      </c>
      <c r="BC223" s="24">
        <f t="shared" si="139"/>
        <v>0.10434917595735776</v>
      </c>
      <c r="BD223" s="24">
        <f t="shared" si="140"/>
        <v>155.44277302031011</v>
      </c>
      <c r="BE223" s="24">
        <f t="shared" si="141"/>
        <v>487.19939789981794</v>
      </c>
      <c r="BF223" s="24">
        <f t="shared" si="142"/>
        <v>6.3745012764630802E-3</v>
      </c>
      <c r="BG223" s="25">
        <f t="shared" si="143"/>
        <v>9.0286593898971992E-3</v>
      </c>
    </row>
    <row r="224" spans="1:59" x14ac:dyDescent="0.35">
      <c r="A224" s="7">
        <v>44151</v>
      </c>
      <c r="B224" s="3">
        <v>222</v>
      </c>
      <c r="C224" s="4">
        <v>156.55000000000001</v>
      </c>
      <c r="D224" s="8">
        <v>479.1</v>
      </c>
      <c r="F224" s="5"/>
      <c r="G224" s="4">
        <f t="shared" si="144"/>
        <v>157.2583412816999</v>
      </c>
      <c r="H224" s="4">
        <f t="shared" si="145"/>
        <v>489.01701317046928</v>
      </c>
      <c r="I224" s="24">
        <f t="shared" si="146"/>
        <v>4.5246967850519782E-3</v>
      </c>
      <c r="J224" s="24">
        <f t="shared" si="147"/>
        <v>2.069925520866053E-2</v>
      </c>
      <c r="K224" s="3"/>
      <c r="L224" s="4">
        <f t="shared" si="148"/>
        <v>156.3908749893526</v>
      </c>
      <c r="M224" s="4">
        <f t="shared" si="149"/>
        <v>485.84914577830932</v>
      </c>
      <c r="N224" s="24">
        <f t="shared" si="150"/>
        <v>1.0164484870483226E-3</v>
      </c>
      <c r="O224" s="24">
        <f t="shared" si="151"/>
        <v>1.4087133747253806E-2</v>
      </c>
      <c r="P224" s="3"/>
      <c r="Q224" s="4">
        <f t="shared" si="152"/>
        <v>156.17217572976153</v>
      </c>
      <c r="R224" s="4">
        <f t="shared" si="153"/>
        <v>484.5420194895442</v>
      </c>
      <c r="S224" s="24">
        <f t="shared" si="154"/>
        <v>2.4134415218043902E-3</v>
      </c>
      <c r="T224" s="24">
        <f t="shared" si="155"/>
        <v>1.1358838425264412E-2</v>
      </c>
      <c r="U224" s="3"/>
      <c r="V224" s="4">
        <f t="shared" si="156"/>
        <v>156.27878233953962</v>
      </c>
      <c r="W224" s="4">
        <f t="shared" si="157"/>
        <v>483.6997055094352</v>
      </c>
      <c r="X224" s="24">
        <f t="shared" si="158"/>
        <v>1.7324666908999932E-3</v>
      </c>
      <c r="Y224" s="25">
        <f t="shared" si="159"/>
        <v>9.6007211635048672E-3</v>
      </c>
      <c r="Z224" s="23"/>
      <c r="AA224" s="23"/>
      <c r="AB224" s="23"/>
      <c r="AC224" s="23"/>
      <c r="AD224" s="23"/>
      <c r="AF224" s="5"/>
      <c r="AG224" s="4">
        <f t="shared" si="124"/>
        <v>-0.32584966558150552</v>
      </c>
      <c r="AH224" s="4">
        <f t="shared" si="125"/>
        <v>-1.3424981042774959</v>
      </c>
      <c r="AI224" s="4">
        <f t="shared" si="120"/>
        <v>155.84632606418003</v>
      </c>
      <c r="AJ224" s="4">
        <f t="shared" si="121"/>
        <v>483.19952138526673</v>
      </c>
      <c r="AK224" s="24">
        <f t="shared" si="126"/>
        <v>4.4948830138612462E-3</v>
      </c>
      <c r="AL224" s="24">
        <f t="shared" si="127"/>
        <v>8.5567133902456939E-3</v>
      </c>
      <c r="AM224" s="3"/>
      <c r="AN224" s="4">
        <f t="shared" si="128"/>
        <v>-0.2624391115093101</v>
      </c>
      <c r="AO224" s="4">
        <f t="shared" si="129"/>
        <v>-1.5685515465180033</v>
      </c>
      <c r="AP224" s="4">
        <f t="shared" si="122"/>
        <v>155.90973661825223</v>
      </c>
      <c r="AQ224" s="4">
        <f t="shared" si="123"/>
        <v>482.97346794302621</v>
      </c>
      <c r="AR224" s="24">
        <f t="shared" si="130"/>
        <v>4.0898331635118891E-3</v>
      </c>
      <c r="AS224" s="24">
        <f t="shared" si="131"/>
        <v>8.0848840388774469E-3</v>
      </c>
      <c r="AT224" s="3"/>
      <c r="AU224" s="24">
        <f t="shared" si="132"/>
        <v>1.54545416287038E-2</v>
      </c>
      <c r="AV224" s="24">
        <f t="shared" si="133"/>
        <v>-1.5685515465180033</v>
      </c>
      <c r="AW224" s="24">
        <f t="shared" si="134"/>
        <v>156.18763027139025</v>
      </c>
      <c r="AX224" s="24">
        <f t="shared" si="135"/>
        <v>482.97346794302621</v>
      </c>
      <c r="AY224" s="24">
        <f t="shared" si="136"/>
        <v>2.3147219968685006E-3</v>
      </c>
      <c r="AZ224" s="24">
        <f t="shared" si="137"/>
        <v>8.0848840388774469E-3</v>
      </c>
      <c r="BA224" s="24"/>
      <c r="BB224" s="24">
        <f t="shared" si="138"/>
        <v>0.25585586346743799</v>
      </c>
      <c r="BC224" s="24">
        <f t="shared" si="139"/>
        <v>-2.021553552261647</v>
      </c>
      <c r="BD224" s="24">
        <f t="shared" si="140"/>
        <v>156.42803159322898</v>
      </c>
      <c r="BE224" s="24">
        <f t="shared" si="141"/>
        <v>482.52046593728255</v>
      </c>
      <c r="BF224" s="24">
        <f t="shared" si="142"/>
        <v>7.7910192763354716E-4</v>
      </c>
      <c r="BG224" s="25">
        <f t="shared" si="143"/>
        <v>7.1393569970413873E-3</v>
      </c>
    </row>
    <row r="225" spans="1:59" x14ac:dyDescent="0.35">
      <c r="A225" s="7">
        <v>44152</v>
      </c>
      <c r="B225" s="3">
        <v>223</v>
      </c>
      <c r="C225" s="4">
        <v>156.78</v>
      </c>
      <c r="D225" s="8">
        <v>480.63</v>
      </c>
      <c r="F225" s="5"/>
      <c r="G225" s="4">
        <f t="shared" si="144"/>
        <v>157.11667302535994</v>
      </c>
      <c r="H225" s="4">
        <f t="shared" si="145"/>
        <v>487.03361053637542</v>
      </c>
      <c r="I225" s="24">
        <f t="shared" si="146"/>
        <v>2.147423302461684E-3</v>
      </c>
      <c r="J225" s="24">
        <f t="shared" si="147"/>
        <v>1.3323368363138847E-2</v>
      </c>
      <c r="K225" s="3"/>
      <c r="L225" s="4">
        <f t="shared" si="148"/>
        <v>156.45452499361156</v>
      </c>
      <c r="M225" s="4">
        <f t="shared" si="149"/>
        <v>483.14948746698565</v>
      </c>
      <c r="N225" s="24">
        <f t="shared" si="150"/>
        <v>2.0759982548057433E-3</v>
      </c>
      <c r="O225" s="24">
        <f t="shared" si="151"/>
        <v>5.2420520295979271E-3</v>
      </c>
      <c r="P225" s="3"/>
      <c r="Q225" s="4">
        <f t="shared" si="152"/>
        <v>156.39887029190461</v>
      </c>
      <c r="R225" s="4">
        <f t="shared" si="153"/>
        <v>481.27680779581766</v>
      </c>
      <c r="S225" s="24">
        <f t="shared" si="154"/>
        <v>2.4309842332911492E-3</v>
      </c>
      <c r="T225" s="24">
        <f t="shared" si="155"/>
        <v>1.3457499444846661E-3</v>
      </c>
      <c r="U225" s="3"/>
      <c r="V225" s="4">
        <f t="shared" si="156"/>
        <v>156.49575646790794</v>
      </c>
      <c r="W225" s="4">
        <f t="shared" si="157"/>
        <v>480.01994110188707</v>
      </c>
      <c r="X225" s="24">
        <f t="shared" si="158"/>
        <v>1.8130088792707162E-3</v>
      </c>
      <c r="Y225" s="25">
        <f t="shared" si="159"/>
        <v>1.2692900944862471E-3</v>
      </c>
      <c r="Z225" s="23"/>
      <c r="AA225" s="23"/>
      <c r="AB225" s="23"/>
      <c r="AC225" s="23"/>
      <c r="AD225" s="23"/>
      <c r="AF225" s="5"/>
      <c r="AG225" s="4">
        <f t="shared" si="124"/>
        <v>-0.21534082003658828</v>
      </c>
      <c r="AH225" s="4">
        <f t="shared" si="125"/>
        <v>-1.7270408221673053</v>
      </c>
      <c r="AI225" s="4">
        <f t="shared" si="120"/>
        <v>156.18352947186801</v>
      </c>
      <c r="AJ225" s="4">
        <f t="shared" si="121"/>
        <v>479.54976697365038</v>
      </c>
      <c r="AK225" s="24">
        <f t="shared" si="126"/>
        <v>3.8045064940170174E-3</v>
      </c>
      <c r="AL225" s="24">
        <f t="shared" si="127"/>
        <v>2.2475355811114942E-3</v>
      </c>
      <c r="AM225" s="3"/>
      <c r="AN225" s="4">
        <f t="shared" si="128"/>
        <v>-6.6785642048353758E-2</v>
      </c>
      <c r="AO225" s="4">
        <f t="shared" si="129"/>
        <v>-2.2472156054014185</v>
      </c>
      <c r="AP225" s="4">
        <f t="shared" si="122"/>
        <v>156.33208464985626</v>
      </c>
      <c r="AQ225" s="4">
        <f t="shared" si="123"/>
        <v>479.02959219041622</v>
      </c>
      <c r="AR225" s="24">
        <f t="shared" si="130"/>
        <v>2.8569674074738179E-3</v>
      </c>
      <c r="AS225" s="24">
        <f t="shared" si="131"/>
        <v>3.3298125576509399E-3</v>
      </c>
      <c r="AT225" s="3"/>
      <c r="AU225" s="24">
        <f t="shared" si="132"/>
        <v>0.14219855393732994</v>
      </c>
      <c r="AV225" s="24">
        <f t="shared" si="133"/>
        <v>-2.2472156054014185</v>
      </c>
      <c r="AW225" s="24">
        <f t="shared" si="134"/>
        <v>156.54106884584195</v>
      </c>
      <c r="AX225" s="24">
        <f t="shared" si="135"/>
        <v>479.02959219041622</v>
      </c>
      <c r="AY225" s="24">
        <f t="shared" si="136"/>
        <v>1.5239900124891731E-3</v>
      </c>
      <c r="AZ225" s="24">
        <f t="shared" si="137"/>
        <v>3.3298125576509399E-3</v>
      </c>
      <c r="BA225" s="24"/>
      <c r="BB225" s="24">
        <f t="shared" si="138"/>
        <v>0.23252682240795217</v>
      </c>
      <c r="BC225" s="24">
        <f t="shared" si="139"/>
        <v>-3.0164800654335626</v>
      </c>
      <c r="BD225" s="24">
        <f t="shared" si="140"/>
        <v>156.63139711431256</v>
      </c>
      <c r="BE225" s="24">
        <f t="shared" si="141"/>
        <v>478.26032773038412</v>
      </c>
      <c r="BF225" s="24">
        <f t="shared" si="142"/>
        <v>9.4784338364229108E-4</v>
      </c>
      <c r="BG225" s="25">
        <f t="shared" si="143"/>
        <v>4.9303461490457856E-3</v>
      </c>
    </row>
    <row r="226" spans="1:59" x14ac:dyDescent="0.35">
      <c r="A226" s="7">
        <v>44153</v>
      </c>
      <c r="B226" s="3">
        <v>224</v>
      </c>
      <c r="C226" s="4">
        <v>155.27000000000001</v>
      </c>
      <c r="D226" s="8">
        <v>481.79</v>
      </c>
      <c r="F226" s="5"/>
      <c r="G226" s="4">
        <f t="shared" si="144"/>
        <v>157.04933842028797</v>
      </c>
      <c r="H226" s="4">
        <f t="shared" si="145"/>
        <v>485.75288842910038</v>
      </c>
      <c r="I226" s="24">
        <f t="shared" si="146"/>
        <v>1.1459640756668747E-2</v>
      </c>
      <c r="J226" s="24">
        <f t="shared" si="147"/>
        <v>8.2253438823976423E-3</v>
      </c>
      <c r="K226" s="3"/>
      <c r="L226" s="4">
        <f t="shared" si="148"/>
        <v>156.58471499616695</v>
      </c>
      <c r="M226" s="4">
        <f t="shared" si="149"/>
        <v>482.14169248019141</v>
      </c>
      <c r="N226" s="24">
        <f t="shared" si="150"/>
        <v>8.4672827730208101E-3</v>
      </c>
      <c r="O226" s="24">
        <f t="shared" si="151"/>
        <v>7.2997048546335282E-4</v>
      </c>
      <c r="P226" s="3"/>
      <c r="Q226" s="4">
        <f t="shared" si="152"/>
        <v>156.62754811676183</v>
      </c>
      <c r="R226" s="4">
        <f t="shared" si="153"/>
        <v>480.88872311832705</v>
      </c>
      <c r="S226" s="24">
        <f t="shared" si="154"/>
        <v>8.7431449524172037E-3</v>
      </c>
      <c r="T226" s="24">
        <f t="shared" si="155"/>
        <v>1.8706840774465438E-3</v>
      </c>
      <c r="U226" s="3"/>
      <c r="V226" s="4">
        <f t="shared" si="156"/>
        <v>156.72315129358159</v>
      </c>
      <c r="W226" s="4">
        <f t="shared" si="157"/>
        <v>480.5079882203774</v>
      </c>
      <c r="X226" s="24">
        <f t="shared" si="158"/>
        <v>9.3588670933315125E-3</v>
      </c>
      <c r="Y226" s="25">
        <f t="shared" si="159"/>
        <v>2.6609348048374213E-3</v>
      </c>
      <c r="Z226" s="23"/>
      <c r="AA226" s="23"/>
      <c r="AB226" s="23"/>
      <c r="AC226" s="23"/>
      <c r="AD226" s="23"/>
      <c r="AF226" s="5"/>
      <c r="AG226" s="4">
        <f t="shared" si="124"/>
        <v>-0.12653709105782768</v>
      </c>
      <c r="AH226" s="4">
        <f t="shared" si="125"/>
        <v>-1.4592495932319662</v>
      </c>
      <c r="AI226" s="4">
        <f t="shared" si="120"/>
        <v>156.501011025704</v>
      </c>
      <c r="AJ226" s="4">
        <f t="shared" si="121"/>
        <v>479.42947352509509</v>
      </c>
      <c r="AK226" s="24">
        <f t="shared" si="126"/>
        <v>7.9281962111418317E-3</v>
      </c>
      <c r="AL226" s="24">
        <f t="shared" si="127"/>
        <v>4.8994924653997171E-3</v>
      </c>
      <c r="AM226" s="3"/>
      <c r="AN226" s="4">
        <f t="shared" si="128"/>
        <v>5.1399744713873666E-2</v>
      </c>
      <c r="AO226" s="4">
        <f t="shared" si="129"/>
        <v>-1.5035632342370953</v>
      </c>
      <c r="AP226" s="4">
        <f t="shared" si="122"/>
        <v>156.67894786147571</v>
      </c>
      <c r="AQ226" s="4">
        <f t="shared" si="123"/>
        <v>479.38515988408994</v>
      </c>
      <c r="AR226" s="24">
        <f t="shared" si="130"/>
        <v>9.0741795676930227E-3</v>
      </c>
      <c r="AS226" s="24">
        <f t="shared" si="131"/>
        <v>4.9914695529381598E-3</v>
      </c>
      <c r="AT226" s="3"/>
      <c r="AU226" s="24">
        <f t="shared" si="132"/>
        <v>0.19408611648926083</v>
      </c>
      <c r="AV226" s="24">
        <f t="shared" si="133"/>
        <v>-1.5035632342370953</v>
      </c>
      <c r="AW226" s="24">
        <f t="shared" si="134"/>
        <v>156.8216342332511</v>
      </c>
      <c r="AX226" s="24">
        <f t="shared" si="135"/>
        <v>479.38515988408994</v>
      </c>
      <c r="AY226" s="24">
        <f t="shared" si="136"/>
        <v>9.993136042062813E-3</v>
      </c>
      <c r="AZ226" s="24">
        <f t="shared" si="137"/>
        <v>4.9914695529381598E-3</v>
      </c>
      <c r="BA226" s="24"/>
      <c r="BB226" s="24">
        <f t="shared" si="138"/>
        <v>0.22944762436736227</v>
      </c>
      <c r="BC226" s="24">
        <f t="shared" si="139"/>
        <v>-0.91376375507920082</v>
      </c>
      <c r="BD226" s="24">
        <f t="shared" si="140"/>
        <v>156.8569957411292</v>
      </c>
      <c r="BE226" s="24">
        <f t="shared" si="141"/>
        <v>479.97495936324788</v>
      </c>
      <c r="BF226" s="24">
        <f t="shared" si="142"/>
        <v>1.0220878090611105E-2</v>
      </c>
      <c r="BG226" s="25">
        <f t="shared" si="143"/>
        <v>3.7672858231846741E-3</v>
      </c>
    </row>
    <row r="227" spans="1:59" x14ac:dyDescent="0.35">
      <c r="A227" s="7">
        <v>44154</v>
      </c>
      <c r="B227" s="3">
        <v>225</v>
      </c>
      <c r="C227" s="4">
        <v>155.85</v>
      </c>
      <c r="D227" s="8">
        <v>484.67</v>
      </c>
      <c r="F227" s="5"/>
      <c r="G227" s="4">
        <f t="shared" si="144"/>
        <v>156.69347073623038</v>
      </c>
      <c r="H227" s="4">
        <f t="shared" si="145"/>
        <v>484.96031074328033</v>
      </c>
      <c r="I227" s="24">
        <f t="shared" si="146"/>
        <v>5.4120676049431299E-3</v>
      </c>
      <c r="J227" s="24">
        <f t="shared" si="147"/>
        <v>5.989864098877904E-4</v>
      </c>
      <c r="K227" s="3"/>
      <c r="L227" s="4">
        <f t="shared" si="148"/>
        <v>156.05882899770018</v>
      </c>
      <c r="M227" s="4">
        <f t="shared" si="149"/>
        <v>482.00101548811483</v>
      </c>
      <c r="N227" s="24">
        <f t="shared" si="150"/>
        <v>1.3399358209828728E-3</v>
      </c>
      <c r="O227" s="24">
        <f t="shared" si="151"/>
        <v>5.5068077493659294E-3</v>
      </c>
      <c r="P227" s="3"/>
      <c r="Q227" s="4">
        <f t="shared" si="152"/>
        <v>155.81301924670476</v>
      </c>
      <c r="R227" s="4">
        <f t="shared" si="153"/>
        <v>481.42948924733082</v>
      </c>
      <c r="S227" s="24">
        <f t="shared" si="154"/>
        <v>2.3728426881770493E-4</v>
      </c>
      <c r="T227" s="24">
        <f t="shared" si="155"/>
        <v>6.6860147165477436E-3</v>
      </c>
      <c r="U227" s="3"/>
      <c r="V227" s="4">
        <f t="shared" si="156"/>
        <v>155.56063025871632</v>
      </c>
      <c r="W227" s="4">
        <f t="shared" si="157"/>
        <v>481.53359764407548</v>
      </c>
      <c r="X227" s="24">
        <f t="shared" si="158"/>
        <v>1.8567195462539535E-3</v>
      </c>
      <c r="Y227" s="25">
        <f t="shared" si="159"/>
        <v>6.4712120740391009E-3</v>
      </c>
      <c r="Z227" s="23"/>
      <c r="AA227" s="23"/>
      <c r="AB227" s="23"/>
      <c r="AC227" s="23"/>
      <c r="AD227" s="23"/>
      <c r="AF227" s="5"/>
      <c r="AG227" s="4">
        <f t="shared" si="124"/>
        <v>-0.26413544685767709</v>
      </c>
      <c r="AH227" s="4">
        <f t="shared" si="125"/>
        <v>-1.0592464487848188</v>
      </c>
      <c r="AI227" s="4">
        <f t="shared" si="120"/>
        <v>155.54888379984709</v>
      </c>
      <c r="AJ227" s="4">
        <f t="shared" si="121"/>
        <v>480.37024279854603</v>
      </c>
      <c r="AK227" s="24">
        <f t="shared" si="126"/>
        <v>1.9320898309458097E-3</v>
      </c>
      <c r="AL227" s="24">
        <f t="shared" si="127"/>
        <v>8.8715150544782743E-3</v>
      </c>
      <c r="AM227" s="3"/>
      <c r="AN227" s="4">
        <f t="shared" si="128"/>
        <v>-0.29497170119450566</v>
      </c>
      <c r="AO227" s="4">
        <f t="shared" si="129"/>
        <v>-0.68583148894074886</v>
      </c>
      <c r="AP227" s="4">
        <f t="shared" si="122"/>
        <v>155.51804754551026</v>
      </c>
      <c r="AQ227" s="4">
        <f t="shared" si="123"/>
        <v>480.7436577583901</v>
      </c>
      <c r="AR227" s="24">
        <f t="shared" si="130"/>
        <v>2.1299483765783618E-3</v>
      </c>
      <c r="AS227" s="24">
        <f t="shared" si="131"/>
        <v>8.1010630771657325E-3</v>
      </c>
      <c r="AT227" s="3"/>
      <c r="AU227" s="24">
        <f t="shared" si="132"/>
        <v>-0.41108287543854033</v>
      </c>
      <c r="AV227" s="24">
        <f t="shared" si="133"/>
        <v>-0.68583148894074886</v>
      </c>
      <c r="AW227" s="24">
        <f t="shared" si="134"/>
        <v>155.4019363712662</v>
      </c>
      <c r="AX227" s="24">
        <f t="shared" si="135"/>
        <v>480.7436577583901</v>
      </c>
      <c r="AY227" s="24">
        <f t="shared" si="136"/>
        <v>2.8749671397740877E-3</v>
      </c>
      <c r="AZ227" s="24">
        <f t="shared" si="137"/>
        <v>8.1010630771657325E-3</v>
      </c>
      <c r="BA227" s="24"/>
      <c r="BB227" s="24">
        <f t="shared" si="138"/>
        <v>-0.60573357117218729</v>
      </c>
      <c r="BC227" s="24">
        <f t="shared" si="139"/>
        <v>0.24986015218717658</v>
      </c>
      <c r="BD227" s="24">
        <f t="shared" si="140"/>
        <v>155.20728567553257</v>
      </c>
      <c r="BE227" s="24">
        <f t="shared" si="141"/>
        <v>481.679349399518</v>
      </c>
      <c r="BF227" s="24">
        <f t="shared" si="142"/>
        <v>4.1239289346642278E-3</v>
      </c>
      <c r="BG227" s="25">
        <f t="shared" si="143"/>
        <v>6.1704883745270249E-3</v>
      </c>
    </row>
    <row r="228" spans="1:59" x14ac:dyDescent="0.35">
      <c r="A228" s="7">
        <v>44155</v>
      </c>
      <c r="B228" s="3">
        <v>226</v>
      </c>
      <c r="C228" s="4">
        <v>154.97</v>
      </c>
      <c r="D228" s="8">
        <v>488.24</v>
      </c>
      <c r="F228" s="5"/>
      <c r="G228" s="4">
        <f t="shared" si="144"/>
        <v>156.52477658898431</v>
      </c>
      <c r="H228" s="4">
        <f t="shared" si="145"/>
        <v>484.90224859462433</v>
      </c>
      <c r="I228" s="24">
        <f t="shared" si="146"/>
        <v>1.0032758527355686E-2</v>
      </c>
      <c r="J228" s="24">
        <f t="shared" si="147"/>
        <v>6.8362924081920452E-3</v>
      </c>
      <c r="K228" s="3"/>
      <c r="L228" s="4">
        <f t="shared" si="148"/>
        <v>155.97529739862011</v>
      </c>
      <c r="M228" s="4">
        <f t="shared" si="149"/>
        <v>483.06860929286893</v>
      </c>
      <c r="N228" s="24">
        <f t="shared" si="150"/>
        <v>6.4870452256573221E-3</v>
      </c>
      <c r="O228" s="24">
        <f t="shared" si="151"/>
        <v>1.0591902972167543E-2</v>
      </c>
      <c r="P228" s="3"/>
      <c r="Q228" s="4">
        <f t="shared" si="152"/>
        <v>155.8352076986819</v>
      </c>
      <c r="R228" s="4">
        <f t="shared" si="153"/>
        <v>483.37379569893233</v>
      </c>
      <c r="S228" s="24">
        <f t="shared" si="154"/>
        <v>5.5830657461566737E-3</v>
      </c>
      <c r="T228" s="24">
        <f t="shared" si="155"/>
        <v>9.9668284062503741E-3</v>
      </c>
      <c r="U228" s="3"/>
      <c r="V228" s="4">
        <f t="shared" si="156"/>
        <v>155.79212605174325</v>
      </c>
      <c r="W228" s="4">
        <f t="shared" si="157"/>
        <v>484.04271952881516</v>
      </c>
      <c r="X228" s="24">
        <f t="shared" si="158"/>
        <v>5.3050658304397884E-3</v>
      </c>
      <c r="Y228" s="25">
        <f t="shared" si="159"/>
        <v>8.5967566589891329E-3</v>
      </c>
      <c r="Z228" s="23"/>
      <c r="AA228" s="23"/>
      <c r="AB228" s="23"/>
      <c r="AC228" s="23"/>
      <c r="AD228" s="23"/>
      <c r="AF228" s="5"/>
      <c r="AG228" s="4">
        <f t="shared" si="124"/>
        <v>-0.20687066709071297</v>
      </c>
      <c r="AH228" s="4">
        <f t="shared" si="125"/>
        <v>-0.45853586870755392</v>
      </c>
      <c r="AI228" s="4">
        <f t="shared" si="120"/>
        <v>155.62833703159117</v>
      </c>
      <c r="AJ228" s="4">
        <f t="shared" si="121"/>
        <v>482.91525983022478</v>
      </c>
      <c r="AK228" s="24">
        <f t="shared" si="126"/>
        <v>4.248157911796952E-3</v>
      </c>
      <c r="AL228" s="24">
        <f t="shared" si="127"/>
        <v>1.0905989205667757E-2</v>
      </c>
      <c r="AM228" s="3"/>
      <c r="AN228" s="4">
        <f t="shared" si="128"/>
        <v>-0.16810763992584596</v>
      </c>
      <c r="AO228" s="4">
        <f t="shared" si="129"/>
        <v>0.36622368727615301</v>
      </c>
      <c r="AP228" s="4">
        <f t="shared" si="122"/>
        <v>155.66710005875606</v>
      </c>
      <c r="AQ228" s="4">
        <f t="shared" si="123"/>
        <v>483.74001938620847</v>
      </c>
      <c r="AR228" s="24">
        <f t="shared" si="130"/>
        <v>4.4982903707560425E-3</v>
      </c>
      <c r="AS228" s="24">
        <f t="shared" si="131"/>
        <v>9.21673892714963E-3</v>
      </c>
      <c r="AT228" s="3"/>
      <c r="AU228" s="24">
        <f t="shared" si="132"/>
        <v>-0.15112007898912999</v>
      </c>
      <c r="AV228" s="24">
        <f t="shared" si="133"/>
        <v>0.36622368727615301</v>
      </c>
      <c r="AW228" s="24">
        <f t="shared" si="134"/>
        <v>155.68408761969278</v>
      </c>
      <c r="AX228" s="24">
        <f t="shared" si="135"/>
        <v>483.74001938620847</v>
      </c>
      <c r="AY228" s="24">
        <f t="shared" si="136"/>
        <v>4.607908754551051E-3</v>
      </c>
      <c r="AZ228" s="24">
        <f t="shared" si="137"/>
        <v>9.21673892714963E-3</v>
      </c>
      <c r="BA228" s="24"/>
      <c r="BB228" s="24">
        <f t="shared" si="138"/>
        <v>-0.10339595265272256</v>
      </c>
      <c r="BC228" s="24">
        <f t="shared" si="139"/>
        <v>1.6054171917186399</v>
      </c>
      <c r="BD228" s="24">
        <f t="shared" si="140"/>
        <v>155.73181174602917</v>
      </c>
      <c r="BE228" s="24">
        <f t="shared" si="141"/>
        <v>484.97921289065096</v>
      </c>
      <c r="BF228" s="24">
        <f t="shared" si="142"/>
        <v>4.9158659484362594E-3</v>
      </c>
      <c r="BG228" s="25">
        <f t="shared" si="143"/>
        <v>6.6786562128237194E-3</v>
      </c>
    </row>
    <row r="229" spans="1:59" x14ac:dyDescent="0.35">
      <c r="A229" s="7">
        <v>44158</v>
      </c>
      <c r="B229" s="3">
        <v>227</v>
      </c>
      <c r="C229" s="4">
        <v>154.91999999999999</v>
      </c>
      <c r="D229" s="8">
        <v>476.62</v>
      </c>
      <c r="F229" s="5"/>
      <c r="G229" s="4">
        <f t="shared" si="144"/>
        <v>156.21382127118744</v>
      </c>
      <c r="H229" s="4">
        <f t="shared" si="145"/>
        <v>485.56979887569952</v>
      </c>
      <c r="I229" s="24">
        <f t="shared" si="146"/>
        <v>8.3515444822324699E-3</v>
      </c>
      <c r="J229" s="24">
        <f t="shared" si="147"/>
        <v>1.8777640207501813E-2</v>
      </c>
      <c r="K229" s="3"/>
      <c r="L229" s="4">
        <f t="shared" si="148"/>
        <v>155.57317843917207</v>
      </c>
      <c r="M229" s="4">
        <f t="shared" si="149"/>
        <v>485.13716557572138</v>
      </c>
      <c r="N229" s="24">
        <f t="shared" si="150"/>
        <v>4.2162305652729184E-3</v>
      </c>
      <c r="O229" s="24">
        <f t="shared" si="151"/>
        <v>1.7869929033027105E-2</v>
      </c>
      <c r="P229" s="3"/>
      <c r="Q229" s="4">
        <f t="shared" si="152"/>
        <v>155.31608307947278</v>
      </c>
      <c r="R229" s="4">
        <f t="shared" si="153"/>
        <v>486.29351827957294</v>
      </c>
      <c r="S229" s="24">
        <f t="shared" si="154"/>
        <v>2.5566942904259511E-3</v>
      </c>
      <c r="T229" s="24">
        <f t="shared" si="155"/>
        <v>2.0296081321750935E-2</v>
      </c>
      <c r="U229" s="3"/>
      <c r="V229" s="4">
        <f t="shared" si="156"/>
        <v>155.13442521034864</v>
      </c>
      <c r="W229" s="4">
        <f t="shared" si="157"/>
        <v>487.40054390576302</v>
      </c>
      <c r="X229" s="24">
        <f t="shared" si="158"/>
        <v>1.3841028295162071E-3</v>
      </c>
      <c r="Y229" s="25">
        <f t="shared" si="159"/>
        <v>2.2618740098533447E-2</v>
      </c>
      <c r="Z229" s="23"/>
      <c r="AA229" s="23"/>
      <c r="AB229" s="23"/>
      <c r="AC229" s="23"/>
      <c r="AD229" s="23"/>
      <c r="AF229" s="5"/>
      <c r="AG229" s="4">
        <f t="shared" si="124"/>
        <v>-0.26932145751439496</v>
      </c>
      <c r="AH229" s="4">
        <f t="shared" si="125"/>
        <v>0.21711582116207878</v>
      </c>
      <c r="AI229" s="4">
        <f t="shared" si="120"/>
        <v>155.04676162195838</v>
      </c>
      <c r="AJ229" s="4">
        <f t="shared" si="121"/>
        <v>486.51063410073499</v>
      </c>
      <c r="AK229" s="24">
        <f t="shared" si="126"/>
        <v>8.1823923288403206E-4</v>
      </c>
      <c r="AL229" s="24">
        <f t="shared" si="127"/>
        <v>2.0751613656025732E-2</v>
      </c>
      <c r="AM229" s="3"/>
      <c r="AN229" s="4">
        <f t="shared" si="128"/>
        <v>-0.30851443163915671</v>
      </c>
      <c r="AO229" s="4">
        <f t="shared" si="129"/>
        <v>1.3876232446219356</v>
      </c>
      <c r="AP229" s="4">
        <f t="shared" si="122"/>
        <v>155.00756864783361</v>
      </c>
      <c r="AQ229" s="4">
        <f t="shared" si="123"/>
        <v>487.68114152419486</v>
      </c>
      <c r="AR229" s="24">
        <f t="shared" si="130"/>
        <v>5.6525076060947991E-4</v>
      </c>
      <c r="AS229" s="24">
        <f t="shared" si="131"/>
        <v>2.3207464068219656E-2</v>
      </c>
      <c r="AT229" s="3"/>
      <c r="AU229" s="24">
        <f t="shared" si="132"/>
        <v>-0.37192280312112563</v>
      </c>
      <c r="AV229" s="24">
        <f t="shared" si="133"/>
        <v>1.3876232446219356</v>
      </c>
      <c r="AW229" s="24">
        <f t="shared" si="134"/>
        <v>154.94416027635165</v>
      </c>
      <c r="AX229" s="24">
        <f t="shared" si="135"/>
        <v>487.68114152419486</v>
      </c>
      <c r="AY229" s="24">
        <f t="shared" si="136"/>
        <v>1.5595324265211264E-4</v>
      </c>
      <c r="AZ229" s="24">
        <f t="shared" si="137"/>
        <v>2.3207464068219656E-2</v>
      </c>
      <c r="BA229" s="24"/>
      <c r="BB229" s="24">
        <f t="shared" si="138"/>
        <v>-0.43597888589784278</v>
      </c>
      <c r="BC229" s="24">
        <f t="shared" si="139"/>
        <v>2.6568615028562155</v>
      </c>
      <c r="BD229" s="24">
        <f t="shared" si="140"/>
        <v>154.88010419357494</v>
      </c>
      <c r="BE229" s="24">
        <f t="shared" si="141"/>
        <v>488.95037978242914</v>
      </c>
      <c r="BF229" s="24">
        <f t="shared" si="142"/>
        <v>2.5752521575684711E-4</v>
      </c>
      <c r="BG229" s="25">
        <f t="shared" si="143"/>
        <v>2.5870462386028983E-2</v>
      </c>
    </row>
    <row r="230" spans="1:59" x14ac:dyDescent="0.35">
      <c r="A230" s="7">
        <v>44159</v>
      </c>
      <c r="B230" s="3">
        <v>228</v>
      </c>
      <c r="C230" s="4">
        <v>155.9</v>
      </c>
      <c r="D230" s="8">
        <v>482.88</v>
      </c>
      <c r="F230" s="5"/>
      <c r="G230" s="4">
        <f t="shared" si="144"/>
        <v>155.95505701694995</v>
      </c>
      <c r="H230" s="4">
        <f t="shared" si="145"/>
        <v>483.77983910055963</v>
      </c>
      <c r="I230" s="24">
        <f t="shared" si="146"/>
        <v>3.5315597787007784E-4</v>
      </c>
      <c r="J230" s="24">
        <f t="shared" si="147"/>
        <v>1.8634838894955926E-3</v>
      </c>
      <c r="K230" s="3"/>
      <c r="L230" s="4">
        <f t="shared" si="148"/>
        <v>155.31190706350324</v>
      </c>
      <c r="M230" s="4">
        <f t="shared" si="149"/>
        <v>481.73029934543285</v>
      </c>
      <c r="N230" s="24">
        <f t="shared" si="150"/>
        <v>3.7722446215315212E-3</v>
      </c>
      <c r="O230" s="24">
        <f t="shared" si="151"/>
        <v>2.3809241521022639E-3</v>
      </c>
      <c r="P230" s="3"/>
      <c r="Q230" s="4">
        <f t="shared" si="152"/>
        <v>155.07843323178909</v>
      </c>
      <c r="R230" s="4">
        <f t="shared" si="153"/>
        <v>480.48940731182915</v>
      </c>
      <c r="S230" s="24">
        <f t="shared" si="154"/>
        <v>5.269831739646659E-3</v>
      </c>
      <c r="T230" s="24">
        <f t="shared" si="155"/>
        <v>4.9506972501881233E-3</v>
      </c>
      <c r="U230" s="3"/>
      <c r="V230" s="4">
        <f t="shared" si="156"/>
        <v>154.96288504206973</v>
      </c>
      <c r="W230" s="4">
        <f t="shared" si="157"/>
        <v>478.77610878115263</v>
      </c>
      <c r="X230" s="24">
        <f t="shared" si="158"/>
        <v>6.0110003715861237E-3</v>
      </c>
      <c r="Y230" s="25">
        <f t="shared" si="159"/>
        <v>8.4987806884678722E-3</v>
      </c>
      <c r="Z230" s="23"/>
      <c r="AA230" s="23"/>
      <c r="AB230" s="23"/>
      <c r="AC230" s="23"/>
      <c r="AD230" s="23"/>
      <c r="AF230" s="5"/>
      <c r="AG230" s="4">
        <f t="shared" si="124"/>
        <v>-0.26298713554825287</v>
      </c>
      <c r="AH230" s="4">
        <f t="shared" si="125"/>
        <v>-0.98712953661909331</v>
      </c>
      <c r="AI230" s="4">
        <f t="shared" si="120"/>
        <v>154.81544609624083</v>
      </c>
      <c r="AJ230" s="4">
        <f t="shared" si="121"/>
        <v>479.50227777521008</v>
      </c>
      <c r="AK230" s="24">
        <f t="shared" si="126"/>
        <v>6.956728054901681E-3</v>
      </c>
      <c r="AL230" s="24">
        <f t="shared" si="127"/>
        <v>6.994951592093109E-3</v>
      </c>
      <c r="AM230" s="3"/>
      <c r="AN230" s="4">
        <f t="shared" si="128"/>
        <v>-0.28016859805696775</v>
      </c>
      <c r="AO230" s="4">
        <f t="shared" si="129"/>
        <v>-1.4890704403243515</v>
      </c>
      <c r="AP230" s="4">
        <f t="shared" si="122"/>
        <v>154.79826463373212</v>
      </c>
      <c r="AQ230" s="4">
        <f t="shared" si="123"/>
        <v>479.00033687150483</v>
      </c>
      <c r="AR230" s="24">
        <f t="shared" si="130"/>
        <v>7.066936281384789E-3</v>
      </c>
      <c r="AS230" s="24">
        <f t="shared" si="131"/>
        <v>8.0344249678909203E-3</v>
      </c>
      <c r="AT230" s="3"/>
      <c r="AU230" s="24">
        <f t="shared" si="132"/>
        <v>-0.29135902985866091</v>
      </c>
      <c r="AV230" s="24">
        <f t="shared" si="133"/>
        <v>-1.4890704403243515</v>
      </c>
      <c r="AW230" s="24">
        <f t="shared" si="134"/>
        <v>154.78707420193044</v>
      </c>
      <c r="AX230" s="24">
        <f t="shared" si="135"/>
        <v>479.00033687150483</v>
      </c>
      <c r="AY230" s="24">
        <f t="shared" si="136"/>
        <v>7.1387158311069171E-3</v>
      </c>
      <c r="AZ230" s="24">
        <f t="shared" si="137"/>
        <v>8.0344249678909203E-3</v>
      </c>
      <c r="BA230" s="24"/>
      <c r="BB230" s="24">
        <f t="shared" si="138"/>
        <v>-0.27731565532651603</v>
      </c>
      <c r="BC230" s="24">
        <f t="shared" si="139"/>
        <v>-4.1119164736237828</v>
      </c>
      <c r="BD230" s="24">
        <f t="shared" si="140"/>
        <v>154.80111757646259</v>
      </c>
      <c r="BE230" s="24">
        <f t="shared" si="141"/>
        <v>476.37749083820535</v>
      </c>
      <c r="BF230" s="24">
        <f t="shared" si="142"/>
        <v>7.0486364563015916E-3</v>
      </c>
      <c r="BG230" s="25">
        <f t="shared" si="143"/>
        <v>1.3466097502059826E-2</v>
      </c>
    </row>
    <row r="231" spans="1:59" x14ac:dyDescent="0.35">
      <c r="A231" s="7">
        <v>44160</v>
      </c>
      <c r="B231" s="3">
        <v>229</v>
      </c>
      <c r="C231" s="4">
        <v>159.25</v>
      </c>
      <c r="D231" s="8">
        <v>485</v>
      </c>
      <c r="F231" s="5"/>
      <c r="G231" s="4">
        <f t="shared" si="144"/>
        <v>155.94404561355998</v>
      </c>
      <c r="H231" s="4">
        <f t="shared" si="145"/>
        <v>483.59987128044776</v>
      </c>
      <c r="I231" s="24">
        <f t="shared" si="146"/>
        <v>2.0759525189576272E-2</v>
      </c>
      <c r="J231" s="24">
        <f t="shared" si="147"/>
        <v>2.8868633392829736E-3</v>
      </c>
      <c r="K231" s="3"/>
      <c r="L231" s="4">
        <f t="shared" si="148"/>
        <v>155.54714423810194</v>
      </c>
      <c r="M231" s="4">
        <f t="shared" si="149"/>
        <v>482.19017960725967</v>
      </c>
      <c r="N231" s="24">
        <f t="shared" si="150"/>
        <v>2.3251841518983133E-2</v>
      </c>
      <c r="O231" s="24">
        <f t="shared" si="151"/>
        <v>5.7934441087429582E-3</v>
      </c>
      <c r="P231" s="3"/>
      <c r="Q231" s="4">
        <f t="shared" si="152"/>
        <v>155.57137329271563</v>
      </c>
      <c r="R231" s="4">
        <f t="shared" si="153"/>
        <v>481.9237629247317</v>
      </c>
      <c r="S231" s="24">
        <f t="shared" si="154"/>
        <v>2.3099696749038404E-2</v>
      </c>
      <c r="T231" s="24">
        <f t="shared" si="155"/>
        <v>6.3427568562232899E-3</v>
      </c>
      <c r="U231" s="3"/>
      <c r="V231" s="4">
        <f t="shared" si="156"/>
        <v>155.71257700841394</v>
      </c>
      <c r="W231" s="4">
        <f t="shared" si="157"/>
        <v>482.05922175623056</v>
      </c>
      <c r="X231" s="24">
        <f t="shared" si="158"/>
        <v>2.2213017215611024E-2</v>
      </c>
      <c r="Y231" s="25">
        <f t="shared" si="159"/>
        <v>6.0634602964318423E-3</v>
      </c>
      <c r="Z231" s="23"/>
      <c r="AA231" s="23"/>
      <c r="AB231" s="23"/>
      <c r="AC231" s="23"/>
      <c r="AD231" s="23"/>
      <c r="AF231" s="5"/>
      <c r="AG231" s="4">
        <f t="shared" si="124"/>
        <v>-0.11180169625329373</v>
      </c>
      <c r="AH231" s="4">
        <f t="shared" si="125"/>
        <v>-0.50283250671476476</v>
      </c>
      <c r="AI231" s="4">
        <f t="shared" si="120"/>
        <v>155.45957159646235</v>
      </c>
      <c r="AJ231" s="4">
        <f t="shared" si="121"/>
        <v>481.42093041801695</v>
      </c>
      <c r="AK231" s="24">
        <f t="shared" si="126"/>
        <v>2.3801748216876899E-2</v>
      </c>
      <c r="AL231" s="24">
        <f t="shared" si="127"/>
        <v>7.3795249113052554E-3</v>
      </c>
      <c r="AM231" s="3"/>
      <c r="AN231" s="4">
        <f t="shared" si="128"/>
        <v>2.9074865536436512E-2</v>
      </c>
      <c r="AO231" s="4">
        <f t="shared" si="129"/>
        <v>-0.31970001903359091</v>
      </c>
      <c r="AP231" s="4">
        <f t="shared" si="122"/>
        <v>155.60044815825208</v>
      </c>
      <c r="AQ231" s="4">
        <f t="shared" si="123"/>
        <v>481.60406290569813</v>
      </c>
      <c r="AR231" s="24">
        <f t="shared" si="130"/>
        <v>2.291712302510469E-2</v>
      </c>
      <c r="AS231" s="24">
        <f t="shared" si="131"/>
        <v>7.0019321531997348E-3</v>
      </c>
      <c r="AT231" s="3"/>
      <c r="AU231" s="24">
        <f t="shared" si="132"/>
        <v>0.17922042461246135</v>
      </c>
      <c r="AV231" s="24">
        <f t="shared" si="133"/>
        <v>-0.31970001903359091</v>
      </c>
      <c r="AW231" s="24">
        <f t="shared" si="134"/>
        <v>155.75059371732809</v>
      </c>
      <c r="AX231" s="24">
        <f t="shared" si="135"/>
        <v>481.60406290569813</v>
      </c>
      <c r="AY231" s="24">
        <f t="shared" si="136"/>
        <v>2.1974293768740428E-2</v>
      </c>
      <c r="AZ231" s="24">
        <f t="shared" si="137"/>
        <v>7.0019321531997348E-3</v>
      </c>
      <c r="BA231" s="24"/>
      <c r="BB231" s="24">
        <f t="shared" si="138"/>
        <v>0.3388889176759311</v>
      </c>
      <c r="BC231" s="24">
        <f t="shared" si="139"/>
        <v>0.32510119559728368</v>
      </c>
      <c r="BD231" s="24">
        <f t="shared" si="140"/>
        <v>155.91026221039158</v>
      </c>
      <c r="BE231" s="24">
        <f t="shared" si="141"/>
        <v>482.24886412032896</v>
      </c>
      <c r="BF231" s="24">
        <f t="shared" si="142"/>
        <v>2.0971665868812689E-2</v>
      </c>
      <c r="BG231" s="25">
        <f t="shared" si="143"/>
        <v>5.6724451127237929E-3</v>
      </c>
    </row>
    <row r="232" spans="1:59" x14ac:dyDescent="0.35">
      <c r="A232" s="7">
        <v>44162</v>
      </c>
      <c r="B232" s="3">
        <v>230</v>
      </c>
      <c r="C232" s="4">
        <v>159.77000000000001</v>
      </c>
      <c r="D232" s="8">
        <v>491.36</v>
      </c>
      <c r="F232" s="5"/>
      <c r="G232" s="4">
        <f t="shared" si="144"/>
        <v>156.605236490848</v>
      </c>
      <c r="H232" s="4">
        <f t="shared" si="145"/>
        <v>483.87989702435823</v>
      </c>
      <c r="I232" s="24">
        <f t="shared" si="146"/>
        <v>1.9808246286236526E-2</v>
      </c>
      <c r="J232" s="24">
        <f t="shared" si="147"/>
        <v>1.5223263952380708E-2</v>
      </c>
      <c r="K232" s="3"/>
      <c r="L232" s="4">
        <f t="shared" si="148"/>
        <v>157.02828654286117</v>
      </c>
      <c r="M232" s="4">
        <f t="shared" si="149"/>
        <v>483.31410776435581</v>
      </c>
      <c r="N232" s="24">
        <f t="shared" si="150"/>
        <v>1.7160377149269844E-2</v>
      </c>
      <c r="O232" s="24">
        <f t="shared" si="151"/>
        <v>1.6374739978110148E-2</v>
      </c>
      <c r="P232" s="3"/>
      <c r="Q232" s="4">
        <f t="shared" si="152"/>
        <v>157.77854931708626</v>
      </c>
      <c r="R232" s="4">
        <f t="shared" si="153"/>
        <v>483.76950516989268</v>
      </c>
      <c r="S232" s="24">
        <f t="shared" si="154"/>
        <v>1.2464484464628845E-2</v>
      </c>
      <c r="T232" s="24">
        <f t="shared" si="155"/>
        <v>1.5447929888691248E-2</v>
      </c>
      <c r="U232" s="3"/>
      <c r="V232" s="4">
        <f t="shared" si="156"/>
        <v>158.54251540168278</v>
      </c>
      <c r="W232" s="4">
        <f t="shared" si="157"/>
        <v>484.41184435124609</v>
      </c>
      <c r="X232" s="24">
        <f t="shared" si="158"/>
        <v>7.6828227972537558E-3</v>
      </c>
      <c r="Y232" s="25">
        <f t="shared" si="159"/>
        <v>1.4140661935757744E-2</v>
      </c>
      <c r="Z232" s="23"/>
      <c r="AA232" s="23"/>
      <c r="AB232" s="23"/>
      <c r="AC232" s="23"/>
      <c r="AD232" s="23"/>
      <c r="AF232" s="5"/>
      <c r="AG232" s="4">
        <f t="shared" si="124"/>
        <v>0.35199384787149002</v>
      </c>
      <c r="AH232" s="4">
        <f t="shared" si="125"/>
        <v>-3.3117556339616383E-2</v>
      </c>
      <c r="AI232" s="4">
        <f t="shared" si="120"/>
        <v>158.13054316495774</v>
      </c>
      <c r="AJ232" s="4">
        <f t="shared" si="121"/>
        <v>483.73638761355306</v>
      </c>
      <c r="AK232" s="24">
        <f t="shared" si="126"/>
        <v>1.0261355918146507E-2</v>
      </c>
      <c r="AL232" s="24">
        <f t="shared" si="127"/>
        <v>1.5515329669584318E-2</v>
      </c>
      <c r="AM232" s="3"/>
      <c r="AN232" s="4">
        <f t="shared" si="128"/>
        <v>0.90031532907011191</v>
      </c>
      <c r="AO232" s="4">
        <f t="shared" si="129"/>
        <v>0.54647688664423644</v>
      </c>
      <c r="AP232" s="4">
        <f t="shared" si="122"/>
        <v>158.67886464615637</v>
      </c>
      <c r="AQ232" s="4">
        <f t="shared" si="123"/>
        <v>484.31598205653694</v>
      </c>
      <c r="AR232" s="24">
        <f t="shared" si="130"/>
        <v>6.8294132430596483E-3</v>
      </c>
      <c r="AS232" s="24">
        <f t="shared" si="131"/>
        <v>1.4335757781388543E-2</v>
      </c>
      <c r="AT232" s="3"/>
      <c r="AU232" s="24">
        <f t="shared" si="132"/>
        <v>1.3959937844673596</v>
      </c>
      <c r="AV232" s="24">
        <f t="shared" si="133"/>
        <v>0.54647688664423644</v>
      </c>
      <c r="AW232" s="24">
        <f t="shared" si="134"/>
        <v>159.17454310155361</v>
      </c>
      <c r="AX232" s="24">
        <f t="shared" si="135"/>
        <v>484.31598205653694</v>
      </c>
      <c r="AY232" s="24">
        <f t="shared" si="136"/>
        <v>3.726963124781876E-3</v>
      </c>
      <c r="AZ232" s="24">
        <f t="shared" si="137"/>
        <v>1.4335757781388543E-2</v>
      </c>
      <c r="BA232" s="24"/>
      <c r="BB232" s="24">
        <f t="shared" si="138"/>
        <v>1.8335186030316863</v>
      </c>
      <c r="BC232" s="24">
        <f t="shared" si="139"/>
        <v>1.5416140352482386</v>
      </c>
      <c r="BD232" s="24">
        <f t="shared" si="140"/>
        <v>159.61206792011794</v>
      </c>
      <c r="BE232" s="24">
        <f t="shared" si="141"/>
        <v>485.31111920514093</v>
      </c>
      <c r="BF232" s="24">
        <f t="shared" si="142"/>
        <v>9.8849646292841669E-4</v>
      </c>
      <c r="BG232" s="25">
        <f t="shared" si="143"/>
        <v>1.2310486801650698E-2</v>
      </c>
    </row>
    <row r="233" spans="1:59" x14ac:dyDescent="0.35">
      <c r="A233" s="7">
        <v>44165</v>
      </c>
      <c r="B233" s="3">
        <v>231</v>
      </c>
      <c r="C233" s="4">
        <v>158.4</v>
      </c>
      <c r="D233" s="8">
        <v>490.7</v>
      </c>
      <c r="F233" s="5"/>
      <c r="G233" s="4">
        <f t="shared" si="144"/>
        <v>157.23818919267842</v>
      </c>
      <c r="H233" s="4">
        <f t="shared" si="145"/>
        <v>485.37591761948659</v>
      </c>
      <c r="I233" s="24">
        <f t="shared" si="146"/>
        <v>7.3346641876362783E-3</v>
      </c>
      <c r="J233" s="24">
        <f t="shared" si="147"/>
        <v>1.0849974282684742E-2</v>
      </c>
      <c r="K233" s="3"/>
      <c r="L233" s="4">
        <f t="shared" si="148"/>
        <v>158.12497192571669</v>
      </c>
      <c r="M233" s="4">
        <f t="shared" si="149"/>
        <v>486.53246465861343</v>
      </c>
      <c r="N233" s="24">
        <f t="shared" si="150"/>
        <v>1.736288347748186E-3</v>
      </c>
      <c r="O233" s="24">
        <f t="shared" si="151"/>
        <v>8.4930412500235451E-3</v>
      </c>
      <c r="P233" s="3"/>
      <c r="Q233" s="4">
        <f t="shared" si="152"/>
        <v>158.97341972683452</v>
      </c>
      <c r="R233" s="4">
        <f t="shared" si="153"/>
        <v>488.32380206795705</v>
      </c>
      <c r="S233" s="24">
        <f t="shared" si="154"/>
        <v>3.6200740330461843E-3</v>
      </c>
      <c r="T233" s="24">
        <f t="shared" si="155"/>
        <v>4.8424657266006562E-3</v>
      </c>
      <c r="U233" s="3"/>
      <c r="V233" s="4">
        <f t="shared" si="156"/>
        <v>159.52450308033656</v>
      </c>
      <c r="W233" s="4">
        <f t="shared" si="157"/>
        <v>489.97036887024922</v>
      </c>
      <c r="X233" s="24">
        <f t="shared" si="158"/>
        <v>7.0991356081853045E-3</v>
      </c>
      <c r="Y233" s="25">
        <f t="shared" si="159"/>
        <v>1.4869189520089084E-3</v>
      </c>
      <c r="Z233" s="23"/>
      <c r="AA233" s="23"/>
      <c r="AB233" s="23"/>
      <c r="AC233" s="23"/>
      <c r="AD233" s="23"/>
      <c r="AF233" s="5"/>
      <c r="AG233" s="4">
        <f t="shared" si="124"/>
        <v>0.52056916024684441</v>
      </c>
      <c r="AH233" s="4">
        <f t="shared" si="125"/>
        <v>0.88436533454117994</v>
      </c>
      <c r="AI233" s="4">
        <f t="shared" si="120"/>
        <v>159.49398888708137</v>
      </c>
      <c r="AJ233" s="4">
        <f t="shared" si="121"/>
        <v>489.20816740249825</v>
      </c>
      <c r="AK233" s="24">
        <f t="shared" si="126"/>
        <v>6.906495499251048E-3</v>
      </c>
      <c r="AL233" s="24">
        <f t="shared" si="127"/>
        <v>3.0402131597753027E-3</v>
      </c>
      <c r="AM233" s="3"/>
      <c r="AN233" s="4">
        <f t="shared" si="128"/>
        <v>1.018137361341372</v>
      </c>
      <c r="AO233" s="4">
        <f t="shared" si="129"/>
        <v>2.149604891212288</v>
      </c>
      <c r="AP233" s="4">
        <f t="shared" si="122"/>
        <v>159.99155708817588</v>
      </c>
      <c r="AQ233" s="4">
        <f t="shared" si="123"/>
        <v>490.47340695916932</v>
      </c>
      <c r="AR233" s="24">
        <f t="shared" si="130"/>
        <v>1.0047708889999212E-2</v>
      </c>
      <c r="AS233" s="24">
        <f t="shared" si="131"/>
        <v>4.6177509849330438E-4</v>
      </c>
      <c r="AT233" s="3"/>
      <c r="AU233" s="24">
        <f t="shared" si="132"/>
        <v>1.2753197596359009</v>
      </c>
      <c r="AV233" s="24">
        <f t="shared" si="133"/>
        <v>2.149604891212288</v>
      </c>
      <c r="AW233" s="24">
        <f t="shared" si="134"/>
        <v>160.24873948647041</v>
      </c>
      <c r="AX233" s="24">
        <f t="shared" si="135"/>
        <v>490.47340695916932</v>
      </c>
      <c r="AY233" s="24">
        <f t="shared" si="136"/>
        <v>1.167133514185863E-2</v>
      </c>
      <c r="AZ233" s="24">
        <f t="shared" si="137"/>
        <v>4.6177509849330438E-4</v>
      </c>
      <c r="BA233" s="24"/>
      <c r="BB233" s="24">
        <f t="shared" si="138"/>
        <v>1.3226000484049467</v>
      </c>
      <c r="BC233" s="24">
        <f t="shared" si="139"/>
        <v>3.9517603255011395</v>
      </c>
      <c r="BD233" s="24">
        <f t="shared" si="140"/>
        <v>160.29601977523947</v>
      </c>
      <c r="BE233" s="24">
        <f t="shared" si="141"/>
        <v>492.27556239345819</v>
      </c>
      <c r="BF233" s="24">
        <f t="shared" si="142"/>
        <v>1.1969821813380469E-2</v>
      </c>
      <c r="BG233" s="25">
        <f t="shared" si="143"/>
        <v>3.2108465324193988E-3</v>
      </c>
    </row>
    <row r="234" spans="1:59" x14ac:dyDescent="0.35">
      <c r="A234" s="7">
        <v>44166</v>
      </c>
      <c r="B234" s="3">
        <v>232</v>
      </c>
      <c r="C234" s="4">
        <v>161</v>
      </c>
      <c r="D234" s="8">
        <v>504.58</v>
      </c>
      <c r="F234" s="5"/>
      <c r="G234" s="4">
        <f t="shared" si="144"/>
        <v>157.47055135414274</v>
      </c>
      <c r="H234" s="4">
        <f t="shared" si="145"/>
        <v>486.44073409558928</v>
      </c>
      <c r="I234" s="24">
        <f t="shared" si="146"/>
        <v>2.1922041278616508E-2</v>
      </c>
      <c r="J234" s="24">
        <f t="shared" si="147"/>
        <v>3.5949236799735836E-2</v>
      </c>
      <c r="K234" s="3"/>
      <c r="L234" s="4">
        <f t="shared" si="148"/>
        <v>158.23498315543003</v>
      </c>
      <c r="M234" s="4">
        <f t="shared" si="149"/>
        <v>488.19947879516803</v>
      </c>
      <c r="N234" s="24">
        <f t="shared" si="150"/>
        <v>1.7174017668136463E-2</v>
      </c>
      <c r="O234" s="24">
        <f t="shared" si="151"/>
        <v>3.2463675145332653E-2</v>
      </c>
      <c r="P234" s="3"/>
      <c r="Q234" s="4">
        <f t="shared" si="152"/>
        <v>158.62936789073382</v>
      </c>
      <c r="R234" s="4">
        <f t="shared" si="153"/>
        <v>489.74952082718278</v>
      </c>
      <c r="S234" s="24">
        <f t="shared" si="154"/>
        <v>1.4724423038920388E-2</v>
      </c>
      <c r="T234" s="24">
        <f t="shared" si="155"/>
        <v>2.9391730097937309E-2</v>
      </c>
      <c r="U234" s="3"/>
      <c r="V234" s="4">
        <f t="shared" si="156"/>
        <v>158.62490061606732</v>
      </c>
      <c r="W234" s="4">
        <f t="shared" si="157"/>
        <v>490.55407377404981</v>
      </c>
      <c r="X234" s="24">
        <f t="shared" si="158"/>
        <v>1.4752170086538374E-2</v>
      </c>
      <c r="Y234" s="25">
        <f t="shared" si="159"/>
        <v>2.7797229826687885E-2</v>
      </c>
      <c r="Z234" s="23"/>
      <c r="AA234" s="23"/>
      <c r="AB234" s="23"/>
      <c r="AC234" s="23"/>
      <c r="AD234" s="23"/>
      <c r="AF234" s="5"/>
      <c r="AG234" s="4">
        <f t="shared" si="124"/>
        <v>0.34764496097733483</v>
      </c>
      <c r="AH234" s="4">
        <f t="shared" si="125"/>
        <v>0.99263601947809033</v>
      </c>
      <c r="AI234" s="4">
        <f t="shared" si="120"/>
        <v>158.97701285171115</v>
      </c>
      <c r="AJ234" s="4">
        <f t="shared" si="121"/>
        <v>490.74215684666086</v>
      </c>
      <c r="AK234" s="24">
        <f t="shared" si="126"/>
        <v>1.256513756701148E-2</v>
      </c>
      <c r="AL234" s="24">
        <f t="shared" si="127"/>
        <v>2.7424478087397682E-2</v>
      </c>
      <c r="AM234" s="3"/>
      <c r="AN234" s="4">
        <f t="shared" si="128"/>
        <v>0.47326168236454169</v>
      </c>
      <c r="AO234" s="4">
        <f t="shared" si="129"/>
        <v>1.860050438417665</v>
      </c>
      <c r="AP234" s="4">
        <f t="shared" si="122"/>
        <v>159.10262957309837</v>
      </c>
      <c r="AQ234" s="4">
        <f t="shared" si="123"/>
        <v>491.60957126560044</v>
      </c>
      <c r="AR234" s="24">
        <f t="shared" si="130"/>
        <v>1.1784909483861062E-2</v>
      </c>
      <c r="AS234" s="24">
        <f t="shared" si="131"/>
        <v>2.570539604106296E-2</v>
      </c>
      <c r="AT234" s="3"/>
      <c r="AU234" s="24">
        <f t="shared" si="132"/>
        <v>0.30369680219393813</v>
      </c>
      <c r="AV234" s="24">
        <f t="shared" si="133"/>
        <v>1.860050438417665</v>
      </c>
      <c r="AW234" s="24">
        <f t="shared" si="134"/>
        <v>158.93306469292776</v>
      </c>
      <c r="AX234" s="24">
        <f t="shared" si="135"/>
        <v>491.60957126560044</v>
      </c>
      <c r="AY234" s="24">
        <f t="shared" si="136"/>
        <v>1.2838107497343119E-2</v>
      </c>
      <c r="AZ234" s="24">
        <f t="shared" si="137"/>
        <v>2.570539604106296E-2</v>
      </c>
      <c r="BA234" s="24"/>
      <c r="BB234" s="24">
        <f t="shared" si="138"/>
        <v>-1.072145919957368E-2</v>
      </c>
      <c r="BC234" s="24">
        <f t="shared" si="139"/>
        <v>1.9309270724808125</v>
      </c>
      <c r="BD234" s="24">
        <f t="shared" si="140"/>
        <v>158.61864643153424</v>
      </c>
      <c r="BE234" s="24">
        <f t="shared" si="141"/>
        <v>491.68044789966359</v>
      </c>
      <c r="BF234" s="24">
        <f t="shared" si="142"/>
        <v>1.4791015953203448E-2</v>
      </c>
      <c r="BG234" s="25">
        <f t="shared" si="143"/>
        <v>2.5564929446938826E-2</v>
      </c>
    </row>
    <row r="235" spans="1:59" x14ac:dyDescent="0.35">
      <c r="A235" s="7">
        <v>44167</v>
      </c>
      <c r="B235" s="3">
        <v>233</v>
      </c>
      <c r="C235" s="4">
        <v>160.18</v>
      </c>
      <c r="D235" s="8">
        <v>503.38</v>
      </c>
      <c r="F235" s="5"/>
      <c r="G235" s="4">
        <f t="shared" si="144"/>
        <v>158.17644108331422</v>
      </c>
      <c r="H235" s="4">
        <f t="shared" si="145"/>
        <v>490.06858727647142</v>
      </c>
      <c r="I235" s="24">
        <f t="shared" si="146"/>
        <v>1.2508171536307842E-2</v>
      </c>
      <c r="J235" s="24">
        <f t="shared" si="147"/>
        <v>2.6444063577274777E-2</v>
      </c>
      <c r="K235" s="3"/>
      <c r="L235" s="4">
        <f t="shared" si="148"/>
        <v>159.34098989325804</v>
      </c>
      <c r="M235" s="4">
        <f t="shared" si="149"/>
        <v>494.75168727710081</v>
      </c>
      <c r="N235" s="24">
        <f t="shared" si="150"/>
        <v>5.2379205065674018E-3</v>
      </c>
      <c r="O235" s="24">
        <f t="shared" si="151"/>
        <v>1.714075394910243E-2</v>
      </c>
      <c r="P235" s="3"/>
      <c r="Q235" s="4">
        <f t="shared" si="152"/>
        <v>160.05174715629352</v>
      </c>
      <c r="R235" s="4">
        <f t="shared" si="153"/>
        <v>498.64780833087309</v>
      </c>
      <c r="S235" s="24">
        <f t="shared" si="154"/>
        <v>8.0067950871826163E-4</v>
      </c>
      <c r="T235" s="24">
        <f t="shared" si="155"/>
        <v>9.4008337024254155E-3</v>
      </c>
      <c r="U235" s="3"/>
      <c r="V235" s="4">
        <f t="shared" si="156"/>
        <v>160.52498012321348</v>
      </c>
      <c r="W235" s="4">
        <f t="shared" si="157"/>
        <v>501.77481475480994</v>
      </c>
      <c r="X235" s="24">
        <f t="shared" si="158"/>
        <v>2.1537028543730467E-3</v>
      </c>
      <c r="Y235" s="25">
        <f t="shared" si="159"/>
        <v>3.1888141070166819E-3</v>
      </c>
      <c r="Z235" s="23"/>
      <c r="AA235" s="23"/>
      <c r="AB235" s="23"/>
      <c r="AC235" s="23"/>
      <c r="AD235" s="23"/>
      <c r="AF235" s="5"/>
      <c r="AG235" s="4">
        <f t="shared" si="124"/>
        <v>0.56259182189380752</v>
      </c>
      <c r="AH235" s="4">
        <f t="shared" si="125"/>
        <v>2.5737663163205351</v>
      </c>
      <c r="AI235" s="4">
        <f t="shared" si="120"/>
        <v>160.61433897818733</v>
      </c>
      <c r="AJ235" s="4">
        <f t="shared" si="121"/>
        <v>501.22157464719362</v>
      </c>
      <c r="AK235" s="24">
        <f t="shared" si="126"/>
        <v>2.7115680995587902E-3</v>
      </c>
      <c r="AL235" s="24">
        <f t="shared" si="127"/>
        <v>4.2878647399705499E-3</v>
      </c>
      <c r="AM235" s="3"/>
      <c r="AN235" s="4">
        <f t="shared" si="128"/>
        <v>0.85290871564260429</v>
      </c>
      <c r="AO235" s="4">
        <f t="shared" si="129"/>
        <v>4.6753452645267242</v>
      </c>
      <c r="AP235" s="4">
        <f t="shared" si="122"/>
        <v>160.90465587193611</v>
      </c>
      <c r="AQ235" s="4">
        <f t="shared" si="123"/>
        <v>503.32315359539979</v>
      </c>
      <c r="AR235" s="24">
        <f t="shared" si="130"/>
        <v>4.5240096887008835E-3</v>
      </c>
      <c r="AS235" s="24">
        <f t="shared" si="131"/>
        <v>1.1292940641306316E-4</v>
      </c>
      <c r="AT235" s="3"/>
      <c r="AU235" s="24">
        <f t="shared" si="132"/>
        <v>0.97490628021339409</v>
      </c>
      <c r="AV235" s="24">
        <f t="shared" si="133"/>
        <v>4.6753452645267242</v>
      </c>
      <c r="AW235" s="24">
        <f t="shared" si="134"/>
        <v>161.0266534365069</v>
      </c>
      <c r="AX235" s="24">
        <f t="shared" si="135"/>
        <v>503.32315359539979</v>
      </c>
      <c r="AY235" s="24">
        <f t="shared" si="136"/>
        <v>5.2856376358278064E-3</v>
      </c>
      <c r="AZ235" s="24">
        <f t="shared" si="137"/>
        <v>1.1292940641306316E-4</v>
      </c>
      <c r="BA235" s="24"/>
      <c r="BB235" s="24">
        <f t="shared" si="138"/>
        <v>1.1357591206078437</v>
      </c>
      <c r="BC235" s="24">
        <f t="shared" si="139"/>
        <v>7.5048154174484125</v>
      </c>
      <c r="BD235" s="24">
        <f t="shared" si="140"/>
        <v>161.18750627690136</v>
      </c>
      <c r="BE235" s="24">
        <f t="shared" si="141"/>
        <v>506.1526237483215</v>
      </c>
      <c r="BF235" s="24">
        <f t="shared" si="142"/>
        <v>6.2898381627004164E-3</v>
      </c>
      <c r="BG235" s="25">
        <f t="shared" si="143"/>
        <v>5.5080133265554996E-3</v>
      </c>
    </row>
    <row r="236" spans="1:59" x14ac:dyDescent="0.35">
      <c r="A236" s="7">
        <v>44168</v>
      </c>
      <c r="B236" s="3">
        <v>234</v>
      </c>
      <c r="C236" s="4">
        <v>159.34</v>
      </c>
      <c r="D236" s="8">
        <v>497.52</v>
      </c>
      <c r="F236" s="5"/>
      <c r="G236" s="4">
        <f t="shared" si="144"/>
        <v>158.57715286665137</v>
      </c>
      <c r="H236" s="4">
        <f t="shared" si="145"/>
        <v>492.73086982117712</v>
      </c>
      <c r="I236" s="24">
        <f t="shared" si="146"/>
        <v>4.7875431991253221E-3</v>
      </c>
      <c r="J236" s="24">
        <f t="shared" si="147"/>
        <v>9.626005344152715E-3</v>
      </c>
      <c r="K236" s="3"/>
      <c r="L236" s="4">
        <f t="shared" si="148"/>
        <v>159.67659393595483</v>
      </c>
      <c r="M236" s="4">
        <f t="shared" si="149"/>
        <v>498.20301236626051</v>
      </c>
      <c r="N236" s="24">
        <f t="shared" si="150"/>
        <v>2.112425856375195E-3</v>
      </c>
      <c r="O236" s="24">
        <f t="shared" si="151"/>
        <v>1.3728339891070256E-3</v>
      </c>
      <c r="P236" s="3"/>
      <c r="Q236" s="4">
        <f t="shared" si="152"/>
        <v>160.12869886251741</v>
      </c>
      <c r="R236" s="4">
        <f t="shared" si="153"/>
        <v>501.4871233323492</v>
      </c>
      <c r="S236" s="24">
        <f t="shared" si="154"/>
        <v>4.9497857569813413E-3</v>
      </c>
      <c r="T236" s="24">
        <f t="shared" si="155"/>
        <v>7.9737966963121434E-3</v>
      </c>
      <c r="U236" s="3"/>
      <c r="V236" s="4">
        <f t="shared" si="156"/>
        <v>160.24899602464268</v>
      </c>
      <c r="W236" s="4">
        <f t="shared" si="157"/>
        <v>503.05896295096198</v>
      </c>
      <c r="X236" s="24">
        <f t="shared" si="158"/>
        <v>5.7047572777875963E-3</v>
      </c>
      <c r="Y236" s="25">
        <f t="shared" si="159"/>
        <v>1.1133146307609748E-2</v>
      </c>
      <c r="Z236" s="23"/>
      <c r="AA236" s="23"/>
      <c r="AB236" s="23"/>
      <c r="AC236" s="23"/>
      <c r="AD236" s="23"/>
      <c r="AF236" s="5"/>
      <c r="AG236" s="4">
        <f t="shared" si="124"/>
        <v>0.46546379875982496</v>
      </c>
      <c r="AH236" s="4">
        <f t="shared" si="125"/>
        <v>2.6268760533516504</v>
      </c>
      <c r="AI236" s="4">
        <f t="shared" si="120"/>
        <v>160.59416266127724</v>
      </c>
      <c r="AJ236" s="4">
        <f t="shared" si="121"/>
        <v>504.11399938570082</v>
      </c>
      <c r="AK236" s="24">
        <f t="shared" si="126"/>
        <v>7.8709844438134471E-3</v>
      </c>
      <c r="AL236" s="24">
        <f t="shared" si="127"/>
        <v>1.3253737308451601E-2</v>
      </c>
      <c r="AM236" s="3"/>
      <c r="AN236" s="4">
        <f t="shared" si="128"/>
        <v>0.54252591187512045</v>
      </c>
      <c r="AO236" s="4">
        <f t="shared" si="129"/>
        <v>3.940933159306478</v>
      </c>
      <c r="AP236" s="4">
        <f t="shared" si="122"/>
        <v>160.67122477439253</v>
      </c>
      <c r="AQ236" s="4">
        <f t="shared" si="123"/>
        <v>505.4280564916557</v>
      </c>
      <c r="AR236" s="24">
        <f t="shared" si="130"/>
        <v>8.3546176377088249E-3</v>
      </c>
      <c r="AS236" s="24">
        <f t="shared" si="131"/>
        <v>1.5894951944958421E-2</v>
      </c>
      <c r="AT236" s="3"/>
      <c r="AU236" s="24">
        <f t="shared" si="132"/>
        <v>0.43613353581969444</v>
      </c>
      <c r="AV236" s="24">
        <f t="shared" si="133"/>
        <v>3.940933159306478</v>
      </c>
      <c r="AW236" s="24">
        <f t="shared" si="134"/>
        <v>160.5648323983371</v>
      </c>
      <c r="AX236" s="24">
        <f t="shared" si="135"/>
        <v>505.4280564916557</v>
      </c>
      <c r="AY236" s="24">
        <f t="shared" si="136"/>
        <v>7.6869109974714413E-3</v>
      </c>
      <c r="AZ236" s="24">
        <f t="shared" si="137"/>
        <v>1.5894951944958421E-2</v>
      </c>
      <c r="BA236" s="24"/>
      <c r="BB236" s="24">
        <f t="shared" si="138"/>
        <v>0.28871318910068444</v>
      </c>
      <c r="BC236" s="24">
        <f t="shared" si="139"/>
        <v>3.7724150846705697</v>
      </c>
      <c r="BD236" s="24">
        <f t="shared" si="140"/>
        <v>160.4174120516181</v>
      </c>
      <c r="BE236" s="24">
        <f t="shared" si="141"/>
        <v>505.25953841701977</v>
      </c>
      <c r="BF236" s="24">
        <f t="shared" si="142"/>
        <v>6.761717406916638E-3</v>
      </c>
      <c r="BG236" s="25">
        <f t="shared" si="143"/>
        <v>1.5556235763426169E-2</v>
      </c>
    </row>
    <row r="237" spans="1:59" x14ac:dyDescent="0.35">
      <c r="A237" s="7">
        <v>44169</v>
      </c>
      <c r="B237" s="3">
        <v>235</v>
      </c>
      <c r="C237" s="4">
        <v>158.13</v>
      </c>
      <c r="D237" s="8">
        <v>498.31</v>
      </c>
      <c r="F237" s="5"/>
      <c r="G237" s="4">
        <f t="shared" si="144"/>
        <v>158.72972229332112</v>
      </c>
      <c r="H237" s="4">
        <f t="shared" si="145"/>
        <v>493.68869585694176</v>
      </c>
      <c r="I237" s="24">
        <f t="shared" si="146"/>
        <v>3.792590231588705E-3</v>
      </c>
      <c r="J237" s="24">
        <f t="shared" si="147"/>
        <v>9.2739542514865027E-3</v>
      </c>
      <c r="K237" s="3"/>
      <c r="L237" s="4">
        <f t="shared" si="148"/>
        <v>159.54195636157289</v>
      </c>
      <c r="M237" s="4">
        <f t="shared" si="149"/>
        <v>497.92980741975634</v>
      </c>
      <c r="N237" s="24">
        <f t="shared" si="150"/>
        <v>8.9290859518933209E-3</v>
      </c>
      <c r="O237" s="24">
        <f t="shared" si="151"/>
        <v>7.6296397873544292E-4</v>
      </c>
      <c r="P237" s="3"/>
      <c r="Q237" s="4">
        <f t="shared" si="152"/>
        <v>159.65547954500698</v>
      </c>
      <c r="R237" s="4">
        <f t="shared" si="153"/>
        <v>499.1068493329397</v>
      </c>
      <c r="S237" s="24">
        <f t="shared" si="154"/>
        <v>9.6469964270346417E-3</v>
      </c>
      <c r="T237" s="24">
        <f t="shared" si="155"/>
        <v>1.5991036361696547E-3</v>
      </c>
      <c r="U237" s="3"/>
      <c r="V237" s="4">
        <f t="shared" si="156"/>
        <v>159.52179920492853</v>
      </c>
      <c r="W237" s="4">
        <f t="shared" si="157"/>
        <v>498.62779259019237</v>
      </c>
      <c r="X237" s="24">
        <f t="shared" si="158"/>
        <v>8.8016138931798632E-3</v>
      </c>
      <c r="Y237" s="25">
        <f t="shared" si="159"/>
        <v>6.3774074409979451E-4</v>
      </c>
      <c r="Z237" s="23"/>
      <c r="AA237" s="23"/>
      <c r="AB237" s="23"/>
      <c r="AC237" s="23"/>
      <c r="AD237" s="23"/>
      <c r="AF237" s="5"/>
      <c r="AG237" s="4">
        <f t="shared" si="124"/>
        <v>0.27772717550577458</v>
      </c>
      <c r="AH237" s="4">
        <f t="shared" si="125"/>
        <v>1.6254460427994211</v>
      </c>
      <c r="AI237" s="4">
        <f t="shared" si="120"/>
        <v>159.93320672051277</v>
      </c>
      <c r="AJ237" s="4">
        <f t="shared" si="121"/>
        <v>500.73229537573911</v>
      </c>
      <c r="AK237" s="24">
        <f t="shared" si="126"/>
        <v>1.1403318285668602E-2</v>
      </c>
      <c r="AL237" s="24">
        <f t="shared" si="127"/>
        <v>4.8610210024665592E-3</v>
      </c>
      <c r="AM237" s="3"/>
      <c r="AN237" s="4">
        <f t="shared" si="128"/>
        <v>0.1362278201209014</v>
      </c>
      <c r="AO237" s="4">
        <f t="shared" si="129"/>
        <v>1.4124502958200882</v>
      </c>
      <c r="AP237" s="4">
        <f t="shared" si="122"/>
        <v>159.79170736512788</v>
      </c>
      <c r="AQ237" s="4">
        <f t="shared" si="123"/>
        <v>500.51929962875977</v>
      </c>
      <c r="AR237" s="24">
        <f t="shared" si="130"/>
        <v>1.0508488997204083E-2</v>
      </c>
      <c r="AS237" s="24">
        <f t="shared" si="131"/>
        <v>4.4335847740558402E-3</v>
      </c>
      <c r="AT237" s="3"/>
      <c r="AU237" s="24">
        <f t="shared" si="132"/>
        <v>-0.10947817617837849</v>
      </c>
      <c r="AV237" s="24">
        <f t="shared" si="133"/>
        <v>1.4124502958200882</v>
      </c>
      <c r="AW237" s="24">
        <f t="shared" si="134"/>
        <v>159.5460013688286</v>
      </c>
      <c r="AX237" s="24">
        <f t="shared" si="135"/>
        <v>500.51929962875977</v>
      </c>
      <c r="AY237" s="24">
        <f t="shared" si="136"/>
        <v>8.9546662165851058E-3</v>
      </c>
      <c r="AZ237" s="24">
        <f t="shared" si="137"/>
        <v>4.4335847740558402E-3</v>
      </c>
      <c r="BA237" s="24"/>
      <c r="BB237" s="24">
        <f t="shared" si="138"/>
        <v>-0.32083281618820481</v>
      </c>
      <c r="BC237" s="24">
        <f t="shared" si="139"/>
        <v>-1.1497361825934833</v>
      </c>
      <c r="BD237" s="24">
        <f t="shared" si="140"/>
        <v>159.33464672881877</v>
      </c>
      <c r="BE237" s="24">
        <f t="shared" si="141"/>
        <v>497.95711315034623</v>
      </c>
      <c r="BF237" s="24">
        <f t="shared" si="142"/>
        <v>7.6180783457836763E-3</v>
      </c>
      <c r="BG237" s="25">
        <f t="shared" si="143"/>
        <v>7.0816730479775875E-4</v>
      </c>
    </row>
    <row r="238" spans="1:59" x14ac:dyDescent="0.35">
      <c r="A238" s="7">
        <v>44172</v>
      </c>
      <c r="B238" s="3">
        <v>236</v>
      </c>
      <c r="C238" s="4">
        <v>157.9</v>
      </c>
      <c r="D238" s="8">
        <v>515.78</v>
      </c>
      <c r="F238" s="5"/>
      <c r="G238" s="4">
        <f t="shared" si="144"/>
        <v>158.60977783465691</v>
      </c>
      <c r="H238" s="4">
        <f t="shared" si="145"/>
        <v>494.6129566855534</v>
      </c>
      <c r="I238" s="24">
        <f t="shared" si="146"/>
        <v>4.4951097825009778E-3</v>
      </c>
      <c r="J238" s="24">
        <f t="shared" si="147"/>
        <v>4.1038898977173555E-2</v>
      </c>
      <c r="K238" s="3"/>
      <c r="L238" s="4">
        <f t="shared" si="148"/>
        <v>158.97717381694372</v>
      </c>
      <c r="M238" s="4">
        <f t="shared" si="149"/>
        <v>498.0818844518538</v>
      </c>
      <c r="N238" s="24">
        <f t="shared" si="150"/>
        <v>6.8218734448620187E-3</v>
      </c>
      <c r="O238" s="24">
        <f t="shared" si="151"/>
        <v>3.431330324585323E-2</v>
      </c>
      <c r="P238" s="3"/>
      <c r="Q238" s="4">
        <f t="shared" si="152"/>
        <v>158.74019181800281</v>
      </c>
      <c r="R238" s="4">
        <f t="shared" si="153"/>
        <v>498.62873973317585</v>
      </c>
      <c r="S238" s="24">
        <f t="shared" si="154"/>
        <v>5.3210374794351338E-3</v>
      </c>
      <c r="T238" s="24">
        <f t="shared" si="155"/>
        <v>3.3253054144837188E-2</v>
      </c>
      <c r="U238" s="3"/>
      <c r="V238" s="4">
        <f t="shared" si="156"/>
        <v>158.4083598409857</v>
      </c>
      <c r="W238" s="4">
        <f t="shared" si="157"/>
        <v>498.37355851803846</v>
      </c>
      <c r="X238" s="24">
        <f t="shared" si="158"/>
        <v>3.2195050094090591E-3</v>
      </c>
      <c r="Y238" s="25">
        <f t="shared" si="159"/>
        <v>3.3747802322621097E-2</v>
      </c>
      <c r="Z238" s="23"/>
      <c r="AA238" s="23"/>
      <c r="AB238" s="23"/>
      <c r="AC238" s="23"/>
      <c r="AD238" s="23"/>
      <c r="AF238" s="5"/>
      <c r="AG238" s="4">
        <f t="shared" si="124"/>
        <v>3.9124195003785694E-2</v>
      </c>
      <c r="AH238" s="4">
        <f t="shared" si="125"/>
        <v>1.204734914286766</v>
      </c>
      <c r="AI238" s="4">
        <f t="shared" si="120"/>
        <v>158.77931601300659</v>
      </c>
      <c r="AJ238" s="4">
        <f t="shared" si="121"/>
        <v>499.83347464746259</v>
      </c>
      <c r="AK238" s="24">
        <f t="shared" si="126"/>
        <v>5.5688157885154348E-3</v>
      </c>
      <c r="AL238" s="24">
        <f t="shared" si="127"/>
        <v>3.0917300695136259E-2</v>
      </c>
      <c r="AM238" s="3"/>
      <c r="AN238" s="4">
        <f t="shared" si="128"/>
        <v>-0.28437839872912718</v>
      </c>
      <c r="AO238" s="4">
        <f t="shared" si="129"/>
        <v>0.65622633758651105</v>
      </c>
      <c r="AP238" s="4">
        <f t="shared" si="122"/>
        <v>158.45581341927368</v>
      </c>
      <c r="AQ238" s="4">
        <f t="shared" si="123"/>
        <v>499.28496607076238</v>
      </c>
      <c r="AR238" s="24">
        <f t="shared" si="130"/>
        <v>3.5200343209225832E-3</v>
      </c>
      <c r="AS238" s="24">
        <f t="shared" si="131"/>
        <v>3.1980755223617811E-2</v>
      </c>
      <c r="AT238" s="3"/>
      <c r="AU238" s="24">
        <f t="shared" si="132"/>
        <v>-0.59296390667385324</v>
      </c>
      <c r="AV238" s="24">
        <f t="shared" si="133"/>
        <v>0.65622633758651105</v>
      </c>
      <c r="AW238" s="24">
        <f t="shared" si="134"/>
        <v>158.14722791132897</v>
      </c>
      <c r="AX238" s="24">
        <f t="shared" si="135"/>
        <v>499.28496607076238</v>
      </c>
      <c r="AY238" s="24">
        <f t="shared" si="136"/>
        <v>1.5657245809307348E-3</v>
      </c>
      <c r="AZ238" s="24">
        <f t="shared" si="137"/>
        <v>3.1980755223617811E-2</v>
      </c>
      <c r="BA238" s="24"/>
      <c r="BB238" s="24">
        <f t="shared" si="138"/>
        <v>-0.79639674484097689</v>
      </c>
      <c r="BC238" s="24">
        <f t="shared" si="139"/>
        <v>-0.6124349163297802</v>
      </c>
      <c r="BD238" s="24">
        <f t="shared" si="140"/>
        <v>157.94379507316182</v>
      </c>
      <c r="BE238" s="24">
        <f t="shared" si="141"/>
        <v>498.01630481684606</v>
      </c>
      <c r="BF238" s="24">
        <f t="shared" si="142"/>
        <v>2.7735955137313045E-4</v>
      </c>
      <c r="BG238" s="25">
        <f t="shared" si="143"/>
        <v>3.4440449771518701E-2</v>
      </c>
    </row>
    <row r="239" spans="1:59" x14ac:dyDescent="0.35">
      <c r="A239" s="7">
        <v>44173</v>
      </c>
      <c r="B239" s="3">
        <v>237</v>
      </c>
      <c r="C239" s="4">
        <v>158.86000000000001</v>
      </c>
      <c r="D239" s="8">
        <v>512.66</v>
      </c>
      <c r="F239" s="5"/>
      <c r="G239" s="4">
        <f t="shared" si="144"/>
        <v>158.46782226772555</v>
      </c>
      <c r="H239" s="4">
        <f t="shared" si="145"/>
        <v>498.84636534844276</v>
      </c>
      <c r="I239" s="24">
        <f t="shared" si="146"/>
        <v>2.4687003164702362E-3</v>
      </c>
      <c r="J239" s="24">
        <f t="shared" si="147"/>
        <v>2.6945021362222935E-2</v>
      </c>
      <c r="K239" s="3"/>
      <c r="L239" s="4">
        <f t="shared" si="148"/>
        <v>158.54630429016623</v>
      </c>
      <c r="M239" s="4">
        <f t="shared" si="149"/>
        <v>505.16113067111229</v>
      </c>
      <c r="N239" s="24">
        <f t="shared" si="150"/>
        <v>1.9746676937793038E-3</v>
      </c>
      <c r="O239" s="24">
        <f t="shared" si="151"/>
        <v>1.4627373559255022E-2</v>
      </c>
      <c r="P239" s="3"/>
      <c r="Q239" s="4">
        <f t="shared" si="152"/>
        <v>158.23607672720112</v>
      </c>
      <c r="R239" s="4">
        <f t="shared" si="153"/>
        <v>508.91949589327032</v>
      </c>
      <c r="S239" s="24">
        <f t="shared" si="154"/>
        <v>3.9275039204261022E-3</v>
      </c>
      <c r="T239" s="24">
        <f t="shared" si="155"/>
        <v>7.2962667396123072E-3</v>
      </c>
      <c r="U239" s="3"/>
      <c r="V239" s="4">
        <f t="shared" si="156"/>
        <v>158.00167196819714</v>
      </c>
      <c r="W239" s="4">
        <f t="shared" si="157"/>
        <v>512.29871170360775</v>
      </c>
      <c r="X239" s="24">
        <f t="shared" si="158"/>
        <v>5.4030469079873458E-3</v>
      </c>
      <c r="Y239" s="25">
        <f t="shared" si="159"/>
        <v>7.047327593184908E-4</v>
      </c>
      <c r="Z239" s="23"/>
      <c r="AA239" s="23"/>
      <c r="AB239" s="23"/>
      <c r="AC239" s="23"/>
      <c r="AD239" s="23"/>
      <c r="AF239" s="5"/>
      <c r="AG239" s="4">
        <f t="shared" si="124"/>
        <v>-6.9523662157309513E-2</v>
      </c>
      <c r="AH239" s="4">
        <f t="shared" si="125"/>
        <v>3.0219391634483079</v>
      </c>
      <c r="AI239" s="4">
        <f t="shared" si="120"/>
        <v>158.16655306504381</v>
      </c>
      <c r="AJ239" s="4">
        <f t="shared" si="121"/>
        <v>511.9414350567186</v>
      </c>
      <c r="AK239" s="24">
        <f t="shared" si="126"/>
        <v>4.3651450016127359E-3</v>
      </c>
      <c r="AL239" s="24">
        <f t="shared" si="127"/>
        <v>1.4016403528290969E-3</v>
      </c>
      <c r="AM239" s="3"/>
      <c r="AN239" s="4">
        <f t="shared" si="128"/>
        <v>-0.37227307555815242</v>
      </c>
      <c r="AO239" s="4">
        <f t="shared" si="129"/>
        <v>4.5100382665896959</v>
      </c>
      <c r="AP239" s="4">
        <f t="shared" si="122"/>
        <v>157.86380365164297</v>
      </c>
      <c r="AQ239" s="4">
        <f t="shared" si="123"/>
        <v>513.42953415986005</v>
      </c>
      <c r="AR239" s="24">
        <f t="shared" si="130"/>
        <v>6.2709073924024023E-3</v>
      </c>
      <c r="AS239" s="24">
        <f t="shared" si="131"/>
        <v>1.5010614439591274E-3</v>
      </c>
      <c r="AT239" s="3"/>
      <c r="AU239" s="24">
        <f t="shared" si="132"/>
        <v>-0.5396546171505554</v>
      </c>
      <c r="AV239" s="24">
        <f t="shared" si="133"/>
        <v>4.5100382665896959</v>
      </c>
      <c r="AW239" s="24">
        <f t="shared" si="134"/>
        <v>157.69642211005058</v>
      </c>
      <c r="AX239" s="24">
        <f t="shared" si="135"/>
        <v>513.42953415986005</v>
      </c>
      <c r="AY239" s="24">
        <f t="shared" si="136"/>
        <v>7.3245492254150621E-3</v>
      </c>
      <c r="AZ239" s="24">
        <f t="shared" si="137"/>
        <v>1.5010614439591274E-3</v>
      </c>
      <c r="BA239" s="24"/>
      <c r="BB239" s="24">
        <f t="shared" si="138"/>
        <v>-0.56257142160954765</v>
      </c>
      <c r="BC239" s="24">
        <f t="shared" si="139"/>
        <v>8.1101179448096232</v>
      </c>
      <c r="BD239" s="24">
        <f t="shared" si="140"/>
        <v>157.67350530559156</v>
      </c>
      <c r="BE239" s="24">
        <f t="shared" si="141"/>
        <v>517.02961383807997</v>
      </c>
      <c r="BF239" s="24">
        <f t="shared" si="142"/>
        <v>7.4688070905731593E-3</v>
      </c>
      <c r="BG239" s="25">
        <f t="shared" si="143"/>
        <v>8.5234148130924978E-3</v>
      </c>
    </row>
    <row r="240" spans="1:59" x14ac:dyDescent="0.35">
      <c r="A240" s="7">
        <v>44174</v>
      </c>
      <c r="B240" s="3">
        <v>238</v>
      </c>
      <c r="C240" s="4">
        <v>155.21</v>
      </c>
      <c r="D240" s="8">
        <v>493.6</v>
      </c>
      <c r="F240" s="5"/>
      <c r="G240" s="4">
        <f t="shared" si="144"/>
        <v>158.54625781418045</v>
      </c>
      <c r="H240" s="4">
        <f t="shared" si="145"/>
        <v>501.60909227875419</v>
      </c>
      <c r="I240" s="24">
        <f t="shared" si="146"/>
        <v>2.1495121539723227E-2</v>
      </c>
      <c r="J240" s="24">
        <f t="shared" si="147"/>
        <v>1.6225875767330158E-2</v>
      </c>
      <c r="K240" s="3"/>
      <c r="L240" s="4">
        <f t="shared" si="148"/>
        <v>158.67178257409975</v>
      </c>
      <c r="M240" s="4">
        <f t="shared" si="149"/>
        <v>508.16067840266737</v>
      </c>
      <c r="N240" s="24">
        <f t="shared" si="150"/>
        <v>2.2303862986275003E-2</v>
      </c>
      <c r="O240" s="24">
        <f t="shared" si="151"/>
        <v>2.9498943279309863E-2</v>
      </c>
      <c r="P240" s="3"/>
      <c r="Q240" s="4">
        <f t="shared" si="152"/>
        <v>158.61043069088046</v>
      </c>
      <c r="R240" s="4">
        <f t="shared" si="153"/>
        <v>511.16379835730811</v>
      </c>
      <c r="S240" s="24">
        <f t="shared" si="154"/>
        <v>2.1908579929646638E-2</v>
      </c>
      <c r="T240" s="24">
        <f t="shared" si="155"/>
        <v>3.5583059881094177E-2</v>
      </c>
      <c r="U240" s="3"/>
      <c r="V240" s="4">
        <f t="shared" si="156"/>
        <v>158.68833439363945</v>
      </c>
      <c r="W240" s="4">
        <f t="shared" si="157"/>
        <v>512.58774234072155</v>
      </c>
      <c r="X240" s="24">
        <f t="shared" si="158"/>
        <v>2.2410504436823936E-2</v>
      </c>
      <c r="Y240" s="25">
        <f t="shared" si="159"/>
        <v>3.8467873461753489E-2</v>
      </c>
      <c r="Z240" s="23"/>
      <c r="AA240" s="23"/>
      <c r="AB240" s="23"/>
      <c r="AC240" s="23"/>
      <c r="AD240" s="23"/>
      <c r="AF240" s="5"/>
      <c r="AG240" s="4">
        <f t="shared" si="124"/>
        <v>1.9251863010020395E-2</v>
      </c>
      <c r="AH240" s="4">
        <f t="shared" si="125"/>
        <v>2.8664118235662039</v>
      </c>
      <c r="AI240" s="4">
        <f t="shared" si="120"/>
        <v>158.62968255389049</v>
      </c>
      <c r="AJ240" s="4">
        <f t="shared" si="121"/>
        <v>514.03021018087429</v>
      </c>
      <c r="AK240" s="24">
        <f t="shared" si="126"/>
        <v>2.2032617446623812E-2</v>
      </c>
      <c r="AL240" s="24">
        <f t="shared" si="127"/>
        <v>4.1390215115223394E-2</v>
      </c>
      <c r="AM240" s="3"/>
      <c r="AN240" s="4">
        <f t="shared" si="128"/>
        <v>-7.3622259863155431E-2</v>
      </c>
      <c r="AO240" s="4">
        <f t="shared" si="129"/>
        <v>3.6037439455689322</v>
      </c>
      <c r="AP240" s="4">
        <f t="shared" si="122"/>
        <v>158.53680843101731</v>
      </c>
      <c r="AQ240" s="4">
        <f t="shared" si="123"/>
        <v>514.76754230287702</v>
      </c>
      <c r="AR240" s="24">
        <f t="shared" si="130"/>
        <v>2.1434240261692532E-2</v>
      </c>
      <c r="AS240" s="24">
        <f t="shared" si="131"/>
        <v>4.2883999803235401E-2</v>
      </c>
      <c r="AT240" s="3"/>
      <c r="AU240" s="24">
        <f t="shared" si="132"/>
        <v>8.7505313473818513E-3</v>
      </c>
      <c r="AV240" s="24">
        <f t="shared" si="133"/>
        <v>3.6037439455689322</v>
      </c>
      <c r="AW240" s="24">
        <f t="shared" si="134"/>
        <v>158.61918122222784</v>
      </c>
      <c r="AX240" s="24">
        <f t="shared" si="135"/>
        <v>514.76754230287702</v>
      </c>
      <c r="AY240" s="24">
        <f t="shared" si="136"/>
        <v>2.1964958586610586E-2</v>
      </c>
      <c r="AZ240" s="24">
        <f t="shared" si="137"/>
        <v>4.2883999803235401E-2</v>
      </c>
      <c r="BA240" s="24"/>
      <c r="BB240" s="24">
        <f t="shared" si="138"/>
        <v>0.18696888662156252</v>
      </c>
      <c r="BC240" s="24">
        <f t="shared" si="139"/>
        <v>3.417465560192154</v>
      </c>
      <c r="BD240" s="24">
        <f t="shared" si="140"/>
        <v>158.79739957750203</v>
      </c>
      <c r="BE240" s="24">
        <f t="shared" si="141"/>
        <v>514.58126391750022</v>
      </c>
      <c r="BF240" s="24">
        <f t="shared" si="142"/>
        <v>2.3113198746872149E-2</v>
      </c>
      <c r="BG240" s="25">
        <f t="shared" si="143"/>
        <v>4.2506612474676256E-2</v>
      </c>
    </row>
    <row r="241" spans="1:59" x14ac:dyDescent="0.35">
      <c r="A241" s="7">
        <v>44175</v>
      </c>
      <c r="B241" s="3">
        <v>239</v>
      </c>
      <c r="C241" s="4">
        <v>155.07</v>
      </c>
      <c r="D241" s="8">
        <v>501.09</v>
      </c>
      <c r="F241" s="5"/>
      <c r="G241" s="4">
        <f t="shared" si="144"/>
        <v>157.87900625134438</v>
      </c>
      <c r="H241" s="4">
        <f t="shared" si="145"/>
        <v>500.0072738230034</v>
      </c>
      <c r="I241" s="24">
        <f t="shared" si="146"/>
        <v>1.8114440261458604E-2</v>
      </c>
      <c r="J241" s="24">
        <f t="shared" si="147"/>
        <v>2.1607419365714206E-3</v>
      </c>
      <c r="K241" s="3"/>
      <c r="L241" s="4">
        <f t="shared" si="148"/>
        <v>157.28706954445985</v>
      </c>
      <c r="M241" s="4">
        <f t="shared" si="149"/>
        <v>502.33640704160041</v>
      </c>
      <c r="N241" s="24">
        <f t="shared" si="150"/>
        <v>1.4297217672405112E-2</v>
      </c>
      <c r="O241" s="24">
        <f t="shared" si="151"/>
        <v>2.487391569579187E-3</v>
      </c>
      <c r="P241" s="3"/>
      <c r="Q241" s="4">
        <f t="shared" si="152"/>
        <v>156.5701722763522</v>
      </c>
      <c r="R241" s="4">
        <f t="shared" si="153"/>
        <v>500.62551934292327</v>
      </c>
      <c r="S241" s="24">
        <f t="shared" si="154"/>
        <v>9.6741618388611755E-3</v>
      </c>
      <c r="T241" s="24">
        <f t="shared" si="155"/>
        <v>9.2694058368098734E-4</v>
      </c>
      <c r="U241" s="3"/>
      <c r="V241" s="4">
        <f t="shared" si="156"/>
        <v>155.90566687872789</v>
      </c>
      <c r="W241" s="4">
        <f t="shared" si="157"/>
        <v>497.39754846814435</v>
      </c>
      <c r="X241" s="24">
        <f t="shared" si="158"/>
        <v>5.3889654912484168E-3</v>
      </c>
      <c r="Y241" s="25">
        <f t="shared" si="159"/>
        <v>7.3688389947027975E-3</v>
      </c>
      <c r="Z241" s="23"/>
      <c r="AA241" s="23"/>
      <c r="AB241" s="23"/>
      <c r="AC241" s="23"/>
      <c r="AD241" s="23"/>
      <c r="AF241" s="5"/>
      <c r="AG241" s="4">
        <f t="shared" si="124"/>
        <v>-0.39265019249763722</v>
      </c>
      <c r="AH241" s="4">
        <f t="shared" si="125"/>
        <v>0.18547365597599486</v>
      </c>
      <c r="AI241" s="4">
        <f t="shared" si="120"/>
        <v>156.17752208385457</v>
      </c>
      <c r="AJ241" s="4">
        <f t="shared" si="121"/>
        <v>500.81099299889928</v>
      </c>
      <c r="AK241" s="24">
        <f t="shared" si="126"/>
        <v>7.1420783120821315E-3</v>
      </c>
      <c r="AL241" s="24">
        <f t="shared" si="127"/>
        <v>5.5680017781375535E-4</v>
      </c>
      <c r="AM241" s="3"/>
      <c r="AN241" s="4">
        <f t="shared" si="128"/>
        <v>-0.86027672172920033</v>
      </c>
      <c r="AO241" s="4">
        <f t="shared" si="129"/>
        <v>-2.0530652384125774</v>
      </c>
      <c r="AP241" s="4">
        <f t="shared" si="122"/>
        <v>155.70989555462299</v>
      </c>
      <c r="AQ241" s="4">
        <f t="shared" si="123"/>
        <v>498.57245410451071</v>
      </c>
      <c r="AR241" s="24">
        <f t="shared" si="130"/>
        <v>4.1264948386083421E-3</v>
      </c>
      <c r="AS241" s="24">
        <f t="shared" si="131"/>
        <v>5.0241391675931741E-3</v>
      </c>
      <c r="AT241" s="3"/>
      <c r="AU241" s="24">
        <f t="shared" si="132"/>
        <v>-1.2206548361780076</v>
      </c>
      <c r="AV241" s="24">
        <f t="shared" si="133"/>
        <v>-2.0530652384125774</v>
      </c>
      <c r="AW241" s="24">
        <f t="shared" si="134"/>
        <v>155.3495174401742</v>
      </c>
      <c r="AX241" s="24">
        <f t="shared" si="135"/>
        <v>498.57245410451071</v>
      </c>
      <c r="AY241" s="24">
        <f t="shared" si="136"/>
        <v>1.8025242804810932E-3</v>
      </c>
      <c r="AZ241" s="24">
        <f t="shared" si="137"/>
        <v>5.0241391675931741E-3</v>
      </c>
      <c r="BA241" s="24"/>
      <c r="BB241" s="24">
        <f t="shared" si="138"/>
        <v>-1.5948129542983016</v>
      </c>
      <c r="BC241" s="24">
        <f t="shared" si="139"/>
        <v>-7.7471300994694428</v>
      </c>
      <c r="BD241" s="24">
        <f t="shared" si="140"/>
        <v>154.97535932205389</v>
      </c>
      <c r="BE241" s="24">
        <f t="shared" si="141"/>
        <v>492.87838924345385</v>
      </c>
      <c r="BF241" s="24">
        <f t="shared" si="142"/>
        <v>6.1030939540918853E-4</v>
      </c>
      <c r="BG241" s="25">
        <f t="shared" si="143"/>
        <v>1.6387496770133354E-2</v>
      </c>
    </row>
    <row r="242" spans="1:59" x14ac:dyDescent="0.35">
      <c r="A242" s="7">
        <v>44176</v>
      </c>
      <c r="B242" s="3">
        <v>240</v>
      </c>
      <c r="C242" s="4">
        <v>155.82</v>
      </c>
      <c r="D242" s="8">
        <v>503.22</v>
      </c>
      <c r="F242" s="5"/>
      <c r="G242" s="4">
        <f t="shared" si="144"/>
        <v>157.31720500107551</v>
      </c>
      <c r="H242" s="4">
        <f t="shared" si="145"/>
        <v>500.22381905840274</v>
      </c>
      <c r="I242" s="24">
        <f t="shared" si="146"/>
        <v>9.608554749554063E-3</v>
      </c>
      <c r="J242" s="24">
        <f t="shared" si="147"/>
        <v>5.9540180072280274E-3</v>
      </c>
      <c r="K242" s="3"/>
      <c r="L242" s="4">
        <f t="shared" si="148"/>
        <v>156.40024172667592</v>
      </c>
      <c r="M242" s="4">
        <f t="shared" si="149"/>
        <v>501.83784422496024</v>
      </c>
      <c r="N242" s="24">
        <f t="shared" si="150"/>
        <v>3.7237949343853303E-3</v>
      </c>
      <c r="O242" s="24">
        <f t="shared" si="151"/>
        <v>2.7466232960530017E-3</v>
      </c>
      <c r="P242" s="3"/>
      <c r="Q242" s="4">
        <f t="shared" si="152"/>
        <v>155.67006891054086</v>
      </c>
      <c r="R242" s="4">
        <f t="shared" si="153"/>
        <v>500.90420773716932</v>
      </c>
      <c r="S242" s="24">
        <f t="shared" si="154"/>
        <v>9.622069661091668E-4</v>
      </c>
      <c r="T242" s="24">
        <f t="shared" si="155"/>
        <v>4.6019479806659351E-3</v>
      </c>
      <c r="U242" s="3"/>
      <c r="V242" s="4">
        <f t="shared" si="156"/>
        <v>155.23713337574557</v>
      </c>
      <c r="W242" s="4">
        <f t="shared" si="157"/>
        <v>500.35150969362883</v>
      </c>
      <c r="X242" s="24">
        <f t="shared" si="158"/>
        <v>3.7406406382648029E-3</v>
      </c>
      <c r="Y242" s="25">
        <f t="shared" si="159"/>
        <v>5.7002708683502245E-3</v>
      </c>
      <c r="Z242" s="23"/>
      <c r="AA242" s="23"/>
      <c r="AB242" s="23"/>
      <c r="AC242" s="23"/>
      <c r="AD242" s="23"/>
      <c r="AF242" s="5"/>
      <c r="AG242" s="4">
        <f t="shared" si="124"/>
        <v>-0.49414082716037633</v>
      </c>
      <c r="AH242" s="4">
        <f t="shared" si="125"/>
        <v>0.20411660363000517</v>
      </c>
      <c r="AI242" s="4">
        <f t="shared" si="120"/>
        <v>155.17592808338048</v>
      </c>
      <c r="AJ242" s="4">
        <f t="shared" si="121"/>
        <v>501.1083243407993</v>
      </c>
      <c r="AK242" s="24">
        <f t="shared" si="126"/>
        <v>4.1334354808080448E-3</v>
      </c>
      <c r="AL242" s="24">
        <f t="shared" si="127"/>
        <v>4.1963269726972849E-3</v>
      </c>
      <c r="AM242" s="3"/>
      <c r="AN242" s="4">
        <f t="shared" si="128"/>
        <v>-0.87620737936205328</v>
      </c>
      <c r="AO242" s="4">
        <f t="shared" si="129"/>
        <v>-1.1203637853491279</v>
      </c>
      <c r="AP242" s="4">
        <f t="shared" si="122"/>
        <v>154.79386153117881</v>
      </c>
      <c r="AQ242" s="4">
        <f t="shared" si="123"/>
        <v>499.78384395182019</v>
      </c>
      <c r="AR242" s="24">
        <f t="shared" si="130"/>
        <v>6.5854092467025269E-3</v>
      </c>
      <c r="AS242" s="24">
        <f t="shared" si="131"/>
        <v>6.8283376022015008E-3</v>
      </c>
      <c r="AT242" s="3"/>
      <c r="AU242" s="24">
        <f t="shared" si="132"/>
        <v>-1.0283239539580027</v>
      </c>
      <c r="AV242" s="24">
        <f t="shared" si="133"/>
        <v>-1.1203637853491279</v>
      </c>
      <c r="AW242" s="24">
        <f t="shared" si="134"/>
        <v>154.64174495658287</v>
      </c>
      <c r="AX242" s="24">
        <f t="shared" si="135"/>
        <v>499.78384395182019</v>
      </c>
      <c r="AY242" s="24">
        <f t="shared" si="136"/>
        <v>7.5616419164235924E-3</v>
      </c>
      <c r="AZ242" s="24">
        <f t="shared" si="137"/>
        <v>6.8283376022015008E-3</v>
      </c>
      <c r="BA242" s="24"/>
      <c r="BB242" s="24">
        <f t="shared" si="138"/>
        <v>-1.0390452835087265</v>
      </c>
      <c r="BC242" s="24">
        <f t="shared" si="139"/>
        <v>-1.3264753044970512</v>
      </c>
      <c r="BD242" s="24">
        <f t="shared" si="140"/>
        <v>154.63102362703214</v>
      </c>
      <c r="BE242" s="24">
        <f t="shared" si="141"/>
        <v>499.57773243267229</v>
      </c>
      <c r="BF242" s="24">
        <f t="shared" si="142"/>
        <v>7.6304477792828763E-3</v>
      </c>
      <c r="BG242" s="25">
        <f t="shared" si="143"/>
        <v>7.2379229111079356E-3</v>
      </c>
    </row>
    <row r="243" spans="1:59" x14ac:dyDescent="0.35">
      <c r="A243" s="7">
        <v>44179</v>
      </c>
      <c r="B243" s="3">
        <v>241</v>
      </c>
      <c r="C243" s="4">
        <v>157.85</v>
      </c>
      <c r="D243" s="8">
        <v>522.41999999999996</v>
      </c>
      <c r="F243" s="5"/>
      <c r="G243" s="4">
        <f t="shared" si="144"/>
        <v>157.01776400086041</v>
      </c>
      <c r="H243" s="4">
        <f t="shared" si="145"/>
        <v>500.82305524672222</v>
      </c>
      <c r="I243" s="24">
        <f t="shared" si="146"/>
        <v>5.2723218190661022E-3</v>
      </c>
      <c r="J243" s="24">
        <f t="shared" si="147"/>
        <v>4.1340195155770726E-2</v>
      </c>
      <c r="K243" s="3"/>
      <c r="L243" s="4">
        <f t="shared" si="148"/>
        <v>156.16814503600557</v>
      </c>
      <c r="M243" s="4">
        <f t="shared" si="149"/>
        <v>502.39070653497612</v>
      </c>
      <c r="N243" s="24">
        <f t="shared" si="150"/>
        <v>1.0654766955935542E-2</v>
      </c>
      <c r="O243" s="24">
        <f t="shared" si="151"/>
        <v>3.8339446164051612E-2</v>
      </c>
      <c r="P243" s="3"/>
      <c r="Q243" s="4">
        <f t="shared" si="152"/>
        <v>155.76002756421633</v>
      </c>
      <c r="R243" s="4">
        <f t="shared" si="153"/>
        <v>502.29368309486779</v>
      </c>
      <c r="S243" s="24">
        <f t="shared" si="154"/>
        <v>1.3240243495620302E-2</v>
      </c>
      <c r="T243" s="24">
        <f t="shared" si="155"/>
        <v>3.8525165393997494E-2</v>
      </c>
      <c r="U243" s="3"/>
      <c r="V243" s="4">
        <f t="shared" si="156"/>
        <v>155.7034266751491</v>
      </c>
      <c r="W243" s="4">
        <f t="shared" si="157"/>
        <v>502.64630193872574</v>
      </c>
      <c r="X243" s="24">
        <f t="shared" si="158"/>
        <v>1.3598817388982522E-2</v>
      </c>
      <c r="Y243" s="25">
        <f t="shared" si="159"/>
        <v>3.785019344832552E-2</v>
      </c>
      <c r="Z243" s="23"/>
      <c r="AA243" s="23"/>
      <c r="AB243" s="23"/>
      <c r="AC243" s="23"/>
      <c r="AD243" s="23"/>
      <c r="AF243" s="5"/>
      <c r="AG243" s="4">
        <f t="shared" si="124"/>
        <v>-0.37732093099320774</v>
      </c>
      <c r="AH243" s="4">
        <f t="shared" si="125"/>
        <v>0.44118835444369869</v>
      </c>
      <c r="AI243" s="4">
        <f t="shared" si="120"/>
        <v>155.38270663322311</v>
      </c>
      <c r="AJ243" s="4">
        <f t="shared" si="121"/>
        <v>502.73487144931147</v>
      </c>
      <c r="AK243" s="24">
        <f t="shared" si="126"/>
        <v>1.5630619998586545E-2</v>
      </c>
      <c r="AL243" s="24">
        <f t="shared" si="127"/>
        <v>3.7680656465465506E-2</v>
      </c>
      <c r="AM243" s="3"/>
      <c r="AN243" s="4">
        <f t="shared" si="128"/>
        <v>-0.48974096614704521</v>
      </c>
      <c r="AO243" s="4">
        <f t="shared" si="129"/>
        <v>-0.11642812813008763</v>
      </c>
      <c r="AP243" s="4">
        <f t="shared" si="122"/>
        <v>155.27028659806928</v>
      </c>
      <c r="AQ243" s="4">
        <f t="shared" si="123"/>
        <v>502.17725496673768</v>
      </c>
      <c r="AR243" s="24">
        <f t="shared" si="130"/>
        <v>1.63428153432418E-2</v>
      </c>
      <c r="AS243" s="24">
        <f t="shared" si="131"/>
        <v>3.8748028469932777E-2</v>
      </c>
      <c r="AT243" s="3"/>
      <c r="AU243" s="24">
        <f t="shared" si="132"/>
        <v>-0.35735438937792097</v>
      </c>
      <c r="AV243" s="24">
        <f t="shared" si="133"/>
        <v>-0.11642812813008763</v>
      </c>
      <c r="AW243" s="24">
        <f t="shared" si="134"/>
        <v>155.40267317483841</v>
      </c>
      <c r="AX243" s="24">
        <f t="shared" si="135"/>
        <v>502.17725496673768</v>
      </c>
      <c r="AY243" s="24">
        <f t="shared" si="136"/>
        <v>1.5504129396018891E-2</v>
      </c>
      <c r="AZ243" s="24">
        <f t="shared" si="137"/>
        <v>3.8748028469932777E-2</v>
      </c>
      <c r="BA243" s="24"/>
      <c r="BB243" s="24">
        <f t="shared" si="138"/>
        <v>-0.13584213376137177</v>
      </c>
      <c r="BC243" s="24">
        <f t="shared" si="139"/>
        <v>0.846285225259368</v>
      </c>
      <c r="BD243" s="24">
        <f t="shared" si="140"/>
        <v>155.62418543045496</v>
      </c>
      <c r="BE243" s="24">
        <f t="shared" si="141"/>
        <v>503.13996832012714</v>
      </c>
      <c r="BF243" s="24">
        <f t="shared" si="142"/>
        <v>1.4100820839689811E-2</v>
      </c>
      <c r="BG243" s="25">
        <f t="shared" si="143"/>
        <v>3.6905232724384257E-2</v>
      </c>
    </row>
    <row r="244" spans="1:59" x14ac:dyDescent="0.35">
      <c r="A244" s="7">
        <v>44180</v>
      </c>
      <c r="B244" s="3">
        <v>242</v>
      </c>
      <c r="C244" s="4">
        <v>158.26</v>
      </c>
      <c r="D244" s="8">
        <v>519.78</v>
      </c>
      <c r="F244" s="5"/>
      <c r="G244" s="4">
        <f t="shared" si="144"/>
        <v>157.18421120068834</v>
      </c>
      <c r="H244" s="4">
        <f t="shared" si="145"/>
        <v>505.14244419737776</v>
      </c>
      <c r="I244" s="24">
        <f t="shared" si="146"/>
        <v>6.797603938529336E-3</v>
      </c>
      <c r="J244" s="24">
        <f t="shared" si="147"/>
        <v>2.8161060068918036E-2</v>
      </c>
      <c r="K244" s="3"/>
      <c r="L244" s="4">
        <f t="shared" si="148"/>
        <v>156.84088702160335</v>
      </c>
      <c r="M244" s="4">
        <f t="shared" si="149"/>
        <v>510.4024239209856</v>
      </c>
      <c r="N244" s="24">
        <f t="shared" si="150"/>
        <v>8.9669719347696217E-3</v>
      </c>
      <c r="O244" s="24">
        <f t="shared" si="151"/>
        <v>1.8041433065940159E-2</v>
      </c>
      <c r="P244" s="3"/>
      <c r="Q244" s="4">
        <f t="shared" si="152"/>
        <v>157.01401102568653</v>
      </c>
      <c r="R244" s="4">
        <f t="shared" si="153"/>
        <v>514.36947323794709</v>
      </c>
      <c r="S244" s="24">
        <f t="shared" si="154"/>
        <v>7.87305051379668E-3</v>
      </c>
      <c r="T244" s="24">
        <f t="shared" si="155"/>
        <v>1.0409263076788031E-2</v>
      </c>
      <c r="U244" s="3"/>
      <c r="V244" s="4">
        <f t="shared" si="156"/>
        <v>157.42068533502982</v>
      </c>
      <c r="W244" s="4">
        <f t="shared" si="157"/>
        <v>518.46526038774505</v>
      </c>
      <c r="X244" s="24">
        <f t="shared" si="158"/>
        <v>5.3033910335534874E-3</v>
      </c>
      <c r="Y244" s="25">
        <f t="shared" si="159"/>
        <v>2.5294155455287339E-3</v>
      </c>
      <c r="Z244" s="23"/>
      <c r="AA244" s="23"/>
      <c r="AB244" s="23"/>
      <c r="AC244" s="23"/>
      <c r="AD244" s="23"/>
      <c r="AF244" s="5"/>
      <c r="AG244" s="4">
        <f t="shared" si="124"/>
        <v>-5.1060052500526421E-2</v>
      </c>
      <c r="AH244" s="4">
        <f t="shared" si="125"/>
        <v>2.7681087121708199</v>
      </c>
      <c r="AI244" s="4">
        <f t="shared" si="120"/>
        <v>156.962950973186</v>
      </c>
      <c r="AJ244" s="4">
        <f t="shared" si="121"/>
        <v>517.13758195011792</v>
      </c>
      <c r="AK244" s="24">
        <f t="shared" si="126"/>
        <v>8.1956844863768103E-3</v>
      </c>
      <c r="AL244" s="24">
        <f t="shared" si="127"/>
        <v>5.0837239791489738E-3</v>
      </c>
      <c r="AM244" s="3"/>
      <c r="AN244" s="4">
        <f t="shared" si="128"/>
        <v>0.20774880489985242</v>
      </c>
      <c r="AO244" s="4">
        <f t="shared" si="129"/>
        <v>4.7604591803536689</v>
      </c>
      <c r="AP244" s="4">
        <f t="shared" si="122"/>
        <v>157.22175983058639</v>
      </c>
      <c r="AQ244" s="4">
        <f t="shared" si="123"/>
        <v>519.12993241830077</v>
      </c>
      <c r="AR244" s="24">
        <f t="shared" si="130"/>
        <v>6.5603448086288254E-3</v>
      </c>
      <c r="AS244" s="24">
        <f t="shared" si="131"/>
        <v>1.2506590898056953E-3</v>
      </c>
      <c r="AT244" s="3"/>
      <c r="AU244" s="24">
        <f t="shared" si="132"/>
        <v>0.60944832113095082</v>
      </c>
      <c r="AV244" s="24">
        <f t="shared" si="133"/>
        <v>4.7604591803536689</v>
      </c>
      <c r="AW244" s="24">
        <f t="shared" si="134"/>
        <v>157.62345934681747</v>
      </c>
      <c r="AX244" s="24">
        <f t="shared" si="135"/>
        <v>519.12993241830077</v>
      </c>
      <c r="AY244" s="24">
        <f t="shared" si="136"/>
        <v>4.0221196334040282E-3</v>
      </c>
      <c r="AZ244" s="24">
        <f t="shared" si="137"/>
        <v>1.2506590898056953E-3</v>
      </c>
      <c r="BA244" s="24"/>
      <c r="BB244" s="24">
        <f t="shared" si="138"/>
        <v>0.97601834242388474</v>
      </c>
      <c r="BC244" s="24">
        <f t="shared" si="139"/>
        <v>9.8298891595153162</v>
      </c>
      <c r="BD244" s="24">
        <f t="shared" si="140"/>
        <v>157.99002936811041</v>
      </c>
      <c r="BE244" s="24">
        <f t="shared" si="141"/>
        <v>524.19936239746244</v>
      </c>
      <c r="BF244" s="24">
        <f t="shared" si="142"/>
        <v>1.7058677612130533E-3</v>
      </c>
      <c r="BG244" s="25">
        <f t="shared" si="143"/>
        <v>8.5023709982347626E-3</v>
      </c>
    </row>
    <row r="245" spans="1:59" x14ac:dyDescent="0.35">
      <c r="A245" s="7">
        <v>44181</v>
      </c>
      <c r="B245" s="3">
        <v>243</v>
      </c>
      <c r="C245" s="4">
        <v>162.05000000000001</v>
      </c>
      <c r="D245" s="8">
        <v>524.83000000000004</v>
      </c>
      <c r="F245" s="5"/>
      <c r="G245" s="4">
        <f t="shared" si="144"/>
        <v>157.39936896055067</v>
      </c>
      <c r="H245" s="4">
        <f t="shared" si="145"/>
        <v>508.06995535790224</v>
      </c>
      <c r="I245" s="24">
        <f t="shared" si="146"/>
        <v>2.8698741372720375E-2</v>
      </c>
      <c r="J245" s="24">
        <f t="shared" si="147"/>
        <v>3.1934235165859033E-2</v>
      </c>
      <c r="K245" s="3"/>
      <c r="L245" s="4">
        <f t="shared" si="148"/>
        <v>157.40853221296203</v>
      </c>
      <c r="M245" s="4">
        <f t="shared" si="149"/>
        <v>514.15345435259133</v>
      </c>
      <c r="N245" s="24">
        <f t="shared" si="150"/>
        <v>2.8642195538648451E-2</v>
      </c>
      <c r="O245" s="24">
        <f t="shared" si="151"/>
        <v>2.0342864636946661E-2</v>
      </c>
      <c r="P245" s="3"/>
      <c r="Q245" s="4">
        <f t="shared" si="152"/>
        <v>157.7616044102746</v>
      </c>
      <c r="R245" s="4">
        <f t="shared" si="153"/>
        <v>517.61578929517884</v>
      </c>
      <c r="S245" s="24">
        <f t="shared" si="154"/>
        <v>2.6463409995220059E-2</v>
      </c>
      <c r="T245" s="24">
        <f t="shared" si="155"/>
        <v>1.3745804745958115E-2</v>
      </c>
      <c r="U245" s="3"/>
      <c r="V245" s="4">
        <f t="shared" si="156"/>
        <v>158.09213706700595</v>
      </c>
      <c r="W245" s="4">
        <f t="shared" si="157"/>
        <v>519.51705207754901</v>
      </c>
      <c r="X245" s="24">
        <f t="shared" si="158"/>
        <v>2.4423714489318488E-2</v>
      </c>
      <c r="Y245" s="25">
        <f t="shared" si="159"/>
        <v>1.0123178786370882E-2</v>
      </c>
      <c r="Z245" s="23"/>
      <c r="AA245" s="23"/>
      <c r="AB245" s="23"/>
      <c r="AC245" s="23"/>
      <c r="AD245" s="23"/>
      <c r="AF245" s="5"/>
      <c r="AG245" s="4">
        <f t="shared" si="124"/>
        <v>0.10867063491719323</v>
      </c>
      <c r="AH245" s="4">
        <f t="shared" si="125"/>
        <v>2.8637501811830064</v>
      </c>
      <c r="AI245" s="4">
        <f t="shared" si="120"/>
        <v>157.87027504519179</v>
      </c>
      <c r="AJ245" s="4">
        <f t="shared" si="121"/>
        <v>520.47953947636188</v>
      </c>
      <c r="AK245" s="24">
        <f t="shared" si="126"/>
        <v>2.5792810581969895E-2</v>
      </c>
      <c r="AL245" s="24">
        <f t="shared" si="127"/>
        <v>8.2892756199877335E-3</v>
      </c>
      <c r="AM245" s="3"/>
      <c r="AN245" s="4">
        <f t="shared" si="128"/>
        <v>0.42368663677514018</v>
      </c>
      <c r="AO245" s="4">
        <f t="shared" si="129"/>
        <v>4.1548019311049025</v>
      </c>
      <c r="AP245" s="4">
        <f t="shared" si="122"/>
        <v>158.18529104704973</v>
      </c>
      <c r="AQ245" s="4">
        <f t="shared" si="123"/>
        <v>521.77059122628373</v>
      </c>
      <c r="AR245" s="24">
        <f t="shared" si="130"/>
        <v>2.384886734310571E-2</v>
      </c>
      <c r="AS245" s="24">
        <f t="shared" si="131"/>
        <v>5.8293328767721232E-3</v>
      </c>
      <c r="AT245" s="3"/>
      <c r="AU245" s="24">
        <f t="shared" si="132"/>
        <v>0.69233535920522338</v>
      </c>
      <c r="AV245" s="24">
        <f t="shared" si="133"/>
        <v>4.1548019311049025</v>
      </c>
      <c r="AW245" s="24">
        <f t="shared" si="134"/>
        <v>158.45393976947983</v>
      </c>
      <c r="AX245" s="24">
        <f t="shared" si="135"/>
        <v>521.77059122628373</v>
      </c>
      <c r="AY245" s="24">
        <f t="shared" si="136"/>
        <v>2.2191053566924902E-2</v>
      </c>
      <c r="AZ245" s="24">
        <f t="shared" si="137"/>
        <v>5.8293328767721232E-3</v>
      </c>
      <c r="BA245" s="24"/>
      <c r="BB245" s="24">
        <f t="shared" si="138"/>
        <v>0.79327837615523433</v>
      </c>
      <c r="BC245" s="24">
        <f t="shared" si="139"/>
        <v>4.5630306776884648</v>
      </c>
      <c r="BD245" s="24">
        <f t="shared" si="140"/>
        <v>158.55488278642983</v>
      </c>
      <c r="BE245" s="24">
        <f t="shared" si="141"/>
        <v>522.17881997286736</v>
      </c>
      <c r="BF245" s="24">
        <f t="shared" si="142"/>
        <v>2.1568140781056355E-2</v>
      </c>
      <c r="BG245" s="25">
        <f t="shared" si="143"/>
        <v>5.0515024429485392E-3</v>
      </c>
    </row>
    <row r="246" spans="1:59" x14ac:dyDescent="0.35">
      <c r="A246" s="7">
        <v>44182</v>
      </c>
      <c r="B246" s="3">
        <v>244</v>
      </c>
      <c r="C246" s="4">
        <v>161.80000000000001</v>
      </c>
      <c r="D246" s="8">
        <v>532.9</v>
      </c>
      <c r="F246" s="5"/>
      <c r="G246" s="4">
        <f t="shared" si="144"/>
        <v>158.32949516844056</v>
      </c>
      <c r="H246" s="4">
        <f t="shared" si="145"/>
        <v>511.42196428632184</v>
      </c>
      <c r="I246" s="24">
        <f t="shared" si="146"/>
        <v>2.1449350009638147E-2</v>
      </c>
      <c r="J246" s="24">
        <f t="shared" si="147"/>
        <v>4.0304064015158826E-2</v>
      </c>
      <c r="K246" s="3"/>
      <c r="L246" s="4">
        <f t="shared" si="148"/>
        <v>159.26511932777723</v>
      </c>
      <c r="M246" s="4">
        <f t="shared" si="149"/>
        <v>518.42407261155472</v>
      </c>
      <c r="N246" s="24">
        <f t="shared" si="150"/>
        <v>1.5666753227582098E-2</v>
      </c>
      <c r="O246" s="24">
        <f t="shared" si="151"/>
        <v>2.7164434956737208E-2</v>
      </c>
      <c r="P246" s="3"/>
      <c r="Q246" s="4">
        <f t="shared" si="152"/>
        <v>160.33464176410985</v>
      </c>
      <c r="R246" s="4">
        <f t="shared" si="153"/>
        <v>521.94431571807161</v>
      </c>
      <c r="S246" s="24">
        <f t="shared" si="154"/>
        <v>9.0566021995683831E-3</v>
      </c>
      <c r="T246" s="24">
        <f t="shared" si="155"/>
        <v>2.0558611900785083E-2</v>
      </c>
      <c r="U246" s="3"/>
      <c r="V246" s="4">
        <f t="shared" si="156"/>
        <v>161.25842741340119</v>
      </c>
      <c r="W246" s="4">
        <f t="shared" si="157"/>
        <v>523.76741041550986</v>
      </c>
      <c r="X246" s="24">
        <f t="shared" si="158"/>
        <v>3.3471729703264392E-3</v>
      </c>
      <c r="Y246" s="25">
        <f t="shared" si="159"/>
        <v>1.7137529713811446E-2</v>
      </c>
      <c r="Z246" s="23"/>
      <c r="AA246" s="23"/>
      <c r="AB246" s="23"/>
      <c r="AC246" s="23"/>
      <c r="AD246" s="23"/>
      <c r="AF246" s="5"/>
      <c r="AG246" s="4">
        <f t="shared" si="124"/>
        <v>0.60154397870080401</v>
      </c>
      <c r="AH246" s="4">
        <f t="shared" si="125"/>
        <v>3.1567054295249579</v>
      </c>
      <c r="AI246" s="4">
        <f t="shared" si="120"/>
        <v>160.93618574281066</v>
      </c>
      <c r="AJ246" s="4">
        <f t="shared" si="121"/>
        <v>525.10102114759661</v>
      </c>
      <c r="AK246" s="24">
        <f t="shared" si="126"/>
        <v>5.3387778565472605E-3</v>
      </c>
      <c r="AL246" s="24">
        <f t="shared" si="127"/>
        <v>1.463497626647282E-2</v>
      </c>
      <c r="AM246" s="3"/>
      <c r="AN246" s="4">
        <f t="shared" si="128"/>
        <v>1.2834269235991829</v>
      </c>
      <c r="AO246" s="4">
        <f t="shared" si="129"/>
        <v>4.2242917278200469</v>
      </c>
      <c r="AP246" s="4">
        <f t="shared" si="122"/>
        <v>161.61806868770904</v>
      </c>
      <c r="AQ246" s="4">
        <f t="shared" si="123"/>
        <v>526.16860744589167</v>
      </c>
      <c r="AR246" s="24">
        <f t="shared" si="130"/>
        <v>1.1244209659516098E-3</v>
      </c>
      <c r="AS246" s="24">
        <f t="shared" si="131"/>
        <v>1.2631624233642919E-2</v>
      </c>
      <c r="AT246" s="3"/>
      <c r="AU246" s="24">
        <f t="shared" si="132"/>
        <v>1.8207565559832373</v>
      </c>
      <c r="AV246" s="24">
        <f t="shared" si="133"/>
        <v>4.2242917278200469</v>
      </c>
      <c r="AW246" s="24">
        <f t="shared" si="134"/>
        <v>162.15539832009307</v>
      </c>
      <c r="AX246" s="24">
        <f t="shared" si="135"/>
        <v>526.16860744589167</v>
      </c>
      <c r="AY246" s="24">
        <f t="shared" si="136"/>
        <v>2.1965285543452335E-3</v>
      </c>
      <c r="AZ246" s="24">
        <f t="shared" si="137"/>
        <v>1.2631624233642919E-2</v>
      </c>
      <c r="BA246" s="24"/>
      <c r="BB246" s="24">
        <f t="shared" si="138"/>
        <v>2.2170855582992441</v>
      </c>
      <c r="BC246" s="24">
        <f t="shared" si="139"/>
        <v>4.375427273851904</v>
      </c>
      <c r="BD246" s="24">
        <f t="shared" si="140"/>
        <v>162.55172732240908</v>
      </c>
      <c r="BE246" s="24">
        <f t="shared" si="141"/>
        <v>526.31974299192348</v>
      </c>
      <c r="BF246" s="24">
        <f t="shared" si="142"/>
        <v>4.6460279506122821E-3</v>
      </c>
      <c r="BG246" s="25">
        <f t="shared" si="143"/>
        <v>1.2348014652048229E-2</v>
      </c>
    </row>
    <row r="247" spans="1:59" x14ac:dyDescent="0.35">
      <c r="A247" s="7">
        <v>44183</v>
      </c>
      <c r="B247" s="3">
        <v>245</v>
      </c>
      <c r="C247" s="4">
        <v>160.08000000000001</v>
      </c>
      <c r="D247" s="8">
        <v>534.45000000000005</v>
      </c>
      <c r="F247" s="5"/>
      <c r="G247" s="4">
        <f t="shared" si="144"/>
        <v>159.02359613475247</v>
      </c>
      <c r="H247" s="4">
        <f t="shared" si="145"/>
        <v>515.71757142905756</v>
      </c>
      <c r="I247" s="24">
        <f t="shared" si="146"/>
        <v>6.5992245455243998E-3</v>
      </c>
      <c r="J247" s="24">
        <f t="shared" si="147"/>
        <v>3.5049917805112706E-2</v>
      </c>
      <c r="K247" s="3"/>
      <c r="L247" s="4">
        <f t="shared" si="148"/>
        <v>160.27907159666634</v>
      </c>
      <c r="M247" s="4">
        <f t="shared" si="149"/>
        <v>524.2144435669328</v>
      </c>
      <c r="N247" s="24">
        <f t="shared" si="150"/>
        <v>1.2435756913188954E-3</v>
      </c>
      <c r="O247" s="24">
        <f t="shared" si="151"/>
        <v>1.9151569712914669E-2</v>
      </c>
      <c r="P247" s="3"/>
      <c r="Q247" s="4">
        <f t="shared" si="152"/>
        <v>161.21385670564393</v>
      </c>
      <c r="R247" s="4">
        <f t="shared" si="153"/>
        <v>528.51772628722858</v>
      </c>
      <c r="S247" s="24">
        <f t="shared" si="154"/>
        <v>7.0830628788350926E-3</v>
      </c>
      <c r="T247" s="24">
        <f t="shared" si="155"/>
        <v>1.1099773061598768E-2</v>
      </c>
      <c r="U247" s="3"/>
      <c r="V247" s="4">
        <f t="shared" si="156"/>
        <v>161.69168548268027</v>
      </c>
      <c r="W247" s="4">
        <f t="shared" si="157"/>
        <v>531.07348208310191</v>
      </c>
      <c r="X247" s="24">
        <f t="shared" si="158"/>
        <v>1.0068000266618303E-2</v>
      </c>
      <c r="Y247" s="25">
        <f t="shared" si="159"/>
        <v>6.3177433191096213E-3</v>
      </c>
      <c r="Z247" s="23"/>
      <c r="AA247" s="23"/>
      <c r="AB247" s="23"/>
      <c r="AC247" s="23"/>
      <c r="AD247" s="23"/>
      <c r="AF247" s="5"/>
      <c r="AG247" s="4">
        <f t="shared" si="124"/>
        <v>0.65707817126746071</v>
      </c>
      <c r="AH247" s="4">
        <f t="shared" si="125"/>
        <v>3.8400464574513617</v>
      </c>
      <c r="AI247" s="4">
        <f t="shared" si="120"/>
        <v>161.87093487691141</v>
      </c>
      <c r="AJ247" s="4">
        <f t="shared" si="121"/>
        <v>532.35777274467989</v>
      </c>
      <c r="AK247" s="24">
        <f t="shared" si="126"/>
        <v>1.1187749106143136E-2</v>
      </c>
      <c r="AL247" s="24">
        <f t="shared" si="127"/>
        <v>3.9147296385445849E-3</v>
      </c>
      <c r="AM247" s="3"/>
      <c r="AN247" s="4">
        <f t="shared" si="128"/>
        <v>1.1217421307731446</v>
      </c>
      <c r="AO247" s="4">
        <f t="shared" si="129"/>
        <v>5.1639392643548181</v>
      </c>
      <c r="AP247" s="4">
        <f t="shared" si="122"/>
        <v>162.33559883641709</v>
      </c>
      <c r="AQ247" s="4">
        <f t="shared" si="123"/>
        <v>533.68166555158336</v>
      </c>
      <c r="AR247" s="24">
        <f t="shared" si="130"/>
        <v>1.4090447503854813E-2</v>
      </c>
      <c r="AS247" s="24">
        <f t="shared" si="131"/>
        <v>1.4376170800199848E-3</v>
      </c>
      <c r="AT247" s="3"/>
      <c r="AU247" s="24">
        <f t="shared" si="132"/>
        <v>1.2558315873137471</v>
      </c>
      <c r="AV247" s="24">
        <f t="shared" si="133"/>
        <v>5.1639392643548181</v>
      </c>
      <c r="AW247" s="24">
        <f t="shared" si="134"/>
        <v>162.46968829295767</v>
      </c>
      <c r="AX247" s="24">
        <f t="shared" si="135"/>
        <v>533.68166555158336</v>
      </c>
      <c r="AY247" s="24">
        <f t="shared" si="136"/>
        <v>1.4928087787091813E-2</v>
      </c>
      <c r="AZ247" s="24">
        <f t="shared" si="137"/>
        <v>1.4376170800199848E-3</v>
      </c>
      <c r="BA247" s="24"/>
      <c r="BB247" s="24">
        <f t="shared" si="138"/>
        <v>1.1467890648871186</v>
      </c>
      <c r="BC247" s="24">
        <f t="shared" si="139"/>
        <v>6.1338139100959621</v>
      </c>
      <c r="BD247" s="24">
        <f t="shared" si="140"/>
        <v>162.36064577053105</v>
      </c>
      <c r="BE247" s="24">
        <f t="shared" si="141"/>
        <v>534.65154019732449</v>
      </c>
      <c r="BF247" s="24">
        <f t="shared" si="142"/>
        <v>1.4246912609514229E-2</v>
      </c>
      <c r="BG247" s="25">
        <f t="shared" si="143"/>
        <v>3.7709832037505458E-4</v>
      </c>
    </row>
    <row r="248" spans="1:59" x14ac:dyDescent="0.35">
      <c r="A248" s="7">
        <v>44186</v>
      </c>
      <c r="B248" s="3">
        <v>246</v>
      </c>
      <c r="C248" s="4">
        <v>160.31</v>
      </c>
      <c r="D248" s="8">
        <v>528.91</v>
      </c>
      <c r="F248" s="5"/>
      <c r="G248" s="4">
        <f t="shared" si="144"/>
        <v>159.234876907802</v>
      </c>
      <c r="H248" s="4">
        <f t="shared" si="145"/>
        <v>519.46405714324612</v>
      </c>
      <c r="I248" s="24">
        <f t="shared" si="146"/>
        <v>6.7065254332106432E-3</v>
      </c>
      <c r="J248" s="24">
        <f t="shared" si="147"/>
        <v>1.7859263119914249E-2</v>
      </c>
      <c r="K248" s="3"/>
      <c r="L248" s="4">
        <f t="shared" si="148"/>
        <v>160.19944295799979</v>
      </c>
      <c r="M248" s="4">
        <f t="shared" si="149"/>
        <v>528.30866614015963</v>
      </c>
      <c r="N248" s="24">
        <f t="shared" si="150"/>
        <v>6.89645324684733E-4</v>
      </c>
      <c r="O248" s="24">
        <f t="shared" si="151"/>
        <v>1.1369304037366244E-3</v>
      </c>
      <c r="P248" s="3"/>
      <c r="Q248" s="4">
        <f t="shared" si="152"/>
        <v>160.53354268225758</v>
      </c>
      <c r="R248" s="4">
        <f t="shared" si="153"/>
        <v>532.07709051489144</v>
      </c>
      <c r="S248" s="24">
        <f t="shared" si="154"/>
        <v>1.3944400365390383E-3</v>
      </c>
      <c r="T248" s="24">
        <f t="shared" si="155"/>
        <v>5.9879573365817819E-3</v>
      </c>
      <c r="U248" s="3"/>
      <c r="V248" s="4">
        <f t="shared" si="156"/>
        <v>160.40233709653606</v>
      </c>
      <c r="W248" s="4">
        <f t="shared" si="157"/>
        <v>533.77469641662037</v>
      </c>
      <c r="X248" s="24">
        <f t="shared" si="158"/>
        <v>5.7599087103771534E-4</v>
      </c>
      <c r="Y248" s="25">
        <f t="shared" si="159"/>
        <v>9.1975882789518161E-3</v>
      </c>
      <c r="Z248" s="23"/>
      <c r="AA248" s="23"/>
      <c r="AB248" s="23"/>
      <c r="AC248" s="23"/>
      <c r="AD248" s="23"/>
      <c r="AF248" s="5"/>
      <c r="AG248" s="4">
        <f t="shared" si="124"/>
        <v>0.38959973233669687</v>
      </c>
      <c r="AH248" s="4">
        <f t="shared" si="125"/>
        <v>3.7839100114936608</v>
      </c>
      <c r="AI248" s="4">
        <f t="shared" si="120"/>
        <v>160.92314241459428</v>
      </c>
      <c r="AJ248" s="4">
        <f t="shared" si="121"/>
        <v>535.86100052638506</v>
      </c>
      <c r="AK248" s="24">
        <f t="shared" si="126"/>
        <v>3.8247296774641553E-3</v>
      </c>
      <c r="AL248" s="24">
        <f t="shared" si="127"/>
        <v>1.3142123473530633E-2</v>
      </c>
      <c r="AM248" s="3"/>
      <c r="AN248" s="4">
        <f t="shared" si="128"/>
        <v>0.40091966910934324</v>
      </c>
      <c r="AO248" s="4">
        <f t="shared" si="129"/>
        <v>4.5221092496780324</v>
      </c>
      <c r="AP248" s="4">
        <f t="shared" si="122"/>
        <v>160.93446235136693</v>
      </c>
      <c r="AQ248" s="4">
        <f t="shared" si="123"/>
        <v>536.59919976456945</v>
      </c>
      <c r="AR248" s="24">
        <f t="shared" si="130"/>
        <v>3.8953424700076704E-3</v>
      </c>
      <c r="AS248" s="24">
        <f t="shared" si="131"/>
        <v>1.4537822624963568E-2</v>
      </c>
      <c r="AT248" s="3"/>
      <c r="AU248" s="24">
        <f t="shared" si="132"/>
        <v>9.4144220893683628E-2</v>
      </c>
      <c r="AV248" s="24">
        <f t="shared" si="133"/>
        <v>4.5221092496780324</v>
      </c>
      <c r="AW248" s="24">
        <f t="shared" si="134"/>
        <v>160.62768690315127</v>
      </c>
      <c r="AX248" s="24">
        <f t="shared" si="135"/>
        <v>536.59919976456945</v>
      </c>
      <c r="AY248" s="24">
        <f t="shared" si="136"/>
        <v>1.981703593982094E-3</v>
      </c>
      <c r="AZ248" s="24">
        <f t="shared" si="137"/>
        <v>1.4537822624963568E-2</v>
      </c>
      <c r="BA248" s="24"/>
      <c r="BB248" s="24">
        <f t="shared" si="138"/>
        <v>-0.31489340573166336</v>
      </c>
      <c r="BC248" s="24">
        <f t="shared" si="139"/>
        <v>4.0742541641494761</v>
      </c>
      <c r="BD248" s="24">
        <f t="shared" si="140"/>
        <v>160.21864927652592</v>
      </c>
      <c r="BE248" s="24">
        <f t="shared" si="141"/>
        <v>536.1513446790409</v>
      </c>
      <c r="BF248" s="24">
        <f t="shared" si="142"/>
        <v>5.698379606642077E-4</v>
      </c>
      <c r="BG248" s="25">
        <f t="shared" si="143"/>
        <v>1.3691071598269905E-2</v>
      </c>
    </row>
    <row r="249" spans="1:59" x14ac:dyDescent="0.35">
      <c r="A249" s="7">
        <v>44187</v>
      </c>
      <c r="B249" s="3">
        <v>247</v>
      </c>
      <c r="C249" s="4">
        <v>160.33000000000001</v>
      </c>
      <c r="D249" s="8">
        <v>527.33000000000004</v>
      </c>
      <c r="F249" s="5"/>
      <c r="G249" s="4">
        <f t="shared" si="144"/>
        <v>159.4499015262416</v>
      </c>
      <c r="H249" s="4">
        <f t="shared" si="145"/>
        <v>521.35324571459694</v>
      </c>
      <c r="I249" s="24">
        <f t="shared" si="146"/>
        <v>5.4892937925429342E-3</v>
      </c>
      <c r="J249" s="24">
        <f t="shared" si="147"/>
        <v>1.1333992538643929E-2</v>
      </c>
      <c r="K249" s="3"/>
      <c r="L249" s="4">
        <f t="shared" si="148"/>
        <v>160.24366577479987</v>
      </c>
      <c r="M249" s="4">
        <f t="shared" si="149"/>
        <v>528.54919968409581</v>
      </c>
      <c r="N249" s="24">
        <f t="shared" si="150"/>
        <v>5.3847829601538907E-4</v>
      </c>
      <c r="O249" s="24">
        <f t="shared" si="151"/>
        <v>2.3120241292848309E-3</v>
      </c>
      <c r="P249" s="3"/>
      <c r="Q249" s="4">
        <f t="shared" si="152"/>
        <v>160.39941707290302</v>
      </c>
      <c r="R249" s="4">
        <f t="shared" si="153"/>
        <v>530.17683620595653</v>
      </c>
      <c r="S249" s="24">
        <f t="shared" si="154"/>
        <v>4.3296371797547364E-4</v>
      </c>
      <c r="T249" s="24">
        <f t="shared" si="155"/>
        <v>5.3985857166413669E-3</v>
      </c>
      <c r="U249" s="3"/>
      <c r="V249" s="4">
        <f t="shared" si="156"/>
        <v>160.32846741930723</v>
      </c>
      <c r="W249" s="4">
        <f t="shared" si="157"/>
        <v>529.88293928332405</v>
      </c>
      <c r="X249" s="24">
        <f t="shared" si="158"/>
        <v>9.5589140696185892E-6</v>
      </c>
      <c r="Y249" s="25">
        <f t="shared" si="159"/>
        <v>4.8412555388921696E-3</v>
      </c>
      <c r="Z249" s="23"/>
      <c r="AA249" s="23"/>
      <c r="AB249" s="23"/>
      <c r="AC249" s="23"/>
      <c r="AD249" s="23"/>
      <c r="AF249" s="5"/>
      <c r="AG249" s="4">
        <f t="shared" si="124"/>
        <v>0.28485466399844644</v>
      </c>
      <c r="AH249" s="4">
        <f t="shared" si="125"/>
        <v>2.6470771474079475</v>
      </c>
      <c r="AI249" s="4">
        <f t="shared" si="120"/>
        <v>160.68427173690148</v>
      </c>
      <c r="AJ249" s="4">
        <f t="shared" si="121"/>
        <v>532.82391335336445</v>
      </c>
      <c r="AK249" s="24">
        <f t="shared" si="126"/>
        <v>2.209640971131209E-3</v>
      </c>
      <c r="AL249" s="24">
        <f t="shared" si="127"/>
        <v>1.0418359193227021E-2</v>
      </c>
      <c r="AM249" s="3"/>
      <c r="AN249" s="4">
        <f t="shared" si="128"/>
        <v>0.18690155772378381</v>
      </c>
      <c r="AO249" s="4">
        <f t="shared" si="129"/>
        <v>1.9531638262328577</v>
      </c>
      <c r="AP249" s="4">
        <f t="shared" si="122"/>
        <v>160.58631863062681</v>
      </c>
      <c r="AQ249" s="4">
        <f t="shared" si="123"/>
        <v>532.1300000321894</v>
      </c>
      <c r="AR249" s="24">
        <f t="shared" si="130"/>
        <v>1.5986941347645089E-3</v>
      </c>
      <c r="AS249" s="24">
        <f t="shared" si="131"/>
        <v>9.1024596214692114E-3</v>
      </c>
      <c r="AT249" s="3"/>
      <c r="AU249" s="24">
        <f t="shared" si="132"/>
        <v>-4.2817677255259722E-2</v>
      </c>
      <c r="AV249" s="24">
        <f t="shared" si="133"/>
        <v>1.9531638262328577</v>
      </c>
      <c r="AW249" s="24">
        <f t="shared" si="134"/>
        <v>160.35659939564775</v>
      </c>
      <c r="AX249" s="24">
        <f t="shared" si="135"/>
        <v>532.1300000321894</v>
      </c>
      <c r="AY249" s="24">
        <f t="shared" si="136"/>
        <v>1.6590404570408497E-4</v>
      </c>
      <c r="AZ249" s="24">
        <f t="shared" si="137"/>
        <v>9.1024596214692114E-3</v>
      </c>
      <c r="BA249" s="24"/>
      <c r="BB249" s="24">
        <f t="shared" si="138"/>
        <v>-0.17027916862997691</v>
      </c>
      <c r="BC249" s="24">
        <f t="shared" si="139"/>
        <v>-0.70535261431802876</v>
      </c>
      <c r="BD249" s="24">
        <f t="shared" si="140"/>
        <v>160.22913790427305</v>
      </c>
      <c r="BE249" s="24">
        <f t="shared" si="141"/>
        <v>529.4714835916385</v>
      </c>
      <c r="BF249" s="24">
        <f t="shared" si="142"/>
        <v>6.2909059893324405E-4</v>
      </c>
      <c r="BG249" s="25">
        <f t="shared" si="143"/>
        <v>4.0609932900431637E-3</v>
      </c>
    </row>
    <row r="250" spans="1:59" x14ac:dyDescent="0.35">
      <c r="A250" s="7">
        <v>44188</v>
      </c>
      <c r="B250" s="3">
        <v>248</v>
      </c>
      <c r="C250" s="4">
        <v>159.26</v>
      </c>
      <c r="D250" s="8">
        <v>514.48</v>
      </c>
      <c r="F250" s="5"/>
      <c r="G250" s="4">
        <f t="shared" si="144"/>
        <v>159.62592122099329</v>
      </c>
      <c r="H250" s="4">
        <f t="shared" si="145"/>
        <v>522.54859657167754</v>
      </c>
      <c r="I250" s="24">
        <f t="shared" si="146"/>
        <v>2.2976341893337954E-3</v>
      </c>
      <c r="J250" s="24">
        <f t="shared" si="147"/>
        <v>1.5683013084429941E-2</v>
      </c>
      <c r="K250" s="3"/>
      <c r="L250" s="4">
        <f t="shared" si="148"/>
        <v>160.27819946487992</v>
      </c>
      <c r="M250" s="4">
        <f t="shared" si="149"/>
        <v>528.06151981045741</v>
      </c>
      <c r="N250" s="24">
        <f t="shared" si="150"/>
        <v>6.3933157408007507E-3</v>
      </c>
      <c r="O250" s="24">
        <f t="shared" si="151"/>
        <v>2.6398537961548348E-2</v>
      </c>
      <c r="P250" s="3"/>
      <c r="Q250" s="4">
        <f t="shared" si="152"/>
        <v>160.35776682916122</v>
      </c>
      <c r="R250" s="4">
        <f t="shared" si="153"/>
        <v>528.46873448238262</v>
      </c>
      <c r="S250" s="24">
        <f t="shared" si="154"/>
        <v>6.892922448582384E-3</v>
      </c>
      <c r="T250" s="24">
        <f t="shared" si="155"/>
        <v>2.719004525420346E-2</v>
      </c>
      <c r="U250" s="3"/>
      <c r="V250" s="4">
        <f t="shared" si="156"/>
        <v>160.32969348386143</v>
      </c>
      <c r="W250" s="4">
        <f t="shared" si="157"/>
        <v>527.8405878566648</v>
      </c>
      <c r="X250" s="24">
        <f t="shared" si="158"/>
        <v>6.7166487747170826E-3</v>
      </c>
      <c r="Y250" s="25">
        <f t="shared" si="159"/>
        <v>2.5969110279631429E-2</v>
      </c>
      <c r="Z250" s="23"/>
      <c r="AA250" s="23"/>
      <c r="AB250" s="23"/>
      <c r="AC250" s="23"/>
      <c r="AD250" s="23"/>
      <c r="AF250" s="5"/>
      <c r="AG250" s="4">
        <f t="shared" si="124"/>
        <v>0.21955368245039736</v>
      </c>
      <c r="AH250" s="4">
        <f t="shared" si="125"/>
        <v>1.7760413732115743</v>
      </c>
      <c r="AI250" s="4">
        <f t="shared" si="120"/>
        <v>160.57732051161162</v>
      </c>
      <c r="AJ250" s="4">
        <f t="shared" si="121"/>
        <v>530.24477585559418</v>
      </c>
      <c r="AK250" s="24">
        <f t="shared" si="126"/>
        <v>8.2715089263570678E-3</v>
      </c>
      <c r="AL250" s="24">
        <f t="shared" si="127"/>
        <v>3.0642154905135603E-2</v>
      </c>
      <c r="AM250" s="3"/>
      <c r="AN250" s="4">
        <f t="shared" si="128"/>
        <v>9.5480837137550706E-2</v>
      </c>
      <c r="AO250" s="4">
        <f t="shared" si="129"/>
        <v>0.48865760631014732</v>
      </c>
      <c r="AP250" s="4">
        <f t="shared" si="122"/>
        <v>160.45324766629878</v>
      </c>
      <c r="AQ250" s="4">
        <f t="shared" si="123"/>
        <v>528.95739208869281</v>
      </c>
      <c r="AR250" s="24">
        <f t="shared" si="130"/>
        <v>7.4924504979203077E-3</v>
      </c>
      <c r="AS250" s="24">
        <f t="shared" si="131"/>
        <v>2.8139854005389511E-2</v>
      </c>
      <c r="AT250" s="3"/>
      <c r="AU250" s="24">
        <f t="shared" si="132"/>
        <v>-4.211721714718325E-2</v>
      </c>
      <c r="AV250" s="24">
        <f t="shared" si="133"/>
        <v>0.48865760631014732</v>
      </c>
      <c r="AW250" s="24">
        <f t="shared" si="134"/>
        <v>160.31564961201403</v>
      </c>
      <c r="AX250" s="24">
        <f t="shared" si="135"/>
        <v>528.95739208869281</v>
      </c>
      <c r="AY250" s="24">
        <f t="shared" si="136"/>
        <v>6.6284667337312359E-3</v>
      </c>
      <c r="AZ250" s="24">
        <f t="shared" si="137"/>
        <v>2.8139854005389511E-2</v>
      </c>
      <c r="BA250" s="24"/>
      <c r="BB250" s="24">
        <f t="shared" si="138"/>
        <v>-6.7376028719434516E-2</v>
      </c>
      <c r="BC250" s="24">
        <f t="shared" si="139"/>
        <v>-1.5075519017227403</v>
      </c>
      <c r="BD250" s="24">
        <f t="shared" si="140"/>
        <v>160.2903908004418</v>
      </c>
      <c r="BE250" s="24">
        <f t="shared" si="141"/>
        <v>526.96118258065985</v>
      </c>
      <c r="BF250" s="24">
        <f t="shared" si="142"/>
        <v>6.469865631306089E-3</v>
      </c>
      <c r="BG250" s="25">
        <f t="shared" si="143"/>
        <v>2.4259801315230589E-2</v>
      </c>
    </row>
    <row r="251" spans="1:59" x14ac:dyDescent="0.35">
      <c r="A251" s="7">
        <v>44189</v>
      </c>
      <c r="B251" s="3">
        <v>249</v>
      </c>
      <c r="C251" s="4">
        <v>158.63</v>
      </c>
      <c r="D251" s="8">
        <v>513.97</v>
      </c>
      <c r="F251" s="5"/>
      <c r="G251" s="4">
        <f t="shared" si="144"/>
        <v>159.55273697679465</v>
      </c>
      <c r="H251" s="4">
        <f t="shared" si="145"/>
        <v>520.93487725734212</v>
      </c>
      <c r="I251" s="24">
        <f t="shared" si="146"/>
        <v>5.8169134261782307E-3</v>
      </c>
      <c r="J251" s="24">
        <f t="shared" si="147"/>
        <v>1.3551135780964054E-2</v>
      </c>
      <c r="K251" s="3"/>
      <c r="L251" s="4">
        <f t="shared" si="148"/>
        <v>159.87091967892795</v>
      </c>
      <c r="M251" s="4">
        <f t="shared" si="149"/>
        <v>522.62891188627441</v>
      </c>
      <c r="N251" s="24">
        <f t="shared" si="150"/>
        <v>7.8227301199517863E-3</v>
      </c>
      <c r="O251" s="24">
        <f t="shared" si="151"/>
        <v>1.6847115369135128E-2</v>
      </c>
      <c r="P251" s="3"/>
      <c r="Q251" s="4">
        <f t="shared" si="152"/>
        <v>159.69910673166447</v>
      </c>
      <c r="R251" s="4">
        <f t="shared" si="153"/>
        <v>520.07549379295301</v>
      </c>
      <c r="S251" s="24">
        <f t="shared" si="154"/>
        <v>6.7396251129324611E-3</v>
      </c>
      <c r="T251" s="24">
        <f t="shared" si="155"/>
        <v>1.1879085925157079E-2</v>
      </c>
      <c r="U251" s="3"/>
      <c r="V251" s="4">
        <f t="shared" si="156"/>
        <v>159.47393869677228</v>
      </c>
      <c r="W251" s="4">
        <f t="shared" si="157"/>
        <v>517.15211757133295</v>
      </c>
      <c r="X251" s="24">
        <f t="shared" si="158"/>
        <v>5.3201708174512004E-3</v>
      </c>
      <c r="Y251" s="25">
        <f t="shared" si="159"/>
        <v>6.1912515736967603E-3</v>
      </c>
      <c r="Z251" s="23"/>
      <c r="AA251" s="23"/>
      <c r="AB251" s="23"/>
      <c r="AC251" s="23"/>
      <c r="AD251" s="23"/>
      <c r="AF251" s="5"/>
      <c r="AG251" s="4">
        <f t="shared" si="124"/>
        <v>4.3910926460967975E-2</v>
      </c>
      <c r="AH251" s="4">
        <f t="shared" si="125"/>
        <v>-0.25781503931666139</v>
      </c>
      <c r="AI251" s="4">
        <f t="shared" si="120"/>
        <v>159.74301765812544</v>
      </c>
      <c r="AJ251" s="4">
        <f t="shared" si="121"/>
        <v>519.8176787536363</v>
      </c>
      <c r="AK251" s="24">
        <f t="shared" si="126"/>
        <v>7.0164386189588554E-3</v>
      </c>
      <c r="AL251" s="24">
        <f t="shared" si="127"/>
        <v>1.1377470968415031E-2</v>
      </c>
      <c r="AM251" s="3"/>
      <c r="AN251" s="4">
        <f t="shared" si="128"/>
        <v>-0.20617553671616945</v>
      </c>
      <c r="AO251" s="4">
        <f t="shared" si="129"/>
        <v>-3.0641017119857534</v>
      </c>
      <c r="AP251" s="4">
        <f t="shared" si="122"/>
        <v>159.49293119494831</v>
      </c>
      <c r="AQ251" s="4">
        <f t="shared" si="123"/>
        <v>517.01139208096731</v>
      </c>
      <c r="AR251" s="24">
        <f t="shared" si="130"/>
        <v>5.4398991045093411E-3</v>
      </c>
      <c r="AS251" s="24">
        <f t="shared" si="131"/>
        <v>5.917450592383377E-3</v>
      </c>
      <c r="AT251" s="3"/>
      <c r="AU251" s="24">
        <f t="shared" si="132"/>
        <v>-0.41204294535692304</v>
      </c>
      <c r="AV251" s="24">
        <f t="shared" si="133"/>
        <v>-3.0641017119857534</v>
      </c>
      <c r="AW251" s="24">
        <f t="shared" si="134"/>
        <v>159.28706378630756</v>
      </c>
      <c r="AX251" s="24">
        <f t="shared" si="135"/>
        <v>517.01139208096731</v>
      </c>
      <c r="AY251" s="24">
        <f t="shared" si="136"/>
        <v>4.1421155286362E-3</v>
      </c>
      <c r="AZ251" s="24">
        <f t="shared" si="137"/>
        <v>5.917450592383377E-3</v>
      </c>
      <c r="BA251" s="24"/>
      <c r="BB251" s="24">
        <f t="shared" si="138"/>
        <v>-0.54040328374128666</v>
      </c>
      <c r="BC251" s="24">
        <f t="shared" si="139"/>
        <v>-7.0161029318882315</v>
      </c>
      <c r="BD251" s="24">
        <f t="shared" si="140"/>
        <v>159.15870344792319</v>
      </c>
      <c r="BE251" s="24">
        <f t="shared" si="141"/>
        <v>513.0593908610648</v>
      </c>
      <c r="BF251" s="24">
        <f t="shared" si="142"/>
        <v>3.3329348037772931E-3</v>
      </c>
      <c r="BG251" s="25">
        <f t="shared" si="143"/>
        <v>1.7717165183478191E-3</v>
      </c>
    </row>
    <row r="252" spans="1:59" x14ac:dyDescent="0.35">
      <c r="A252" s="7">
        <v>44193</v>
      </c>
      <c r="B252" s="3">
        <v>250</v>
      </c>
      <c r="C252" s="4">
        <v>164.2</v>
      </c>
      <c r="D252" s="8">
        <v>519.12</v>
      </c>
      <c r="F252" s="5"/>
      <c r="G252" s="4">
        <f t="shared" si="144"/>
        <v>159.36818958143573</v>
      </c>
      <c r="H252" s="4">
        <f t="shared" si="145"/>
        <v>519.54190180587375</v>
      </c>
      <c r="I252" s="24">
        <f t="shared" si="146"/>
        <v>2.9426372829258588E-2</v>
      </c>
      <c r="J252" s="24">
        <f t="shared" si="147"/>
        <v>8.1272500746213728E-4</v>
      </c>
      <c r="K252" s="3"/>
      <c r="L252" s="4">
        <f t="shared" si="148"/>
        <v>159.37455180735677</v>
      </c>
      <c r="M252" s="4">
        <f t="shared" si="149"/>
        <v>519.16534713176463</v>
      </c>
      <c r="N252" s="24">
        <f t="shared" si="150"/>
        <v>2.9387626020969684E-2</v>
      </c>
      <c r="O252" s="24">
        <f t="shared" si="151"/>
        <v>8.7353852220351772E-5</v>
      </c>
      <c r="P252" s="3"/>
      <c r="Q252" s="4">
        <f t="shared" si="152"/>
        <v>159.05764269266578</v>
      </c>
      <c r="R252" s="4">
        <f t="shared" si="153"/>
        <v>516.4121975171812</v>
      </c>
      <c r="S252" s="24">
        <f t="shared" si="154"/>
        <v>3.1317644989855106E-2</v>
      </c>
      <c r="T252" s="24">
        <f t="shared" si="155"/>
        <v>5.2161397804338233E-3</v>
      </c>
      <c r="U252" s="3"/>
      <c r="V252" s="4">
        <f t="shared" si="156"/>
        <v>158.79878773935445</v>
      </c>
      <c r="W252" s="4">
        <f t="shared" si="157"/>
        <v>514.60642351426657</v>
      </c>
      <c r="X252" s="24">
        <f t="shared" si="158"/>
        <v>3.2894106337670745E-2</v>
      </c>
      <c r="Y252" s="25">
        <f t="shared" si="159"/>
        <v>8.6946688352085022E-3</v>
      </c>
      <c r="Z252" s="23"/>
      <c r="AA252" s="23"/>
      <c r="AB252" s="23"/>
      <c r="AC252" s="23"/>
      <c r="AD252" s="23"/>
      <c r="AF252" s="5"/>
      <c r="AG252" s="4">
        <f t="shared" si="124"/>
        <v>-9.316406663096391E-2</v>
      </c>
      <c r="AH252" s="4">
        <f t="shared" si="125"/>
        <v>-0.93891128660769185</v>
      </c>
      <c r="AI252" s="4">
        <f t="shared" si="120"/>
        <v>158.9644786260348</v>
      </c>
      <c r="AJ252" s="4">
        <f t="shared" si="121"/>
        <v>515.47328623057354</v>
      </c>
      <c r="AK252" s="24">
        <f t="shared" si="126"/>
        <v>3.1885026638034011E-2</v>
      </c>
      <c r="AL252" s="24">
        <f t="shared" si="127"/>
        <v>7.0247992168024145E-3</v>
      </c>
      <c r="AM252" s="3"/>
      <c r="AN252" s="4">
        <f t="shared" si="128"/>
        <v>-0.38029093762917821</v>
      </c>
      <c r="AO252" s="4">
        <f t="shared" si="129"/>
        <v>-3.3037795375001773</v>
      </c>
      <c r="AP252" s="4">
        <f t="shared" si="122"/>
        <v>158.6773517550366</v>
      </c>
      <c r="AQ252" s="4">
        <f t="shared" si="123"/>
        <v>513.10841797968101</v>
      </c>
      <c r="AR252" s="24">
        <f t="shared" si="130"/>
        <v>3.3633667752517617E-2</v>
      </c>
      <c r="AS252" s="24">
        <f t="shared" si="131"/>
        <v>1.1580332139618964E-2</v>
      </c>
      <c r="AT252" s="3"/>
      <c r="AU252" s="24">
        <f t="shared" si="132"/>
        <v>-0.54969560154198405</v>
      </c>
      <c r="AV252" s="24">
        <f t="shared" si="133"/>
        <v>-3.3037795375001773</v>
      </c>
      <c r="AW252" s="24">
        <f t="shared" si="134"/>
        <v>158.50794709112381</v>
      </c>
      <c r="AX252" s="24">
        <f t="shared" si="135"/>
        <v>513.10841797968101</v>
      </c>
      <c r="AY252" s="24">
        <f t="shared" si="136"/>
        <v>3.4665364853082699E-2</v>
      </c>
      <c r="AZ252" s="24">
        <f t="shared" si="137"/>
        <v>1.1580332139618964E-2</v>
      </c>
      <c r="BA252" s="24"/>
      <c r="BB252" s="24">
        <f t="shared" si="138"/>
        <v>-0.62125188794721042</v>
      </c>
      <c r="BC252" s="24">
        <f t="shared" si="139"/>
        <v>-4.3338576069950969</v>
      </c>
      <c r="BD252" s="24">
        <f t="shared" si="140"/>
        <v>158.43639080471857</v>
      </c>
      <c r="BE252" s="24">
        <f t="shared" si="141"/>
        <v>512.07833991018606</v>
      </c>
      <c r="BF252" s="24">
        <f t="shared" si="142"/>
        <v>3.5101152224612783E-2</v>
      </c>
      <c r="BG252" s="25">
        <f t="shared" si="143"/>
        <v>1.3564609511893097E-2</v>
      </c>
    </row>
    <row r="253" spans="1:59" x14ac:dyDescent="0.35">
      <c r="A253" s="7">
        <v>44194</v>
      </c>
      <c r="B253" s="3">
        <v>251</v>
      </c>
      <c r="C253" s="4">
        <v>166.1</v>
      </c>
      <c r="D253" s="8">
        <v>530.87</v>
      </c>
      <c r="F253" s="5"/>
      <c r="G253" s="4">
        <f t="shared" si="144"/>
        <v>160.33455166514858</v>
      </c>
      <c r="H253" s="4">
        <f t="shared" si="145"/>
        <v>519.45752144469907</v>
      </c>
      <c r="I253" s="24">
        <f t="shared" si="146"/>
        <v>3.471070641090556E-2</v>
      </c>
      <c r="J253" s="24">
        <f t="shared" si="147"/>
        <v>2.1497689745702216E-2</v>
      </c>
      <c r="K253" s="3"/>
      <c r="L253" s="4">
        <f t="shared" si="148"/>
        <v>161.30473108441404</v>
      </c>
      <c r="M253" s="4">
        <f t="shared" si="149"/>
        <v>519.14720827905876</v>
      </c>
      <c r="N253" s="24">
        <f t="shared" si="150"/>
        <v>2.8869770713943109E-2</v>
      </c>
      <c r="O253" s="24">
        <f t="shared" si="151"/>
        <v>2.2082226761620069E-2</v>
      </c>
      <c r="P253" s="3"/>
      <c r="Q253" s="4">
        <f t="shared" si="152"/>
        <v>162.14305707706632</v>
      </c>
      <c r="R253" s="4">
        <f t="shared" si="153"/>
        <v>518.03687900687248</v>
      </c>
      <c r="S253" s="24">
        <f t="shared" si="154"/>
        <v>2.3822654563116663E-2</v>
      </c>
      <c r="T253" s="24">
        <f t="shared" si="155"/>
        <v>2.4173754390203857E-2</v>
      </c>
      <c r="U253" s="3"/>
      <c r="V253" s="4">
        <f t="shared" si="156"/>
        <v>163.11975754787088</v>
      </c>
      <c r="W253" s="4">
        <f t="shared" si="157"/>
        <v>518.21728470285336</v>
      </c>
      <c r="X253" s="24">
        <f t="shared" si="158"/>
        <v>1.7942459073625038E-2</v>
      </c>
      <c r="Y253" s="25">
        <f t="shared" si="159"/>
        <v>2.3833924119175395E-2</v>
      </c>
      <c r="Z253" s="23"/>
      <c r="AA253" s="23"/>
      <c r="AB253" s="23"/>
      <c r="AC253" s="23"/>
      <c r="AD253" s="23"/>
      <c r="AF253" s="5"/>
      <c r="AG253" s="4">
        <f t="shared" si="124"/>
        <v>0.54255162357533615</v>
      </c>
      <c r="AH253" s="4">
        <f t="shared" si="125"/>
        <v>-0.42619273134789676</v>
      </c>
      <c r="AI253" s="4">
        <f t="shared" si="120"/>
        <v>162.68560870064167</v>
      </c>
      <c r="AJ253" s="4">
        <f t="shared" si="121"/>
        <v>517.61068627552459</v>
      </c>
      <c r="AK253" s="24">
        <f t="shared" si="126"/>
        <v>2.0556239008779825E-2</v>
      </c>
      <c r="AL253" s="24">
        <f t="shared" si="127"/>
        <v>2.4976573783554203E-2</v>
      </c>
      <c r="AM253" s="3"/>
      <c r="AN253" s="4">
        <f t="shared" si="128"/>
        <v>1.0059911911827077</v>
      </c>
      <c r="AO253" s="4">
        <f t="shared" si="129"/>
        <v>-1.3323951266235925</v>
      </c>
      <c r="AP253" s="4">
        <f t="shared" si="122"/>
        <v>163.14904826824903</v>
      </c>
      <c r="AQ253" s="4">
        <f t="shared" si="123"/>
        <v>516.70448388024886</v>
      </c>
      <c r="AR253" s="24">
        <f t="shared" si="130"/>
        <v>1.7766115182124998E-2</v>
      </c>
      <c r="AS253" s="24">
        <f t="shared" si="131"/>
        <v>2.6683587544504579E-2</v>
      </c>
      <c r="AT253" s="3"/>
      <c r="AU253" s="24">
        <f t="shared" si="132"/>
        <v>1.6313703900235281</v>
      </c>
      <c r="AV253" s="24">
        <f t="shared" si="133"/>
        <v>-1.3323951266235925</v>
      </c>
      <c r="AW253" s="24">
        <f t="shared" si="134"/>
        <v>163.77442746708985</v>
      </c>
      <c r="AX253" s="24">
        <f t="shared" si="135"/>
        <v>516.70448388024886</v>
      </c>
      <c r="AY253" s="24">
        <f t="shared" si="136"/>
        <v>1.4001038729139938E-2</v>
      </c>
      <c r="AZ253" s="24">
        <f t="shared" si="137"/>
        <v>2.6683587544504579E-2</v>
      </c>
      <c r="BA253" s="24"/>
      <c r="BB253" s="24">
        <f t="shared" si="138"/>
        <v>2.3440811299309874</v>
      </c>
      <c r="BC253" s="24">
        <f t="shared" si="139"/>
        <v>0.43297367035400802</v>
      </c>
      <c r="BD253" s="24">
        <f t="shared" si="140"/>
        <v>164.48713820699732</v>
      </c>
      <c r="BE253" s="24">
        <f t="shared" si="141"/>
        <v>518.46985267722653</v>
      </c>
      <c r="BF253" s="24">
        <f t="shared" si="142"/>
        <v>9.71018538833642E-3</v>
      </c>
      <c r="BG253" s="25">
        <f t="shared" si="143"/>
        <v>2.3358161739735674E-2</v>
      </c>
    </row>
    <row r="254" spans="1:59" x14ac:dyDescent="0.35">
      <c r="A254" s="7">
        <v>44195</v>
      </c>
      <c r="B254" s="3">
        <v>252</v>
      </c>
      <c r="C254" s="4">
        <v>164.29</v>
      </c>
      <c r="D254" s="8">
        <v>524.59</v>
      </c>
      <c r="F254" s="5"/>
      <c r="G254" s="4">
        <f t="shared" si="144"/>
        <v>161.48764133211887</v>
      </c>
      <c r="H254" s="4">
        <f t="shared" si="145"/>
        <v>521.74001715575923</v>
      </c>
      <c r="I254" s="24">
        <f t="shared" si="146"/>
        <v>1.7057390394309591E-2</v>
      </c>
      <c r="J254" s="24">
        <f t="shared" si="147"/>
        <v>5.4327814945782397E-3</v>
      </c>
      <c r="K254" s="3"/>
      <c r="L254" s="4">
        <f t="shared" si="148"/>
        <v>163.22283865064844</v>
      </c>
      <c r="M254" s="4">
        <f t="shared" si="149"/>
        <v>523.8363249674353</v>
      </c>
      <c r="N254" s="24">
        <f t="shared" si="150"/>
        <v>6.4955952848715741E-3</v>
      </c>
      <c r="O254" s="24">
        <f t="shared" si="151"/>
        <v>1.436693479793227E-3</v>
      </c>
      <c r="P254" s="3"/>
      <c r="Q254" s="4">
        <f t="shared" si="152"/>
        <v>164.51722283082654</v>
      </c>
      <c r="R254" s="4">
        <f t="shared" si="153"/>
        <v>525.736751602749</v>
      </c>
      <c r="S254" s="24">
        <f t="shared" si="154"/>
        <v>1.3830594121769326E-3</v>
      </c>
      <c r="T254" s="24">
        <f t="shared" si="155"/>
        <v>2.1859959258639389E-3</v>
      </c>
      <c r="U254" s="3"/>
      <c r="V254" s="4">
        <f t="shared" si="156"/>
        <v>165.50395150957416</v>
      </c>
      <c r="W254" s="4">
        <f t="shared" si="157"/>
        <v>528.3394569405707</v>
      </c>
      <c r="X254" s="24">
        <f t="shared" si="158"/>
        <v>7.3890772997393201E-3</v>
      </c>
      <c r="Y254" s="25">
        <f t="shared" si="159"/>
        <v>7.147404526526748E-3</v>
      </c>
      <c r="Z254" s="23"/>
      <c r="AA254" s="23"/>
      <c r="AB254" s="23"/>
      <c r="AC254" s="23"/>
      <c r="AD254" s="23"/>
      <c r="AF254" s="5"/>
      <c r="AG254" s="4">
        <f t="shared" si="124"/>
        <v>0.90887444961231367</v>
      </c>
      <c r="AH254" s="4">
        <f t="shared" si="125"/>
        <v>1.1990203340969852</v>
      </c>
      <c r="AI254" s="4">
        <f t="shared" si="120"/>
        <v>165.42609728043885</v>
      </c>
      <c r="AJ254" s="4">
        <f t="shared" si="121"/>
        <v>526.93577193684598</v>
      </c>
      <c r="AK254" s="24">
        <f t="shared" si="126"/>
        <v>6.9151943541229596E-3</v>
      </c>
      <c r="AL254" s="24">
        <f t="shared" si="127"/>
        <v>4.4716291519967004E-3</v>
      </c>
      <c r="AM254" s="3"/>
      <c r="AN254" s="4">
        <f t="shared" si="128"/>
        <v>1.5532610162137142</v>
      </c>
      <c r="AO254" s="4">
        <f t="shared" si="129"/>
        <v>2.2805119623764498</v>
      </c>
      <c r="AP254" s="4">
        <f t="shared" si="122"/>
        <v>166.07048384704026</v>
      </c>
      <c r="AQ254" s="4">
        <f t="shared" si="123"/>
        <v>528.0172635651254</v>
      </c>
      <c r="AR254" s="24">
        <f t="shared" si="130"/>
        <v>1.0837445048635175E-2</v>
      </c>
      <c r="AS254" s="24">
        <f t="shared" si="131"/>
        <v>6.533223212652494E-3</v>
      </c>
      <c r="AT254" s="3"/>
      <c r="AU254" s="24">
        <f t="shared" si="132"/>
        <v>2.0770476082655454</v>
      </c>
      <c r="AV254" s="24">
        <f t="shared" si="133"/>
        <v>2.2805119623764498</v>
      </c>
      <c r="AW254" s="24">
        <f t="shared" si="134"/>
        <v>166.5942704390921</v>
      </c>
      <c r="AX254" s="24">
        <f t="shared" si="135"/>
        <v>528.0172635651254</v>
      </c>
      <c r="AY254" s="24">
        <f t="shared" si="136"/>
        <v>1.402562809113219E-2</v>
      </c>
      <c r="AZ254" s="24">
        <f t="shared" si="137"/>
        <v>6.533223212652494E-3</v>
      </c>
      <c r="BA254" s="24"/>
      <c r="BB254" s="24">
        <f t="shared" si="138"/>
        <v>2.3681488289943764</v>
      </c>
      <c r="BC254" s="24">
        <f t="shared" si="139"/>
        <v>6.2464928107720121</v>
      </c>
      <c r="BD254" s="24">
        <f t="shared" si="140"/>
        <v>166.88537165982092</v>
      </c>
      <c r="BE254" s="24">
        <f t="shared" si="141"/>
        <v>531.98324441352099</v>
      </c>
      <c r="BF254" s="24">
        <f t="shared" si="142"/>
        <v>1.5797502342327147E-2</v>
      </c>
      <c r="BG254" s="25">
        <f t="shared" si="143"/>
        <v>1.4093376567454508E-2</v>
      </c>
    </row>
    <row r="255" spans="1:59" x14ac:dyDescent="0.35">
      <c r="A255" s="7">
        <v>44196</v>
      </c>
      <c r="B255" s="3">
        <v>253</v>
      </c>
      <c r="C255" s="3"/>
      <c r="D255" s="6"/>
      <c r="F255" s="5"/>
      <c r="G255" s="94">
        <f t="shared" si="144"/>
        <v>162.04811306569511</v>
      </c>
      <c r="H255" s="94">
        <f t="shared" si="145"/>
        <v>522.31001372460742</v>
      </c>
      <c r="I255" s="95">
        <f>AVERAGE(I4:I254)</f>
        <v>2.7989815741360464E-2</v>
      </c>
      <c r="J255" s="95">
        <f>AVERAGE(J4:J254)</f>
        <v>3.0036894000359173E-2</v>
      </c>
      <c r="K255" s="96"/>
      <c r="L255" s="94">
        <f t="shared" si="148"/>
        <v>163.64970319038906</v>
      </c>
      <c r="M255" s="94">
        <f t="shared" si="149"/>
        <v>524.13779498046119</v>
      </c>
      <c r="N255" s="95">
        <f>AVERAGE(N4:N254)</f>
        <v>2.1239485543757645E-2</v>
      </c>
      <c r="O255" s="95">
        <f>AVERAGE(O4:O254)</f>
        <v>2.3184695318021923E-2</v>
      </c>
      <c r="P255" s="96"/>
      <c r="Q255" s="94">
        <f t="shared" si="152"/>
        <v>164.38088913233062</v>
      </c>
      <c r="R255" s="94">
        <f t="shared" si="153"/>
        <v>525.04870064109969</v>
      </c>
      <c r="S255" s="95">
        <f>AVERAGE(S4:S254)</f>
        <v>1.9001159621832724E-2</v>
      </c>
      <c r="T255" s="95">
        <f>AVERAGE(T4:T254)</f>
        <v>2.0793189402350639E-2</v>
      </c>
      <c r="U255" s="96"/>
      <c r="V255" s="94">
        <f t="shared" si="156"/>
        <v>164.53279030191482</v>
      </c>
      <c r="W255" s="94">
        <f t="shared" si="157"/>
        <v>525.3398913881141</v>
      </c>
      <c r="X255" s="95">
        <f>AVERAGE(X4:X254)</f>
        <v>1.8001542700278997E-2</v>
      </c>
      <c r="Y255" s="97">
        <f>AVERAGE(Y4:Y254)</f>
        <v>2.0327583287643999E-2</v>
      </c>
      <c r="Z255" s="81"/>
      <c r="AA255" s="81"/>
      <c r="AB255" s="81"/>
      <c r="AC255" s="81"/>
      <c r="AD255" s="81"/>
      <c r="AF255" s="98"/>
      <c r="AG255" s="99">
        <f t="shared" si="124"/>
        <v>0.69983281999066749</v>
      </c>
      <c r="AH255" s="99">
        <f t="shared" si="125"/>
        <v>0.82160607494772608</v>
      </c>
      <c r="AI255" s="94">
        <f t="shared" si="120"/>
        <v>165.08072195232128</v>
      </c>
      <c r="AJ255" s="94">
        <f t="shared" si="121"/>
        <v>525.87030671604737</v>
      </c>
      <c r="AK255" s="95">
        <f>AVERAGE(AK4:AK254)</f>
        <v>1.8390101406685622E-2</v>
      </c>
      <c r="AL255" s="95">
        <f>AVERAGE(AL4:AL254)</f>
        <v>2.0922073111873336E-2</v>
      </c>
      <c r="AM255" s="96"/>
      <c r="AN255" s="99">
        <f t="shared" si="128"/>
        <v>0.87742313032986141</v>
      </c>
      <c r="AO255" s="99">
        <f t="shared" si="129"/>
        <v>1.0930867927661458</v>
      </c>
      <c r="AP255" s="94">
        <f t="shared" si="122"/>
        <v>165.2583122626605</v>
      </c>
      <c r="AQ255" s="94">
        <f t="shared" si="123"/>
        <v>526.14178743386583</v>
      </c>
      <c r="AR255" s="95">
        <f>AVERAGE(AR4:AR254)</f>
        <v>1.8103903777608982E-2</v>
      </c>
      <c r="AS255" s="95">
        <f>AVERAGE(AS4:AS254)</f>
        <v>2.0716188958211375E-2</v>
      </c>
      <c r="AT255" s="96"/>
      <c r="AU255" s="100">
        <f t="shared" si="132"/>
        <v>0.74901882420866761</v>
      </c>
      <c r="AV255" s="100">
        <f t="shared" si="133"/>
        <v>1.0930867927661458</v>
      </c>
      <c r="AW255" s="94">
        <f t="shared" si="134"/>
        <v>165.12990795653928</v>
      </c>
      <c r="AX255" s="94">
        <f t="shared" si="135"/>
        <v>526.14178743386583</v>
      </c>
      <c r="AY255" s="95">
        <f>AVERAGE(AY4:AY254)</f>
        <v>1.8037390739622419E-2</v>
      </c>
      <c r="AZ255" s="95">
        <f>AVERAGE(AZ4:AZ254)</f>
        <v>2.0716188958211375E-2</v>
      </c>
      <c r="BA255" s="96"/>
      <c r="BB255" s="100">
        <f t="shared" si="138"/>
        <v>0.36456280700214111</v>
      </c>
      <c r="BC255" s="100">
        <f t="shared" si="139"/>
        <v>0.69885779283495408</v>
      </c>
      <c r="BD255" s="94">
        <f t="shared" si="140"/>
        <v>164.74545193933275</v>
      </c>
      <c r="BE255" s="94">
        <f t="shared" si="141"/>
        <v>525.74755843393461</v>
      </c>
      <c r="BF255" s="95">
        <f>AVERAGE(BF4:BF254)</f>
        <v>1.8152851916425884E-2</v>
      </c>
      <c r="BG255" s="97">
        <f>AVERAGE(BG4:BG254)</f>
        <v>2.1746549560835122E-2</v>
      </c>
    </row>
    <row r="256" spans="1:59" x14ac:dyDescent="0.35">
      <c r="A256" s="7">
        <v>44200</v>
      </c>
      <c r="B256" s="3">
        <v>254</v>
      </c>
      <c r="C256" s="3"/>
      <c r="D256" s="6"/>
    </row>
    <row r="257" spans="1:4" x14ac:dyDescent="0.35">
      <c r="A257" s="7">
        <v>44201</v>
      </c>
      <c r="B257" s="3">
        <v>255</v>
      </c>
      <c r="C257" s="3"/>
      <c r="D257" s="6"/>
    </row>
    <row r="258" spans="1:4" x14ac:dyDescent="0.35">
      <c r="A258" s="7">
        <v>44202</v>
      </c>
      <c r="B258" s="3">
        <v>256</v>
      </c>
      <c r="C258" s="3"/>
      <c r="D258" s="6"/>
    </row>
    <row r="259" spans="1:4" x14ac:dyDescent="0.35">
      <c r="A259" s="7">
        <v>44203</v>
      </c>
      <c r="B259" s="3">
        <v>257</v>
      </c>
      <c r="C259" s="3"/>
      <c r="D259" s="6"/>
    </row>
    <row r="260" spans="1:4" x14ac:dyDescent="0.35">
      <c r="A260" s="7">
        <v>44204</v>
      </c>
      <c r="B260" s="3">
        <v>258</v>
      </c>
      <c r="C260" s="3"/>
      <c r="D260" s="6"/>
    </row>
    <row r="261" spans="1:4" x14ac:dyDescent="0.35">
      <c r="A261" s="7">
        <v>44207</v>
      </c>
      <c r="B261" s="3">
        <v>259</v>
      </c>
      <c r="C261" s="3"/>
      <c r="D261" s="6"/>
    </row>
    <row r="262" spans="1:4" x14ac:dyDescent="0.35">
      <c r="A262" s="7">
        <v>44208</v>
      </c>
      <c r="B262" s="3">
        <v>260</v>
      </c>
      <c r="C262" s="3"/>
      <c r="D262" s="6"/>
    </row>
    <row r="263" spans="1:4" x14ac:dyDescent="0.35">
      <c r="A263" s="7">
        <v>44209</v>
      </c>
      <c r="B263" s="3">
        <v>261</v>
      </c>
      <c r="C263" s="3"/>
      <c r="D263" s="6"/>
    </row>
    <row r="264" spans="1:4" ht="15" thickBot="1" x14ac:dyDescent="0.4">
      <c r="A264" s="9">
        <v>44210</v>
      </c>
      <c r="B264" s="10">
        <v>262</v>
      </c>
      <c r="C264" s="10"/>
      <c r="D264" s="11"/>
    </row>
  </sheetData>
  <mergeCells count="5">
    <mergeCell ref="A1:D1"/>
    <mergeCell ref="F1:Y1"/>
    <mergeCell ref="AF1:BG1"/>
    <mergeCell ref="BI1:BK1"/>
    <mergeCell ref="AA1:AC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5"/>
  <sheetViews>
    <sheetView topLeftCell="A130" zoomScaleNormal="100" workbookViewId="0">
      <selection activeCell="M263" sqref="M263:N264"/>
    </sheetView>
  </sheetViews>
  <sheetFormatPr defaultRowHeight="14.5" x14ac:dyDescent="0.35"/>
  <cols>
    <col min="1" max="1" width="10.453125" customWidth="1"/>
    <col min="2" max="2" width="6.54296875" bestFit="1" customWidth="1"/>
    <col min="3" max="3" width="6.36328125" bestFit="1" customWidth="1"/>
    <col min="4" max="4" width="6.36328125" customWidth="1"/>
    <col min="5" max="5" width="6.81640625" bestFit="1" customWidth="1"/>
    <col min="6" max="6" width="6.36328125" customWidth="1"/>
    <col min="8" max="8" width="14.453125" bestFit="1" customWidth="1"/>
    <col min="9" max="9" width="13.36328125" bestFit="1" customWidth="1"/>
    <col min="10" max="10" width="11.7265625" bestFit="1" customWidth="1"/>
    <col min="11" max="11" width="10.6328125" bestFit="1" customWidth="1"/>
  </cols>
  <sheetData>
    <row r="1" spans="1:11" x14ac:dyDescent="0.35">
      <c r="A1" s="101" t="s">
        <v>0</v>
      </c>
      <c r="B1" s="102"/>
      <c r="C1" s="102"/>
      <c r="D1" s="103"/>
      <c r="E1" s="22"/>
      <c r="F1" s="22"/>
      <c r="H1" s="107" t="s">
        <v>19</v>
      </c>
      <c r="I1" s="108"/>
      <c r="J1" s="108"/>
      <c r="K1" s="109"/>
    </row>
    <row r="2" spans="1:11" ht="15" thickBot="1" x14ac:dyDescent="0.4">
      <c r="A2" s="19" t="s">
        <v>2</v>
      </c>
      <c r="B2" s="20" t="s">
        <v>3</v>
      </c>
      <c r="C2" s="20" t="s">
        <v>4</v>
      </c>
      <c r="D2" s="21" t="s">
        <v>5</v>
      </c>
      <c r="E2" s="22"/>
      <c r="F2" s="22"/>
      <c r="H2" s="19" t="s">
        <v>20</v>
      </c>
      <c r="I2" s="20" t="s">
        <v>21</v>
      </c>
      <c r="J2" s="20" t="s">
        <v>6</v>
      </c>
      <c r="K2" s="21" t="s">
        <v>7</v>
      </c>
    </row>
    <row r="3" spans="1:11" x14ac:dyDescent="0.35">
      <c r="A3" s="12">
        <v>43832</v>
      </c>
      <c r="B3" s="13">
        <v>1</v>
      </c>
      <c r="C3" s="14">
        <v>94.9</v>
      </c>
      <c r="D3" s="15">
        <v>329.81</v>
      </c>
      <c r="E3" s="2"/>
      <c r="F3" s="2"/>
      <c r="H3" s="37"/>
      <c r="I3" s="50"/>
      <c r="J3" s="37"/>
      <c r="K3" s="38"/>
    </row>
    <row r="4" spans="1:11" x14ac:dyDescent="0.35">
      <c r="A4" s="7">
        <v>43833</v>
      </c>
      <c r="B4" s="3">
        <v>2</v>
      </c>
      <c r="C4" s="4">
        <v>93.75</v>
      </c>
      <c r="D4" s="8">
        <v>325.89999999999998</v>
      </c>
      <c r="E4" s="2"/>
      <c r="F4" s="2"/>
      <c r="H4" s="32"/>
      <c r="I4" s="51"/>
      <c r="J4" s="32"/>
      <c r="K4" s="33"/>
    </row>
    <row r="5" spans="1:11" x14ac:dyDescent="0.35">
      <c r="A5" s="7">
        <v>43836</v>
      </c>
      <c r="B5" s="3">
        <v>3</v>
      </c>
      <c r="C5" s="4">
        <v>95.14</v>
      </c>
      <c r="D5" s="8">
        <v>335.83</v>
      </c>
      <c r="E5" s="2"/>
      <c r="F5" s="2"/>
      <c r="H5" s="32"/>
      <c r="I5" s="51"/>
      <c r="J5" s="32"/>
      <c r="K5" s="33"/>
    </row>
    <row r="6" spans="1:11" x14ac:dyDescent="0.35">
      <c r="A6" s="7">
        <v>43837</v>
      </c>
      <c r="B6" s="3">
        <v>4</v>
      </c>
      <c r="C6" s="4">
        <v>95.34</v>
      </c>
      <c r="D6" s="8">
        <v>330.75</v>
      </c>
      <c r="E6" s="2"/>
      <c r="F6" s="2"/>
      <c r="H6" s="32"/>
      <c r="I6" s="51"/>
      <c r="J6" s="32"/>
      <c r="K6" s="33"/>
    </row>
    <row r="7" spans="1:11" x14ac:dyDescent="0.35">
      <c r="A7" s="7">
        <v>43838</v>
      </c>
      <c r="B7" s="3">
        <v>5</v>
      </c>
      <c r="C7" s="4">
        <v>94.6</v>
      </c>
      <c r="D7" s="8">
        <v>339.26</v>
      </c>
      <c r="E7" s="2"/>
      <c r="F7" s="2"/>
      <c r="H7" s="32"/>
      <c r="I7" s="51"/>
      <c r="J7" s="32"/>
      <c r="K7" s="33"/>
    </row>
    <row r="8" spans="1:11" x14ac:dyDescent="0.35">
      <c r="A8" s="7">
        <v>43839</v>
      </c>
      <c r="B8" s="3">
        <v>6</v>
      </c>
      <c r="C8" s="4">
        <v>95.05</v>
      </c>
      <c r="D8" s="8">
        <v>335.66</v>
      </c>
      <c r="E8" s="2"/>
      <c r="F8" s="2"/>
      <c r="H8" s="34">
        <f>0.3*C7+0.25*C6+0.2*C5+0.15*C4+0.1*C3</f>
        <v>94.795500000000004</v>
      </c>
      <c r="I8" s="41">
        <f>0.3*D7+0.25*D6+0.2*D5+0.15*D4+0.1*D3</f>
        <v>333.4975</v>
      </c>
      <c r="J8" s="32"/>
      <c r="K8" s="33"/>
    </row>
    <row r="9" spans="1:11" x14ac:dyDescent="0.35">
      <c r="A9" s="7">
        <v>43840</v>
      </c>
      <c r="B9" s="3">
        <v>7</v>
      </c>
      <c r="C9" s="4">
        <v>94.16</v>
      </c>
      <c r="D9" s="8">
        <v>329.05</v>
      </c>
      <c r="E9" s="2"/>
      <c r="F9" s="2"/>
      <c r="H9" s="34">
        <f t="shared" ref="H9:I9" si="0">0.3*C8+0.25*C7+0.2*C6+0.15*C5+0.1*C4</f>
        <v>94.878999999999991</v>
      </c>
      <c r="I9" s="41">
        <f t="shared" si="0"/>
        <v>334.6275</v>
      </c>
      <c r="J9" s="32"/>
      <c r="K9" s="33"/>
    </row>
    <row r="10" spans="1:11" x14ac:dyDescent="0.35">
      <c r="A10" s="7">
        <v>43843</v>
      </c>
      <c r="B10" s="3">
        <v>8</v>
      </c>
      <c r="C10" s="4">
        <v>94.57</v>
      </c>
      <c r="D10" s="8">
        <v>338.92</v>
      </c>
      <c r="E10" s="2"/>
      <c r="F10" s="2"/>
      <c r="H10" s="34">
        <f t="shared" ref="H10:I10" si="1">0.3*C9+0.25*C8+0.2*C7+0.15*C6+0.1*C5</f>
        <v>94.745499999999993</v>
      </c>
      <c r="I10" s="41">
        <f t="shared" si="1"/>
        <v>333.67750000000001</v>
      </c>
      <c r="J10" s="32"/>
      <c r="K10" s="33"/>
    </row>
    <row r="11" spans="1:11" x14ac:dyDescent="0.35">
      <c r="A11" s="7">
        <v>43844</v>
      </c>
      <c r="B11" s="3">
        <v>9</v>
      </c>
      <c r="C11" s="4">
        <v>93.47</v>
      </c>
      <c r="D11" s="8">
        <v>338.69</v>
      </c>
      <c r="E11" s="2"/>
      <c r="F11" s="2"/>
      <c r="H11" s="34">
        <f t="shared" ref="H11:I11" si="2">0.3*C10+0.25*C9+0.2*C8+0.15*C7+0.1*C6</f>
        <v>94.64500000000001</v>
      </c>
      <c r="I11" s="41">
        <f t="shared" si="2"/>
        <v>335.03449999999998</v>
      </c>
      <c r="J11" s="32"/>
      <c r="K11" s="33"/>
    </row>
    <row r="12" spans="1:11" x14ac:dyDescent="0.35">
      <c r="A12" s="7">
        <v>43845</v>
      </c>
      <c r="B12" s="3">
        <v>10</v>
      </c>
      <c r="C12" s="4">
        <v>93.1</v>
      </c>
      <c r="D12" s="8">
        <v>339.07</v>
      </c>
      <c r="E12" s="2"/>
      <c r="F12" s="2"/>
      <c r="H12" s="34">
        <f t="shared" ref="H12:I12" si="3">0.3*C11+0.25*C10+0.2*C9+0.15*C8+0.1*C7</f>
        <v>94.23299999999999</v>
      </c>
      <c r="I12" s="41">
        <f t="shared" si="3"/>
        <v>336.42199999999997</v>
      </c>
      <c r="J12" s="32"/>
      <c r="K12" s="33"/>
    </row>
    <row r="13" spans="1:11" x14ac:dyDescent="0.35">
      <c r="A13" s="7">
        <v>43846</v>
      </c>
      <c r="B13" s="3">
        <v>11</v>
      </c>
      <c r="C13" s="4">
        <v>93.9</v>
      </c>
      <c r="D13" s="8">
        <v>338.62</v>
      </c>
      <c r="E13" s="2"/>
      <c r="F13" s="2"/>
      <c r="H13" s="34">
        <f t="shared" ref="H13:I13" si="4">0.3*C12+0.25*C11+0.2*C10+0.15*C9+0.1*C8</f>
        <v>93.840499999999992</v>
      </c>
      <c r="I13" s="41">
        <f t="shared" si="4"/>
        <v>337.101</v>
      </c>
      <c r="J13" s="32"/>
      <c r="K13" s="33"/>
    </row>
    <row r="14" spans="1:11" x14ac:dyDescent="0.35">
      <c r="A14" s="7">
        <v>43847</v>
      </c>
      <c r="B14" s="3">
        <v>12</v>
      </c>
      <c r="C14" s="4">
        <v>93.24</v>
      </c>
      <c r="D14" s="8">
        <v>339.67</v>
      </c>
      <c r="E14" s="2"/>
      <c r="F14" s="2"/>
      <c r="H14" s="34">
        <f t="shared" ref="H14:I14" si="5">0.3*C13+0.25*C12+0.2*C11+0.15*C10+0.1*C9</f>
        <v>93.740499999999997</v>
      </c>
      <c r="I14" s="41">
        <f t="shared" si="5"/>
        <v>337.83450000000005</v>
      </c>
      <c r="J14" s="32"/>
      <c r="K14" s="33"/>
    </row>
    <row r="15" spans="1:11" x14ac:dyDescent="0.35">
      <c r="A15" s="7">
        <v>43851</v>
      </c>
      <c r="B15" s="3">
        <v>13</v>
      </c>
      <c r="C15" s="4">
        <v>94.6</v>
      </c>
      <c r="D15" s="8">
        <v>338.11</v>
      </c>
      <c r="E15" s="2"/>
      <c r="F15" s="2"/>
      <c r="H15" s="34">
        <f t="shared" ref="H15:I15" si="6">0.3*C14+0.25*C13+0.2*C12+0.15*C11+0.1*C10</f>
        <v>93.544499999999999</v>
      </c>
      <c r="I15" s="41">
        <f t="shared" si="6"/>
        <v>339.06549999999999</v>
      </c>
      <c r="J15" s="32"/>
      <c r="K15" s="33"/>
    </row>
    <row r="16" spans="1:11" x14ac:dyDescent="0.35">
      <c r="A16" s="7">
        <v>43852</v>
      </c>
      <c r="B16" s="3">
        <v>14</v>
      </c>
      <c r="C16" s="4">
        <v>94.37</v>
      </c>
      <c r="D16" s="8">
        <v>326</v>
      </c>
      <c r="E16" s="2"/>
      <c r="F16" s="2"/>
      <c r="H16" s="34">
        <f t="shared" ref="H16:I16" si="7">0.3*C15+0.25*C14+0.2*C13+0.15*C12+0.1*C11</f>
        <v>93.781999999999996</v>
      </c>
      <c r="I16" s="41">
        <f t="shared" si="7"/>
        <v>338.80399999999997</v>
      </c>
      <c r="J16" s="32"/>
      <c r="K16" s="33"/>
    </row>
    <row r="17" spans="1:11" x14ac:dyDescent="0.35">
      <c r="A17" s="7">
        <v>43853</v>
      </c>
      <c r="B17" s="3">
        <v>15</v>
      </c>
      <c r="C17" s="4">
        <v>94.23</v>
      </c>
      <c r="D17" s="8">
        <v>349.6</v>
      </c>
      <c r="E17" s="2"/>
      <c r="F17" s="2"/>
      <c r="H17" s="34">
        <f t="shared" ref="H17:I17" si="8">0.3*C16+0.25*C15+0.2*C14+0.15*C13+0.1*C12</f>
        <v>94.003999999999991</v>
      </c>
      <c r="I17" s="41">
        <f t="shared" si="8"/>
        <v>334.9615</v>
      </c>
      <c r="J17" s="32"/>
      <c r="K17" s="33"/>
    </row>
    <row r="18" spans="1:11" x14ac:dyDescent="0.35">
      <c r="A18" s="7">
        <v>43854</v>
      </c>
      <c r="B18" s="3">
        <v>16</v>
      </c>
      <c r="C18" s="4">
        <v>93.08</v>
      </c>
      <c r="D18" s="8">
        <v>353.16</v>
      </c>
      <c r="E18" s="2"/>
      <c r="F18" s="2"/>
      <c r="H18" s="34">
        <f t="shared" ref="H18:I18" si="9">0.3*C17+0.25*C16+0.2*C15+0.15*C14+0.1*C13</f>
        <v>94.157500000000013</v>
      </c>
      <c r="I18" s="41">
        <f t="shared" si="9"/>
        <v>338.81450000000001</v>
      </c>
      <c r="J18" s="32"/>
      <c r="K18" s="33"/>
    </row>
    <row r="19" spans="1:11" x14ac:dyDescent="0.35">
      <c r="A19" s="7">
        <v>43857</v>
      </c>
      <c r="B19" s="3">
        <v>17</v>
      </c>
      <c r="C19" s="4">
        <v>91.42</v>
      </c>
      <c r="D19" s="8">
        <v>342.88</v>
      </c>
      <c r="E19" s="2"/>
      <c r="F19" s="2"/>
      <c r="H19" s="34">
        <f t="shared" ref="H19:I19" si="10">0.3*C18+0.25*C17+0.2*C16+0.15*C15+0.1*C14</f>
        <v>93.869500000000002</v>
      </c>
      <c r="I19" s="41">
        <f t="shared" si="10"/>
        <v>343.23149999999998</v>
      </c>
      <c r="J19" s="32"/>
      <c r="K19" s="33"/>
    </row>
    <row r="20" spans="1:11" x14ac:dyDescent="0.35">
      <c r="A20" s="7">
        <v>43858</v>
      </c>
      <c r="B20" s="3">
        <v>18</v>
      </c>
      <c r="C20" s="4">
        <v>92.66</v>
      </c>
      <c r="D20" s="8">
        <v>348.52</v>
      </c>
      <c r="E20" s="2"/>
      <c r="F20" s="2"/>
      <c r="H20" s="34">
        <f t="shared" ref="H20:I20" si="11">0.3*C19+0.25*C18+0.2*C17+0.15*C16+0.1*C15</f>
        <v>93.157499999999999</v>
      </c>
      <c r="I20" s="41">
        <f t="shared" si="11"/>
        <v>343.78499999999997</v>
      </c>
      <c r="J20" s="32"/>
      <c r="K20" s="33"/>
    </row>
    <row r="21" spans="1:11" x14ac:dyDescent="0.35">
      <c r="A21" s="7">
        <v>43859</v>
      </c>
      <c r="B21" s="3">
        <v>19</v>
      </c>
      <c r="C21" s="4">
        <v>92.9</v>
      </c>
      <c r="D21" s="8">
        <v>343.16</v>
      </c>
      <c r="E21" s="2"/>
      <c r="F21" s="2"/>
      <c r="H21" s="34">
        <f t="shared" ref="H21:I21" si="12">0.3*C20+0.25*C19+0.2*C18+0.15*C17+0.1*C16</f>
        <v>92.840500000000006</v>
      </c>
      <c r="I21" s="41">
        <f t="shared" si="12"/>
        <v>345.94800000000004</v>
      </c>
      <c r="J21" s="32"/>
      <c r="K21" s="33"/>
    </row>
    <row r="22" spans="1:11" x14ac:dyDescent="0.35">
      <c r="A22" s="7">
        <v>43860</v>
      </c>
      <c r="B22" s="3">
        <v>20</v>
      </c>
      <c r="C22" s="4">
        <v>93.53</v>
      </c>
      <c r="D22" s="8">
        <v>347.74</v>
      </c>
      <c r="E22" s="2"/>
      <c r="F22" s="2"/>
      <c r="H22" s="34">
        <f t="shared" ref="H22:I22" si="13">0.3*C21+0.25*C20+0.2*C19+0.15*C18+0.1*C17</f>
        <v>92.704000000000008</v>
      </c>
      <c r="I22" s="41">
        <f t="shared" si="13"/>
        <v>346.58799999999997</v>
      </c>
      <c r="J22" s="32"/>
      <c r="K22" s="33"/>
    </row>
    <row r="23" spans="1:11" x14ac:dyDescent="0.35">
      <c r="A23" s="7">
        <v>43861</v>
      </c>
      <c r="B23" s="3">
        <v>21</v>
      </c>
      <c r="C23" s="4">
        <v>100.44</v>
      </c>
      <c r="D23" s="8">
        <v>345.09</v>
      </c>
      <c r="E23" s="2"/>
      <c r="F23" s="2"/>
      <c r="H23" s="34">
        <f t="shared" ref="H23:I23" si="14">0.3*C22+0.25*C21+0.2*C20+0.15*C19+0.1*C18</f>
        <v>92.836999999999989</v>
      </c>
      <c r="I23" s="41">
        <f t="shared" si="14"/>
        <v>346.56400000000008</v>
      </c>
      <c r="J23" s="32"/>
      <c r="K23" s="33"/>
    </row>
    <row r="24" spans="1:11" x14ac:dyDescent="0.35">
      <c r="A24" s="7">
        <v>43864</v>
      </c>
      <c r="B24" s="3">
        <v>22</v>
      </c>
      <c r="C24" s="4">
        <v>100.21</v>
      </c>
      <c r="D24" s="8">
        <v>358</v>
      </c>
      <c r="E24" s="2"/>
      <c r="F24" s="2"/>
      <c r="H24" s="34">
        <f t="shared" ref="H24:I24" si="15">0.3*C23+0.25*C22+0.2*C21+0.15*C20+0.1*C19</f>
        <v>95.135499999999993</v>
      </c>
      <c r="I24" s="41">
        <f t="shared" si="15"/>
        <v>345.66</v>
      </c>
      <c r="J24" s="32"/>
      <c r="K24" s="33"/>
    </row>
    <row r="25" spans="1:11" x14ac:dyDescent="0.35">
      <c r="A25" s="7">
        <v>43865</v>
      </c>
      <c r="B25" s="3">
        <v>23</v>
      </c>
      <c r="C25" s="4">
        <v>102.48</v>
      </c>
      <c r="D25" s="8">
        <v>369.01</v>
      </c>
      <c r="E25" s="2"/>
      <c r="F25" s="2"/>
      <c r="H25" s="34">
        <f t="shared" ref="H25:I25" si="16">0.3*C24+0.25*C23+0.2*C22+0.15*C21+0.1*C20</f>
        <v>97.08</v>
      </c>
      <c r="I25" s="41">
        <f t="shared" si="16"/>
        <v>349.54649999999998</v>
      </c>
      <c r="J25" s="32"/>
      <c r="K25" s="33"/>
    </row>
    <row r="26" spans="1:11" x14ac:dyDescent="0.35">
      <c r="A26" s="7">
        <v>43866</v>
      </c>
      <c r="B26" s="3">
        <v>24</v>
      </c>
      <c r="C26" s="4">
        <v>101.99</v>
      </c>
      <c r="D26" s="8">
        <v>369.67</v>
      </c>
      <c r="E26" s="2"/>
      <c r="F26" s="2"/>
      <c r="H26" s="34">
        <f t="shared" ref="H26:I26" si="17">0.3*C25+0.25*C24+0.2*C23+0.15*C22+0.1*C21</f>
        <v>99.204000000000008</v>
      </c>
      <c r="I26" s="41">
        <f t="shared" si="17"/>
        <v>355.69799999999998</v>
      </c>
      <c r="J26" s="32"/>
      <c r="K26" s="33"/>
    </row>
    <row r="27" spans="1:11" x14ac:dyDescent="0.35">
      <c r="A27" s="7">
        <v>43867</v>
      </c>
      <c r="B27" s="3">
        <v>25</v>
      </c>
      <c r="C27" s="4">
        <v>102.51</v>
      </c>
      <c r="D27" s="8">
        <v>366.95</v>
      </c>
      <c r="E27" s="2"/>
      <c r="F27" s="2"/>
      <c r="H27" s="34">
        <f t="shared" ref="H27:I27" si="18">0.3*C26+0.25*C25+0.2*C24+0.15*C23+0.1*C22</f>
        <v>100.678</v>
      </c>
      <c r="I27" s="41">
        <f t="shared" si="18"/>
        <v>361.29100000000005</v>
      </c>
      <c r="J27" s="32"/>
      <c r="K27" s="33"/>
    </row>
    <row r="28" spans="1:11" x14ac:dyDescent="0.35">
      <c r="A28" s="7">
        <v>43868</v>
      </c>
      <c r="B28" s="3">
        <v>26</v>
      </c>
      <c r="C28" s="4">
        <v>103.96</v>
      </c>
      <c r="D28" s="8">
        <v>366.77</v>
      </c>
      <c r="E28" s="2"/>
      <c r="F28" s="2"/>
      <c r="H28" s="34">
        <f t="shared" ref="H28:I28" si="19">0.3*C27+0.25*C26+0.2*C25+0.15*C24+0.1*C23</f>
        <v>101.82199999999999</v>
      </c>
      <c r="I28" s="41">
        <f t="shared" si="19"/>
        <v>364.51350000000002</v>
      </c>
      <c r="J28" s="32"/>
      <c r="K28" s="33"/>
    </row>
    <row r="29" spans="1:11" x14ac:dyDescent="0.35">
      <c r="A29" s="7">
        <v>43871</v>
      </c>
      <c r="B29" s="3">
        <v>27</v>
      </c>
      <c r="C29" s="4">
        <v>106.7</v>
      </c>
      <c r="D29" s="8">
        <v>371.07</v>
      </c>
      <c r="E29" s="2"/>
      <c r="F29" s="2"/>
      <c r="H29" s="34">
        <f t="shared" ref="H29:I29" si="20">0.3*C28+0.25*C27+0.2*C26+0.15*C25+0.1*C24</f>
        <v>102.6065</v>
      </c>
      <c r="I29" s="41">
        <f t="shared" si="20"/>
        <v>366.85399999999998</v>
      </c>
      <c r="J29" s="32"/>
      <c r="K29" s="33"/>
    </row>
    <row r="30" spans="1:11" x14ac:dyDescent="0.35">
      <c r="A30" s="7">
        <v>43872</v>
      </c>
      <c r="B30" s="3">
        <v>28</v>
      </c>
      <c r="C30" s="4">
        <v>107.54</v>
      </c>
      <c r="D30" s="8">
        <v>373.69</v>
      </c>
      <c r="E30" s="2"/>
      <c r="F30" s="2"/>
      <c r="H30" s="34">
        <f t="shared" ref="H30:I30" si="21">0.3*C29+0.25*C28+0.2*C27+0.15*C26+0.1*C25</f>
        <v>104.04850000000002</v>
      </c>
      <c r="I30" s="41">
        <f t="shared" si="21"/>
        <v>368.755</v>
      </c>
      <c r="J30" s="32"/>
      <c r="K30" s="33"/>
    </row>
    <row r="31" spans="1:11" x14ac:dyDescent="0.35">
      <c r="A31" s="7">
        <v>43873</v>
      </c>
      <c r="B31" s="3">
        <v>29</v>
      </c>
      <c r="C31" s="4">
        <v>108</v>
      </c>
      <c r="D31" s="8">
        <v>380.01</v>
      </c>
      <c r="E31" s="2"/>
      <c r="F31" s="2"/>
      <c r="H31" s="34">
        <f t="shared" ref="H31:I31" si="22">0.3*C30+0.25*C29+0.2*C28+0.15*C27+0.1*C26</f>
        <v>105.3045</v>
      </c>
      <c r="I31" s="41">
        <f t="shared" si="22"/>
        <v>370.238</v>
      </c>
      <c r="J31" s="32"/>
      <c r="K31" s="33"/>
    </row>
    <row r="32" spans="1:11" x14ac:dyDescent="0.35">
      <c r="A32" s="7">
        <v>43874</v>
      </c>
      <c r="B32" s="3">
        <v>30</v>
      </c>
      <c r="C32" s="4">
        <v>107.49</v>
      </c>
      <c r="D32" s="8">
        <v>381.4</v>
      </c>
      <c r="E32" s="2"/>
      <c r="F32" s="2"/>
      <c r="H32" s="34">
        <f t="shared" ref="H32:I32" si="23">0.3*C31+0.25*C30+0.2*C29+0.15*C28+0.1*C27</f>
        <v>106.47</v>
      </c>
      <c r="I32" s="41">
        <f t="shared" si="23"/>
        <v>373.34999999999997</v>
      </c>
      <c r="J32" s="32"/>
      <c r="K32" s="33"/>
    </row>
    <row r="33" spans="1:11" x14ac:dyDescent="0.35">
      <c r="A33" s="7">
        <v>43875</v>
      </c>
      <c r="B33" s="3">
        <v>31</v>
      </c>
      <c r="C33" s="4">
        <v>106.74</v>
      </c>
      <c r="D33" s="8">
        <v>380.4</v>
      </c>
      <c r="E33" s="2"/>
      <c r="F33" s="2"/>
      <c r="H33" s="34">
        <f t="shared" ref="H33:I33" si="24">0.3*C32+0.25*C31+0.2*C30+0.15*C29+0.1*C28</f>
        <v>107.15599999999999</v>
      </c>
      <c r="I33" s="41">
        <f t="shared" si="24"/>
        <v>376.49799999999999</v>
      </c>
      <c r="J33" s="32"/>
      <c r="K33" s="33"/>
    </row>
    <row r="34" spans="1:11" x14ac:dyDescent="0.35">
      <c r="A34" s="7">
        <v>43879</v>
      </c>
      <c r="B34" s="3">
        <v>32</v>
      </c>
      <c r="C34" s="4">
        <v>107.78</v>
      </c>
      <c r="D34" s="8">
        <v>387.78</v>
      </c>
      <c r="E34" s="2"/>
      <c r="F34" s="2"/>
      <c r="H34" s="34">
        <f t="shared" ref="H34:I34" si="25">0.3*C33+0.25*C32+0.2*C31+0.15*C30+0.1*C29</f>
        <v>107.29549999999999</v>
      </c>
      <c r="I34" s="41">
        <f t="shared" si="25"/>
        <v>378.63249999999994</v>
      </c>
      <c r="J34" s="32"/>
      <c r="K34" s="33"/>
    </row>
    <row r="35" spans="1:11" x14ac:dyDescent="0.35">
      <c r="A35" s="7">
        <v>43880</v>
      </c>
      <c r="B35" s="3">
        <v>33</v>
      </c>
      <c r="C35" s="4">
        <v>108.51</v>
      </c>
      <c r="D35" s="8">
        <v>386.19</v>
      </c>
      <c r="E35" s="2"/>
      <c r="F35" s="2"/>
      <c r="H35" s="34">
        <f t="shared" ref="H35:I35" si="26">0.3*C34+0.25*C33+0.2*C32+0.15*C31+0.1*C30</f>
        <v>107.471</v>
      </c>
      <c r="I35" s="41">
        <f t="shared" si="26"/>
        <v>382.08449999999993</v>
      </c>
      <c r="J35" s="32"/>
      <c r="K35" s="33"/>
    </row>
    <row r="36" spans="1:11" x14ac:dyDescent="0.35">
      <c r="A36" s="7">
        <v>43881</v>
      </c>
      <c r="B36" s="3">
        <v>34</v>
      </c>
      <c r="C36" s="4">
        <v>107.65</v>
      </c>
      <c r="D36" s="8">
        <v>386</v>
      </c>
      <c r="E36" s="2"/>
      <c r="F36" s="2"/>
      <c r="H36" s="34">
        <f t="shared" ref="H36:I36" si="27">0.3*C35+0.25*C34+0.2*C33+0.15*C32+0.1*C31</f>
        <v>107.76950000000001</v>
      </c>
      <c r="I36" s="41">
        <f t="shared" si="27"/>
        <v>384.09299999999996</v>
      </c>
      <c r="J36" s="32"/>
      <c r="K36" s="33"/>
    </row>
    <row r="37" spans="1:11" x14ac:dyDescent="0.35">
      <c r="A37" s="7">
        <v>43882</v>
      </c>
      <c r="B37" s="3">
        <v>35</v>
      </c>
      <c r="C37" s="4">
        <v>104.8</v>
      </c>
      <c r="D37" s="8">
        <v>380.07</v>
      </c>
      <c r="E37" s="2"/>
      <c r="F37" s="2"/>
      <c r="H37" s="34">
        <f t="shared" ref="H37:I37" si="28">0.3*C36+0.25*C35+0.2*C34+0.15*C33+0.1*C32</f>
        <v>107.73849999999999</v>
      </c>
      <c r="I37" s="41">
        <f t="shared" si="28"/>
        <v>385.1035</v>
      </c>
      <c r="J37" s="32"/>
      <c r="K37" s="33"/>
    </row>
    <row r="38" spans="1:11" x14ac:dyDescent="0.35">
      <c r="A38" s="7">
        <v>43885</v>
      </c>
      <c r="B38" s="3">
        <v>36</v>
      </c>
      <c r="C38" s="4">
        <v>100.46</v>
      </c>
      <c r="D38" s="8">
        <v>368.7</v>
      </c>
      <c r="E38" s="2"/>
      <c r="F38" s="2"/>
      <c r="H38" s="34">
        <f t="shared" ref="H38:I38" si="29">0.3*C37+0.25*C36+0.2*C35+0.15*C34+0.1*C33</f>
        <v>106.8955</v>
      </c>
      <c r="I38" s="41">
        <f t="shared" si="29"/>
        <v>383.96600000000001</v>
      </c>
      <c r="J38" s="32"/>
      <c r="K38" s="33"/>
    </row>
    <row r="39" spans="1:11" x14ac:dyDescent="0.35">
      <c r="A39" s="7">
        <v>43886</v>
      </c>
      <c r="B39" s="3">
        <v>37</v>
      </c>
      <c r="C39" s="4">
        <v>98.64</v>
      </c>
      <c r="D39" s="8">
        <v>360.09</v>
      </c>
      <c r="E39" s="2"/>
      <c r="F39" s="2"/>
      <c r="H39" s="34">
        <f t="shared" ref="H39:I39" si="30">0.3*C38+0.25*C37+0.2*C36+0.15*C35+0.1*C34</f>
        <v>104.9225</v>
      </c>
      <c r="I39" s="41">
        <f t="shared" si="30"/>
        <v>379.53399999999999</v>
      </c>
      <c r="J39" s="32"/>
      <c r="K39" s="33"/>
    </row>
    <row r="40" spans="1:11" x14ac:dyDescent="0.35">
      <c r="A40" s="7">
        <v>43887</v>
      </c>
      <c r="B40" s="3">
        <v>38</v>
      </c>
      <c r="C40" s="4">
        <v>98.98</v>
      </c>
      <c r="D40" s="8">
        <v>379.24</v>
      </c>
      <c r="E40" s="2"/>
      <c r="F40" s="2"/>
      <c r="H40" s="34">
        <f t="shared" ref="H40:I40" si="31">0.3*C39+0.25*C38+0.2*C37+0.15*C36+0.1*C35</f>
        <v>102.66550000000001</v>
      </c>
      <c r="I40" s="41">
        <f t="shared" si="31"/>
        <v>372.73500000000001</v>
      </c>
      <c r="J40" s="32"/>
      <c r="K40" s="33"/>
    </row>
    <row r="41" spans="1:11" x14ac:dyDescent="0.35">
      <c r="A41" s="7">
        <v>43888</v>
      </c>
      <c r="B41" s="3">
        <v>39</v>
      </c>
      <c r="C41" s="4">
        <v>94.21</v>
      </c>
      <c r="D41" s="8">
        <v>371.71</v>
      </c>
      <c r="E41" s="2"/>
      <c r="F41" s="2"/>
      <c r="H41" s="34">
        <f t="shared" ref="H41:I41" si="32">0.3*C40+0.25*C39+0.2*C38+0.15*C37+0.1*C36</f>
        <v>100.931</v>
      </c>
      <c r="I41" s="41">
        <f t="shared" si="32"/>
        <v>373.14499999999998</v>
      </c>
      <c r="J41" s="32"/>
      <c r="K41" s="33"/>
    </row>
    <row r="42" spans="1:11" x14ac:dyDescent="0.35">
      <c r="A42" s="7">
        <v>43889</v>
      </c>
      <c r="B42" s="3">
        <v>40</v>
      </c>
      <c r="C42" s="4">
        <v>94.19</v>
      </c>
      <c r="D42" s="8">
        <v>369.03</v>
      </c>
      <c r="E42" s="2"/>
      <c r="F42" s="2"/>
      <c r="H42" s="34">
        <f t="shared" ref="H42:I42" si="33">0.3*C41+0.25*C40+0.2*C39+0.15*C38+0.1*C37</f>
        <v>98.284999999999997</v>
      </c>
      <c r="I42" s="41">
        <f t="shared" si="33"/>
        <v>371.65300000000002</v>
      </c>
      <c r="J42" s="32"/>
      <c r="K42" s="33"/>
    </row>
    <row r="43" spans="1:11" x14ac:dyDescent="0.35">
      <c r="A43" s="7">
        <v>43892</v>
      </c>
      <c r="B43" s="3">
        <v>41</v>
      </c>
      <c r="C43" s="4">
        <v>97.7</v>
      </c>
      <c r="D43" s="8">
        <v>381.05</v>
      </c>
      <c r="E43" s="2"/>
      <c r="F43" s="2"/>
      <c r="H43" s="34">
        <f t="shared" ref="H43:I43" si="34">0.3*C42+0.25*C41+0.2*C40+0.15*C39+0.1*C38</f>
        <v>96.447499999999991</v>
      </c>
      <c r="I43" s="41">
        <f t="shared" si="34"/>
        <v>370.36799999999994</v>
      </c>
      <c r="J43" s="32"/>
      <c r="K43" s="33"/>
    </row>
    <row r="44" spans="1:11" x14ac:dyDescent="0.35">
      <c r="A44" s="7">
        <v>43893</v>
      </c>
      <c r="B44" s="3">
        <v>42</v>
      </c>
      <c r="C44" s="4">
        <v>95.45</v>
      </c>
      <c r="D44" s="8">
        <v>368.77</v>
      </c>
      <c r="E44" s="2"/>
      <c r="F44" s="2"/>
      <c r="H44" s="34">
        <f t="shared" ref="H44:I44" si="35">0.3*C43+0.25*C42+0.2*C41+0.15*C40+0.1*C39</f>
        <v>96.410499999999999</v>
      </c>
      <c r="I44" s="41">
        <f t="shared" si="35"/>
        <v>373.80950000000001</v>
      </c>
      <c r="J44" s="32"/>
      <c r="K44" s="33"/>
    </row>
    <row r="45" spans="1:11" x14ac:dyDescent="0.35">
      <c r="A45" s="7">
        <v>43894</v>
      </c>
      <c r="B45" s="3">
        <v>43</v>
      </c>
      <c r="C45" s="4">
        <v>98.79</v>
      </c>
      <c r="D45" s="8">
        <v>383.79</v>
      </c>
      <c r="E45" s="2"/>
      <c r="F45" s="2"/>
      <c r="H45" s="34">
        <f t="shared" ref="H45:I45" si="36">0.3*C44+0.25*C43+0.2*C42+0.15*C41+0.1*C40</f>
        <v>95.927499999999995</v>
      </c>
      <c r="I45" s="41">
        <f t="shared" si="36"/>
        <v>373.38</v>
      </c>
      <c r="J45" s="32"/>
      <c r="K45" s="33"/>
    </row>
    <row r="46" spans="1:11" x14ac:dyDescent="0.35">
      <c r="A46" s="7">
        <v>43895</v>
      </c>
      <c r="B46" s="3">
        <v>44</v>
      </c>
      <c r="C46" s="4">
        <v>96.2</v>
      </c>
      <c r="D46" s="8">
        <v>372.78</v>
      </c>
      <c r="E46" s="2"/>
      <c r="F46" s="2"/>
      <c r="H46" s="34">
        <f t="shared" ref="H46:I46" si="37">0.3*C45+0.25*C44+0.2*C43+0.15*C42+0.1*C41</f>
        <v>96.588999999999999</v>
      </c>
      <c r="I46" s="41">
        <f t="shared" si="37"/>
        <v>376.06499999999994</v>
      </c>
      <c r="J46" s="32"/>
      <c r="K46" s="33"/>
    </row>
    <row r="47" spans="1:11" x14ac:dyDescent="0.35">
      <c r="A47" s="7">
        <v>43896</v>
      </c>
      <c r="B47" s="3">
        <v>45</v>
      </c>
      <c r="C47" s="4">
        <v>95.05</v>
      </c>
      <c r="D47" s="8">
        <v>368.97</v>
      </c>
      <c r="E47" s="2"/>
      <c r="F47" s="2"/>
      <c r="H47" s="34">
        <f t="shared" ref="H47:I47" si="38">0.3*C46+0.25*C45+0.2*C44+0.15*C43+0.1*C42</f>
        <v>96.721500000000006</v>
      </c>
      <c r="I47" s="41">
        <f t="shared" si="38"/>
        <v>375.596</v>
      </c>
      <c r="J47" s="32"/>
      <c r="K47" s="33"/>
    </row>
    <row r="48" spans="1:11" x14ac:dyDescent="0.35">
      <c r="A48" s="7">
        <v>43899</v>
      </c>
      <c r="B48" s="3">
        <v>46</v>
      </c>
      <c r="C48" s="4">
        <v>90.03</v>
      </c>
      <c r="D48" s="8">
        <v>346.49</v>
      </c>
      <c r="E48" s="2"/>
      <c r="F48" s="2"/>
      <c r="H48" s="34">
        <f t="shared" ref="H48:I48" si="39">0.3*C47+0.25*C46+0.2*C45+0.15*C44+0.1*C43</f>
        <v>96.410499999999999</v>
      </c>
      <c r="I48" s="41">
        <f t="shared" si="39"/>
        <v>374.06450000000001</v>
      </c>
      <c r="J48" s="32"/>
      <c r="K48" s="33"/>
    </row>
    <row r="49" spans="1:11" x14ac:dyDescent="0.35">
      <c r="A49" s="7">
        <v>43900</v>
      </c>
      <c r="B49" s="3">
        <v>47</v>
      </c>
      <c r="C49" s="4">
        <v>94.59</v>
      </c>
      <c r="D49" s="8">
        <v>364.13</v>
      </c>
      <c r="E49" s="2"/>
      <c r="F49" s="2"/>
      <c r="H49" s="34">
        <f t="shared" ref="H49:I49" si="40">0.3*C48+0.25*C47+0.2*C46+0.15*C45+0.1*C44</f>
        <v>94.375000000000014</v>
      </c>
      <c r="I49" s="41">
        <f t="shared" si="40"/>
        <v>365.19099999999997</v>
      </c>
      <c r="J49" s="32"/>
      <c r="K49" s="33"/>
    </row>
    <row r="50" spans="1:11" x14ac:dyDescent="0.35">
      <c r="A50" s="7">
        <v>43901</v>
      </c>
      <c r="B50" s="3">
        <v>48</v>
      </c>
      <c r="C50" s="4">
        <v>91.04</v>
      </c>
      <c r="D50" s="8">
        <v>349.92</v>
      </c>
      <c r="E50" s="2"/>
      <c r="F50" s="2"/>
      <c r="H50" s="34">
        <f t="shared" ref="H50:I50" si="41">0.3*C49+0.25*C48+0.2*C47+0.15*C46+0.1*C45</f>
        <v>94.203500000000005</v>
      </c>
      <c r="I50" s="41">
        <f t="shared" si="41"/>
        <v>363.95149999999995</v>
      </c>
      <c r="J50" s="32"/>
      <c r="K50" s="33"/>
    </row>
    <row r="51" spans="1:11" x14ac:dyDescent="0.35">
      <c r="A51" s="7">
        <v>43902</v>
      </c>
      <c r="B51" s="3">
        <v>49</v>
      </c>
      <c r="C51" s="4">
        <v>83.83</v>
      </c>
      <c r="D51" s="8">
        <v>315.25</v>
      </c>
      <c r="E51" s="2"/>
      <c r="F51" s="2"/>
      <c r="H51" s="34">
        <f t="shared" ref="H51:I51" si="42">0.3*C50+0.25*C49+0.2*C48+0.15*C47+0.1*C46</f>
        <v>92.843000000000004</v>
      </c>
      <c r="I51" s="41">
        <f t="shared" si="42"/>
        <v>357.93000000000006</v>
      </c>
      <c r="J51" s="32"/>
      <c r="K51" s="33"/>
    </row>
    <row r="52" spans="1:11" x14ac:dyDescent="0.35">
      <c r="A52" s="7">
        <v>43903</v>
      </c>
      <c r="B52" s="3">
        <v>50</v>
      </c>
      <c r="C52" s="4">
        <v>89.25</v>
      </c>
      <c r="D52" s="8">
        <v>336.3</v>
      </c>
      <c r="E52" s="2"/>
      <c r="F52" s="2"/>
      <c r="H52" s="34">
        <f t="shared" ref="H52:I52" si="43">0.3*C51+0.25*C50+0.2*C49+0.15*C48+0.1*C47</f>
        <v>89.836500000000001</v>
      </c>
      <c r="I52" s="41">
        <f t="shared" si="43"/>
        <v>343.75150000000002</v>
      </c>
      <c r="J52" s="32"/>
      <c r="K52" s="33"/>
    </row>
    <row r="53" spans="1:11" x14ac:dyDescent="0.35">
      <c r="A53" s="7">
        <v>43906</v>
      </c>
      <c r="B53" s="3">
        <v>51</v>
      </c>
      <c r="C53" s="4">
        <v>84.46</v>
      </c>
      <c r="D53" s="8">
        <v>298.83999999999997</v>
      </c>
      <c r="E53" s="2"/>
      <c r="F53" s="2"/>
      <c r="H53" s="34">
        <f t="shared" ref="H53:I53" si="44">0.3*C52+0.25*C51+0.2*C50+0.15*C49+0.1*C48</f>
        <v>89.132000000000005</v>
      </c>
      <c r="I53" s="41">
        <f t="shared" si="44"/>
        <v>338.95499999999998</v>
      </c>
      <c r="J53" s="32"/>
      <c r="K53" s="33"/>
    </row>
    <row r="54" spans="1:11" x14ac:dyDescent="0.35">
      <c r="A54" s="7">
        <v>43907</v>
      </c>
      <c r="B54" s="3">
        <v>52</v>
      </c>
      <c r="C54" s="4">
        <v>90.39</v>
      </c>
      <c r="D54" s="8">
        <v>319.75</v>
      </c>
      <c r="E54" s="2"/>
      <c r="F54" s="2"/>
      <c r="H54" s="34">
        <f t="shared" ref="H54:I54" si="45">0.3*C53+0.25*C52+0.2*C51+0.15*C50+0.1*C49</f>
        <v>87.531500000000008</v>
      </c>
      <c r="I54" s="41">
        <f t="shared" si="45"/>
        <v>325.678</v>
      </c>
      <c r="J54" s="32"/>
      <c r="K54" s="33"/>
    </row>
    <row r="55" spans="1:11" x14ac:dyDescent="0.35">
      <c r="A55" s="7">
        <v>43908</v>
      </c>
      <c r="B55" s="3">
        <v>53</v>
      </c>
      <c r="C55" s="4">
        <v>91.5</v>
      </c>
      <c r="D55" s="8">
        <v>315.47000000000003</v>
      </c>
      <c r="E55" s="2"/>
      <c r="F55" s="2"/>
      <c r="H55" s="34">
        <f t="shared" ref="H55:I55" si="46">0.3*C54+0.25*C53+0.2*C52+0.15*C51+0.1*C50</f>
        <v>87.760499999999993</v>
      </c>
      <c r="I55" s="41">
        <f t="shared" si="46"/>
        <v>320.17450000000002</v>
      </c>
      <c r="J55" s="32"/>
      <c r="K55" s="33"/>
    </row>
    <row r="56" spans="1:11" x14ac:dyDescent="0.35">
      <c r="A56" s="7">
        <v>43909</v>
      </c>
      <c r="B56" s="3">
        <v>54</v>
      </c>
      <c r="C56" s="4">
        <v>94.05</v>
      </c>
      <c r="D56" s="8">
        <v>332.03</v>
      </c>
      <c r="E56" s="2"/>
      <c r="F56" s="2"/>
      <c r="H56" s="34">
        <f t="shared" ref="H56:I56" si="47">0.3*C55+0.25*C54+0.2*C53+0.15*C52+0.1*C51</f>
        <v>88.71</v>
      </c>
      <c r="I56" s="41">
        <f t="shared" si="47"/>
        <v>316.31650000000002</v>
      </c>
      <c r="J56" s="32"/>
      <c r="K56" s="33"/>
    </row>
    <row r="57" spans="1:11" x14ac:dyDescent="0.35">
      <c r="A57" s="7">
        <v>43910</v>
      </c>
      <c r="B57" s="3">
        <v>55</v>
      </c>
      <c r="C57" s="4">
        <v>92.3</v>
      </c>
      <c r="D57" s="8">
        <v>332.83</v>
      </c>
      <c r="E57" s="2"/>
      <c r="F57" s="2"/>
      <c r="H57" s="34">
        <f t="shared" ref="H57:I57" si="48">0.3*C56+0.25*C55+0.2*C54+0.15*C53+0.1*C52</f>
        <v>90.762</v>
      </c>
      <c r="I57" s="41">
        <f t="shared" si="48"/>
        <v>320.88249999999994</v>
      </c>
      <c r="J57" s="32"/>
      <c r="K57" s="33"/>
    </row>
    <row r="58" spans="1:11" x14ac:dyDescent="0.35">
      <c r="A58" s="7">
        <v>43913</v>
      </c>
      <c r="B58" s="3">
        <v>56</v>
      </c>
      <c r="C58" s="4">
        <v>95.14</v>
      </c>
      <c r="D58" s="8">
        <v>360.27</v>
      </c>
      <c r="E58" s="2"/>
      <c r="F58" s="2"/>
      <c r="H58" s="34">
        <f t="shared" ref="H58:I58" si="49">0.3*C57+0.25*C56+0.2*C55+0.15*C54+0.1*C53</f>
        <v>91.506999999999991</v>
      </c>
      <c r="I58" s="41">
        <f t="shared" si="49"/>
        <v>323.79699999999997</v>
      </c>
      <c r="J58" s="32"/>
      <c r="K58" s="33"/>
    </row>
    <row r="59" spans="1:11" x14ac:dyDescent="0.35">
      <c r="A59" s="7">
        <v>43914</v>
      </c>
      <c r="B59" s="3">
        <v>57</v>
      </c>
      <c r="C59" s="4">
        <v>97</v>
      </c>
      <c r="D59" s="8">
        <v>357.32</v>
      </c>
      <c r="E59" s="2"/>
      <c r="F59" s="2"/>
      <c r="H59" s="34">
        <f t="shared" ref="H59:I59" si="50">0.3*C58+0.25*C57+0.2*C56+0.15*C55+0.1*C54</f>
        <v>93.190999999999988</v>
      </c>
      <c r="I59" s="41">
        <f t="shared" si="50"/>
        <v>336.99</v>
      </c>
      <c r="J59" s="32"/>
      <c r="K59" s="33"/>
    </row>
    <row r="60" spans="1:11" x14ac:dyDescent="0.35">
      <c r="A60" s="7">
        <v>43915</v>
      </c>
      <c r="B60" s="3">
        <v>58</v>
      </c>
      <c r="C60" s="4">
        <v>94.29</v>
      </c>
      <c r="D60" s="8">
        <v>342.39</v>
      </c>
      <c r="E60" s="2"/>
      <c r="F60" s="2"/>
      <c r="H60" s="34">
        <f t="shared" ref="H60:I60" si="51">0.3*C59+0.25*C58+0.2*C57+0.15*C56+0.1*C55</f>
        <v>94.602500000000006</v>
      </c>
      <c r="I60" s="41">
        <f t="shared" si="51"/>
        <v>345.18100000000004</v>
      </c>
      <c r="J60" s="32"/>
      <c r="K60" s="33"/>
    </row>
    <row r="61" spans="1:11" x14ac:dyDescent="0.35">
      <c r="A61" s="7">
        <v>43916</v>
      </c>
      <c r="B61" s="3">
        <v>59</v>
      </c>
      <c r="C61" s="4">
        <v>97.77</v>
      </c>
      <c r="D61" s="8">
        <v>362.99</v>
      </c>
      <c r="E61" s="2"/>
      <c r="F61" s="2"/>
      <c r="H61" s="34">
        <f t="shared" ref="H61:I61" si="52">0.3*C60+0.25*C59+0.2*C58+0.15*C57+0.1*C56</f>
        <v>94.815000000000012</v>
      </c>
      <c r="I61" s="41">
        <f t="shared" si="52"/>
        <v>347.22849999999994</v>
      </c>
      <c r="J61" s="32"/>
      <c r="K61" s="33"/>
    </row>
    <row r="62" spans="1:11" x14ac:dyDescent="0.35">
      <c r="A62" s="7">
        <v>43917</v>
      </c>
      <c r="B62" s="3">
        <v>60</v>
      </c>
      <c r="C62" s="4">
        <v>95</v>
      </c>
      <c r="D62" s="8">
        <v>357.12</v>
      </c>
      <c r="E62" s="2"/>
      <c r="F62" s="2"/>
      <c r="H62" s="34">
        <f t="shared" ref="H62:I62" si="53">0.3*C61+0.25*C60+0.2*C59+0.15*C58+0.1*C57</f>
        <v>95.804500000000004</v>
      </c>
      <c r="I62" s="41">
        <f t="shared" si="53"/>
        <v>353.28200000000004</v>
      </c>
      <c r="J62" s="32"/>
      <c r="K62" s="33"/>
    </row>
    <row r="63" spans="1:11" x14ac:dyDescent="0.35">
      <c r="A63" s="7">
        <v>43920</v>
      </c>
      <c r="B63" s="3">
        <v>61</v>
      </c>
      <c r="C63" s="4">
        <v>98.2</v>
      </c>
      <c r="D63" s="8">
        <v>370.96</v>
      </c>
      <c r="E63" s="2"/>
      <c r="F63" s="2"/>
      <c r="H63" s="34">
        <f t="shared" ref="H63:I63" si="54">0.3*C62+0.25*C61+0.2*C60+0.15*C59+0.1*C58</f>
        <v>95.864499999999992</v>
      </c>
      <c r="I63" s="41">
        <f t="shared" si="54"/>
        <v>355.98649999999998</v>
      </c>
      <c r="J63" s="32"/>
      <c r="K63" s="33"/>
    </row>
    <row r="64" spans="1:11" x14ac:dyDescent="0.35">
      <c r="A64" s="7">
        <v>43921</v>
      </c>
      <c r="B64" s="3">
        <v>62</v>
      </c>
      <c r="C64" s="4">
        <v>97.49</v>
      </c>
      <c r="D64" s="8">
        <v>375.5</v>
      </c>
      <c r="E64" s="2"/>
      <c r="F64" s="2"/>
      <c r="H64" s="34">
        <f t="shared" ref="H64:I64" si="55">0.3*C63+0.25*C62+0.2*C61+0.15*C60+0.1*C59</f>
        <v>96.607500000000016</v>
      </c>
      <c r="I64" s="41">
        <f t="shared" si="55"/>
        <v>360.25649999999996</v>
      </c>
      <c r="J64" s="32"/>
      <c r="K64" s="33"/>
    </row>
    <row r="65" spans="1:11" x14ac:dyDescent="0.35">
      <c r="A65" s="7">
        <v>43922</v>
      </c>
      <c r="B65" s="3">
        <v>63</v>
      </c>
      <c r="C65" s="4">
        <v>95.39</v>
      </c>
      <c r="D65" s="8">
        <v>364.08</v>
      </c>
      <c r="E65" s="2"/>
      <c r="F65" s="2"/>
      <c r="H65" s="34">
        <f t="shared" ref="H65:I65" si="56">0.3*C64+0.25*C63+0.2*C62+0.15*C61+0.1*C60</f>
        <v>96.891499999999994</v>
      </c>
      <c r="I65" s="41">
        <f t="shared" si="56"/>
        <v>365.50149999999996</v>
      </c>
      <c r="J65" s="32"/>
      <c r="K65" s="33"/>
    </row>
    <row r="66" spans="1:11" x14ac:dyDescent="0.35">
      <c r="A66" s="7">
        <v>43923</v>
      </c>
      <c r="B66" s="3">
        <v>64</v>
      </c>
      <c r="C66" s="4">
        <v>95.94</v>
      </c>
      <c r="D66" s="8">
        <v>370.08</v>
      </c>
      <c r="E66" s="2"/>
      <c r="F66" s="2"/>
      <c r="H66" s="34">
        <f t="shared" ref="H66:I66" si="57">0.3*C65+0.25*C64+0.2*C63+0.15*C62+0.1*C61</f>
        <v>96.656500000000008</v>
      </c>
      <c r="I66" s="41">
        <f t="shared" si="57"/>
        <v>367.15799999999996</v>
      </c>
      <c r="J66" s="32"/>
      <c r="K66" s="33"/>
    </row>
    <row r="67" spans="1:11" x14ac:dyDescent="0.35">
      <c r="A67" s="7">
        <v>43924</v>
      </c>
      <c r="B67" s="3">
        <v>65</v>
      </c>
      <c r="C67" s="4">
        <v>95.33</v>
      </c>
      <c r="D67" s="8">
        <v>361.76</v>
      </c>
      <c r="E67" s="2"/>
      <c r="F67" s="2"/>
      <c r="H67" s="34">
        <f t="shared" ref="H67:I67" si="58">0.3*C66+0.25*C65+0.2*C64+0.15*C63+0.1*C62</f>
        <v>96.357500000000002</v>
      </c>
      <c r="I67" s="41">
        <f t="shared" si="58"/>
        <v>368.5</v>
      </c>
      <c r="J67" s="32"/>
      <c r="K67" s="33"/>
    </row>
    <row r="68" spans="1:11" x14ac:dyDescent="0.35">
      <c r="A68" s="7">
        <v>43927</v>
      </c>
      <c r="B68" s="3">
        <v>66</v>
      </c>
      <c r="C68" s="4">
        <v>99.88</v>
      </c>
      <c r="D68" s="8">
        <v>379.96</v>
      </c>
      <c r="E68" s="2"/>
      <c r="F68" s="2"/>
      <c r="H68" s="34">
        <f t="shared" ref="H68:I68" si="59">0.3*C67+0.25*C66+0.2*C65+0.15*C64+0.1*C63</f>
        <v>96.105500000000006</v>
      </c>
      <c r="I68" s="41">
        <f t="shared" si="59"/>
        <v>367.28500000000003</v>
      </c>
      <c r="J68" s="32"/>
      <c r="K68" s="33"/>
    </row>
    <row r="69" spans="1:11" x14ac:dyDescent="0.35">
      <c r="A69" s="7">
        <v>43928</v>
      </c>
      <c r="B69" s="3">
        <v>67</v>
      </c>
      <c r="C69" s="4">
        <v>100.58</v>
      </c>
      <c r="D69" s="8">
        <v>372.28</v>
      </c>
      <c r="E69" s="2"/>
      <c r="F69" s="2"/>
      <c r="H69" s="34">
        <f t="shared" ref="H69:I69" si="60">0.3*C68+0.25*C67+0.2*C66+0.15*C65+0.1*C64</f>
        <v>97.041999999999987</v>
      </c>
      <c r="I69" s="41">
        <f t="shared" si="60"/>
        <v>370.60600000000005</v>
      </c>
      <c r="J69" s="32"/>
      <c r="K69" s="33"/>
    </row>
    <row r="70" spans="1:11" x14ac:dyDescent="0.35">
      <c r="A70" s="7">
        <v>43929</v>
      </c>
      <c r="B70" s="3">
        <v>68</v>
      </c>
      <c r="C70" s="4">
        <v>102.15</v>
      </c>
      <c r="D70" s="8">
        <v>371.12</v>
      </c>
      <c r="E70" s="2"/>
      <c r="F70" s="2"/>
      <c r="H70" s="34">
        <f t="shared" ref="H70:I70" si="61">0.3*C69+0.25*C68+0.2*C67+0.15*C66+0.1*C65</f>
        <v>98.14</v>
      </c>
      <c r="I70" s="41">
        <f t="shared" si="61"/>
        <v>370.94599999999997</v>
      </c>
      <c r="J70" s="32"/>
      <c r="K70" s="33"/>
    </row>
    <row r="71" spans="1:11" x14ac:dyDescent="0.35">
      <c r="A71" s="7">
        <v>43930</v>
      </c>
      <c r="B71" s="3">
        <v>69</v>
      </c>
      <c r="C71" s="4">
        <v>102.14</v>
      </c>
      <c r="D71" s="8">
        <v>370.72</v>
      </c>
      <c r="E71" s="2"/>
      <c r="F71" s="2"/>
      <c r="H71" s="34">
        <f t="shared" ref="H71:I71" si="62">0.3*C70+0.25*C69+0.2*C68+0.15*C67+0.1*C66</f>
        <v>99.65949999999998</v>
      </c>
      <c r="I71" s="41">
        <f t="shared" si="62"/>
        <v>371.67</v>
      </c>
      <c r="J71" s="32"/>
      <c r="K71" s="33"/>
    </row>
    <row r="72" spans="1:11" x14ac:dyDescent="0.35">
      <c r="A72" s="7">
        <v>43934</v>
      </c>
      <c r="B72" s="3">
        <v>70</v>
      </c>
      <c r="C72" s="4">
        <v>108.44</v>
      </c>
      <c r="D72" s="8">
        <v>396.72</v>
      </c>
      <c r="E72" s="2"/>
      <c r="F72" s="2"/>
      <c r="H72" s="34">
        <f t="shared" ref="H72:I72" si="63">0.3*C71+0.25*C70+0.2*C69+0.15*C68+0.1*C67</f>
        <v>100.8105</v>
      </c>
      <c r="I72" s="41">
        <f t="shared" si="63"/>
        <v>371.62199999999996</v>
      </c>
      <c r="J72" s="32"/>
      <c r="K72" s="33"/>
    </row>
    <row r="73" spans="1:11" x14ac:dyDescent="0.35">
      <c r="A73" s="7">
        <v>43935</v>
      </c>
      <c r="B73" s="3">
        <v>71</v>
      </c>
      <c r="C73" s="4">
        <v>114.17</v>
      </c>
      <c r="D73" s="8">
        <v>413.55</v>
      </c>
      <c r="E73" s="2"/>
      <c r="F73" s="2"/>
      <c r="H73" s="34">
        <f t="shared" ref="H73:I73" si="64">0.3*C72+0.25*C71+0.2*C70+0.15*C69+0.1*C68</f>
        <v>103.572</v>
      </c>
      <c r="I73" s="41">
        <f t="shared" si="64"/>
        <v>379.75799999999998</v>
      </c>
      <c r="J73" s="32"/>
      <c r="K73" s="33"/>
    </row>
    <row r="74" spans="1:11" x14ac:dyDescent="0.35">
      <c r="A74" s="7">
        <v>43936</v>
      </c>
      <c r="B74" s="3">
        <v>72</v>
      </c>
      <c r="C74" s="4">
        <v>115.38</v>
      </c>
      <c r="D74" s="8">
        <v>426.75</v>
      </c>
      <c r="E74" s="2"/>
      <c r="F74" s="2"/>
      <c r="H74" s="34">
        <f t="shared" ref="H74:I74" si="65">0.3*C73+0.25*C72+0.2*C71+0.15*C70+0.1*C69</f>
        <v>107.1695</v>
      </c>
      <c r="I74" s="41">
        <f t="shared" si="65"/>
        <v>390.28500000000003</v>
      </c>
      <c r="J74" s="32"/>
      <c r="K74" s="33"/>
    </row>
    <row r="75" spans="1:11" x14ac:dyDescent="0.35">
      <c r="A75" s="7">
        <v>43937</v>
      </c>
      <c r="B75" s="3">
        <v>73</v>
      </c>
      <c r="C75" s="4">
        <v>120.41</v>
      </c>
      <c r="D75" s="8">
        <v>439.17</v>
      </c>
      <c r="E75" s="2"/>
      <c r="F75" s="2"/>
      <c r="H75" s="34">
        <f t="shared" ref="H75:I75" si="66">0.3*C74+0.25*C73+0.2*C72+0.15*C71+0.1*C70</f>
        <v>110.3805</v>
      </c>
      <c r="I75" s="41">
        <f t="shared" si="66"/>
        <v>403.47650000000004</v>
      </c>
      <c r="J75" s="32"/>
      <c r="K75" s="33"/>
    </row>
    <row r="76" spans="1:11" x14ac:dyDescent="0.35">
      <c r="A76" s="7">
        <v>43938</v>
      </c>
      <c r="B76" s="3">
        <v>74</v>
      </c>
      <c r="C76" s="4">
        <v>118.75</v>
      </c>
      <c r="D76" s="8">
        <v>422.96</v>
      </c>
      <c r="E76" s="2"/>
      <c r="F76" s="2"/>
      <c r="H76" s="34">
        <f t="shared" ref="H76:I76" si="67">0.3*C75+0.25*C74+0.2*C73+0.15*C72+0.1*C71</f>
        <v>114.28199999999998</v>
      </c>
      <c r="I76" s="41">
        <f t="shared" si="67"/>
        <v>417.7285</v>
      </c>
      <c r="J76" s="32"/>
      <c r="K76" s="33"/>
    </row>
    <row r="77" spans="1:11" x14ac:dyDescent="0.35">
      <c r="A77" s="7">
        <v>43941</v>
      </c>
      <c r="B77" s="3">
        <v>75</v>
      </c>
      <c r="C77" s="4">
        <v>119.68</v>
      </c>
      <c r="D77" s="8">
        <v>437.49</v>
      </c>
      <c r="E77" s="2"/>
      <c r="F77" s="2"/>
      <c r="H77" s="34">
        <f t="shared" ref="H77:I77" si="68">0.3*C76+0.25*C75+0.2*C74+0.15*C73+0.1*C72</f>
        <v>116.773</v>
      </c>
      <c r="I77" s="41">
        <f t="shared" si="68"/>
        <v>423.73500000000001</v>
      </c>
      <c r="J77" s="32"/>
      <c r="K77" s="33"/>
    </row>
    <row r="78" spans="1:11" x14ac:dyDescent="0.35">
      <c r="A78" s="7">
        <v>43942</v>
      </c>
      <c r="B78" s="3">
        <v>76</v>
      </c>
      <c r="C78" s="4">
        <v>116.41</v>
      </c>
      <c r="D78" s="8">
        <v>433.83</v>
      </c>
      <c r="E78" s="2"/>
      <c r="F78" s="2"/>
      <c r="H78" s="34">
        <f t="shared" ref="H78:I78" si="69">0.3*C77+0.25*C76+0.2*C75+0.15*C74+0.1*C73</f>
        <v>118.39749999999999</v>
      </c>
      <c r="I78" s="41">
        <f t="shared" si="69"/>
        <v>430.18849999999998</v>
      </c>
      <c r="J78" s="32"/>
      <c r="K78" s="33"/>
    </row>
    <row r="79" spans="1:11" x14ac:dyDescent="0.35">
      <c r="A79" s="7">
        <v>43943</v>
      </c>
      <c r="B79" s="3">
        <v>77</v>
      </c>
      <c r="C79" s="4">
        <v>118.17</v>
      </c>
      <c r="D79" s="8">
        <v>421.42</v>
      </c>
      <c r="E79" s="2"/>
      <c r="F79" s="2"/>
      <c r="H79" s="34">
        <f t="shared" ref="H79:I79" si="70">0.3*C78+0.25*C77+0.2*C76+0.15*C75+0.1*C74</f>
        <v>118.19249999999998</v>
      </c>
      <c r="I79" s="41">
        <f t="shared" si="70"/>
        <v>432.66399999999999</v>
      </c>
      <c r="J79" s="32"/>
      <c r="K79" s="33"/>
    </row>
    <row r="80" spans="1:11" x14ac:dyDescent="0.35">
      <c r="A80" s="7">
        <v>43944</v>
      </c>
      <c r="B80" s="3">
        <v>78</v>
      </c>
      <c r="C80" s="4">
        <v>119.97</v>
      </c>
      <c r="D80" s="8">
        <v>426.7</v>
      </c>
      <c r="E80" s="2"/>
      <c r="F80" s="2"/>
      <c r="H80" s="34">
        <f t="shared" ref="H80:I80" si="71">0.3*C79+0.25*C78+0.2*C77+0.15*C76+0.1*C75</f>
        <v>118.343</v>
      </c>
      <c r="I80" s="41">
        <f t="shared" si="71"/>
        <v>429.74250000000006</v>
      </c>
      <c r="J80" s="32"/>
      <c r="K80" s="33"/>
    </row>
    <row r="81" spans="1:11" x14ac:dyDescent="0.35">
      <c r="A81" s="7">
        <v>43945</v>
      </c>
      <c r="B81" s="3">
        <v>79</v>
      </c>
      <c r="C81" s="4">
        <v>120.51</v>
      </c>
      <c r="D81" s="8">
        <v>424.99</v>
      </c>
      <c r="E81" s="2"/>
      <c r="F81" s="2"/>
      <c r="H81" s="34">
        <f t="shared" ref="H81:I81" si="72">0.3*C80+0.25*C79+0.2*C78+0.15*C77+0.1*C76</f>
        <v>118.6425</v>
      </c>
      <c r="I81" s="41">
        <f t="shared" si="72"/>
        <v>428.0505</v>
      </c>
      <c r="J81" s="32"/>
      <c r="K81" s="33"/>
    </row>
    <row r="82" spans="1:11" x14ac:dyDescent="0.35">
      <c r="A82" s="7">
        <v>43948</v>
      </c>
      <c r="B82" s="3">
        <v>80</v>
      </c>
      <c r="C82" s="4">
        <v>118.8</v>
      </c>
      <c r="D82" s="8">
        <v>421.38</v>
      </c>
      <c r="E82" s="2"/>
      <c r="F82" s="2"/>
      <c r="H82" s="34">
        <f t="shared" ref="H82:I82" si="73">0.3*C81+0.25*C80+0.2*C79+0.15*C78+0.1*C77</f>
        <v>119.209</v>
      </c>
      <c r="I82" s="41">
        <f t="shared" si="73"/>
        <v>427.27950000000004</v>
      </c>
      <c r="J82" s="32"/>
      <c r="K82" s="33"/>
    </row>
    <row r="83" spans="1:11" x14ac:dyDescent="0.35">
      <c r="A83" s="7">
        <v>43949</v>
      </c>
      <c r="B83" s="3">
        <v>81</v>
      </c>
      <c r="C83" s="4">
        <v>115.7</v>
      </c>
      <c r="D83" s="8">
        <v>403.83</v>
      </c>
      <c r="E83" s="2"/>
      <c r="F83" s="2"/>
      <c r="H83" s="34">
        <f t="shared" ref="H83:I83" si="74">0.3*C82+0.25*C81+0.2*C80+0.15*C79+0.1*C78</f>
        <v>119.128</v>
      </c>
      <c r="I83" s="41">
        <f t="shared" si="74"/>
        <v>424.59749999999997</v>
      </c>
      <c r="J83" s="32"/>
      <c r="K83" s="33"/>
    </row>
    <row r="84" spans="1:11" x14ac:dyDescent="0.35">
      <c r="A84" s="7">
        <v>43950</v>
      </c>
      <c r="B84" s="3">
        <v>82</v>
      </c>
      <c r="C84" s="4">
        <v>118.64</v>
      </c>
      <c r="D84" s="8">
        <v>411.89</v>
      </c>
      <c r="E84" s="2"/>
      <c r="F84" s="2"/>
      <c r="H84" s="34">
        <f t="shared" ref="H84:I84" si="75">0.3*C83+0.25*C82+0.2*C81+0.15*C80+0.1*C79</f>
        <v>118.3245</v>
      </c>
      <c r="I84" s="41">
        <f t="shared" si="75"/>
        <v>417.63899999999995</v>
      </c>
      <c r="J84" s="32"/>
      <c r="K84" s="33"/>
    </row>
    <row r="85" spans="1:11" x14ac:dyDescent="0.35">
      <c r="A85" s="7">
        <v>43951</v>
      </c>
      <c r="B85" s="3">
        <v>83</v>
      </c>
      <c r="C85" s="4">
        <v>123.7</v>
      </c>
      <c r="D85" s="8">
        <v>419.85</v>
      </c>
      <c r="E85" s="2"/>
      <c r="F85" s="2"/>
      <c r="H85" s="34">
        <f t="shared" ref="H85:I85" si="76">0.3*C84+0.25*C83+0.2*C82+0.15*C81+0.1*C80</f>
        <v>118.3505</v>
      </c>
      <c r="I85" s="41">
        <f t="shared" si="76"/>
        <v>415.21899999999999</v>
      </c>
      <c r="J85" s="32"/>
      <c r="K85" s="33"/>
    </row>
    <row r="86" spans="1:11" x14ac:dyDescent="0.35">
      <c r="A86" s="7">
        <v>43952</v>
      </c>
      <c r="B86" s="3">
        <v>84</v>
      </c>
      <c r="C86" s="4">
        <v>114.3</v>
      </c>
      <c r="D86" s="8">
        <v>415.27</v>
      </c>
      <c r="E86" s="2"/>
      <c r="F86" s="2"/>
      <c r="H86" s="34">
        <f t="shared" ref="H86:I86" si="77">0.3*C85+0.25*C84+0.2*C83+0.15*C82+0.1*C81</f>
        <v>119.78099999999999</v>
      </c>
      <c r="I86" s="41">
        <f t="shared" si="77"/>
        <v>415.39950000000005</v>
      </c>
      <c r="J86" s="32"/>
      <c r="K86" s="33"/>
    </row>
    <row r="87" spans="1:11" x14ac:dyDescent="0.35">
      <c r="A87" s="7">
        <v>43955</v>
      </c>
      <c r="B87" s="3">
        <v>85</v>
      </c>
      <c r="C87" s="4">
        <v>115.8</v>
      </c>
      <c r="D87" s="8">
        <v>428.15</v>
      </c>
      <c r="E87" s="2"/>
      <c r="F87" s="2"/>
      <c r="H87" s="34">
        <f t="shared" ref="H87:I87" si="78">0.3*C86+0.25*C85+0.2*C84+0.15*C83+0.1*C82</f>
        <v>118.17800000000001</v>
      </c>
      <c r="I87" s="41">
        <f t="shared" si="78"/>
        <v>414.63400000000001</v>
      </c>
      <c r="J87" s="32"/>
      <c r="K87" s="33"/>
    </row>
    <row r="88" spans="1:11" x14ac:dyDescent="0.35">
      <c r="A88" s="7">
        <v>43956</v>
      </c>
      <c r="B88" s="3">
        <v>86</v>
      </c>
      <c r="C88" s="4">
        <v>115.89</v>
      </c>
      <c r="D88" s="8">
        <v>424.68</v>
      </c>
      <c r="E88" s="2"/>
      <c r="F88" s="2"/>
      <c r="H88" s="34">
        <f t="shared" ref="H88:I88" si="79">0.3*C87+0.25*C86+0.2*C85+0.15*C84+0.1*C83</f>
        <v>117.42099999999999</v>
      </c>
      <c r="I88" s="41">
        <f t="shared" si="79"/>
        <v>418.399</v>
      </c>
      <c r="J88" s="32"/>
      <c r="K88" s="33"/>
    </row>
    <row r="89" spans="1:11" x14ac:dyDescent="0.35">
      <c r="A89" s="7">
        <v>43957</v>
      </c>
      <c r="B89" s="3">
        <v>87</v>
      </c>
      <c r="C89" s="4">
        <v>117.56</v>
      </c>
      <c r="D89" s="8">
        <v>434.26</v>
      </c>
      <c r="E89" s="2"/>
      <c r="F89" s="2"/>
      <c r="H89" s="34">
        <f t="shared" ref="H89:I89" si="80">0.3*C88+0.25*C87+0.2*C86+0.15*C85+0.1*C84</f>
        <v>116.99600000000001</v>
      </c>
      <c r="I89" s="41">
        <f t="shared" si="80"/>
        <v>421.66200000000003</v>
      </c>
      <c r="J89" s="32"/>
      <c r="K89" s="33"/>
    </row>
    <row r="90" spans="1:11" x14ac:dyDescent="0.35">
      <c r="A90" s="7">
        <v>43958</v>
      </c>
      <c r="B90" s="3">
        <v>88</v>
      </c>
      <c r="C90" s="4">
        <v>118.38</v>
      </c>
      <c r="D90" s="8">
        <v>436.53</v>
      </c>
      <c r="E90" s="2"/>
      <c r="F90" s="2"/>
      <c r="H90" s="34">
        <f t="shared" ref="H90:I90" si="81">0.3*C89+0.25*C88+0.2*C87+0.15*C86+0.1*C85</f>
        <v>116.91549999999999</v>
      </c>
      <c r="I90" s="41">
        <f t="shared" si="81"/>
        <v>426.3535</v>
      </c>
      <c r="J90" s="32"/>
      <c r="K90" s="33"/>
    </row>
    <row r="91" spans="1:11" x14ac:dyDescent="0.35">
      <c r="A91" s="7">
        <v>43959</v>
      </c>
      <c r="B91" s="3">
        <v>89</v>
      </c>
      <c r="C91" s="4">
        <v>118.98</v>
      </c>
      <c r="D91" s="8">
        <v>435.55</v>
      </c>
      <c r="E91" s="2"/>
      <c r="F91" s="2"/>
      <c r="H91" s="34">
        <f t="shared" ref="H91:I91" si="82">0.3*C90+0.25*C89+0.2*C88+0.15*C87+0.1*C86</f>
        <v>116.88200000000001</v>
      </c>
      <c r="I91" s="41">
        <f t="shared" si="82"/>
        <v>430.20949999999999</v>
      </c>
      <c r="J91" s="32"/>
      <c r="K91" s="33"/>
    </row>
    <row r="92" spans="1:11" x14ac:dyDescent="0.35">
      <c r="A92" s="7">
        <v>43962</v>
      </c>
      <c r="B92" s="3">
        <v>90</v>
      </c>
      <c r="C92" s="4">
        <v>120.45</v>
      </c>
      <c r="D92" s="8">
        <v>440.52</v>
      </c>
      <c r="E92" s="2"/>
      <c r="F92" s="2"/>
      <c r="H92" s="34">
        <f t="shared" ref="H92:I92" si="83">0.3*C91+0.25*C90+0.2*C89+0.15*C88+0.1*C87</f>
        <v>117.7645</v>
      </c>
      <c r="I92" s="41">
        <f t="shared" si="83"/>
        <v>433.16649999999998</v>
      </c>
      <c r="J92" s="32"/>
      <c r="K92" s="33"/>
    </row>
    <row r="93" spans="1:11" x14ac:dyDescent="0.35">
      <c r="A93" s="7">
        <v>43963</v>
      </c>
      <c r="B93" s="3">
        <v>91</v>
      </c>
      <c r="C93" s="4">
        <v>117.85</v>
      </c>
      <c r="D93" s="8">
        <v>431.82</v>
      </c>
      <c r="E93" s="2"/>
      <c r="F93" s="2"/>
      <c r="H93" s="34">
        <f t="shared" ref="H93:I93" si="84">0.3*C92+0.25*C91+0.2*C90+0.15*C89+0.1*C88</f>
        <v>118.779</v>
      </c>
      <c r="I93" s="41">
        <f t="shared" si="84"/>
        <v>435.95650000000001</v>
      </c>
      <c r="J93" s="32"/>
      <c r="K93" s="33"/>
    </row>
    <row r="94" spans="1:11" x14ac:dyDescent="0.35">
      <c r="A94" s="7">
        <v>43964</v>
      </c>
      <c r="B94" s="3">
        <v>92</v>
      </c>
      <c r="C94" s="4">
        <v>118.4</v>
      </c>
      <c r="D94" s="8">
        <v>438.27</v>
      </c>
      <c r="E94" s="2"/>
      <c r="F94" s="2"/>
      <c r="H94" s="34">
        <f t="shared" ref="H94:I94" si="85">0.3*C93+0.25*C92+0.2*C91+0.15*C90+0.1*C89</f>
        <v>118.7765</v>
      </c>
      <c r="I94" s="41">
        <f t="shared" si="85"/>
        <v>435.69149999999996</v>
      </c>
      <c r="J94" s="32"/>
      <c r="K94" s="33"/>
    </row>
    <row r="95" spans="1:11" x14ac:dyDescent="0.35">
      <c r="A95" s="7">
        <v>43965</v>
      </c>
      <c r="B95" s="3">
        <v>93</v>
      </c>
      <c r="C95" s="4">
        <v>119.44</v>
      </c>
      <c r="D95" s="8">
        <v>441.95</v>
      </c>
      <c r="E95" s="2"/>
      <c r="F95" s="2"/>
      <c r="H95" s="34">
        <f t="shared" ref="H95:I95" si="86">0.3*C94+0.25*C93+0.2*C92+0.15*C91+0.1*C90</f>
        <v>118.75749999999999</v>
      </c>
      <c r="I95" s="41">
        <f t="shared" si="86"/>
        <v>436.52549999999997</v>
      </c>
      <c r="J95" s="32"/>
      <c r="K95" s="33"/>
    </row>
    <row r="96" spans="1:11" x14ac:dyDescent="0.35">
      <c r="A96" s="7">
        <v>43966</v>
      </c>
      <c r="B96" s="3">
        <v>94</v>
      </c>
      <c r="C96" s="4">
        <v>120.49</v>
      </c>
      <c r="D96" s="8">
        <v>454.19</v>
      </c>
      <c r="E96" s="2"/>
      <c r="F96" s="2"/>
      <c r="H96" s="34">
        <f t="shared" ref="H96:I96" si="87">0.3*C95+0.25*C94+0.2*C93+0.15*C92+0.1*C91</f>
        <v>118.9675</v>
      </c>
      <c r="I96" s="41">
        <f t="shared" si="87"/>
        <v>438.14949999999993</v>
      </c>
      <c r="J96" s="32"/>
      <c r="K96" s="33"/>
    </row>
    <row r="97" spans="1:11" x14ac:dyDescent="0.35">
      <c r="A97" s="7">
        <v>43969</v>
      </c>
      <c r="B97" s="3">
        <v>95</v>
      </c>
      <c r="C97" s="4">
        <v>121.31</v>
      </c>
      <c r="D97" s="8">
        <v>452.58</v>
      </c>
      <c r="E97" s="2"/>
      <c r="F97" s="2"/>
      <c r="H97" s="34">
        <f t="shared" ref="H97:I97" si="88">0.3*C96+0.25*C95+0.2*C94+0.15*C93+0.1*C92</f>
        <v>119.40950000000001</v>
      </c>
      <c r="I97" s="41">
        <f t="shared" si="88"/>
        <v>443.22350000000006</v>
      </c>
      <c r="J97" s="32"/>
      <c r="K97" s="33"/>
    </row>
    <row r="98" spans="1:11" x14ac:dyDescent="0.35">
      <c r="A98" s="7">
        <v>43970</v>
      </c>
      <c r="B98" s="3">
        <v>96</v>
      </c>
      <c r="C98" s="4">
        <v>122.47</v>
      </c>
      <c r="D98" s="8">
        <v>451.04</v>
      </c>
      <c r="E98" s="2"/>
      <c r="F98" s="2"/>
      <c r="H98" s="34">
        <f t="shared" ref="H98:I98" si="89">0.3*C97+0.25*C96+0.2*C95+0.15*C94+0.1*C93</f>
        <v>119.94850000000001</v>
      </c>
      <c r="I98" s="41">
        <f t="shared" si="89"/>
        <v>446.63400000000001</v>
      </c>
      <c r="J98" s="32"/>
      <c r="K98" s="33"/>
    </row>
    <row r="99" spans="1:11" x14ac:dyDescent="0.35">
      <c r="A99" s="7">
        <v>43971</v>
      </c>
      <c r="B99" s="3">
        <v>97</v>
      </c>
      <c r="C99" s="4">
        <v>124.9</v>
      </c>
      <c r="D99" s="8">
        <v>447.67</v>
      </c>
      <c r="E99" s="2"/>
      <c r="F99" s="2"/>
      <c r="H99" s="34">
        <f t="shared" ref="H99:I99" si="90">0.3*C98+0.25*C97+0.2*C96+0.15*C95+0.1*C94</f>
        <v>120.9225</v>
      </c>
      <c r="I99" s="41">
        <f t="shared" si="90"/>
        <v>449.41449999999998</v>
      </c>
      <c r="J99" s="32"/>
      <c r="K99" s="33"/>
    </row>
    <row r="100" spans="1:11" x14ac:dyDescent="0.35">
      <c r="A100" s="7">
        <v>43972</v>
      </c>
      <c r="B100" s="3">
        <v>98</v>
      </c>
      <c r="C100" s="4">
        <v>122.34</v>
      </c>
      <c r="D100" s="8">
        <v>436.25</v>
      </c>
      <c r="E100" s="2"/>
      <c r="F100" s="2"/>
      <c r="H100" s="34">
        <f t="shared" ref="H100:I100" si="91">0.3*C99+0.25*C98+0.2*C97+0.15*C96+0.1*C95</f>
        <v>122.367</v>
      </c>
      <c r="I100" s="41">
        <f t="shared" si="91"/>
        <v>449.90050000000002</v>
      </c>
      <c r="J100" s="32"/>
      <c r="K100" s="33"/>
    </row>
    <row r="101" spans="1:11" x14ac:dyDescent="0.35">
      <c r="A101" s="7">
        <v>43973</v>
      </c>
      <c r="B101" s="3">
        <v>99</v>
      </c>
      <c r="C101" s="4">
        <v>121.84</v>
      </c>
      <c r="D101" s="8">
        <v>429.32</v>
      </c>
      <c r="E101" s="2"/>
      <c r="F101" s="2"/>
      <c r="H101" s="34">
        <f t="shared" ref="H101:H102" si="92">0.3*C100+0.25*C99+0.2*C98+0.15*C97+0.1*C96</f>
        <v>122.66649999999998</v>
      </c>
      <c r="I101" s="41">
        <f t="shared" ref="I101:I102" si="93">0.3*D100+0.25*D99+0.2*D98+0.15*D97+0.1*D96</f>
        <v>446.30650000000003</v>
      </c>
      <c r="J101" s="32"/>
      <c r="K101" s="33"/>
    </row>
    <row r="102" spans="1:11" x14ac:dyDescent="0.35">
      <c r="A102" s="7">
        <v>43977</v>
      </c>
      <c r="B102" s="3">
        <v>100</v>
      </c>
      <c r="C102" s="4">
        <v>121.09</v>
      </c>
      <c r="D102" s="8">
        <v>414.77</v>
      </c>
      <c r="E102" s="2"/>
      <c r="F102" s="2"/>
      <c r="H102" s="34">
        <f t="shared" si="92"/>
        <v>122.61850000000001</v>
      </c>
      <c r="I102" s="41">
        <f t="shared" si="93"/>
        <v>440.30649999999997</v>
      </c>
      <c r="J102" s="32"/>
      <c r="K102" s="33"/>
    </row>
    <row r="103" spans="1:11" x14ac:dyDescent="0.35">
      <c r="A103" s="7">
        <v>43978</v>
      </c>
      <c r="B103" s="3">
        <v>101</v>
      </c>
      <c r="C103" s="4">
        <v>120.52</v>
      </c>
      <c r="D103" s="8">
        <v>419.89</v>
      </c>
      <c r="E103" s="2"/>
      <c r="F103" s="2"/>
      <c r="H103" s="34" cm="1">
        <f t="array" ref="H103:H264">TREND(C103:C254,B103:B254,B103:B264)</f>
        <v>140.1832688338493</v>
      </c>
      <c r="I103" s="41" cm="1">
        <f t="array" ref="I103:I264">TREND(D103:D254,B103:B254,B103:B264)</f>
        <v>460.38433436532495</v>
      </c>
      <c r="J103" s="32"/>
      <c r="K103" s="33"/>
    </row>
    <row r="104" spans="1:11" x14ac:dyDescent="0.35">
      <c r="A104" s="7">
        <v>43979</v>
      </c>
      <c r="B104" s="3">
        <v>102</v>
      </c>
      <c r="C104" s="4">
        <v>120.06</v>
      </c>
      <c r="D104" s="8">
        <v>413.44</v>
      </c>
      <c r="E104" s="2"/>
      <c r="F104" s="2"/>
      <c r="H104" s="34">
        <v>140.36360720412245</v>
      </c>
      <c r="I104" s="41">
        <v>460.79306573308986</v>
      </c>
      <c r="J104" s="32"/>
      <c r="K104" s="33"/>
    </row>
    <row r="105" spans="1:11" x14ac:dyDescent="0.35">
      <c r="A105" s="7">
        <v>43980</v>
      </c>
      <c r="B105" s="3">
        <v>103</v>
      </c>
      <c r="C105" s="4">
        <v>122.12</v>
      </c>
      <c r="D105" s="8">
        <v>419.73</v>
      </c>
      <c r="E105" s="2"/>
      <c r="F105" s="2"/>
      <c r="H105" s="34">
        <v>140.54394557439562</v>
      </c>
      <c r="I105" s="41">
        <v>461.20179710085483</v>
      </c>
      <c r="J105" s="32"/>
      <c r="K105" s="33"/>
    </row>
    <row r="106" spans="1:11" x14ac:dyDescent="0.35">
      <c r="A106" s="7">
        <v>43983</v>
      </c>
      <c r="B106" s="3">
        <v>104</v>
      </c>
      <c r="C106" s="4">
        <v>123.55</v>
      </c>
      <c r="D106" s="8">
        <v>425.92</v>
      </c>
      <c r="E106" s="2"/>
      <c r="F106" s="2"/>
      <c r="H106" s="34">
        <v>140.7242839446688</v>
      </c>
      <c r="I106" s="41">
        <v>461.6105284686198</v>
      </c>
      <c r="J106" s="32"/>
      <c r="K106" s="33"/>
    </row>
    <row r="107" spans="1:11" x14ac:dyDescent="0.35">
      <c r="A107" s="7">
        <v>43984</v>
      </c>
      <c r="B107" s="3">
        <v>105</v>
      </c>
      <c r="C107" s="4">
        <v>123.62</v>
      </c>
      <c r="D107" s="8">
        <v>427.31</v>
      </c>
      <c r="E107" s="2"/>
      <c r="F107" s="2"/>
      <c r="H107" s="34">
        <v>140.90462231494197</v>
      </c>
      <c r="I107" s="41">
        <v>462.01925983638472</v>
      </c>
      <c r="J107" s="32"/>
      <c r="K107" s="33"/>
    </row>
    <row r="108" spans="1:11" x14ac:dyDescent="0.35">
      <c r="A108" s="7">
        <v>43985</v>
      </c>
      <c r="B108" s="3">
        <v>106</v>
      </c>
      <c r="C108" s="4">
        <v>123.92</v>
      </c>
      <c r="D108" s="8">
        <v>421.97</v>
      </c>
      <c r="E108" s="2"/>
      <c r="F108" s="2"/>
      <c r="H108" s="34">
        <v>141.08496068521515</v>
      </c>
      <c r="I108" s="41">
        <v>462.42799120414969</v>
      </c>
      <c r="J108" s="32"/>
      <c r="K108" s="33"/>
    </row>
    <row r="109" spans="1:11" x14ac:dyDescent="0.35">
      <c r="A109" s="7">
        <v>43986</v>
      </c>
      <c r="B109" s="3">
        <v>107</v>
      </c>
      <c r="C109" s="4">
        <v>123.03</v>
      </c>
      <c r="D109" s="8">
        <v>414.33</v>
      </c>
      <c r="E109" s="2"/>
      <c r="F109" s="2"/>
      <c r="H109" s="34">
        <v>141.2652990554883</v>
      </c>
      <c r="I109" s="41">
        <v>462.83672257191466</v>
      </c>
      <c r="J109" s="32"/>
      <c r="K109" s="33"/>
    </row>
    <row r="110" spans="1:11" x14ac:dyDescent="0.35">
      <c r="A110" s="7">
        <v>43987</v>
      </c>
      <c r="B110" s="3">
        <v>108</v>
      </c>
      <c r="C110" s="4">
        <v>124.15</v>
      </c>
      <c r="D110" s="8">
        <v>419.6</v>
      </c>
      <c r="E110" s="2"/>
      <c r="F110" s="2"/>
      <c r="H110" s="34">
        <v>141.44563742576148</v>
      </c>
      <c r="I110" s="41">
        <v>463.24545393967958</v>
      </c>
      <c r="J110" s="32"/>
      <c r="K110" s="33"/>
    </row>
    <row r="111" spans="1:11" x14ac:dyDescent="0.35">
      <c r="A111" s="7">
        <v>43990</v>
      </c>
      <c r="B111" s="3">
        <v>109</v>
      </c>
      <c r="C111" s="4">
        <v>126.2</v>
      </c>
      <c r="D111" s="8">
        <v>419.49</v>
      </c>
      <c r="E111" s="2"/>
      <c r="F111" s="2"/>
      <c r="H111" s="34">
        <v>141.62597579603465</v>
      </c>
      <c r="I111" s="41">
        <v>463.65418530744455</v>
      </c>
      <c r="J111" s="32"/>
      <c r="K111" s="33"/>
    </row>
    <row r="112" spans="1:11" x14ac:dyDescent="0.35">
      <c r="A112" s="7">
        <v>43991</v>
      </c>
      <c r="B112" s="3">
        <v>110</v>
      </c>
      <c r="C112" s="4">
        <v>130.04</v>
      </c>
      <c r="D112" s="8">
        <v>434.05</v>
      </c>
      <c r="E112" s="2"/>
      <c r="F112" s="2"/>
      <c r="H112" s="34">
        <v>141.80631416630783</v>
      </c>
      <c r="I112" s="41">
        <v>464.06291667520952</v>
      </c>
      <c r="J112" s="32"/>
      <c r="K112" s="33"/>
    </row>
    <row r="113" spans="1:11" x14ac:dyDescent="0.35">
      <c r="A113" s="7">
        <v>43992</v>
      </c>
      <c r="B113" s="3">
        <v>111</v>
      </c>
      <c r="C113" s="4">
        <v>132.37</v>
      </c>
      <c r="D113" s="8">
        <v>434.48</v>
      </c>
      <c r="E113" s="2"/>
      <c r="F113" s="2"/>
      <c r="H113" s="34">
        <v>141.986652536581</v>
      </c>
      <c r="I113" s="41">
        <v>464.47164804297444</v>
      </c>
      <c r="J113" s="32"/>
      <c r="K113" s="33"/>
    </row>
    <row r="114" spans="1:11" x14ac:dyDescent="0.35">
      <c r="A114" s="7">
        <v>43993</v>
      </c>
      <c r="B114" s="3">
        <v>112</v>
      </c>
      <c r="C114" s="4">
        <v>127.9</v>
      </c>
      <c r="D114" s="8">
        <v>425.56</v>
      </c>
      <c r="E114" s="2"/>
      <c r="F114" s="2"/>
      <c r="H114" s="34">
        <v>142.16699090685415</v>
      </c>
      <c r="I114" s="41">
        <v>464.88037941073941</v>
      </c>
      <c r="J114" s="32"/>
      <c r="K114" s="33"/>
    </row>
    <row r="115" spans="1:11" x14ac:dyDescent="0.35">
      <c r="A115" s="7">
        <v>43994</v>
      </c>
      <c r="B115" s="3">
        <v>113</v>
      </c>
      <c r="C115" s="4">
        <v>127.25</v>
      </c>
      <c r="D115" s="8">
        <v>418.07</v>
      </c>
      <c r="E115" s="2"/>
      <c r="F115" s="2"/>
      <c r="H115" s="34">
        <v>142.34732927712733</v>
      </c>
      <c r="I115" s="41">
        <v>465.28911077850438</v>
      </c>
      <c r="J115" s="32"/>
      <c r="K115" s="33"/>
    </row>
    <row r="116" spans="1:11" x14ac:dyDescent="0.35">
      <c r="A116" s="7">
        <v>43997</v>
      </c>
      <c r="B116" s="3">
        <v>114</v>
      </c>
      <c r="C116" s="4">
        <v>128.63</v>
      </c>
      <c r="D116" s="8">
        <v>425.5</v>
      </c>
      <c r="E116" s="2"/>
      <c r="F116" s="2"/>
      <c r="H116" s="34">
        <v>142.52766764740051</v>
      </c>
      <c r="I116" s="41">
        <v>465.69784214626929</v>
      </c>
      <c r="J116" s="32"/>
      <c r="K116" s="33"/>
    </row>
    <row r="117" spans="1:11" x14ac:dyDescent="0.35">
      <c r="A117" s="7">
        <v>43998</v>
      </c>
      <c r="B117" s="3">
        <v>115</v>
      </c>
      <c r="C117" s="4">
        <v>130.76</v>
      </c>
      <c r="D117" s="8">
        <v>436.13</v>
      </c>
      <c r="E117" s="2"/>
      <c r="F117" s="2"/>
      <c r="H117" s="34">
        <v>142.70800601767368</v>
      </c>
      <c r="I117" s="41">
        <v>466.10657351403427</v>
      </c>
      <c r="J117" s="32"/>
      <c r="K117" s="33"/>
    </row>
    <row r="118" spans="1:11" x14ac:dyDescent="0.35">
      <c r="A118" s="7">
        <v>43999</v>
      </c>
      <c r="B118" s="3">
        <v>116</v>
      </c>
      <c r="C118" s="4">
        <v>132.05000000000001</v>
      </c>
      <c r="D118" s="8">
        <v>447.77</v>
      </c>
      <c r="E118" s="2"/>
      <c r="F118" s="2"/>
      <c r="H118" s="34">
        <v>142.88834438794686</v>
      </c>
      <c r="I118" s="41">
        <v>466.51530488179924</v>
      </c>
      <c r="J118" s="32"/>
      <c r="K118" s="33"/>
    </row>
    <row r="119" spans="1:11" x14ac:dyDescent="0.35">
      <c r="A119" s="7">
        <v>44000</v>
      </c>
      <c r="B119" s="3">
        <v>117</v>
      </c>
      <c r="C119" s="4">
        <v>132.69999999999999</v>
      </c>
      <c r="D119" s="8">
        <v>449.87</v>
      </c>
      <c r="E119" s="2"/>
      <c r="F119" s="2"/>
      <c r="H119" s="34">
        <v>143.06868275822001</v>
      </c>
      <c r="I119" s="41">
        <v>466.92403624956415</v>
      </c>
      <c r="J119" s="32"/>
      <c r="K119" s="33"/>
    </row>
    <row r="120" spans="1:11" x14ac:dyDescent="0.35">
      <c r="A120" s="7">
        <v>44001</v>
      </c>
      <c r="B120" s="3">
        <v>118</v>
      </c>
      <c r="C120" s="4">
        <v>133.75</v>
      </c>
      <c r="D120" s="8">
        <v>453.72</v>
      </c>
      <c r="E120" s="2"/>
      <c r="F120" s="2"/>
      <c r="H120" s="34">
        <v>143.24902112849318</v>
      </c>
      <c r="I120" s="41">
        <v>467.33276761732913</v>
      </c>
      <c r="J120" s="32"/>
      <c r="K120" s="33"/>
    </row>
    <row r="121" spans="1:11" x14ac:dyDescent="0.35">
      <c r="A121" s="7">
        <v>44004</v>
      </c>
      <c r="B121" s="3">
        <v>119</v>
      </c>
      <c r="C121" s="4">
        <v>135.69</v>
      </c>
      <c r="D121" s="8">
        <v>468.04</v>
      </c>
      <c r="E121" s="2"/>
      <c r="F121" s="2"/>
      <c r="H121" s="34">
        <v>143.42935949876636</v>
      </c>
      <c r="I121" s="41">
        <v>467.74149898509404</v>
      </c>
      <c r="J121" s="32"/>
      <c r="K121" s="33"/>
    </row>
    <row r="122" spans="1:11" x14ac:dyDescent="0.35">
      <c r="A122" s="7">
        <v>44005</v>
      </c>
      <c r="B122" s="3">
        <v>120</v>
      </c>
      <c r="C122" s="4">
        <v>138.22</v>
      </c>
      <c r="D122" s="8">
        <v>466.26</v>
      </c>
      <c r="E122" s="2"/>
      <c r="F122" s="2"/>
      <c r="H122" s="34">
        <v>143.60969786903954</v>
      </c>
      <c r="I122" s="41">
        <v>468.15023035285901</v>
      </c>
      <c r="J122" s="32"/>
      <c r="K122" s="33"/>
    </row>
    <row r="123" spans="1:11" x14ac:dyDescent="0.35">
      <c r="A123" s="7">
        <v>44006</v>
      </c>
      <c r="B123" s="3">
        <v>121</v>
      </c>
      <c r="C123" s="4">
        <v>136.72</v>
      </c>
      <c r="D123" s="8">
        <v>457.85</v>
      </c>
      <c r="E123" s="2"/>
      <c r="F123" s="2"/>
      <c r="H123" s="34">
        <v>143.79003623931268</v>
      </c>
      <c r="I123" s="41">
        <v>468.55896172062398</v>
      </c>
      <c r="J123" s="32"/>
      <c r="K123" s="33"/>
    </row>
    <row r="124" spans="1:11" x14ac:dyDescent="0.35">
      <c r="A124" s="7">
        <v>44007</v>
      </c>
      <c r="B124" s="3">
        <v>122</v>
      </c>
      <c r="C124" s="4">
        <v>137.72999999999999</v>
      </c>
      <c r="D124" s="8">
        <v>465.91</v>
      </c>
      <c r="E124" s="2"/>
      <c r="F124" s="2"/>
      <c r="H124" s="34">
        <v>143.97037460958586</v>
      </c>
      <c r="I124" s="41">
        <v>468.96769308838896</v>
      </c>
      <c r="J124" s="32"/>
      <c r="K124" s="33"/>
    </row>
    <row r="125" spans="1:11" x14ac:dyDescent="0.35">
      <c r="A125" s="7">
        <v>44008</v>
      </c>
      <c r="B125" s="3">
        <v>123</v>
      </c>
      <c r="C125" s="4">
        <v>134.63999999999999</v>
      </c>
      <c r="D125" s="8">
        <v>443.4</v>
      </c>
      <c r="E125" s="2"/>
      <c r="F125" s="2"/>
      <c r="H125" s="34">
        <v>144.15071297985904</v>
      </c>
      <c r="I125" s="41">
        <v>469.37642445615387</v>
      </c>
      <c r="J125" s="32"/>
      <c r="K125" s="33"/>
    </row>
    <row r="126" spans="1:11" x14ac:dyDescent="0.35">
      <c r="A126" s="7">
        <v>44011</v>
      </c>
      <c r="B126" s="3">
        <v>124</v>
      </c>
      <c r="C126" s="4">
        <v>134.02000000000001</v>
      </c>
      <c r="D126" s="8">
        <v>447.24</v>
      </c>
      <c r="E126" s="2"/>
      <c r="F126" s="2"/>
      <c r="H126" s="34">
        <v>144.33105135013221</v>
      </c>
      <c r="I126" s="41">
        <v>469.78515582391884</v>
      </c>
      <c r="J126" s="32"/>
      <c r="K126" s="33"/>
    </row>
    <row r="127" spans="1:11" x14ac:dyDescent="0.35">
      <c r="A127" s="7">
        <v>44012</v>
      </c>
      <c r="B127" s="3">
        <v>125</v>
      </c>
      <c r="C127" s="4">
        <v>137.94</v>
      </c>
      <c r="D127" s="8">
        <v>455.04</v>
      </c>
      <c r="E127" s="2"/>
      <c r="F127" s="2"/>
      <c r="H127" s="34">
        <v>144.51138972040536</v>
      </c>
      <c r="I127" s="41">
        <v>470.19388719168376</v>
      </c>
      <c r="J127" s="32"/>
      <c r="K127" s="33"/>
    </row>
    <row r="128" spans="1:11" x14ac:dyDescent="0.35">
      <c r="A128" s="7">
        <v>44013</v>
      </c>
      <c r="B128" s="3">
        <v>126</v>
      </c>
      <c r="C128" s="4">
        <v>143.93</v>
      </c>
      <c r="D128" s="8">
        <v>485.64</v>
      </c>
      <c r="E128" s="2"/>
      <c r="F128" s="2"/>
      <c r="H128" s="34">
        <v>144.69172809067854</v>
      </c>
      <c r="I128" s="41">
        <v>470.60261855944873</v>
      </c>
      <c r="J128" s="32"/>
      <c r="K128" s="33"/>
    </row>
    <row r="129" spans="1:11" x14ac:dyDescent="0.35">
      <c r="A129" s="7">
        <v>44014</v>
      </c>
      <c r="B129" s="3">
        <v>127</v>
      </c>
      <c r="C129" s="4">
        <v>144.51</v>
      </c>
      <c r="D129" s="8">
        <v>476.89</v>
      </c>
      <c r="E129" s="2"/>
      <c r="F129" s="2"/>
      <c r="H129" s="34">
        <v>144.87206646095171</v>
      </c>
      <c r="I129" s="41">
        <v>471.0113499272137</v>
      </c>
      <c r="J129" s="32"/>
      <c r="K129" s="33"/>
    </row>
    <row r="130" spans="1:11" x14ac:dyDescent="0.35">
      <c r="A130" s="7">
        <v>44018</v>
      </c>
      <c r="B130" s="3">
        <v>128</v>
      </c>
      <c r="C130" s="4">
        <v>152.85</v>
      </c>
      <c r="D130" s="8">
        <v>493.81</v>
      </c>
      <c r="E130" s="2"/>
      <c r="F130" s="2"/>
      <c r="H130" s="34">
        <v>145.05240483122489</v>
      </c>
      <c r="I130" s="41">
        <v>471.42008129497862</v>
      </c>
      <c r="J130" s="32"/>
      <c r="K130" s="33"/>
    </row>
    <row r="131" spans="1:11" x14ac:dyDescent="0.35">
      <c r="A131" s="7">
        <v>44019</v>
      </c>
      <c r="B131" s="3">
        <v>129</v>
      </c>
      <c r="C131" s="4">
        <v>150.01</v>
      </c>
      <c r="D131" s="8">
        <v>493.16</v>
      </c>
      <c r="E131" s="2"/>
      <c r="F131" s="2"/>
      <c r="H131" s="34">
        <v>145.23274320149807</v>
      </c>
      <c r="I131" s="41">
        <v>471.82881266274359</v>
      </c>
      <c r="J131" s="32"/>
      <c r="K131" s="33"/>
    </row>
    <row r="132" spans="1:11" x14ac:dyDescent="0.35">
      <c r="A132" s="7">
        <v>44020</v>
      </c>
      <c r="B132" s="3">
        <v>130</v>
      </c>
      <c r="C132" s="4">
        <v>154.06</v>
      </c>
      <c r="D132" s="8">
        <v>502.78</v>
      </c>
      <c r="E132" s="2"/>
      <c r="F132" s="2"/>
      <c r="H132" s="34">
        <v>145.41308157177122</v>
      </c>
      <c r="I132" s="41">
        <v>472.23754403050856</v>
      </c>
      <c r="J132" s="32"/>
      <c r="K132" s="33"/>
    </row>
    <row r="133" spans="1:11" x14ac:dyDescent="0.35">
      <c r="A133" s="7">
        <v>44021</v>
      </c>
      <c r="B133" s="3">
        <v>131</v>
      </c>
      <c r="C133" s="4">
        <v>159.13</v>
      </c>
      <c r="D133" s="8">
        <v>507.76</v>
      </c>
      <c r="E133" s="2"/>
      <c r="F133" s="2"/>
      <c r="H133" s="34">
        <v>145.59341994204439</v>
      </c>
      <c r="I133" s="41">
        <v>472.64627539827347</v>
      </c>
      <c r="J133" s="32"/>
      <c r="K133" s="33"/>
    </row>
    <row r="134" spans="1:11" x14ac:dyDescent="0.35">
      <c r="A134" s="7">
        <v>44022</v>
      </c>
      <c r="B134" s="3">
        <v>132</v>
      </c>
      <c r="C134" s="4">
        <v>160</v>
      </c>
      <c r="D134" s="8">
        <v>548.73</v>
      </c>
      <c r="E134" s="2"/>
      <c r="F134" s="2"/>
      <c r="H134" s="34">
        <v>145.77375831231757</v>
      </c>
      <c r="I134" s="41">
        <v>473.05500676603845</v>
      </c>
      <c r="J134" s="32"/>
      <c r="K134" s="33"/>
    </row>
    <row r="135" spans="1:11" x14ac:dyDescent="0.35">
      <c r="A135" s="7">
        <v>44025</v>
      </c>
      <c r="B135" s="3">
        <v>133</v>
      </c>
      <c r="C135" s="4">
        <v>155.19999999999999</v>
      </c>
      <c r="D135" s="8">
        <v>525.5</v>
      </c>
      <c r="E135" s="2"/>
      <c r="F135" s="2"/>
      <c r="H135" s="34">
        <v>145.95409668259074</v>
      </c>
      <c r="I135" s="41">
        <v>473.46373813380342</v>
      </c>
      <c r="J135" s="32"/>
      <c r="K135" s="33"/>
    </row>
    <row r="136" spans="1:11" x14ac:dyDescent="0.35">
      <c r="A136" s="7">
        <v>44026</v>
      </c>
      <c r="B136" s="3">
        <v>134</v>
      </c>
      <c r="C136" s="4">
        <v>154.19999999999999</v>
      </c>
      <c r="D136" s="8">
        <v>524.88</v>
      </c>
      <c r="E136" s="2"/>
      <c r="F136" s="2"/>
      <c r="H136" s="34">
        <v>146.13443505286392</v>
      </c>
      <c r="I136" s="41">
        <v>473.87246950156833</v>
      </c>
      <c r="J136" s="32"/>
      <c r="K136" s="33"/>
    </row>
    <row r="137" spans="1:11" x14ac:dyDescent="0.35">
      <c r="A137" s="7">
        <v>44027</v>
      </c>
      <c r="B137" s="3">
        <v>135</v>
      </c>
      <c r="C137" s="4">
        <v>150.44</v>
      </c>
      <c r="D137" s="8">
        <v>523.26</v>
      </c>
      <c r="E137" s="2"/>
      <c r="F137" s="2"/>
      <c r="H137" s="34">
        <v>146.31477342313707</v>
      </c>
      <c r="I137" s="41">
        <v>474.2812008693333</v>
      </c>
      <c r="J137" s="32"/>
      <c r="K137" s="33"/>
    </row>
    <row r="138" spans="1:11" x14ac:dyDescent="0.35">
      <c r="A138" s="7">
        <v>44028</v>
      </c>
      <c r="B138" s="3">
        <v>136</v>
      </c>
      <c r="C138" s="4">
        <v>149.99</v>
      </c>
      <c r="D138" s="8">
        <v>527.39</v>
      </c>
      <c r="E138" s="2"/>
      <c r="F138" s="2"/>
      <c r="H138" s="34">
        <v>146.49511179341025</v>
      </c>
      <c r="I138" s="41">
        <v>474.68993223709828</v>
      </c>
      <c r="J138" s="32"/>
      <c r="K138" s="33"/>
    </row>
    <row r="139" spans="1:11" x14ac:dyDescent="0.35">
      <c r="A139" s="7">
        <v>44029</v>
      </c>
      <c r="B139" s="3">
        <v>137</v>
      </c>
      <c r="C139" s="4">
        <v>148.1</v>
      </c>
      <c r="D139" s="8">
        <v>492.99</v>
      </c>
      <c r="E139" s="2"/>
      <c r="F139" s="2"/>
      <c r="H139" s="34">
        <v>146.67545016368342</v>
      </c>
      <c r="I139" s="41">
        <v>475.09866360486319</v>
      </c>
      <c r="J139" s="32"/>
      <c r="K139" s="33"/>
    </row>
    <row r="140" spans="1:11" x14ac:dyDescent="0.35">
      <c r="A140" s="7">
        <v>44032</v>
      </c>
      <c r="B140" s="3">
        <v>138</v>
      </c>
      <c r="C140" s="4">
        <v>159.84</v>
      </c>
      <c r="D140" s="8">
        <v>502.41</v>
      </c>
      <c r="E140" s="2"/>
      <c r="F140" s="2"/>
      <c r="H140" s="34">
        <v>146.8557885339566</v>
      </c>
      <c r="I140" s="41">
        <v>475.50739497262816</v>
      </c>
      <c r="J140" s="32"/>
      <c r="K140" s="33"/>
    </row>
    <row r="141" spans="1:11" x14ac:dyDescent="0.35">
      <c r="A141" s="7">
        <v>44033</v>
      </c>
      <c r="B141" s="3">
        <v>139</v>
      </c>
      <c r="C141" s="4">
        <v>156.91</v>
      </c>
      <c r="D141" s="8">
        <v>490.1</v>
      </c>
      <c r="E141" s="2"/>
      <c r="F141" s="2"/>
      <c r="H141" s="34">
        <v>147.03612690422977</v>
      </c>
      <c r="I141" s="41">
        <v>475.91612634039313</v>
      </c>
      <c r="J141" s="32"/>
      <c r="K141" s="33"/>
    </row>
    <row r="142" spans="1:11" x14ac:dyDescent="0.35">
      <c r="A142" s="7">
        <v>44034</v>
      </c>
      <c r="B142" s="3">
        <v>140</v>
      </c>
      <c r="C142" s="4">
        <v>155</v>
      </c>
      <c r="D142" s="8">
        <v>489.82</v>
      </c>
      <c r="E142" s="2"/>
      <c r="F142" s="2"/>
      <c r="H142" s="34">
        <v>147.21646527450292</v>
      </c>
      <c r="I142" s="41">
        <v>476.32485770815805</v>
      </c>
      <c r="J142" s="32"/>
      <c r="K142" s="33"/>
    </row>
    <row r="143" spans="1:11" x14ac:dyDescent="0.35">
      <c r="A143" s="7">
        <v>44035</v>
      </c>
      <c r="B143" s="3">
        <v>141</v>
      </c>
      <c r="C143" s="4">
        <v>149.33000000000001</v>
      </c>
      <c r="D143" s="8">
        <v>477.58</v>
      </c>
      <c r="E143" s="2"/>
      <c r="F143" s="2"/>
      <c r="H143" s="34">
        <v>147.3968036447761</v>
      </c>
      <c r="I143" s="41">
        <v>476.73358907592302</v>
      </c>
      <c r="J143" s="32"/>
      <c r="K143" s="33"/>
    </row>
    <row r="144" spans="1:11" x14ac:dyDescent="0.35">
      <c r="A144" s="7">
        <v>44036</v>
      </c>
      <c r="B144" s="3">
        <v>142</v>
      </c>
      <c r="C144" s="4">
        <v>150.44999999999999</v>
      </c>
      <c r="D144" s="8">
        <v>480.45</v>
      </c>
      <c r="E144" s="2"/>
      <c r="F144" s="2"/>
      <c r="H144" s="34">
        <v>147.57714201504928</v>
      </c>
      <c r="I144" s="41">
        <v>477.14232044368794</v>
      </c>
      <c r="J144" s="32"/>
      <c r="K144" s="33"/>
    </row>
    <row r="145" spans="1:11" x14ac:dyDescent="0.35">
      <c r="A145" s="7">
        <v>44039</v>
      </c>
      <c r="B145" s="3">
        <v>143</v>
      </c>
      <c r="C145" s="4">
        <v>152.76</v>
      </c>
      <c r="D145" s="8">
        <v>495.65</v>
      </c>
      <c r="E145" s="2"/>
      <c r="F145" s="2"/>
      <c r="H145" s="34">
        <v>147.75748038532245</v>
      </c>
      <c r="I145" s="41">
        <v>477.55105181145291</v>
      </c>
      <c r="J145" s="32"/>
      <c r="K145" s="33"/>
    </row>
    <row r="146" spans="1:11" x14ac:dyDescent="0.35">
      <c r="A146" s="7">
        <v>44040</v>
      </c>
      <c r="B146" s="3">
        <v>144</v>
      </c>
      <c r="C146" s="4">
        <v>150.02000000000001</v>
      </c>
      <c r="D146" s="8">
        <v>488.51</v>
      </c>
      <c r="E146" s="2"/>
      <c r="F146" s="2"/>
      <c r="H146" s="34">
        <v>147.9378187555956</v>
      </c>
      <c r="I146" s="41">
        <v>477.95978317921788</v>
      </c>
      <c r="J146" s="32"/>
      <c r="K146" s="33"/>
    </row>
    <row r="147" spans="1:11" x14ac:dyDescent="0.35">
      <c r="A147" s="7">
        <v>44041</v>
      </c>
      <c r="B147" s="3">
        <v>145</v>
      </c>
      <c r="C147" s="4">
        <v>151.68</v>
      </c>
      <c r="D147" s="8">
        <v>484.48</v>
      </c>
      <c r="E147" s="2"/>
      <c r="F147" s="2"/>
      <c r="H147" s="34">
        <v>148.11815712586878</v>
      </c>
      <c r="I147" s="41">
        <v>478.36851454698285</v>
      </c>
      <c r="J147" s="32"/>
      <c r="K147" s="33"/>
    </row>
    <row r="148" spans="1:11" x14ac:dyDescent="0.35">
      <c r="A148" s="7">
        <v>44042</v>
      </c>
      <c r="B148" s="3">
        <v>146</v>
      </c>
      <c r="C148" s="4">
        <v>152.59</v>
      </c>
      <c r="D148" s="8">
        <v>485.8</v>
      </c>
      <c r="E148" s="2"/>
      <c r="F148" s="2"/>
      <c r="H148" s="34">
        <v>148.29849549614195</v>
      </c>
      <c r="I148" s="41">
        <v>478.77724591474777</v>
      </c>
      <c r="J148" s="32"/>
      <c r="K148" s="33"/>
    </row>
    <row r="149" spans="1:11" x14ac:dyDescent="0.35">
      <c r="A149" s="7">
        <v>44043</v>
      </c>
      <c r="B149" s="3">
        <v>147</v>
      </c>
      <c r="C149" s="4">
        <v>158.22999999999999</v>
      </c>
      <c r="D149" s="8">
        <v>488.88</v>
      </c>
      <c r="E149" s="2"/>
      <c r="F149" s="2"/>
      <c r="H149" s="34">
        <v>148.47883386641513</v>
      </c>
      <c r="I149" s="41">
        <v>479.18597728251274</v>
      </c>
      <c r="J149" s="32"/>
      <c r="K149" s="33"/>
    </row>
    <row r="150" spans="1:11" x14ac:dyDescent="0.35">
      <c r="A150" s="7">
        <v>44046</v>
      </c>
      <c r="B150" s="3">
        <v>148</v>
      </c>
      <c r="C150" s="4">
        <v>155.59</v>
      </c>
      <c r="D150" s="8">
        <v>498.62</v>
      </c>
      <c r="E150" s="2"/>
      <c r="F150" s="2"/>
      <c r="H150" s="34">
        <v>148.65917223668828</v>
      </c>
      <c r="I150" s="41">
        <v>479.59470865027765</v>
      </c>
      <c r="J150" s="32"/>
      <c r="K150" s="33"/>
    </row>
    <row r="151" spans="1:11" x14ac:dyDescent="0.35">
      <c r="A151" s="7">
        <v>44047</v>
      </c>
      <c r="B151" s="3">
        <v>149</v>
      </c>
      <c r="C151" s="4">
        <v>156.94</v>
      </c>
      <c r="D151" s="8">
        <v>509.64</v>
      </c>
      <c r="E151" s="2"/>
      <c r="F151" s="2"/>
      <c r="H151" s="34">
        <v>148.83951060696145</v>
      </c>
      <c r="I151" s="41">
        <v>480.00344001804262</v>
      </c>
      <c r="J151" s="32"/>
      <c r="K151" s="33"/>
    </row>
    <row r="152" spans="1:11" x14ac:dyDescent="0.35">
      <c r="A152" s="7">
        <v>44048</v>
      </c>
      <c r="B152" s="3">
        <v>150</v>
      </c>
      <c r="C152" s="4">
        <v>160.25</v>
      </c>
      <c r="D152" s="8">
        <v>502.11</v>
      </c>
      <c r="E152" s="2"/>
      <c r="F152" s="2"/>
      <c r="H152" s="34">
        <v>149.01984897723463</v>
      </c>
      <c r="I152" s="41">
        <v>480.4121713858076</v>
      </c>
      <c r="J152" s="32"/>
      <c r="K152" s="33"/>
    </row>
    <row r="153" spans="1:11" x14ac:dyDescent="0.35">
      <c r="A153" s="7">
        <v>44049</v>
      </c>
      <c r="B153" s="3">
        <v>151</v>
      </c>
      <c r="C153" s="4">
        <v>161.25</v>
      </c>
      <c r="D153" s="8">
        <v>509.08</v>
      </c>
      <c r="E153" s="2"/>
      <c r="F153" s="2"/>
      <c r="H153" s="34">
        <v>149.20018734750781</v>
      </c>
      <c r="I153" s="41">
        <v>480.82090275357251</v>
      </c>
      <c r="J153" s="32"/>
      <c r="K153" s="33"/>
    </row>
    <row r="154" spans="1:11" x14ac:dyDescent="0.35">
      <c r="A154" s="7">
        <v>44050</v>
      </c>
      <c r="B154" s="3">
        <v>152</v>
      </c>
      <c r="C154" s="4">
        <v>158.37</v>
      </c>
      <c r="D154" s="8">
        <v>494.73</v>
      </c>
      <c r="E154" s="2"/>
      <c r="F154" s="2"/>
      <c r="H154" s="34">
        <v>149.38052571778098</v>
      </c>
      <c r="I154" s="41">
        <v>481.22963412133748</v>
      </c>
      <c r="J154" s="32"/>
      <c r="K154" s="33"/>
    </row>
    <row r="155" spans="1:11" x14ac:dyDescent="0.35">
      <c r="A155" s="7">
        <v>44053</v>
      </c>
      <c r="B155" s="3">
        <v>153</v>
      </c>
      <c r="C155" s="4">
        <v>157.41</v>
      </c>
      <c r="D155" s="8">
        <v>483.38</v>
      </c>
      <c r="E155" s="2"/>
      <c r="F155" s="2"/>
      <c r="H155" s="34">
        <v>149.56086408805413</v>
      </c>
      <c r="I155" s="41">
        <v>481.63836548910245</v>
      </c>
      <c r="J155" s="32"/>
      <c r="K155" s="33"/>
    </row>
    <row r="156" spans="1:11" x14ac:dyDescent="0.35">
      <c r="A156" s="7">
        <v>44054</v>
      </c>
      <c r="B156" s="3">
        <v>154</v>
      </c>
      <c r="C156" s="4">
        <v>154.03</v>
      </c>
      <c r="D156" s="8">
        <v>466.93</v>
      </c>
      <c r="E156" s="2"/>
      <c r="F156" s="2"/>
      <c r="H156" s="34">
        <v>149.74120245832731</v>
      </c>
      <c r="I156" s="41">
        <v>482.04709685686737</v>
      </c>
      <c r="J156" s="32"/>
      <c r="K156" s="33"/>
    </row>
    <row r="157" spans="1:11" x14ac:dyDescent="0.35">
      <c r="A157" s="7">
        <v>44055</v>
      </c>
      <c r="B157" s="3">
        <v>155</v>
      </c>
      <c r="C157" s="4">
        <v>158.11000000000001</v>
      </c>
      <c r="D157" s="8">
        <v>475.47</v>
      </c>
      <c r="E157" s="2"/>
      <c r="F157" s="2"/>
      <c r="H157" s="34">
        <v>149.92154082860048</v>
      </c>
      <c r="I157" s="41">
        <v>482.45582822463234</v>
      </c>
      <c r="J157" s="32"/>
      <c r="K157" s="33"/>
    </row>
    <row r="158" spans="1:11" x14ac:dyDescent="0.35">
      <c r="A158" s="7">
        <v>44056</v>
      </c>
      <c r="B158" s="3">
        <v>156</v>
      </c>
      <c r="C158" s="4">
        <v>158.05000000000001</v>
      </c>
      <c r="D158" s="8">
        <v>481.33</v>
      </c>
      <c r="E158" s="2"/>
      <c r="F158" s="2"/>
      <c r="H158" s="34">
        <v>150.10187919887366</v>
      </c>
      <c r="I158" s="41">
        <v>482.86455959239731</v>
      </c>
      <c r="J158" s="32"/>
      <c r="K158" s="33"/>
    </row>
    <row r="159" spans="1:11" x14ac:dyDescent="0.35">
      <c r="A159" s="7">
        <v>44057</v>
      </c>
      <c r="B159" s="3">
        <v>157</v>
      </c>
      <c r="C159" s="4">
        <v>157.4</v>
      </c>
      <c r="D159" s="8">
        <v>482.68</v>
      </c>
      <c r="E159" s="2"/>
      <c r="F159" s="2"/>
      <c r="H159" s="34">
        <v>150.28221756914684</v>
      </c>
      <c r="I159" s="41">
        <v>483.27329096016223</v>
      </c>
      <c r="J159" s="32"/>
      <c r="K159" s="33"/>
    </row>
    <row r="160" spans="1:11" x14ac:dyDescent="0.35">
      <c r="A160" s="7">
        <v>44060</v>
      </c>
      <c r="B160" s="3">
        <v>158</v>
      </c>
      <c r="C160" s="4">
        <v>159.12</v>
      </c>
      <c r="D160" s="8">
        <v>482.35</v>
      </c>
      <c r="E160" s="2"/>
      <c r="F160" s="2"/>
      <c r="H160" s="34">
        <v>150.46255593941999</v>
      </c>
      <c r="I160" s="41">
        <v>483.6820223279272</v>
      </c>
      <c r="J160" s="32"/>
      <c r="K160" s="33"/>
    </row>
    <row r="161" spans="1:11" x14ac:dyDescent="0.35">
      <c r="A161" s="7">
        <v>44061</v>
      </c>
      <c r="B161" s="3">
        <v>159</v>
      </c>
      <c r="C161" s="4">
        <v>165.62</v>
      </c>
      <c r="D161" s="8">
        <v>491.87</v>
      </c>
      <c r="E161" s="2"/>
      <c r="F161" s="2"/>
      <c r="H161" s="34">
        <v>150.64289430969316</v>
      </c>
      <c r="I161" s="41">
        <v>484.09075369569211</v>
      </c>
      <c r="J161" s="32"/>
      <c r="K161" s="33"/>
    </row>
    <row r="162" spans="1:11" x14ac:dyDescent="0.35">
      <c r="A162" s="7">
        <v>44062</v>
      </c>
      <c r="B162" s="3">
        <v>160</v>
      </c>
      <c r="C162" s="4">
        <v>163.02000000000001</v>
      </c>
      <c r="D162" s="8">
        <v>484.53</v>
      </c>
      <c r="E162" s="2"/>
      <c r="F162" s="2"/>
      <c r="H162" s="34">
        <v>150.82323267996634</v>
      </c>
      <c r="I162" s="41">
        <v>484.49948506345709</v>
      </c>
      <c r="J162" s="32"/>
      <c r="K162" s="33"/>
    </row>
    <row r="163" spans="1:11" x14ac:dyDescent="0.35">
      <c r="A163" s="7">
        <v>44063</v>
      </c>
      <c r="B163" s="3">
        <v>161</v>
      </c>
      <c r="C163" s="4">
        <v>164.87</v>
      </c>
      <c r="D163" s="8">
        <v>497.9</v>
      </c>
      <c r="E163" s="2"/>
      <c r="F163" s="2"/>
      <c r="H163" s="34">
        <v>151.00357105023951</v>
      </c>
      <c r="I163" s="41">
        <v>484.90821643122206</v>
      </c>
      <c r="J163" s="32"/>
      <c r="K163" s="33"/>
    </row>
    <row r="164" spans="1:11" x14ac:dyDescent="0.35">
      <c r="A164" s="7">
        <v>44064</v>
      </c>
      <c r="B164" s="3">
        <v>162</v>
      </c>
      <c r="C164" s="4">
        <v>164.24</v>
      </c>
      <c r="D164" s="8">
        <v>492.31</v>
      </c>
      <c r="E164" s="2"/>
      <c r="F164" s="2"/>
      <c r="H164" s="34">
        <v>151.18390942051269</v>
      </c>
      <c r="I164" s="41">
        <v>485.31694779898703</v>
      </c>
      <c r="J164" s="32"/>
      <c r="K164" s="33"/>
    </row>
    <row r="165" spans="1:11" x14ac:dyDescent="0.35">
      <c r="A165" s="7">
        <v>44067</v>
      </c>
      <c r="B165" s="3">
        <v>163</v>
      </c>
      <c r="C165" s="4">
        <v>165.37</v>
      </c>
      <c r="D165" s="8">
        <v>488.81</v>
      </c>
      <c r="E165" s="2"/>
      <c r="F165" s="2"/>
      <c r="H165" s="34">
        <v>151.36424779078584</v>
      </c>
      <c r="I165" s="41">
        <v>485.72567916675195</v>
      </c>
      <c r="J165" s="32"/>
      <c r="K165" s="33"/>
    </row>
    <row r="166" spans="1:11" x14ac:dyDescent="0.35">
      <c r="A166" s="7">
        <v>44068</v>
      </c>
      <c r="B166" s="3">
        <v>164</v>
      </c>
      <c r="C166" s="4">
        <v>167.32</v>
      </c>
      <c r="D166" s="8">
        <v>490.58</v>
      </c>
      <c r="E166" s="2"/>
      <c r="F166" s="2"/>
      <c r="H166" s="34">
        <v>151.54458616105902</v>
      </c>
      <c r="I166" s="41">
        <v>486.13441053451692</v>
      </c>
      <c r="J166" s="32"/>
      <c r="K166" s="33"/>
    </row>
    <row r="167" spans="1:11" x14ac:dyDescent="0.35">
      <c r="A167" s="7">
        <v>44069</v>
      </c>
      <c r="B167" s="3">
        <v>165</v>
      </c>
      <c r="C167" s="4">
        <v>172.09</v>
      </c>
      <c r="D167" s="8">
        <v>547.53</v>
      </c>
      <c r="E167" s="2"/>
      <c r="F167" s="2"/>
      <c r="H167" s="34">
        <v>151.72492453133219</v>
      </c>
      <c r="I167" s="41">
        <v>486.54314190228183</v>
      </c>
      <c r="J167" s="32"/>
      <c r="K167" s="33"/>
    </row>
    <row r="168" spans="1:11" x14ac:dyDescent="0.35">
      <c r="A168" s="7">
        <v>44070</v>
      </c>
      <c r="B168" s="3">
        <v>166</v>
      </c>
      <c r="C168" s="4">
        <v>170</v>
      </c>
      <c r="D168" s="8">
        <v>526.27</v>
      </c>
      <c r="E168" s="2"/>
      <c r="F168" s="2"/>
      <c r="H168" s="34">
        <v>151.90526290160537</v>
      </c>
      <c r="I168" s="41">
        <v>486.9518732700468</v>
      </c>
      <c r="J168" s="32"/>
      <c r="K168" s="33"/>
    </row>
    <row r="169" spans="1:11" x14ac:dyDescent="0.35">
      <c r="A169" s="7">
        <v>44071</v>
      </c>
      <c r="B169" s="3">
        <v>167</v>
      </c>
      <c r="C169" s="4">
        <v>170.09</v>
      </c>
      <c r="D169" s="8">
        <v>523.89</v>
      </c>
      <c r="E169" s="2"/>
      <c r="F169" s="2"/>
      <c r="H169" s="34">
        <v>152.08560127187855</v>
      </c>
      <c r="I169" s="41">
        <v>487.36060463781178</v>
      </c>
      <c r="J169" s="32"/>
      <c r="K169" s="33"/>
    </row>
    <row r="170" spans="1:11" x14ac:dyDescent="0.35">
      <c r="A170" s="7">
        <v>44074</v>
      </c>
      <c r="B170" s="3">
        <v>168</v>
      </c>
      <c r="C170" s="4">
        <v>172.55</v>
      </c>
      <c r="D170" s="8">
        <v>529.55999999999995</v>
      </c>
      <c r="E170" s="2"/>
      <c r="F170" s="2"/>
      <c r="H170" s="34">
        <v>152.26593964215169</v>
      </c>
      <c r="I170" s="41">
        <v>487.76933600557675</v>
      </c>
      <c r="J170" s="32"/>
      <c r="K170" s="33"/>
    </row>
    <row r="171" spans="1:11" x14ac:dyDescent="0.35">
      <c r="A171" s="7">
        <v>44075</v>
      </c>
      <c r="B171" s="3">
        <v>169</v>
      </c>
      <c r="C171" s="4">
        <v>174.96</v>
      </c>
      <c r="D171" s="8">
        <v>556.54999999999995</v>
      </c>
      <c r="E171" s="2"/>
      <c r="F171" s="2"/>
      <c r="H171" s="34">
        <v>152.44627801242487</v>
      </c>
      <c r="I171" s="41">
        <v>488.17806737334166</v>
      </c>
      <c r="J171" s="32"/>
      <c r="K171" s="33"/>
    </row>
    <row r="172" spans="1:11" x14ac:dyDescent="0.35">
      <c r="A172" s="7">
        <v>44076</v>
      </c>
      <c r="B172" s="3">
        <v>170</v>
      </c>
      <c r="C172" s="4">
        <v>176.57</v>
      </c>
      <c r="D172" s="8">
        <v>552.84</v>
      </c>
      <c r="E172" s="2"/>
      <c r="F172" s="2"/>
      <c r="H172" s="34">
        <v>152.62661638269805</v>
      </c>
      <c r="I172" s="41">
        <v>488.58679874110663</v>
      </c>
      <c r="J172" s="32"/>
      <c r="K172" s="33"/>
    </row>
    <row r="173" spans="1:11" x14ac:dyDescent="0.35">
      <c r="A173" s="7">
        <v>44077</v>
      </c>
      <c r="B173" s="3">
        <v>171</v>
      </c>
      <c r="C173" s="4">
        <v>168.4</v>
      </c>
      <c r="D173" s="8">
        <v>525.75</v>
      </c>
      <c r="E173" s="2"/>
      <c r="F173" s="2"/>
      <c r="H173" s="34">
        <v>152.80695475297122</v>
      </c>
      <c r="I173" s="41">
        <v>488.99553010887155</v>
      </c>
      <c r="J173" s="32"/>
      <c r="K173" s="33"/>
    </row>
    <row r="174" spans="1:11" x14ac:dyDescent="0.35">
      <c r="A174" s="7">
        <v>44078</v>
      </c>
      <c r="B174" s="3">
        <v>172</v>
      </c>
      <c r="C174" s="4">
        <v>164.73</v>
      </c>
      <c r="D174" s="8">
        <v>516.04999999999995</v>
      </c>
      <c r="E174" s="2"/>
      <c r="F174" s="2"/>
      <c r="H174" s="34">
        <v>152.98729312324437</v>
      </c>
      <c r="I174" s="41">
        <v>489.40426147663652</v>
      </c>
      <c r="J174" s="32"/>
      <c r="K174" s="33"/>
    </row>
    <row r="175" spans="1:11" x14ac:dyDescent="0.35">
      <c r="A175" s="7">
        <v>44082</v>
      </c>
      <c r="B175" s="3">
        <v>173</v>
      </c>
      <c r="C175" s="4">
        <v>157.49</v>
      </c>
      <c r="D175" s="8">
        <v>507.02</v>
      </c>
      <c r="E175" s="2"/>
      <c r="F175" s="2"/>
      <c r="H175" s="34">
        <v>153.16763149351755</v>
      </c>
      <c r="I175" s="41">
        <v>489.81299284440149</v>
      </c>
      <c r="J175" s="32"/>
      <c r="K175" s="33"/>
    </row>
    <row r="176" spans="1:11" x14ac:dyDescent="0.35">
      <c r="A176" s="7">
        <v>44083</v>
      </c>
      <c r="B176" s="3">
        <v>174</v>
      </c>
      <c r="C176" s="4">
        <v>163.43</v>
      </c>
      <c r="D176" s="8">
        <v>500.19</v>
      </c>
      <c r="E176" s="2"/>
      <c r="F176" s="2"/>
      <c r="H176" s="34">
        <v>153.34796986379072</v>
      </c>
      <c r="I176" s="41">
        <v>490.22172421216641</v>
      </c>
      <c r="J176" s="32"/>
      <c r="K176" s="33"/>
    </row>
    <row r="177" spans="1:11" x14ac:dyDescent="0.35">
      <c r="A177" s="7">
        <v>44084</v>
      </c>
      <c r="B177" s="3">
        <v>175</v>
      </c>
      <c r="C177" s="4">
        <v>158.76</v>
      </c>
      <c r="D177" s="8">
        <v>480.67</v>
      </c>
      <c r="E177" s="2"/>
      <c r="F177" s="2"/>
      <c r="H177" s="34">
        <v>153.5283082340639</v>
      </c>
      <c r="I177" s="41">
        <v>490.63045557993138</v>
      </c>
      <c r="J177" s="32"/>
      <c r="K177" s="33"/>
    </row>
    <row r="178" spans="1:11" x14ac:dyDescent="0.35">
      <c r="A178" s="7">
        <v>44085</v>
      </c>
      <c r="B178" s="3">
        <v>176</v>
      </c>
      <c r="C178" s="4">
        <v>155.81</v>
      </c>
      <c r="D178" s="8">
        <v>482.03</v>
      </c>
      <c r="E178" s="2"/>
      <c r="F178" s="2"/>
      <c r="H178" s="34">
        <v>153.70864660433705</v>
      </c>
      <c r="I178" s="41">
        <v>491.03918694769635</v>
      </c>
      <c r="J178" s="32"/>
      <c r="K178" s="33"/>
    </row>
    <row r="179" spans="1:11" x14ac:dyDescent="0.35">
      <c r="A179" s="7">
        <v>44088</v>
      </c>
      <c r="B179" s="3">
        <v>177</v>
      </c>
      <c r="C179" s="4">
        <v>155.15</v>
      </c>
      <c r="D179" s="8">
        <v>476.26</v>
      </c>
      <c r="E179" s="2"/>
      <c r="F179" s="2"/>
      <c r="H179" s="34">
        <v>153.88898497461022</v>
      </c>
      <c r="I179" s="41">
        <v>491.44791831546127</v>
      </c>
      <c r="J179" s="32"/>
      <c r="K179" s="33"/>
    </row>
    <row r="180" spans="1:11" x14ac:dyDescent="0.35">
      <c r="A180" s="7">
        <v>44089</v>
      </c>
      <c r="B180" s="3">
        <v>178</v>
      </c>
      <c r="C180" s="4">
        <v>157.81</v>
      </c>
      <c r="D180" s="8">
        <v>495.99</v>
      </c>
      <c r="E180" s="2"/>
      <c r="F180" s="2"/>
      <c r="H180" s="34">
        <v>154.0693233448834</v>
      </c>
      <c r="I180" s="41">
        <v>491.85664968322624</v>
      </c>
      <c r="J180" s="32"/>
      <c r="K180" s="33"/>
    </row>
    <row r="181" spans="1:11" x14ac:dyDescent="0.35">
      <c r="A181" s="7">
        <v>44090</v>
      </c>
      <c r="B181" s="3">
        <v>179</v>
      </c>
      <c r="C181" s="4">
        <v>153.9</v>
      </c>
      <c r="D181" s="8">
        <v>483.86</v>
      </c>
      <c r="E181" s="2"/>
      <c r="F181" s="2"/>
      <c r="H181" s="34">
        <v>154.24966171515658</v>
      </c>
      <c r="I181" s="41">
        <v>492.26538105099121</v>
      </c>
      <c r="J181" s="32"/>
      <c r="K181" s="33"/>
    </row>
    <row r="182" spans="1:11" x14ac:dyDescent="0.35">
      <c r="A182" s="7">
        <v>44091</v>
      </c>
      <c r="B182" s="3">
        <v>180</v>
      </c>
      <c r="C182" s="4">
        <v>150.44</v>
      </c>
      <c r="D182" s="8">
        <v>470.2</v>
      </c>
      <c r="E182" s="2"/>
      <c r="F182" s="2"/>
      <c r="H182" s="34">
        <v>154.43000008542975</v>
      </c>
      <c r="I182" s="41">
        <v>492.67411241875612</v>
      </c>
      <c r="J182" s="32"/>
      <c r="K182" s="33"/>
    </row>
    <row r="183" spans="1:11" x14ac:dyDescent="0.35">
      <c r="A183" s="7">
        <v>44092</v>
      </c>
      <c r="B183" s="3">
        <v>181</v>
      </c>
      <c r="C183" s="4">
        <v>147.75</v>
      </c>
      <c r="D183" s="8">
        <v>469.96</v>
      </c>
      <c r="E183" s="2"/>
      <c r="F183" s="2"/>
      <c r="H183" s="34">
        <v>154.6103384557029</v>
      </c>
      <c r="I183" s="41">
        <v>493.0828437865211</v>
      </c>
      <c r="J183" s="32"/>
      <c r="K183" s="33"/>
    </row>
    <row r="184" spans="1:11" x14ac:dyDescent="0.35">
      <c r="A184" s="7">
        <v>44095</v>
      </c>
      <c r="B184" s="3">
        <v>182</v>
      </c>
      <c r="C184" s="4">
        <v>148.02000000000001</v>
      </c>
      <c r="D184" s="8">
        <v>487.35</v>
      </c>
      <c r="E184" s="2"/>
      <c r="F184" s="2"/>
      <c r="H184" s="34">
        <v>154.79067682597608</v>
      </c>
      <c r="I184" s="41">
        <v>493.49157515428601</v>
      </c>
      <c r="J184" s="32"/>
      <c r="K184" s="33"/>
    </row>
    <row r="185" spans="1:11" x14ac:dyDescent="0.35">
      <c r="A185" s="7">
        <v>44096</v>
      </c>
      <c r="B185" s="3">
        <v>183</v>
      </c>
      <c r="C185" s="4">
        <v>156.44999999999999</v>
      </c>
      <c r="D185" s="8">
        <v>491.17</v>
      </c>
      <c r="E185" s="2"/>
      <c r="F185" s="2"/>
      <c r="H185" s="34">
        <v>154.97101519624925</v>
      </c>
      <c r="I185" s="41">
        <v>493.90030652205098</v>
      </c>
      <c r="J185" s="32"/>
      <c r="K185" s="33"/>
    </row>
    <row r="186" spans="1:11" x14ac:dyDescent="0.35">
      <c r="A186" s="7">
        <v>44097</v>
      </c>
      <c r="B186" s="3">
        <v>184</v>
      </c>
      <c r="C186" s="4">
        <v>149.99</v>
      </c>
      <c r="D186" s="8">
        <v>470.61</v>
      </c>
      <c r="E186" s="2"/>
      <c r="F186" s="2"/>
      <c r="H186" s="34">
        <v>155.15135356652243</v>
      </c>
      <c r="I186" s="41">
        <v>494.30903788981595</v>
      </c>
      <c r="J186" s="32"/>
      <c r="K186" s="33"/>
    </row>
    <row r="187" spans="1:11" x14ac:dyDescent="0.35">
      <c r="A187" s="7">
        <v>44098</v>
      </c>
      <c r="B187" s="3">
        <v>185</v>
      </c>
      <c r="C187" s="4">
        <v>150.99</v>
      </c>
      <c r="D187" s="8">
        <v>473.08</v>
      </c>
      <c r="E187" s="2"/>
      <c r="F187" s="2"/>
      <c r="H187" s="34">
        <v>155.33169193679561</v>
      </c>
      <c r="I187" s="41">
        <v>494.71776925758093</v>
      </c>
      <c r="J187" s="32"/>
      <c r="K187" s="33"/>
    </row>
    <row r="188" spans="1:11" x14ac:dyDescent="0.35">
      <c r="A188" s="7">
        <v>44099</v>
      </c>
      <c r="B188" s="3">
        <v>186</v>
      </c>
      <c r="C188" s="4">
        <v>154.76</v>
      </c>
      <c r="D188" s="8">
        <v>482.88</v>
      </c>
      <c r="E188" s="2"/>
      <c r="F188" s="2"/>
      <c r="H188" s="34">
        <v>155.51203030706876</v>
      </c>
      <c r="I188" s="41">
        <v>495.12650062534584</v>
      </c>
      <c r="J188" s="32"/>
      <c r="K188" s="33"/>
    </row>
    <row r="189" spans="1:11" x14ac:dyDescent="0.35">
      <c r="A189" s="7">
        <v>44102</v>
      </c>
      <c r="B189" s="3">
        <v>187</v>
      </c>
      <c r="C189" s="4">
        <v>158.69999999999999</v>
      </c>
      <c r="D189" s="8">
        <v>490.65</v>
      </c>
      <c r="E189" s="2"/>
      <c r="F189" s="2"/>
      <c r="H189" s="34">
        <v>155.69236867734193</v>
      </c>
      <c r="I189" s="41">
        <v>495.53523199311081</v>
      </c>
      <c r="J189" s="32"/>
      <c r="K189" s="33"/>
    </row>
    <row r="190" spans="1:11" x14ac:dyDescent="0.35">
      <c r="A190" s="7">
        <v>44103</v>
      </c>
      <c r="B190" s="3">
        <v>188</v>
      </c>
      <c r="C190" s="4">
        <v>157.24</v>
      </c>
      <c r="D190" s="8">
        <v>493.48</v>
      </c>
      <c r="E190" s="2"/>
      <c r="F190" s="2"/>
      <c r="H190" s="34">
        <v>155.87270704761511</v>
      </c>
      <c r="I190" s="41">
        <v>495.94396336087573</v>
      </c>
      <c r="J190" s="32"/>
      <c r="K190" s="33"/>
    </row>
    <row r="191" spans="1:11" x14ac:dyDescent="0.35">
      <c r="A191" s="7">
        <v>44104</v>
      </c>
      <c r="B191" s="3">
        <v>189</v>
      </c>
      <c r="C191" s="4">
        <v>157.44</v>
      </c>
      <c r="D191" s="8">
        <v>500.03</v>
      </c>
      <c r="E191" s="2"/>
      <c r="F191" s="2"/>
      <c r="H191" s="34">
        <v>156.05304541788828</v>
      </c>
      <c r="I191" s="41">
        <v>496.3526947286407</v>
      </c>
      <c r="J191" s="32"/>
      <c r="K191" s="33"/>
    </row>
    <row r="192" spans="1:11" x14ac:dyDescent="0.35">
      <c r="A192" s="7">
        <v>44105</v>
      </c>
      <c r="B192" s="3">
        <v>190</v>
      </c>
      <c r="C192" s="4">
        <v>161.06</v>
      </c>
      <c r="D192" s="8">
        <v>527.51</v>
      </c>
      <c r="E192" s="2"/>
      <c r="F192" s="2"/>
      <c r="H192" s="34">
        <v>156.23338378816146</v>
      </c>
      <c r="I192" s="41">
        <v>496.76142609640567</v>
      </c>
      <c r="J192" s="32"/>
      <c r="K192" s="33"/>
    </row>
    <row r="193" spans="1:11" x14ac:dyDescent="0.35">
      <c r="A193" s="7">
        <v>44106</v>
      </c>
      <c r="B193" s="3">
        <v>191</v>
      </c>
      <c r="C193" s="4">
        <v>156.25</v>
      </c>
      <c r="D193" s="8">
        <v>503.06</v>
      </c>
      <c r="E193" s="2"/>
      <c r="F193" s="2"/>
      <c r="H193" s="34">
        <v>156.41372215843461</v>
      </c>
      <c r="I193" s="41">
        <v>497.17015746417064</v>
      </c>
      <c r="J193" s="32"/>
      <c r="K193" s="33"/>
    </row>
    <row r="194" spans="1:11" x14ac:dyDescent="0.35">
      <c r="A194" s="7">
        <v>44109</v>
      </c>
      <c r="B194" s="3">
        <v>192</v>
      </c>
      <c r="C194" s="4">
        <v>159.96</v>
      </c>
      <c r="D194" s="8">
        <v>520.65</v>
      </c>
      <c r="E194" s="2"/>
      <c r="F194" s="2"/>
      <c r="H194" s="34">
        <v>156.59406052870779</v>
      </c>
      <c r="I194" s="41">
        <v>497.57888883193556</v>
      </c>
      <c r="J194" s="32"/>
      <c r="K194" s="33"/>
    </row>
    <row r="195" spans="1:11" x14ac:dyDescent="0.35">
      <c r="A195" s="7">
        <v>44110</v>
      </c>
      <c r="B195" s="3">
        <v>193</v>
      </c>
      <c r="C195" s="4">
        <v>155</v>
      </c>
      <c r="D195" s="8">
        <v>505.87</v>
      </c>
      <c r="E195" s="2"/>
      <c r="F195" s="2"/>
      <c r="H195" s="34">
        <v>156.77439889898096</v>
      </c>
      <c r="I195" s="41">
        <v>497.98762019970053</v>
      </c>
      <c r="J195" s="32"/>
      <c r="K195" s="33"/>
    </row>
    <row r="196" spans="1:11" x14ac:dyDescent="0.35">
      <c r="A196" s="7">
        <v>44111</v>
      </c>
      <c r="B196" s="3">
        <v>194</v>
      </c>
      <c r="C196" s="4">
        <v>159.78</v>
      </c>
      <c r="D196" s="8">
        <v>534.66</v>
      </c>
      <c r="E196" s="2"/>
      <c r="F196" s="2"/>
      <c r="H196" s="34">
        <v>156.95473726925414</v>
      </c>
      <c r="I196" s="41">
        <v>498.39635156746544</v>
      </c>
      <c r="J196" s="32"/>
      <c r="K196" s="33"/>
    </row>
    <row r="197" spans="1:11" x14ac:dyDescent="0.35">
      <c r="A197" s="7">
        <v>44112</v>
      </c>
      <c r="B197" s="3">
        <v>195</v>
      </c>
      <c r="C197" s="4">
        <v>159.53</v>
      </c>
      <c r="D197" s="8">
        <v>531.79</v>
      </c>
      <c r="E197" s="2"/>
      <c r="F197" s="2"/>
      <c r="H197" s="34">
        <v>157.13507563952732</v>
      </c>
      <c r="I197" s="41">
        <v>498.80508293523042</v>
      </c>
      <c r="J197" s="32"/>
      <c r="K197" s="33"/>
    </row>
    <row r="198" spans="1:11" x14ac:dyDescent="0.35">
      <c r="A198" s="7">
        <v>44113</v>
      </c>
      <c r="B198" s="3">
        <v>196</v>
      </c>
      <c r="C198" s="4">
        <v>164.33</v>
      </c>
      <c r="D198" s="8">
        <v>539.44000000000005</v>
      </c>
      <c r="E198" s="2"/>
      <c r="F198" s="2"/>
      <c r="H198" s="34">
        <v>157.31541400980046</v>
      </c>
      <c r="I198" s="41">
        <v>499.21381430299539</v>
      </c>
      <c r="J198" s="32"/>
      <c r="K198" s="33"/>
    </row>
    <row r="199" spans="1:11" x14ac:dyDescent="0.35">
      <c r="A199" s="7">
        <v>44116</v>
      </c>
      <c r="B199" s="3">
        <v>197</v>
      </c>
      <c r="C199" s="4">
        <v>172.15</v>
      </c>
      <c r="D199" s="8">
        <v>539.80999999999995</v>
      </c>
      <c r="E199" s="2"/>
      <c r="F199" s="2"/>
      <c r="H199" s="34">
        <v>157.49575238007364</v>
      </c>
      <c r="I199" s="41">
        <v>499.6225456707603</v>
      </c>
      <c r="J199" s="32"/>
      <c r="K199" s="33"/>
    </row>
    <row r="200" spans="1:11" x14ac:dyDescent="0.35">
      <c r="A200" s="7">
        <v>44117</v>
      </c>
      <c r="B200" s="3">
        <v>198</v>
      </c>
      <c r="C200" s="4">
        <v>172.18</v>
      </c>
      <c r="D200" s="8">
        <v>554.09</v>
      </c>
      <c r="E200" s="2"/>
      <c r="F200" s="2"/>
      <c r="H200" s="34">
        <v>157.67609075034682</v>
      </c>
      <c r="I200" s="41">
        <v>500.03127703852527</v>
      </c>
      <c r="J200" s="32"/>
      <c r="K200" s="33"/>
    </row>
    <row r="201" spans="1:11" x14ac:dyDescent="0.35">
      <c r="A201" s="7">
        <v>44118</v>
      </c>
      <c r="B201" s="3">
        <v>199</v>
      </c>
      <c r="C201" s="4">
        <v>168.19</v>
      </c>
      <c r="D201" s="8">
        <v>541.45000000000005</v>
      </c>
      <c r="E201" s="2"/>
      <c r="F201" s="2"/>
      <c r="H201" s="34">
        <v>157.85642912061996</v>
      </c>
      <c r="I201" s="41">
        <v>500.44000840629019</v>
      </c>
      <c r="J201" s="32"/>
      <c r="K201" s="33"/>
    </row>
    <row r="202" spans="1:11" x14ac:dyDescent="0.35">
      <c r="A202" s="7">
        <v>44119</v>
      </c>
      <c r="B202" s="3">
        <v>200</v>
      </c>
      <c r="C202" s="4">
        <v>166.93</v>
      </c>
      <c r="D202" s="8">
        <v>541.94000000000005</v>
      </c>
      <c r="E202" s="2"/>
      <c r="F202" s="2"/>
      <c r="H202" s="34">
        <v>158.03676749089314</v>
      </c>
      <c r="I202" s="41">
        <v>500.84873977405516</v>
      </c>
      <c r="J202" s="32"/>
      <c r="K202" s="33"/>
    </row>
    <row r="203" spans="1:11" x14ac:dyDescent="0.35">
      <c r="A203" s="7">
        <v>44120</v>
      </c>
      <c r="B203" s="3">
        <v>201</v>
      </c>
      <c r="C203" s="4">
        <v>163.63999999999999</v>
      </c>
      <c r="D203" s="8">
        <v>530.79</v>
      </c>
      <c r="E203" s="2"/>
      <c r="F203" s="2"/>
      <c r="H203" s="34">
        <v>158.21710586116632</v>
      </c>
      <c r="I203" s="41">
        <v>501.25747114182013</v>
      </c>
      <c r="J203" s="32"/>
      <c r="K203" s="33"/>
    </row>
    <row r="204" spans="1:11" x14ac:dyDescent="0.35">
      <c r="A204" s="7">
        <v>44123</v>
      </c>
      <c r="B204" s="3">
        <v>202</v>
      </c>
      <c r="C204" s="4">
        <v>160.36000000000001</v>
      </c>
      <c r="D204" s="8">
        <v>530.72</v>
      </c>
      <c r="E204" s="2"/>
      <c r="F204" s="2"/>
      <c r="H204" s="34">
        <v>158.39744423143949</v>
      </c>
      <c r="I204" s="41">
        <v>501.6662025095851</v>
      </c>
      <c r="J204" s="32"/>
      <c r="K204" s="33"/>
    </row>
    <row r="205" spans="1:11" x14ac:dyDescent="0.35">
      <c r="A205" s="7">
        <v>44124</v>
      </c>
      <c r="B205" s="3">
        <v>203</v>
      </c>
      <c r="C205" s="4">
        <v>160.85</v>
      </c>
      <c r="D205" s="8">
        <v>525.41999999999996</v>
      </c>
      <c r="E205" s="2"/>
      <c r="F205" s="2"/>
      <c r="H205" s="34">
        <v>158.57778260171267</v>
      </c>
      <c r="I205" s="41">
        <v>502.07493387735002</v>
      </c>
      <c r="J205" s="32"/>
      <c r="K205" s="33"/>
    </row>
    <row r="206" spans="1:11" x14ac:dyDescent="0.35">
      <c r="A206" s="7">
        <v>44125</v>
      </c>
      <c r="B206" s="3">
        <v>204</v>
      </c>
      <c r="C206" s="4">
        <v>159.25</v>
      </c>
      <c r="D206" s="8">
        <v>489.05</v>
      </c>
      <c r="E206" s="2"/>
      <c r="F206" s="2"/>
      <c r="H206" s="34">
        <v>158.75812097198582</v>
      </c>
      <c r="I206" s="41">
        <v>502.48366524511499</v>
      </c>
      <c r="J206" s="32"/>
      <c r="K206" s="33"/>
    </row>
    <row r="207" spans="1:11" x14ac:dyDescent="0.35">
      <c r="A207" s="7">
        <v>44126</v>
      </c>
      <c r="B207" s="3">
        <v>205</v>
      </c>
      <c r="C207" s="4">
        <v>158.82</v>
      </c>
      <c r="D207" s="8">
        <v>485.23</v>
      </c>
      <c r="E207" s="2"/>
      <c r="F207" s="2"/>
      <c r="H207" s="34">
        <v>158.93845934225899</v>
      </c>
      <c r="I207" s="41">
        <v>502.89239661287991</v>
      </c>
      <c r="J207" s="32"/>
      <c r="K207" s="33"/>
    </row>
    <row r="208" spans="1:11" x14ac:dyDescent="0.35">
      <c r="A208" s="7">
        <v>44127</v>
      </c>
      <c r="B208" s="3">
        <v>206</v>
      </c>
      <c r="C208" s="4">
        <v>160.22</v>
      </c>
      <c r="D208" s="8">
        <v>488.28</v>
      </c>
      <c r="E208" s="2"/>
      <c r="F208" s="2"/>
      <c r="H208" s="34">
        <v>159.11879771253217</v>
      </c>
      <c r="I208" s="41">
        <v>503.30112798064488</v>
      </c>
      <c r="J208" s="32"/>
      <c r="K208" s="33"/>
    </row>
    <row r="209" spans="1:11" x14ac:dyDescent="0.35">
      <c r="A209" s="7">
        <v>44130</v>
      </c>
      <c r="B209" s="3">
        <v>207</v>
      </c>
      <c r="C209" s="4">
        <v>160.35</v>
      </c>
      <c r="D209" s="8">
        <v>488.24</v>
      </c>
      <c r="E209" s="2"/>
      <c r="F209" s="2"/>
      <c r="H209" s="34">
        <v>159.29913608280535</v>
      </c>
      <c r="I209" s="41">
        <v>503.70985934840985</v>
      </c>
      <c r="J209" s="32"/>
      <c r="K209" s="33"/>
    </row>
    <row r="210" spans="1:11" x14ac:dyDescent="0.35">
      <c r="A210" s="7">
        <v>44131</v>
      </c>
      <c r="B210" s="3">
        <v>208</v>
      </c>
      <c r="C210" s="4">
        <v>164.32</v>
      </c>
      <c r="D210" s="8">
        <v>488.93</v>
      </c>
      <c r="E210" s="2"/>
      <c r="F210" s="2"/>
      <c r="H210" s="34">
        <v>159.47947445307852</v>
      </c>
      <c r="I210" s="41">
        <v>504.11859071617482</v>
      </c>
      <c r="J210" s="32"/>
      <c r="K210" s="33"/>
    </row>
    <row r="211" spans="1:11" x14ac:dyDescent="0.35">
      <c r="A211" s="7">
        <v>44132</v>
      </c>
      <c r="B211" s="3">
        <v>209</v>
      </c>
      <c r="C211" s="4">
        <v>158.13999999999999</v>
      </c>
      <c r="D211" s="8">
        <v>486.24</v>
      </c>
      <c r="E211" s="2"/>
      <c r="F211" s="2"/>
      <c r="H211" s="34">
        <v>159.65981282335167</v>
      </c>
      <c r="I211" s="41">
        <v>504.52732208393974</v>
      </c>
      <c r="J211" s="32"/>
      <c r="K211" s="33"/>
    </row>
    <row r="212" spans="1:11" x14ac:dyDescent="0.35">
      <c r="A212" s="7">
        <v>44133</v>
      </c>
      <c r="B212" s="3">
        <v>210</v>
      </c>
      <c r="C212" s="4">
        <v>160.55000000000001</v>
      </c>
      <c r="D212" s="8">
        <v>504.21</v>
      </c>
      <c r="E212" s="2"/>
      <c r="F212" s="2"/>
      <c r="H212" s="34">
        <v>159.84015119362485</v>
      </c>
      <c r="I212" s="41">
        <v>504.93605345170471</v>
      </c>
      <c r="J212" s="32"/>
      <c r="K212" s="33"/>
    </row>
    <row r="213" spans="1:11" x14ac:dyDescent="0.35">
      <c r="A213" s="7">
        <v>44134</v>
      </c>
      <c r="B213" s="3">
        <v>211</v>
      </c>
      <c r="C213" s="4">
        <v>151.81</v>
      </c>
      <c r="D213" s="8">
        <v>475.74</v>
      </c>
      <c r="E213" s="2"/>
      <c r="F213" s="2"/>
      <c r="H213" s="34">
        <v>160.02048956389802</v>
      </c>
      <c r="I213" s="41">
        <v>505.34478481946962</v>
      </c>
      <c r="J213" s="32"/>
      <c r="K213" s="33"/>
    </row>
    <row r="214" spans="1:11" x14ac:dyDescent="0.35">
      <c r="A214" s="7">
        <v>44137</v>
      </c>
      <c r="B214" s="3">
        <v>212</v>
      </c>
      <c r="C214" s="4">
        <v>150.22</v>
      </c>
      <c r="D214" s="8">
        <v>484.12</v>
      </c>
      <c r="E214" s="2"/>
      <c r="F214" s="2"/>
      <c r="H214" s="34">
        <v>160.2008279341712</v>
      </c>
      <c r="I214" s="41">
        <v>505.7535161872346</v>
      </c>
      <c r="J214" s="32"/>
      <c r="K214" s="33"/>
    </row>
    <row r="215" spans="1:11" x14ac:dyDescent="0.35">
      <c r="A215" s="7">
        <v>44138</v>
      </c>
      <c r="B215" s="3">
        <v>213</v>
      </c>
      <c r="C215" s="4">
        <v>152.41999999999999</v>
      </c>
      <c r="D215" s="8">
        <v>487.22</v>
      </c>
      <c r="E215" s="2"/>
      <c r="F215" s="2"/>
      <c r="H215" s="34">
        <v>160.38116630444438</v>
      </c>
      <c r="I215" s="41">
        <v>506.16224755499957</v>
      </c>
      <c r="J215" s="32"/>
      <c r="K215" s="33"/>
    </row>
    <row r="216" spans="1:11" x14ac:dyDescent="0.35">
      <c r="A216" s="7">
        <v>44139</v>
      </c>
      <c r="B216" s="3">
        <v>214</v>
      </c>
      <c r="C216" s="4">
        <v>162.06</v>
      </c>
      <c r="D216" s="8">
        <v>496.95</v>
      </c>
      <c r="E216" s="2"/>
      <c r="F216" s="2"/>
      <c r="H216" s="34">
        <v>160.56150467471753</v>
      </c>
      <c r="I216" s="41">
        <v>506.57097892276454</v>
      </c>
      <c r="J216" s="32"/>
      <c r="K216" s="33"/>
    </row>
    <row r="217" spans="1:11" x14ac:dyDescent="0.35">
      <c r="A217" s="7">
        <v>44140</v>
      </c>
      <c r="B217" s="3">
        <v>215</v>
      </c>
      <c r="C217" s="4">
        <v>166.1</v>
      </c>
      <c r="D217" s="8">
        <v>513.76</v>
      </c>
      <c r="E217" s="2"/>
      <c r="F217" s="2"/>
      <c r="H217" s="34">
        <v>160.7418430449907</v>
      </c>
      <c r="I217" s="41">
        <v>506.97971029052945</v>
      </c>
      <c r="J217" s="32"/>
      <c r="K217" s="33"/>
    </row>
    <row r="218" spans="1:11" x14ac:dyDescent="0.35">
      <c r="A218" s="7">
        <v>44141</v>
      </c>
      <c r="B218" s="3">
        <v>216</v>
      </c>
      <c r="C218" s="4">
        <v>165.57</v>
      </c>
      <c r="D218" s="8">
        <v>514.73</v>
      </c>
      <c r="E218" s="2"/>
      <c r="F218" s="2"/>
      <c r="H218" s="34">
        <v>160.92218141526388</v>
      </c>
      <c r="I218" s="41">
        <v>507.38844165829443</v>
      </c>
      <c r="J218" s="32"/>
      <c r="K218" s="33"/>
    </row>
    <row r="219" spans="1:11" x14ac:dyDescent="0.35">
      <c r="A219" s="7">
        <v>44144</v>
      </c>
      <c r="B219" s="3">
        <v>217</v>
      </c>
      <c r="C219" s="4">
        <v>157.19</v>
      </c>
      <c r="D219" s="8">
        <v>470.5</v>
      </c>
      <c r="E219" s="2"/>
      <c r="F219" s="2"/>
      <c r="H219" s="34">
        <v>161.10251978553705</v>
      </c>
      <c r="I219" s="41">
        <v>507.79717302605934</v>
      </c>
      <c r="J219" s="32"/>
      <c r="K219" s="33"/>
    </row>
    <row r="220" spans="1:11" x14ac:dyDescent="0.35">
      <c r="A220" s="7">
        <v>44145</v>
      </c>
      <c r="B220" s="3">
        <v>218</v>
      </c>
      <c r="C220" s="4">
        <v>151.75</v>
      </c>
      <c r="D220" s="8">
        <v>480.24</v>
      </c>
      <c r="E220" s="2"/>
      <c r="F220" s="2"/>
      <c r="H220" s="34">
        <v>161.28285815581023</v>
      </c>
      <c r="I220" s="41">
        <v>508.20590439382431</v>
      </c>
      <c r="J220" s="32"/>
      <c r="K220" s="33"/>
    </row>
    <row r="221" spans="1:11" x14ac:dyDescent="0.35">
      <c r="A221" s="7">
        <v>44146</v>
      </c>
      <c r="B221" s="3">
        <v>219</v>
      </c>
      <c r="C221" s="4">
        <v>156.87</v>
      </c>
      <c r="D221" s="8">
        <v>490.76</v>
      </c>
      <c r="E221" s="2"/>
      <c r="F221" s="2"/>
      <c r="H221" s="34">
        <v>161.46319652608338</v>
      </c>
      <c r="I221" s="41">
        <v>508.61463576158928</v>
      </c>
      <c r="J221" s="32"/>
      <c r="K221" s="33"/>
    </row>
    <row r="222" spans="1:11" x14ac:dyDescent="0.35">
      <c r="A222" s="7">
        <v>44147</v>
      </c>
      <c r="B222" s="3">
        <v>220</v>
      </c>
      <c r="C222" s="4">
        <v>155.51</v>
      </c>
      <c r="D222" s="8">
        <v>486.77</v>
      </c>
      <c r="E222" s="2"/>
      <c r="F222" s="2"/>
      <c r="H222" s="34">
        <v>161.64353489635656</v>
      </c>
      <c r="I222" s="41">
        <v>509.0233671293542</v>
      </c>
      <c r="J222" s="32"/>
      <c r="K222" s="33"/>
    </row>
    <row r="223" spans="1:11" x14ac:dyDescent="0.35">
      <c r="A223" s="7">
        <v>44148</v>
      </c>
      <c r="B223" s="3">
        <v>221</v>
      </c>
      <c r="C223" s="4">
        <v>156.44</v>
      </c>
      <c r="D223" s="8">
        <v>482.84</v>
      </c>
      <c r="E223" s="2"/>
      <c r="F223" s="2"/>
      <c r="H223" s="34">
        <v>161.82387326662973</v>
      </c>
      <c r="I223" s="41">
        <v>509.43209849711917</v>
      </c>
      <c r="J223" s="32"/>
      <c r="K223" s="33"/>
    </row>
    <row r="224" spans="1:11" x14ac:dyDescent="0.35">
      <c r="A224" s="7">
        <v>44151</v>
      </c>
      <c r="B224" s="3">
        <v>222</v>
      </c>
      <c r="C224" s="4">
        <v>156.55000000000001</v>
      </c>
      <c r="D224" s="8">
        <v>479.1</v>
      </c>
      <c r="E224" s="2"/>
      <c r="F224" s="2"/>
      <c r="H224" s="34">
        <v>162.00421163690288</v>
      </c>
      <c r="I224" s="41">
        <v>509.84082986488409</v>
      </c>
      <c r="J224" s="32"/>
      <c r="K224" s="33"/>
    </row>
    <row r="225" spans="1:11" x14ac:dyDescent="0.35">
      <c r="A225" s="7">
        <v>44152</v>
      </c>
      <c r="B225" s="3">
        <v>223</v>
      </c>
      <c r="C225" s="4">
        <v>156.78</v>
      </c>
      <c r="D225" s="8">
        <v>480.63</v>
      </c>
      <c r="E225" s="2"/>
      <c r="F225" s="2"/>
      <c r="H225" s="34">
        <v>162.18455000717606</v>
      </c>
      <c r="I225" s="41">
        <v>510.24956123264906</v>
      </c>
      <c r="J225" s="32"/>
      <c r="K225" s="33"/>
    </row>
    <row r="226" spans="1:11" x14ac:dyDescent="0.35">
      <c r="A226" s="7">
        <v>44153</v>
      </c>
      <c r="B226" s="3">
        <v>224</v>
      </c>
      <c r="C226" s="4">
        <v>155.27000000000001</v>
      </c>
      <c r="D226" s="8">
        <v>481.79</v>
      </c>
      <c r="E226" s="2"/>
      <c r="F226" s="2"/>
      <c r="H226" s="34">
        <v>162.36488837744923</v>
      </c>
      <c r="I226" s="41">
        <v>510.65829260041403</v>
      </c>
      <c r="J226" s="32"/>
      <c r="K226" s="33"/>
    </row>
    <row r="227" spans="1:11" x14ac:dyDescent="0.35">
      <c r="A227" s="7">
        <v>44154</v>
      </c>
      <c r="B227" s="3">
        <v>225</v>
      </c>
      <c r="C227" s="4">
        <v>155.85</v>
      </c>
      <c r="D227" s="8">
        <v>484.67</v>
      </c>
      <c r="E227" s="2"/>
      <c r="F227" s="2"/>
      <c r="H227" s="34">
        <v>162.54522674772241</v>
      </c>
      <c r="I227" s="41">
        <v>511.067023968179</v>
      </c>
      <c r="J227" s="32"/>
      <c r="K227" s="33"/>
    </row>
    <row r="228" spans="1:11" x14ac:dyDescent="0.35">
      <c r="A228" s="7">
        <v>44155</v>
      </c>
      <c r="B228" s="3">
        <v>226</v>
      </c>
      <c r="C228" s="4">
        <v>154.97</v>
      </c>
      <c r="D228" s="8">
        <v>488.24</v>
      </c>
      <c r="E228" s="2"/>
      <c r="F228" s="2"/>
      <c r="H228" s="34">
        <v>162.72556511799559</v>
      </c>
      <c r="I228" s="41">
        <v>511.47575533594392</v>
      </c>
      <c r="J228" s="32"/>
      <c r="K228" s="33"/>
    </row>
    <row r="229" spans="1:11" x14ac:dyDescent="0.35">
      <c r="A229" s="7">
        <v>44158</v>
      </c>
      <c r="B229" s="3">
        <v>227</v>
      </c>
      <c r="C229" s="4">
        <v>154.91999999999999</v>
      </c>
      <c r="D229" s="8">
        <v>476.62</v>
      </c>
      <c r="E229" s="2"/>
      <c r="F229" s="2"/>
      <c r="H229" s="34">
        <v>162.90590348826873</v>
      </c>
      <c r="I229" s="41">
        <v>511.88448670370889</v>
      </c>
      <c r="J229" s="32"/>
      <c r="K229" s="33"/>
    </row>
    <row r="230" spans="1:11" x14ac:dyDescent="0.35">
      <c r="A230" s="7">
        <v>44159</v>
      </c>
      <c r="B230" s="3">
        <v>228</v>
      </c>
      <c r="C230" s="4">
        <v>155.9</v>
      </c>
      <c r="D230" s="8">
        <v>482.88</v>
      </c>
      <c r="E230" s="2"/>
      <c r="F230" s="2"/>
      <c r="H230" s="34">
        <v>163.08624185854191</v>
      </c>
      <c r="I230" s="41">
        <v>512.2932180714738</v>
      </c>
      <c r="J230" s="32"/>
      <c r="K230" s="33"/>
    </row>
    <row r="231" spans="1:11" x14ac:dyDescent="0.35">
      <c r="A231" s="7">
        <v>44160</v>
      </c>
      <c r="B231" s="3">
        <v>229</v>
      </c>
      <c r="C231" s="4">
        <v>159.25</v>
      </c>
      <c r="D231" s="8">
        <v>485</v>
      </c>
      <c r="E231" s="2"/>
      <c r="F231" s="2"/>
      <c r="H231" s="34">
        <v>163.26658022881509</v>
      </c>
      <c r="I231" s="41">
        <v>512.70194943923877</v>
      </c>
      <c r="J231" s="32"/>
      <c r="K231" s="33"/>
    </row>
    <row r="232" spans="1:11" x14ac:dyDescent="0.35">
      <c r="A232" s="7">
        <v>44162</v>
      </c>
      <c r="B232" s="3">
        <v>230</v>
      </c>
      <c r="C232" s="4">
        <v>159.77000000000001</v>
      </c>
      <c r="D232" s="8">
        <v>491.36</v>
      </c>
      <c r="E232" s="2"/>
      <c r="F232" s="2"/>
      <c r="H232" s="34">
        <v>163.44691859908826</v>
      </c>
      <c r="I232" s="41">
        <v>513.11068080700375</v>
      </c>
      <c r="J232" s="32"/>
      <c r="K232" s="33"/>
    </row>
    <row r="233" spans="1:11" x14ac:dyDescent="0.35">
      <c r="A233" s="7">
        <v>44165</v>
      </c>
      <c r="B233" s="3">
        <v>231</v>
      </c>
      <c r="C233" s="4">
        <v>158.4</v>
      </c>
      <c r="D233" s="8">
        <v>490.7</v>
      </c>
      <c r="E233" s="2"/>
      <c r="F233" s="2"/>
      <c r="H233" s="34">
        <v>163.62725696936144</v>
      </c>
      <c r="I233" s="41">
        <v>513.51941217476872</v>
      </c>
      <c r="J233" s="32"/>
      <c r="K233" s="33"/>
    </row>
    <row r="234" spans="1:11" x14ac:dyDescent="0.35">
      <c r="A234" s="7">
        <v>44166</v>
      </c>
      <c r="B234" s="3">
        <v>232</v>
      </c>
      <c r="C234" s="4">
        <v>161</v>
      </c>
      <c r="D234" s="8">
        <v>504.58</v>
      </c>
      <c r="E234" s="2"/>
      <c r="F234" s="2"/>
      <c r="H234" s="34">
        <v>163.80759533963459</v>
      </c>
      <c r="I234" s="41">
        <v>513.92814354253369</v>
      </c>
      <c r="J234" s="32"/>
      <c r="K234" s="33"/>
    </row>
    <row r="235" spans="1:11" x14ac:dyDescent="0.35">
      <c r="A235" s="7">
        <v>44167</v>
      </c>
      <c r="B235" s="3">
        <v>233</v>
      </c>
      <c r="C235" s="4">
        <v>160.18</v>
      </c>
      <c r="D235" s="8">
        <v>503.38</v>
      </c>
      <c r="E235" s="2"/>
      <c r="F235" s="2"/>
      <c r="H235" s="34">
        <v>163.98793370990776</v>
      </c>
      <c r="I235" s="41">
        <v>514.33687491029855</v>
      </c>
      <c r="J235" s="32"/>
      <c r="K235" s="33"/>
    </row>
    <row r="236" spans="1:11" x14ac:dyDescent="0.35">
      <c r="A236" s="7">
        <v>44168</v>
      </c>
      <c r="B236" s="3">
        <v>234</v>
      </c>
      <c r="C236" s="4">
        <v>159.34</v>
      </c>
      <c r="D236" s="8">
        <v>497.52</v>
      </c>
      <c r="E236" s="2"/>
      <c r="F236" s="2"/>
      <c r="H236" s="34">
        <v>164.16827208018094</v>
      </c>
      <c r="I236" s="41">
        <v>514.74560627806352</v>
      </c>
      <c r="J236" s="32"/>
      <c r="K236" s="33"/>
    </row>
    <row r="237" spans="1:11" x14ac:dyDescent="0.35">
      <c r="A237" s="7">
        <v>44169</v>
      </c>
      <c r="B237" s="3">
        <v>235</v>
      </c>
      <c r="C237" s="4">
        <v>158.13</v>
      </c>
      <c r="D237" s="8">
        <v>498.31</v>
      </c>
      <c r="E237" s="2"/>
      <c r="F237" s="2"/>
      <c r="H237" s="34">
        <v>164.34861045045412</v>
      </c>
      <c r="I237" s="41">
        <v>515.15433764582849</v>
      </c>
      <c r="J237" s="32"/>
      <c r="K237" s="33"/>
    </row>
    <row r="238" spans="1:11" x14ac:dyDescent="0.35">
      <c r="A238" s="7">
        <v>44172</v>
      </c>
      <c r="B238" s="3">
        <v>236</v>
      </c>
      <c r="C238" s="4">
        <v>157.9</v>
      </c>
      <c r="D238" s="8">
        <v>515.78</v>
      </c>
      <c r="E238" s="2"/>
      <c r="F238" s="2"/>
      <c r="H238" s="34">
        <v>164.52894882072729</v>
      </c>
      <c r="I238" s="41">
        <v>515.56306901359346</v>
      </c>
      <c r="J238" s="32"/>
      <c r="K238" s="33"/>
    </row>
    <row r="239" spans="1:11" x14ac:dyDescent="0.35">
      <c r="A239" s="7">
        <v>44173</v>
      </c>
      <c r="B239" s="3">
        <v>237</v>
      </c>
      <c r="C239" s="4">
        <v>158.86000000000001</v>
      </c>
      <c r="D239" s="8">
        <v>512.66</v>
      </c>
      <c r="E239" s="2"/>
      <c r="F239" s="2"/>
      <c r="H239" s="34">
        <v>164.70928719100044</v>
      </c>
      <c r="I239" s="41">
        <v>515.97180038135843</v>
      </c>
      <c r="J239" s="32"/>
      <c r="K239" s="33"/>
    </row>
    <row r="240" spans="1:11" x14ac:dyDescent="0.35">
      <c r="A240" s="7">
        <v>44174</v>
      </c>
      <c r="B240" s="3">
        <v>238</v>
      </c>
      <c r="C240" s="4">
        <v>155.21</v>
      </c>
      <c r="D240" s="8">
        <v>493.6</v>
      </c>
      <c r="E240" s="2"/>
      <c r="F240" s="2"/>
      <c r="H240" s="34">
        <v>164.88962556127362</v>
      </c>
      <c r="I240" s="41">
        <v>516.38053174912329</v>
      </c>
      <c r="J240" s="32"/>
      <c r="K240" s="33"/>
    </row>
    <row r="241" spans="1:20" x14ac:dyDescent="0.35">
      <c r="A241" s="7">
        <v>44175</v>
      </c>
      <c r="B241" s="3">
        <v>239</v>
      </c>
      <c r="C241" s="4">
        <v>155.07</v>
      </c>
      <c r="D241" s="8">
        <v>501.09</v>
      </c>
      <c r="E241" s="2"/>
      <c r="F241" s="2"/>
      <c r="H241" s="34">
        <v>165.06996393154679</v>
      </c>
      <c r="I241" s="41">
        <v>516.78926311688826</v>
      </c>
      <c r="J241" s="32"/>
      <c r="K241" s="33"/>
    </row>
    <row r="242" spans="1:20" x14ac:dyDescent="0.35">
      <c r="A242" s="7">
        <v>44176</v>
      </c>
      <c r="B242" s="3">
        <v>240</v>
      </c>
      <c r="C242" s="4">
        <v>155.82</v>
      </c>
      <c r="D242" s="8">
        <v>503.22</v>
      </c>
      <c r="E242" s="2"/>
      <c r="F242" s="2"/>
      <c r="H242" s="34">
        <v>165.25030230181997</v>
      </c>
      <c r="I242" s="41">
        <v>517.19799448465324</v>
      </c>
      <c r="J242" s="32"/>
      <c r="K242" s="33"/>
    </row>
    <row r="243" spans="1:20" x14ac:dyDescent="0.35">
      <c r="A243" s="7">
        <v>44179</v>
      </c>
      <c r="B243" s="3">
        <v>241</v>
      </c>
      <c r="C243" s="4">
        <v>157.85</v>
      </c>
      <c r="D243" s="8">
        <v>522.41999999999996</v>
      </c>
      <c r="E243" s="2"/>
      <c r="F243" s="2"/>
      <c r="H243" s="34">
        <v>165.43064067209315</v>
      </c>
      <c r="I243" s="41">
        <v>517.60672585241821</v>
      </c>
      <c r="J243" s="32"/>
      <c r="K243" s="33"/>
    </row>
    <row r="244" spans="1:20" x14ac:dyDescent="0.35">
      <c r="A244" s="7">
        <v>44180</v>
      </c>
      <c r="B244" s="3">
        <v>242</v>
      </c>
      <c r="C244" s="4">
        <v>158.26</v>
      </c>
      <c r="D244" s="8">
        <v>519.78</v>
      </c>
      <c r="E244" s="2"/>
      <c r="F244" s="2"/>
      <c r="H244" s="34">
        <v>165.6109790423663</v>
      </c>
      <c r="I244" s="41">
        <v>518.01545722018318</v>
      </c>
      <c r="J244" s="32"/>
      <c r="K244" s="33"/>
    </row>
    <row r="245" spans="1:20" x14ac:dyDescent="0.35">
      <c r="A245" s="7">
        <v>44181</v>
      </c>
      <c r="B245" s="3">
        <v>243</v>
      </c>
      <c r="C245" s="4">
        <v>162.05000000000001</v>
      </c>
      <c r="D245" s="8">
        <v>524.83000000000004</v>
      </c>
      <c r="E245" s="2"/>
      <c r="F245" s="2"/>
      <c r="H245" s="34">
        <v>165.79131741263947</v>
      </c>
      <c r="I245" s="41">
        <v>518.42418858794815</v>
      </c>
      <c r="J245" s="32"/>
      <c r="K245" s="33"/>
    </row>
    <row r="246" spans="1:20" x14ac:dyDescent="0.35">
      <c r="A246" s="7">
        <v>44182</v>
      </c>
      <c r="B246" s="3">
        <v>244</v>
      </c>
      <c r="C246" s="4">
        <v>161.80000000000001</v>
      </c>
      <c r="D246" s="8">
        <v>532.9</v>
      </c>
      <c r="E246" s="2"/>
      <c r="F246" s="2"/>
      <c r="H246" s="34">
        <v>165.97165578291265</v>
      </c>
      <c r="I246" s="41">
        <v>518.83291995571312</v>
      </c>
      <c r="J246" s="32"/>
      <c r="K246" s="33"/>
    </row>
    <row r="247" spans="1:20" x14ac:dyDescent="0.35">
      <c r="A247" s="7">
        <v>44183</v>
      </c>
      <c r="B247" s="3">
        <v>245</v>
      </c>
      <c r="C247" s="4">
        <v>160.08000000000001</v>
      </c>
      <c r="D247" s="8">
        <v>534.45000000000005</v>
      </c>
      <c r="E247" s="2"/>
      <c r="F247" s="2"/>
      <c r="H247" s="34">
        <v>166.1519941531858</v>
      </c>
      <c r="I247" s="41">
        <v>519.24165132347798</v>
      </c>
      <c r="J247" s="32"/>
      <c r="K247" s="33"/>
    </row>
    <row r="248" spans="1:20" x14ac:dyDescent="0.35">
      <c r="A248" s="7">
        <v>44186</v>
      </c>
      <c r="B248" s="3">
        <v>246</v>
      </c>
      <c r="C248" s="4">
        <v>160.31</v>
      </c>
      <c r="D248" s="8">
        <v>528.91</v>
      </c>
      <c r="E248" s="2"/>
      <c r="F248" s="2"/>
      <c r="H248" s="34">
        <v>166.332332523459</v>
      </c>
      <c r="I248" s="41">
        <v>519.65038269124295</v>
      </c>
      <c r="J248" s="32"/>
      <c r="K248" s="33"/>
    </row>
    <row r="249" spans="1:20" x14ac:dyDescent="0.35">
      <c r="A249" s="7">
        <v>44187</v>
      </c>
      <c r="B249" s="3">
        <v>247</v>
      </c>
      <c r="C249" s="4">
        <v>160.33000000000001</v>
      </c>
      <c r="D249" s="8">
        <v>527.33000000000004</v>
      </c>
      <c r="E249" s="2"/>
      <c r="F249" s="2"/>
      <c r="H249" s="34">
        <v>166.51267089373215</v>
      </c>
      <c r="I249" s="41">
        <v>520.05911405900792</v>
      </c>
      <c r="J249" s="32"/>
      <c r="K249" s="33"/>
    </row>
    <row r="250" spans="1:20" x14ac:dyDescent="0.35">
      <c r="A250" s="7">
        <v>44188</v>
      </c>
      <c r="B250" s="3">
        <v>248</v>
      </c>
      <c r="C250" s="4">
        <v>159.26</v>
      </c>
      <c r="D250" s="8">
        <v>514.48</v>
      </c>
      <c r="E250" s="2"/>
      <c r="F250" s="2"/>
      <c r="H250" s="34">
        <v>166.69300926400533</v>
      </c>
      <c r="I250" s="41">
        <v>520.4678454267729</v>
      </c>
      <c r="J250" s="32"/>
      <c r="K250" s="33"/>
    </row>
    <row r="251" spans="1:20" x14ac:dyDescent="0.35">
      <c r="A251" s="7">
        <v>44189</v>
      </c>
      <c r="B251" s="3">
        <v>249</v>
      </c>
      <c r="C251" s="4">
        <v>158.63</v>
      </c>
      <c r="D251" s="8">
        <v>513.97</v>
      </c>
      <c r="E251" s="2"/>
      <c r="F251" s="2"/>
      <c r="H251" s="34">
        <v>166.8733476342785</v>
      </c>
      <c r="I251" s="41">
        <v>520.87657679453787</v>
      </c>
      <c r="J251" s="32"/>
      <c r="K251" s="33"/>
    </row>
    <row r="252" spans="1:20" ht="15" thickBot="1" x14ac:dyDescent="0.4">
      <c r="A252" s="7">
        <v>44193</v>
      </c>
      <c r="B252" s="3">
        <v>250</v>
      </c>
      <c r="C252" s="4">
        <v>164.2</v>
      </c>
      <c r="D252" s="8">
        <v>519.12</v>
      </c>
      <c r="E252" s="2"/>
      <c r="F252" s="2"/>
      <c r="H252" s="34">
        <v>167.05368600455165</v>
      </c>
      <c r="I252" s="41">
        <v>521.28530816230273</v>
      </c>
      <c r="J252" s="32"/>
      <c r="K252" s="33"/>
      <c r="Q252" s="110" t="s">
        <v>22</v>
      </c>
      <c r="R252" s="110"/>
      <c r="S252" s="110" t="s">
        <v>60</v>
      </c>
      <c r="T252" s="110"/>
    </row>
    <row r="253" spans="1:20" x14ac:dyDescent="0.35">
      <c r="A253" s="7">
        <v>44194</v>
      </c>
      <c r="B253" s="3">
        <v>251</v>
      </c>
      <c r="C253" s="4">
        <v>166.1</v>
      </c>
      <c r="D253" s="41">
        <v>530.87</v>
      </c>
      <c r="E253" s="105" t="s">
        <v>22</v>
      </c>
      <c r="F253" s="106"/>
      <c r="H253" s="34">
        <v>167.23402437482483</v>
      </c>
      <c r="I253" s="41">
        <v>521.6940395300677</v>
      </c>
      <c r="J253" s="104" t="s">
        <v>56</v>
      </c>
      <c r="K253" s="104"/>
      <c r="Q253" s="54" t="s">
        <v>4</v>
      </c>
      <c r="R253" s="85" t="s">
        <v>5</v>
      </c>
      <c r="S253" s="54" t="s">
        <v>4</v>
      </c>
      <c r="T253" s="85" t="s">
        <v>5</v>
      </c>
    </row>
    <row r="254" spans="1:20" ht="15" thickBot="1" x14ac:dyDescent="0.4">
      <c r="A254" s="7">
        <v>44195</v>
      </c>
      <c r="B254" s="3">
        <v>252</v>
      </c>
      <c r="C254" s="4">
        <v>164.29</v>
      </c>
      <c r="D254" s="41">
        <v>524.59</v>
      </c>
      <c r="E254" s="44" t="s">
        <v>4</v>
      </c>
      <c r="F254" s="45" t="s">
        <v>5</v>
      </c>
      <c r="H254" s="34">
        <v>167.414362745098</v>
      </c>
      <c r="I254" s="41">
        <v>522.10277089783267</v>
      </c>
      <c r="J254" s="54" t="s">
        <v>4</v>
      </c>
      <c r="K254" s="85" t="s">
        <v>5</v>
      </c>
      <c r="Q254" s="85">
        <v>162.846497</v>
      </c>
      <c r="R254" s="85">
        <v>540.72997999999995</v>
      </c>
      <c r="S254" s="85">
        <v>167.59470111537118</v>
      </c>
      <c r="T254" s="85">
        <v>522.51150226559764</v>
      </c>
    </row>
    <row r="255" spans="1:20" x14ac:dyDescent="0.35">
      <c r="A255" s="7">
        <v>44196</v>
      </c>
      <c r="B255" s="3">
        <v>253</v>
      </c>
      <c r="C255" s="3"/>
      <c r="D255" s="42"/>
      <c r="E255" s="46">
        <v>162.846497</v>
      </c>
      <c r="F255" s="15">
        <v>540.72997999999995</v>
      </c>
      <c r="H255" s="40">
        <v>167.59470111537118</v>
      </c>
      <c r="I255" s="47">
        <v>522.51150226559764</v>
      </c>
      <c r="J255" s="49">
        <f>ABS(E255-H255)/E255</f>
        <v>2.9157545313186446E-2</v>
      </c>
      <c r="K255" s="49">
        <f>ABS(F255-I255)/F255</f>
        <v>3.3692375877517118E-2</v>
      </c>
      <c r="Q255" s="85">
        <v>159.33149700000001</v>
      </c>
      <c r="R255" s="85">
        <v>522.85998500000005</v>
      </c>
      <c r="S255" s="85">
        <v>167.77503948564436</v>
      </c>
      <c r="T255" s="85">
        <v>522.92023363336261</v>
      </c>
    </row>
    <row r="256" spans="1:20" x14ac:dyDescent="0.35">
      <c r="A256" s="7">
        <v>44200</v>
      </c>
      <c r="B256" s="3">
        <v>254</v>
      </c>
      <c r="C256" s="3"/>
      <c r="D256" s="42"/>
      <c r="E256" s="34">
        <v>159.33149700000001</v>
      </c>
      <c r="F256" s="8">
        <v>522.85998500000005</v>
      </c>
      <c r="H256" s="40">
        <v>167.77503948564436</v>
      </c>
      <c r="I256" s="47">
        <v>522.92023363336261</v>
      </c>
      <c r="J256" s="49">
        <f t="shared" ref="J256:J264" si="94">ABS(E256-H256)/E256</f>
        <v>5.2993555226838435E-2</v>
      </c>
      <c r="K256" s="49">
        <f t="shared" ref="K256:K264" si="95">ABS(F256-I256)/F256</f>
        <v>1.1522900028879056E-4</v>
      </c>
      <c r="Q256" s="85">
        <v>160.92550700000001</v>
      </c>
      <c r="R256" s="85">
        <v>520.79998799999998</v>
      </c>
      <c r="S256" s="85">
        <v>167.9553778559175</v>
      </c>
      <c r="T256" s="85">
        <v>523.32896500112747</v>
      </c>
    </row>
    <row r="257" spans="1:20" x14ac:dyDescent="0.35">
      <c r="A257" s="7">
        <v>44201</v>
      </c>
      <c r="B257" s="3">
        <v>255</v>
      </c>
      <c r="C257" s="3"/>
      <c r="D257" s="42"/>
      <c r="E257" s="34">
        <v>160.92550700000001</v>
      </c>
      <c r="F257" s="8">
        <v>520.79998799999998</v>
      </c>
      <c r="H257" s="40">
        <v>167.9553778559175</v>
      </c>
      <c r="I257" s="47">
        <v>523.32896500112747</v>
      </c>
      <c r="J257" s="49">
        <f t="shared" si="94"/>
        <v>4.3684006264572424E-2</v>
      </c>
      <c r="K257" s="49">
        <f t="shared" si="95"/>
        <v>4.8559467346368044E-3</v>
      </c>
      <c r="Q257" s="85">
        <v>156.919006</v>
      </c>
      <c r="R257" s="85">
        <v>500.48998999999998</v>
      </c>
      <c r="S257" s="85">
        <v>168.13571622619068</v>
      </c>
      <c r="T257" s="85">
        <v>523.73769636889244</v>
      </c>
    </row>
    <row r="258" spans="1:20" x14ac:dyDescent="0.35">
      <c r="A258" s="7">
        <v>44202</v>
      </c>
      <c r="B258" s="3">
        <v>256</v>
      </c>
      <c r="C258" s="3"/>
      <c r="D258" s="42"/>
      <c r="E258" s="34">
        <v>156.919006</v>
      </c>
      <c r="F258" s="8">
        <v>500.48998999999998</v>
      </c>
      <c r="H258" s="40">
        <v>168.13571622619068</v>
      </c>
      <c r="I258" s="47">
        <v>523.73769636889244</v>
      </c>
      <c r="J258" s="49">
        <f t="shared" si="94"/>
        <v>7.1480890123600996E-2</v>
      </c>
      <c r="K258" s="49">
        <f t="shared" si="95"/>
        <v>4.6449892771866362E-2</v>
      </c>
      <c r="Q258" s="85">
        <v>158.108002</v>
      </c>
      <c r="R258" s="85">
        <v>508.89001500000001</v>
      </c>
      <c r="S258" s="85">
        <v>168.31605459646386</v>
      </c>
      <c r="T258" s="85">
        <v>524.14642773665742</v>
      </c>
    </row>
    <row r="259" spans="1:20" x14ac:dyDescent="0.35">
      <c r="A259" s="7">
        <v>44203</v>
      </c>
      <c r="B259" s="3">
        <v>257</v>
      </c>
      <c r="C259" s="3"/>
      <c r="D259" s="42"/>
      <c r="E259" s="34">
        <v>158.108002</v>
      </c>
      <c r="F259" s="8">
        <v>508.89001500000001</v>
      </c>
      <c r="H259" s="40">
        <v>168.31605459646386</v>
      </c>
      <c r="I259" s="47">
        <v>524.14642773665742</v>
      </c>
      <c r="J259" s="49">
        <f t="shared" si="94"/>
        <v>6.4563794794294208E-2</v>
      </c>
      <c r="K259" s="49">
        <f t="shared" si="95"/>
        <v>2.9979784014149718E-2</v>
      </c>
      <c r="Q259" s="85">
        <v>159.134995</v>
      </c>
      <c r="R259" s="85">
        <v>510.39999399999999</v>
      </c>
      <c r="S259" s="85">
        <v>168.49639296673703</v>
      </c>
      <c r="T259" s="85">
        <v>524.55515910442239</v>
      </c>
    </row>
    <row r="260" spans="1:20" x14ac:dyDescent="0.35">
      <c r="A260" s="7">
        <v>44204</v>
      </c>
      <c r="B260" s="3">
        <v>258</v>
      </c>
      <c r="C260" s="3"/>
      <c r="D260" s="42"/>
      <c r="E260" s="34">
        <v>159.134995</v>
      </c>
      <c r="F260" s="8">
        <v>510.39999399999999</v>
      </c>
      <c r="H260" s="40">
        <v>168.49639296673703</v>
      </c>
      <c r="I260" s="47">
        <v>524.55515910442239</v>
      </c>
      <c r="J260" s="49">
        <f t="shared" si="94"/>
        <v>5.882677136312494E-2</v>
      </c>
      <c r="K260" s="49">
        <f t="shared" si="95"/>
        <v>2.7733474276691303E-2</v>
      </c>
      <c r="Q260" s="85">
        <v>155.71049500000001</v>
      </c>
      <c r="R260" s="85">
        <v>499.10000600000001</v>
      </c>
      <c r="S260" s="85">
        <v>168.67673133701021</v>
      </c>
      <c r="T260" s="85">
        <v>524.96389047218736</v>
      </c>
    </row>
    <row r="261" spans="1:20" x14ac:dyDescent="0.35">
      <c r="A261" s="7">
        <v>44207</v>
      </c>
      <c r="B261" s="3">
        <v>259</v>
      </c>
      <c r="C261" s="3"/>
      <c r="D261" s="42"/>
      <c r="E261" s="34">
        <v>155.71049500000001</v>
      </c>
      <c r="F261" s="8">
        <v>499.10000600000001</v>
      </c>
      <c r="H261" s="40">
        <v>168.67673133701021</v>
      </c>
      <c r="I261" s="47">
        <v>524.96389047218736</v>
      </c>
      <c r="J261" s="49">
        <f t="shared" si="94"/>
        <v>8.3271434831738225E-2</v>
      </c>
      <c r="K261" s="49">
        <f t="shared" si="95"/>
        <v>5.1821046205692396E-2</v>
      </c>
      <c r="Q261" s="85">
        <v>156.041504</v>
      </c>
      <c r="R261" s="85">
        <v>494.25</v>
      </c>
      <c r="S261" s="85">
        <v>168.85706970728336</v>
      </c>
      <c r="T261" s="85">
        <v>525.37262183995233</v>
      </c>
    </row>
    <row r="262" spans="1:20" x14ac:dyDescent="0.35">
      <c r="A262" s="7">
        <v>44208</v>
      </c>
      <c r="B262" s="3">
        <v>260</v>
      </c>
      <c r="C262" s="3"/>
      <c r="D262" s="42"/>
      <c r="E262" s="34">
        <v>156.041504</v>
      </c>
      <c r="F262" s="8">
        <v>494.25</v>
      </c>
      <c r="H262" s="40">
        <v>168.85706970728336</v>
      </c>
      <c r="I262" s="47">
        <v>525.37262183995233</v>
      </c>
      <c r="J262" s="49">
        <f t="shared" si="94"/>
        <v>8.2129211644123568E-2</v>
      </c>
      <c r="K262" s="49">
        <f t="shared" si="95"/>
        <v>6.2969391684273804E-2</v>
      </c>
      <c r="Q262" s="85">
        <v>158.29449500000001</v>
      </c>
      <c r="R262" s="85">
        <v>507.790009</v>
      </c>
      <c r="S262" s="85">
        <v>169.03740807755653</v>
      </c>
      <c r="T262" s="85">
        <v>525.7813532077173</v>
      </c>
    </row>
    <row r="263" spans="1:20" x14ac:dyDescent="0.35">
      <c r="A263" s="7">
        <v>44209</v>
      </c>
      <c r="B263" s="3">
        <v>261</v>
      </c>
      <c r="C263" s="3"/>
      <c r="D263" s="42"/>
      <c r="E263" s="34">
        <v>158.29449500000001</v>
      </c>
      <c r="F263" s="8">
        <v>507.790009</v>
      </c>
      <c r="H263" s="40">
        <v>169.03740807755653</v>
      </c>
      <c r="I263" s="47">
        <v>525.7813532077173</v>
      </c>
      <c r="J263" s="49">
        <f t="shared" si="94"/>
        <v>6.7866624657771712E-2</v>
      </c>
      <c r="K263" s="49">
        <f t="shared" si="95"/>
        <v>3.5430677817289043E-2</v>
      </c>
      <c r="M263" s="54" t="s">
        <v>4</v>
      </c>
      <c r="N263" s="85" t="s">
        <v>5</v>
      </c>
      <c r="Q263" s="54">
        <v>156.37</v>
      </c>
      <c r="R263" s="85">
        <v>500.85998499999999</v>
      </c>
      <c r="S263" s="85">
        <v>169.21774644782971</v>
      </c>
      <c r="T263" s="85">
        <v>526.19008457548216</v>
      </c>
    </row>
    <row r="264" spans="1:20" ht="15" thickBot="1" x14ac:dyDescent="0.4">
      <c r="A264" s="9">
        <v>44210</v>
      </c>
      <c r="B264" s="10">
        <v>262</v>
      </c>
      <c r="C264" s="10"/>
      <c r="D264" s="43"/>
      <c r="E264" s="16">
        <v>156.37</v>
      </c>
      <c r="F264" s="36">
        <v>500.85998499999999</v>
      </c>
      <c r="H264" s="39">
        <v>169.21774644782971</v>
      </c>
      <c r="I264" s="48">
        <v>526.19008457548216</v>
      </c>
      <c r="J264" s="49">
        <f t="shared" si="94"/>
        <v>8.2162476484170271E-2</v>
      </c>
      <c r="K264" s="49">
        <f t="shared" si="95"/>
        <v>5.0573214738810018E-2</v>
      </c>
      <c r="M264" s="82">
        <v>6.3613631070342111E-2</v>
      </c>
      <c r="N264" s="82">
        <v>3.4362103312121528E-2</v>
      </c>
    </row>
    <row r="265" spans="1:20" x14ac:dyDescent="0.35">
      <c r="J265" s="82">
        <f>AVERAGE(J255:J264)</f>
        <v>6.3613631070342111E-2</v>
      </c>
      <c r="K265" s="82">
        <f>AVERAGE(K255:K264)</f>
        <v>3.4362103312121528E-2</v>
      </c>
    </row>
  </sheetData>
  <mergeCells count="6">
    <mergeCell ref="A1:D1"/>
    <mergeCell ref="E253:F253"/>
    <mergeCell ref="H1:K1"/>
    <mergeCell ref="Q252:R252"/>
    <mergeCell ref="S252:T252"/>
    <mergeCell ref="J253:K2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65"/>
  <sheetViews>
    <sheetView zoomScale="110" zoomScaleNormal="110" workbookViewId="0">
      <selection sqref="A1:D1"/>
    </sheetView>
  </sheetViews>
  <sheetFormatPr defaultRowHeight="14.5" x14ac:dyDescent="0.35"/>
  <cols>
    <col min="1" max="1" width="10.453125" bestFit="1" customWidth="1"/>
    <col min="2" max="2" width="6.36328125" bestFit="1" customWidth="1"/>
    <col min="3" max="3" width="6.81640625" bestFit="1" customWidth="1"/>
    <col min="4" max="4" width="6.36328125" bestFit="1" customWidth="1"/>
    <col min="5" max="5" width="6.36328125" customWidth="1"/>
    <col min="6" max="6" width="15" bestFit="1" customWidth="1"/>
    <col min="7" max="7" width="13.90625" bestFit="1" customWidth="1"/>
    <col min="8" max="8" width="6.36328125" customWidth="1"/>
    <col min="9" max="9" width="13.90625" bestFit="1" customWidth="1"/>
    <col min="10" max="10" width="12.6328125" bestFit="1" customWidth="1"/>
    <col min="11" max="11" width="15.90625" bestFit="1" customWidth="1"/>
    <col min="12" max="12" width="10.6328125" bestFit="1" customWidth="1"/>
    <col min="13" max="13" width="7.36328125" bestFit="1" customWidth="1"/>
    <col min="14" max="14" width="8.81640625" customWidth="1"/>
    <col min="15" max="15" width="13.90625" bestFit="1" customWidth="1"/>
    <col min="16" max="16" width="12.6328125" bestFit="1" customWidth="1"/>
    <col min="17" max="17" width="6.26953125" bestFit="1" customWidth="1"/>
    <col min="18" max="18" width="5" bestFit="1" customWidth="1"/>
    <col min="19" max="19" width="6.08984375" bestFit="1" customWidth="1"/>
    <col min="20" max="20" width="7.6328125" bestFit="1" customWidth="1"/>
    <col min="21" max="21" width="10.7265625" customWidth="1"/>
    <col min="22" max="22" width="7.36328125" customWidth="1"/>
    <col min="23" max="23" width="11.08984375" customWidth="1"/>
    <col min="24" max="24" width="8.6328125" customWidth="1"/>
    <col min="25" max="25" width="9" customWidth="1"/>
    <col min="26" max="26" width="9.7265625" bestFit="1" customWidth="1"/>
    <col min="27" max="27" width="8.36328125" bestFit="1" customWidth="1"/>
    <col min="28" max="28" width="8.81640625" bestFit="1" customWidth="1"/>
    <col min="29" max="30" width="7.36328125" customWidth="1"/>
    <col min="31" max="31" width="11.453125" bestFit="1" customWidth="1"/>
    <col min="32" max="32" width="12.36328125" bestFit="1" customWidth="1"/>
    <col min="33" max="38" width="7.36328125" customWidth="1"/>
  </cols>
  <sheetData>
    <row r="1" spans="1:38" ht="15" thickBot="1" x14ac:dyDescent="0.4">
      <c r="A1" s="101" t="s">
        <v>0</v>
      </c>
      <c r="B1" s="102"/>
      <c r="C1" s="102"/>
      <c r="D1" s="103"/>
      <c r="E1" s="22"/>
      <c r="F1" s="22"/>
      <c r="I1" s="112" t="s">
        <v>31</v>
      </c>
      <c r="J1" s="113"/>
      <c r="K1" s="114" t="s">
        <v>32</v>
      </c>
      <c r="L1" s="102"/>
      <c r="M1" s="103"/>
      <c r="N1" s="22"/>
      <c r="O1" s="101" t="s">
        <v>38</v>
      </c>
      <c r="P1" s="102"/>
      <c r="Q1" s="102"/>
      <c r="R1" s="102"/>
      <c r="S1" s="102"/>
      <c r="T1" s="102"/>
      <c r="U1" s="103"/>
      <c r="V1" s="22"/>
      <c r="W1" s="104" t="s">
        <v>39</v>
      </c>
      <c r="X1" s="104"/>
      <c r="Y1" s="104"/>
      <c r="Z1" s="63"/>
      <c r="AA1" s="63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5" thickBot="1" x14ac:dyDescent="0.4">
      <c r="A2" s="19" t="s">
        <v>2</v>
      </c>
      <c r="B2" s="20" t="s">
        <v>3</v>
      </c>
      <c r="C2" s="20" t="s">
        <v>4</v>
      </c>
      <c r="D2" s="21" t="s">
        <v>5</v>
      </c>
      <c r="E2" s="22"/>
      <c r="F2" s="17" t="s">
        <v>27</v>
      </c>
      <c r="G2" s="18" t="s">
        <v>28</v>
      </c>
      <c r="H2" s="22"/>
      <c r="I2" s="17" t="s">
        <v>29</v>
      </c>
      <c r="J2" s="18" t="s">
        <v>30</v>
      </c>
      <c r="K2" s="87"/>
      <c r="L2" s="54" t="s">
        <v>4</v>
      </c>
      <c r="M2" s="59" t="s">
        <v>5</v>
      </c>
      <c r="N2" s="22"/>
      <c r="O2" s="55" t="s">
        <v>29</v>
      </c>
      <c r="P2" s="54" t="s">
        <v>30</v>
      </c>
      <c r="Q2" s="54" t="s">
        <v>4</v>
      </c>
      <c r="R2" s="54" t="s">
        <v>5</v>
      </c>
      <c r="S2" s="54" t="s">
        <v>35</v>
      </c>
      <c r="T2" s="54" t="s">
        <v>36</v>
      </c>
      <c r="U2" s="59" t="s">
        <v>37</v>
      </c>
      <c r="V2" s="22"/>
      <c r="W2" s="65"/>
      <c r="X2" s="54" t="s">
        <v>4</v>
      </c>
      <c r="Y2" s="54" t="s">
        <v>41</v>
      </c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</row>
    <row r="3" spans="1:38" x14ac:dyDescent="0.35">
      <c r="A3" s="12">
        <v>43832</v>
      </c>
      <c r="B3" s="13">
        <v>1</v>
      </c>
      <c r="C3" s="14">
        <v>94.9</v>
      </c>
      <c r="D3" s="15">
        <v>329.81</v>
      </c>
      <c r="E3" s="2"/>
      <c r="F3" s="34">
        <f t="shared" ref="F3:F66" si="0">$L$3*B3+$L$4</f>
        <v>90.910592571679516</v>
      </c>
      <c r="G3" s="8">
        <f t="shared" ref="G3:G66" si="1">$M$3*B3+$M$4</f>
        <v>346.0036884371666</v>
      </c>
      <c r="I3" s="34">
        <f>C3-F3</f>
        <v>3.9894074283204901</v>
      </c>
      <c r="J3" s="8">
        <f>D3-G3</f>
        <v>-16.1936884371666</v>
      </c>
      <c r="K3" s="84" t="s">
        <v>23</v>
      </c>
      <c r="L3" s="24">
        <f>SLOPE(C3:C254,B3:B254)</f>
        <v>0.3427683131580585</v>
      </c>
      <c r="M3" s="25">
        <f>SLOPE(D3:D254,B3:B254)</f>
        <v>0.80040569511901605</v>
      </c>
      <c r="N3" s="23"/>
      <c r="O3" s="34">
        <v>-23.589008229582447</v>
      </c>
      <c r="P3" s="4">
        <v>-87.183973193117424</v>
      </c>
      <c r="Q3" s="4">
        <f>STANDARDIZE(O3,AVERAGE($O$3:$O$254),_xlfn.STDEV.S($O$3:$O$254))</f>
        <v>-2.1527887118627214</v>
      </c>
      <c r="R3" s="4">
        <f>STANDARDIZE(P3,AVERAGE($P$3:$P$254),_xlfn.STDEV.S($P$3:$P$254))</f>
        <v>-2.9337593541045797</v>
      </c>
      <c r="S3" s="61">
        <v>1</v>
      </c>
      <c r="T3" s="24">
        <f>(S3-0.5)/252</f>
        <v>1.984126984126984E-3</v>
      </c>
      <c r="U3" s="25">
        <f>_xlfn.NORM.S.INV(T3)</f>
        <v>-2.8806743591110573</v>
      </c>
      <c r="V3" s="23"/>
      <c r="W3" s="54" t="s">
        <v>40</v>
      </c>
      <c r="X3" s="61">
        <f>COUNT(Q3:Q254)</f>
        <v>252</v>
      </c>
      <c r="Y3" s="61">
        <f>COUNT(R3:R254)</f>
        <v>252</v>
      </c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x14ac:dyDescent="0.35">
      <c r="A4" s="7">
        <v>43833</v>
      </c>
      <c r="B4" s="3">
        <v>2</v>
      </c>
      <c r="C4" s="4">
        <v>93.75</v>
      </c>
      <c r="D4" s="8">
        <v>325.89999999999998</v>
      </c>
      <c r="E4" s="2"/>
      <c r="F4" s="34">
        <f t="shared" si="0"/>
        <v>91.253360884837576</v>
      </c>
      <c r="G4" s="8">
        <f t="shared" si="1"/>
        <v>346.80409413228563</v>
      </c>
      <c r="I4" s="34">
        <f t="shared" ref="I4:I67" si="2">C4-F4</f>
        <v>2.4966391151624236</v>
      </c>
      <c r="J4" s="8">
        <f t="shared" ref="J4:J67" si="3">D4-G4</f>
        <v>-20.90409413228565</v>
      </c>
      <c r="K4" s="84" t="s">
        <v>24</v>
      </c>
      <c r="L4" s="49">
        <f>INTERCEPT(C3:C254,B3:B254)</f>
        <v>90.567824258521455</v>
      </c>
      <c r="M4" s="52">
        <f>INTERCEPT(D3:D254,B3:B254)</f>
        <v>345.20328274204758</v>
      </c>
      <c r="N4" s="56"/>
      <c r="O4" s="34">
        <v>-23.533471603266321</v>
      </c>
      <c r="P4" s="4">
        <v>-72.154784583355422</v>
      </c>
      <c r="Q4" s="4">
        <f t="shared" ref="Q4:Q67" si="4">STANDARDIZE(O4,AVERAGE($O$3:$O$254),_xlfn.STDEV.S($O$3:$O$254))</f>
        <v>-2.1477203079237057</v>
      </c>
      <c r="R4" s="4">
        <f t="shared" ref="R4:R67" si="5">STANDARDIZE(P4,AVERAGE($P$3:$P$254),_xlfn.STDEV.S($P$3:$P$254))</f>
        <v>-2.4280239413490161</v>
      </c>
      <c r="S4" s="61">
        <v>2</v>
      </c>
      <c r="T4" s="24">
        <f t="shared" ref="T4:T67" si="6">(S4-0.5)/252</f>
        <v>5.9523809523809521E-3</v>
      </c>
      <c r="U4" s="25">
        <f t="shared" ref="U4:U67" si="7">_xlfn.NORM.S.INV(T4)</f>
        <v>-2.514954877802527</v>
      </c>
      <c r="V4" s="56"/>
      <c r="W4" s="89" t="s">
        <v>42</v>
      </c>
      <c r="X4" s="49">
        <f>MIN(Q3:Q254)</f>
        <v>-2.1527887118627214</v>
      </c>
      <c r="Y4" s="49">
        <f>MIN(R3:R254)</f>
        <v>-2.9337593541045797</v>
      </c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</row>
    <row r="5" spans="1:38" x14ac:dyDescent="0.35">
      <c r="A5" s="7">
        <v>43836</v>
      </c>
      <c r="B5" s="3">
        <v>3</v>
      </c>
      <c r="C5" s="4">
        <v>95.14</v>
      </c>
      <c r="D5" s="8">
        <v>335.83</v>
      </c>
      <c r="E5" s="2"/>
      <c r="F5" s="34">
        <f t="shared" si="0"/>
        <v>91.596129197995637</v>
      </c>
      <c r="G5" s="8">
        <f t="shared" si="1"/>
        <v>347.60449982740465</v>
      </c>
      <c r="I5" s="34">
        <f t="shared" si="2"/>
        <v>3.5438708020043634</v>
      </c>
      <c r="J5" s="8">
        <f t="shared" si="3"/>
        <v>-11.774499827404668</v>
      </c>
      <c r="K5" s="84" t="s">
        <v>25</v>
      </c>
      <c r="L5" s="24">
        <f>CORREL(C3:C254,B3:B254)</f>
        <v>0.91579754806894198</v>
      </c>
      <c r="M5" s="25">
        <f>CORREL(D3:D254,B3:B254)</f>
        <v>0.89106308538173951</v>
      </c>
      <c r="N5" s="23"/>
      <c r="O5" s="34">
        <v>-18.45623991642438</v>
      </c>
      <c r="P5" s="4">
        <v>-69.173161802879349</v>
      </c>
      <c r="Q5" s="4">
        <f t="shared" si="4"/>
        <v>-1.6843601294640738</v>
      </c>
      <c r="R5" s="4">
        <f t="shared" si="5"/>
        <v>-2.3276916967602417</v>
      </c>
      <c r="S5" s="61">
        <v>3</v>
      </c>
      <c r="T5" s="24">
        <f t="shared" si="6"/>
        <v>9.9206349206349201E-3</v>
      </c>
      <c r="U5" s="25">
        <f t="shared" si="7"/>
        <v>-2.3293360530619998</v>
      </c>
      <c r="V5" s="23"/>
      <c r="W5" s="66" t="s">
        <v>43</v>
      </c>
      <c r="X5" s="49">
        <f>MAX(Q4:Q255)</f>
        <v>2.5308480179072599</v>
      </c>
      <c r="Y5" s="49">
        <f>MAX(R4:R255)</f>
        <v>3.2934529626449298</v>
      </c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5" thickBot="1" x14ac:dyDescent="0.4">
      <c r="A6" s="7">
        <v>43837</v>
      </c>
      <c r="B6" s="3">
        <v>4</v>
      </c>
      <c r="C6" s="4">
        <v>95.34</v>
      </c>
      <c r="D6" s="8">
        <v>330.75</v>
      </c>
      <c r="E6" s="2"/>
      <c r="F6" s="34">
        <f t="shared" si="0"/>
        <v>91.938897511153684</v>
      </c>
      <c r="G6" s="8">
        <f t="shared" si="1"/>
        <v>348.40490552252362</v>
      </c>
      <c r="I6" s="34">
        <f t="shared" si="2"/>
        <v>3.4011024888463197</v>
      </c>
      <c r="J6" s="8">
        <f t="shared" si="3"/>
        <v>-17.65490552252362</v>
      </c>
      <c r="K6" s="88" t="s">
        <v>26</v>
      </c>
      <c r="L6" s="31">
        <f>L5^2</f>
        <v>0.83868514904908609</v>
      </c>
      <c r="M6" s="58">
        <f>M5^2</f>
        <v>0.79399342213002522</v>
      </c>
      <c r="N6" s="23"/>
      <c r="O6" s="34">
        <v>-18.001776542740501</v>
      </c>
      <c r="P6" s="4">
        <v>-67.074378888236424</v>
      </c>
      <c r="Q6" s="4">
        <f t="shared" si="4"/>
        <v>-1.642884726543371</v>
      </c>
      <c r="R6" s="4">
        <f t="shared" si="5"/>
        <v>-2.2570672025721903</v>
      </c>
      <c r="S6" s="61">
        <v>4</v>
      </c>
      <c r="T6" s="24">
        <f t="shared" si="6"/>
        <v>1.3888888888888888E-2</v>
      </c>
      <c r="U6" s="25">
        <f t="shared" si="7"/>
        <v>-2.2004105812100327</v>
      </c>
      <c r="V6" s="23"/>
      <c r="W6" s="66" t="s">
        <v>44</v>
      </c>
      <c r="X6" s="24">
        <f>X5-X4</f>
        <v>4.6836367297699812</v>
      </c>
      <c r="Y6" s="24">
        <f>Y5-Y4</f>
        <v>6.2272123167495099</v>
      </c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x14ac:dyDescent="0.35">
      <c r="A7" s="7">
        <v>43838</v>
      </c>
      <c r="B7" s="3">
        <v>5</v>
      </c>
      <c r="C7" s="4">
        <v>94.6</v>
      </c>
      <c r="D7" s="8">
        <v>339.26</v>
      </c>
      <c r="E7" s="2"/>
      <c r="F7" s="34">
        <f t="shared" si="0"/>
        <v>92.281665824311744</v>
      </c>
      <c r="G7" s="8">
        <f t="shared" si="1"/>
        <v>349.20531121764265</v>
      </c>
      <c r="I7" s="34">
        <f t="shared" si="2"/>
        <v>2.3183341756882498</v>
      </c>
      <c r="J7" s="8">
        <f t="shared" si="3"/>
        <v>-9.9453112176426544</v>
      </c>
      <c r="K7" s="1"/>
      <c r="L7" s="1"/>
      <c r="M7" s="1"/>
      <c r="N7" s="1"/>
      <c r="O7" s="34">
        <v>-17.517764613795251</v>
      </c>
      <c r="P7" s="4">
        <v>-56.395595973593458</v>
      </c>
      <c r="Q7" s="4">
        <f t="shared" si="4"/>
        <v>-1.5987126525460624</v>
      </c>
      <c r="R7" s="4">
        <f t="shared" si="5"/>
        <v>-1.8977238723836192</v>
      </c>
      <c r="S7" s="61">
        <v>5</v>
      </c>
      <c r="T7" s="24">
        <f t="shared" si="6"/>
        <v>1.7857142857142856E-2</v>
      </c>
      <c r="U7" s="25">
        <f t="shared" si="7"/>
        <v>-2.1001654928444697</v>
      </c>
      <c r="V7" s="1"/>
      <c r="W7" s="54" t="s">
        <v>47</v>
      </c>
      <c r="X7" s="61">
        <f>ROUNDUP(SQRT(COUNT(Q3:Q254)),0)</f>
        <v>16</v>
      </c>
      <c r="Y7" s="61">
        <f>ROUNDUP(SQRT(COUNT(R3:R254)),0)</f>
        <v>16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35">
      <c r="A8" s="7">
        <v>43839</v>
      </c>
      <c r="B8" s="3">
        <v>6</v>
      </c>
      <c r="C8" s="4">
        <v>95.05</v>
      </c>
      <c r="D8" s="8">
        <v>335.66</v>
      </c>
      <c r="E8" s="2"/>
      <c r="F8" s="34">
        <f t="shared" si="0"/>
        <v>92.624434137469805</v>
      </c>
      <c r="G8" s="8">
        <f t="shared" si="1"/>
        <v>350.00571691276167</v>
      </c>
      <c r="I8" s="34">
        <f t="shared" si="2"/>
        <v>2.4255658625301919</v>
      </c>
      <c r="J8" s="8">
        <f t="shared" si="3"/>
        <v>-14.345716912761645</v>
      </c>
      <c r="K8" s="1"/>
      <c r="L8" s="1"/>
      <c r="M8" s="1"/>
      <c r="N8" s="1"/>
      <c r="O8" s="34">
        <v>-17.419451103297433</v>
      </c>
      <c r="P8" s="4">
        <v>-56.395190278474502</v>
      </c>
      <c r="Q8" s="4">
        <f t="shared" si="4"/>
        <v>-1.5897403289297658</v>
      </c>
      <c r="R8" s="4">
        <f t="shared" si="5"/>
        <v>-1.8977102206560532</v>
      </c>
      <c r="S8" s="61">
        <v>6</v>
      </c>
      <c r="T8" s="24">
        <f t="shared" si="6"/>
        <v>2.1825396825396824E-2</v>
      </c>
      <c r="U8" s="25">
        <f t="shared" si="7"/>
        <v>-2.0174287103431898</v>
      </c>
      <c r="V8" s="1"/>
      <c r="W8" s="54" t="s">
        <v>48</v>
      </c>
      <c r="X8" s="24">
        <f>X6/X7</f>
        <v>0.29272729561062383</v>
      </c>
      <c r="Y8" s="49">
        <f>Y6/Y7</f>
        <v>0.38920076979684437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35">
      <c r="A9" s="7">
        <v>43840</v>
      </c>
      <c r="B9" s="3">
        <v>7</v>
      </c>
      <c r="C9" s="4">
        <v>94.16</v>
      </c>
      <c r="D9" s="8">
        <v>329.05</v>
      </c>
      <c r="E9" s="2"/>
      <c r="F9" s="34">
        <f t="shared" si="0"/>
        <v>92.967202450627866</v>
      </c>
      <c r="G9" s="8">
        <f t="shared" si="1"/>
        <v>350.8061226078807</v>
      </c>
      <c r="I9" s="34">
        <f t="shared" si="2"/>
        <v>1.1927975493721306</v>
      </c>
      <c r="J9" s="8">
        <f t="shared" si="3"/>
        <v>-21.756122607880684</v>
      </c>
      <c r="K9" s="115"/>
      <c r="L9" s="115"/>
      <c r="M9" s="115"/>
      <c r="N9" s="22"/>
      <c r="O9" s="34">
        <v>-17.28713423487801</v>
      </c>
      <c r="P9" s="4">
        <v>-50.27537553406421</v>
      </c>
      <c r="Q9" s="4">
        <f t="shared" si="4"/>
        <v>-1.5776647784042828</v>
      </c>
      <c r="R9" s="4">
        <f t="shared" si="5"/>
        <v>-1.6917771449515135</v>
      </c>
      <c r="S9" s="61">
        <v>7</v>
      </c>
      <c r="T9" s="24">
        <f t="shared" si="6"/>
        <v>2.5793650793650792E-2</v>
      </c>
      <c r="U9" s="25">
        <f t="shared" si="7"/>
        <v>-1.9465617207989845</v>
      </c>
      <c r="V9" s="22"/>
      <c r="W9" s="54" t="s">
        <v>33</v>
      </c>
      <c r="X9" s="4">
        <f>AVERAGE(Q3:Q254)</f>
        <v>3.8769692923418165E-16</v>
      </c>
      <c r="Y9" s="4">
        <f>AVERAGE(R3:R254)</f>
        <v>3.3130464861830069E-16</v>
      </c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</row>
    <row r="10" spans="1:38" x14ac:dyDescent="0.35">
      <c r="A10" s="7">
        <v>43843</v>
      </c>
      <c r="B10" s="3">
        <v>8</v>
      </c>
      <c r="C10" s="4">
        <v>94.57</v>
      </c>
      <c r="D10" s="8">
        <v>338.92</v>
      </c>
      <c r="E10" s="2"/>
      <c r="F10" s="34">
        <f t="shared" si="0"/>
        <v>93.309970763785927</v>
      </c>
      <c r="G10" s="8">
        <f t="shared" si="1"/>
        <v>351.60652830299972</v>
      </c>
      <c r="I10" s="34">
        <f t="shared" si="2"/>
        <v>1.2600292362140664</v>
      </c>
      <c r="J10" s="8">
        <f t="shared" si="3"/>
        <v>-12.686528302999704</v>
      </c>
      <c r="L10" s="22"/>
      <c r="M10" s="22"/>
      <c r="N10" s="22"/>
      <c r="O10" s="34">
        <v>-17.234544855898548</v>
      </c>
      <c r="P10" s="4">
        <v>-49.236813058950531</v>
      </c>
      <c r="Q10" s="4">
        <f t="shared" si="4"/>
        <v>-1.5728653472315521</v>
      </c>
      <c r="R10" s="4">
        <f t="shared" si="5"/>
        <v>-1.6568292954260311</v>
      </c>
      <c r="S10" s="61">
        <v>8</v>
      </c>
      <c r="T10" s="24">
        <f t="shared" si="6"/>
        <v>2.976190476190476E-2</v>
      </c>
      <c r="U10" s="25">
        <f t="shared" si="7"/>
        <v>-1.8843044227824219</v>
      </c>
      <c r="V10" s="22"/>
      <c r="W10" s="85" t="s">
        <v>45</v>
      </c>
      <c r="X10" s="4">
        <f>_xlfn.STDEV.S(Q3:Q254)</f>
        <v>1</v>
      </c>
      <c r="Y10" s="4">
        <f>_xlfn.STDEV.S(R3:R254)</f>
        <v>1</v>
      </c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</row>
    <row r="11" spans="1:38" ht="15" thickBot="1" x14ac:dyDescent="0.4">
      <c r="A11" s="7">
        <v>43844</v>
      </c>
      <c r="B11" s="3">
        <v>9</v>
      </c>
      <c r="C11" s="4">
        <v>93.47</v>
      </c>
      <c r="D11" s="8">
        <v>338.69</v>
      </c>
      <c r="E11" s="2"/>
      <c r="F11" s="34">
        <f t="shared" si="0"/>
        <v>93.652739076943988</v>
      </c>
      <c r="G11" s="8">
        <f t="shared" si="1"/>
        <v>352.40693399811875</v>
      </c>
      <c r="I11" s="34">
        <f t="shared" si="2"/>
        <v>-0.18273907694398872</v>
      </c>
      <c r="J11" s="8">
        <f t="shared" si="3"/>
        <v>-13.716933998118748</v>
      </c>
      <c r="K11" s="22"/>
      <c r="L11" s="2"/>
      <c r="M11" s="2"/>
      <c r="N11" s="2"/>
      <c r="O11" s="34">
        <v>-17.120081482214673</v>
      </c>
      <c r="P11" s="4">
        <v>-48.923567497998363</v>
      </c>
      <c r="Q11" s="4">
        <f t="shared" si="4"/>
        <v>-1.5624191488839951</v>
      </c>
      <c r="R11" s="4">
        <f t="shared" si="5"/>
        <v>-1.6462885152698026</v>
      </c>
      <c r="S11" s="61">
        <v>9</v>
      </c>
      <c r="T11" s="24">
        <f t="shared" si="6"/>
        <v>3.3730158730158728E-2</v>
      </c>
      <c r="U11" s="25">
        <f t="shared" si="7"/>
        <v>-1.8285948988056846</v>
      </c>
      <c r="V11" s="2"/>
      <c r="AA11" s="2"/>
      <c r="AB11" s="2"/>
      <c r="AC11" s="2"/>
      <c r="AD11" s="2"/>
      <c r="AE11" s="110" t="s">
        <v>4</v>
      </c>
      <c r="AF11" s="110"/>
      <c r="AG11" s="2"/>
      <c r="AH11" s="2"/>
      <c r="AI11" s="2"/>
      <c r="AJ11" s="2"/>
      <c r="AK11" s="2"/>
      <c r="AL11" s="2"/>
    </row>
    <row r="12" spans="1:38" x14ac:dyDescent="0.35">
      <c r="A12" s="7">
        <v>43845</v>
      </c>
      <c r="B12" s="3">
        <v>10</v>
      </c>
      <c r="C12" s="4">
        <v>93.1</v>
      </c>
      <c r="D12" s="8">
        <v>339.07</v>
      </c>
      <c r="E12" s="2"/>
      <c r="F12" s="34">
        <f t="shared" si="0"/>
        <v>93.995507390102034</v>
      </c>
      <c r="G12" s="8">
        <f t="shared" si="1"/>
        <v>353.20733969323771</v>
      </c>
      <c r="I12" s="34">
        <f t="shared" si="2"/>
        <v>-0.89550739010203984</v>
      </c>
      <c r="J12" s="8">
        <f t="shared" si="3"/>
        <v>-14.13733969323772</v>
      </c>
      <c r="K12" s="22"/>
      <c r="L12" s="2"/>
      <c r="M12" s="2"/>
      <c r="N12" s="2"/>
      <c r="O12" s="34">
        <v>-17.012219416455508</v>
      </c>
      <c r="P12" s="4">
        <v>-48.391318582874078</v>
      </c>
      <c r="Q12" s="4">
        <f t="shared" si="4"/>
        <v>-1.552575401518927</v>
      </c>
      <c r="R12" s="4">
        <f t="shared" si="5"/>
        <v>-1.6283782253820145</v>
      </c>
      <c r="S12" s="61">
        <v>10</v>
      </c>
      <c r="T12" s="24">
        <f t="shared" si="6"/>
        <v>3.7698412698412696E-2</v>
      </c>
      <c r="U12" s="25">
        <f t="shared" si="7"/>
        <v>-1.7780428020381664</v>
      </c>
      <c r="V12" s="2"/>
      <c r="W12" s="17" t="s">
        <v>4</v>
      </c>
      <c r="X12" s="72" t="s">
        <v>57</v>
      </c>
      <c r="Y12" s="72" t="s">
        <v>58</v>
      </c>
      <c r="Z12" s="72" t="s">
        <v>46</v>
      </c>
      <c r="AA12" s="73" t="s">
        <v>49</v>
      </c>
      <c r="AB12" s="73" t="s">
        <v>50</v>
      </c>
      <c r="AC12" s="60" t="s">
        <v>51</v>
      </c>
      <c r="AD12" s="2"/>
      <c r="AE12" s="85" t="s">
        <v>52</v>
      </c>
      <c r="AF12" s="61">
        <f>X7-1</f>
        <v>15</v>
      </c>
      <c r="AG12" s="2"/>
      <c r="AH12" s="2"/>
      <c r="AI12" s="2"/>
      <c r="AJ12" s="2"/>
      <c r="AK12" s="2"/>
      <c r="AL12" s="2"/>
    </row>
    <row r="13" spans="1:38" x14ac:dyDescent="0.35">
      <c r="A13" s="7">
        <v>43846</v>
      </c>
      <c r="B13" s="3">
        <v>11</v>
      </c>
      <c r="C13" s="4">
        <v>93.9</v>
      </c>
      <c r="D13" s="8">
        <v>338.62</v>
      </c>
      <c r="E13" s="2"/>
      <c r="F13" s="34">
        <f t="shared" si="0"/>
        <v>94.338275703260095</v>
      </c>
      <c r="G13" s="8">
        <f t="shared" si="1"/>
        <v>354.00774538835674</v>
      </c>
      <c r="I13" s="34">
        <f t="shared" si="2"/>
        <v>-0.43827570326008924</v>
      </c>
      <c r="J13" s="8">
        <f t="shared" si="3"/>
        <v>-15.387745388356734</v>
      </c>
      <c r="O13" s="34">
        <v>-16.936682790139372</v>
      </c>
      <c r="P13" s="4">
        <v>-44.815781229183244</v>
      </c>
      <c r="Q13" s="4">
        <f t="shared" si="4"/>
        <v>-1.5456817502520781</v>
      </c>
      <c r="R13" s="4">
        <f t="shared" si="5"/>
        <v>-1.5080606283151157</v>
      </c>
      <c r="S13" s="61">
        <v>11</v>
      </c>
      <c r="T13" s="24">
        <f t="shared" si="6"/>
        <v>4.1666666666666664E-2</v>
      </c>
      <c r="U13" s="25">
        <f t="shared" si="7"/>
        <v>-1.7316643961222451</v>
      </c>
      <c r="W13" s="55">
        <v>1</v>
      </c>
      <c r="X13" s="49">
        <f>X4</f>
        <v>-2.1527887118627214</v>
      </c>
      <c r="Y13" s="24">
        <f>X13+$X$8</f>
        <v>-1.8600614162520976</v>
      </c>
      <c r="Z13" s="24">
        <f>_xlfn.NORM.DIST(Y13,$X$9,$X$10,TRUE)</f>
        <v>3.1438418619059487E-2</v>
      </c>
      <c r="AA13" s="24">
        <f>Z13*$X$3</f>
        <v>7.9224814920029907</v>
      </c>
      <c r="AB13" s="65">
        <f>COUNTIF($Q$3:$Q$254,"&lt;="&amp;Y13)</f>
        <v>2</v>
      </c>
      <c r="AC13" s="33">
        <f>(AA13-AB13)^2/AA13</f>
        <v>4.427373804346999</v>
      </c>
      <c r="AE13" s="90" t="s">
        <v>53</v>
      </c>
      <c r="AF13" s="4">
        <f>SUM(AC13:AC28)</f>
        <v>50.538711381321363</v>
      </c>
    </row>
    <row r="14" spans="1:38" x14ac:dyDescent="0.35">
      <c r="A14" s="7">
        <v>43847</v>
      </c>
      <c r="B14" s="3">
        <v>12</v>
      </c>
      <c r="C14" s="4">
        <v>93.24</v>
      </c>
      <c r="D14" s="8">
        <v>339.67</v>
      </c>
      <c r="E14" s="2"/>
      <c r="F14" s="34">
        <f t="shared" si="0"/>
        <v>94.681044016418156</v>
      </c>
      <c r="G14" s="8">
        <f t="shared" si="1"/>
        <v>354.80815108347576</v>
      </c>
      <c r="I14" s="34">
        <f t="shared" si="2"/>
        <v>-1.4410440164181608</v>
      </c>
      <c r="J14" s="8">
        <f t="shared" si="3"/>
        <v>-15.138151083475748</v>
      </c>
      <c r="M14" s="22"/>
      <c r="N14" s="22"/>
      <c r="O14" s="34">
        <v>-16.772227987479141</v>
      </c>
      <c r="P14" s="4">
        <v>-43.793347058469067</v>
      </c>
      <c r="Q14" s="4">
        <f t="shared" si="4"/>
        <v>-1.5306732157968412</v>
      </c>
      <c r="R14" s="4">
        <f t="shared" si="5"/>
        <v>-1.4736554996839091</v>
      </c>
      <c r="S14" s="61">
        <v>12</v>
      </c>
      <c r="T14" s="24">
        <f t="shared" si="6"/>
        <v>4.5634920634920632E-2</v>
      </c>
      <c r="U14" s="25">
        <f t="shared" si="7"/>
        <v>-1.6887370022667971</v>
      </c>
      <c r="V14" s="22"/>
      <c r="W14" s="55">
        <v>2</v>
      </c>
      <c r="X14" s="67">
        <f>Y13</f>
        <v>-1.8600614162520976</v>
      </c>
      <c r="Y14" s="24">
        <f>X14+$X$8</f>
        <v>-1.5673341206414739</v>
      </c>
      <c r="Z14" s="24">
        <f>_xlfn.NORM.DIST(Y14,$X$9,$X$10,TRUE)-_xlfn.NORM.DIST(X14,$X$9,$X$10,TRUE)</f>
        <v>2.7079888338236914E-2</v>
      </c>
      <c r="AA14" s="24">
        <f t="shared" ref="AA14:AA28" si="8">Z14*$X$3</f>
        <v>6.8241318612357027</v>
      </c>
      <c r="AB14" s="68">
        <f>COUNTIF($Q$3:$Q$254,"&lt;="&amp;Y14)-COUNTIF($Q$3:$Q$254,"&lt;="&amp;X14)</f>
        <v>6</v>
      </c>
      <c r="AC14" s="33">
        <f t="shared" ref="AC14:AC28" si="9">(AA14-AB14)^2/AA14</f>
        <v>9.9528165415730452E-2</v>
      </c>
      <c r="AD14" s="22"/>
      <c r="AE14" s="54" t="s">
        <v>54</v>
      </c>
      <c r="AF14" s="91">
        <f>1-_xlfn.CHISQ.DIST(AF13,AF12,TRUE)</f>
        <v>9.8289907288773293E-6</v>
      </c>
      <c r="AG14" s="22"/>
      <c r="AH14" s="22"/>
      <c r="AI14" s="22"/>
      <c r="AJ14" s="22"/>
      <c r="AK14" s="22"/>
      <c r="AL14" s="22"/>
    </row>
    <row r="15" spans="1:38" x14ac:dyDescent="0.35">
      <c r="A15" s="7">
        <v>43851</v>
      </c>
      <c r="B15" s="3">
        <v>13</v>
      </c>
      <c r="C15" s="4">
        <v>94.6</v>
      </c>
      <c r="D15" s="8">
        <v>338.11</v>
      </c>
      <c r="E15" s="2"/>
      <c r="F15" s="34">
        <f t="shared" si="0"/>
        <v>95.023812329576216</v>
      </c>
      <c r="G15" s="8">
        <f t="shared" si="1"/>
        <v>355.60855677859479</v>
      </c>
      <c r="I15" s="34">
        <f t="shared" si="2"/>
        <v>-0.42381232957622217</v>
      </c>
      <c r="J15" s="8">
        <f t="shared" si="3"/>
        <v>-17.498556778594775</v>
      </c>
      <c r="L15" s="111" t="s">
        <v>34</v>
      </c>
      <c r="M15" s="111"/>
      <c r="N15" s="111"/>
      <c r="O15" s="34">
        <v>-16.564996300637205</v>
      </c>
      <c r="P15" s="4">
        <v>-43.496186924302265</v>
      </c>
      <c r="Q15" s="4">
        <f t="shared" si="4"/>
        <v>-1.5117607616643223</v>
      </c>
      <c r="R15" s="4">
        <f t="shared" si="5"/>
        <v>-1.4636559975810657</v>
      </c>
      <c r="S15" s="61">
        <v>13</v>
      </c>
      <c r="T15" s="24">
        <f t="shared" si="6"/>
        <v>4.96031746031746E-2</v>
      </c>
      <c r="U15" s="25">
        <f t="shared" si="7"/>
        <v>-1.648713470290851</v>
      </c>
      <c r="W15" s="55">
        <v>3</v>
      </c>
      <c r="X15" s="67">
        <f t="shared" ref="X15:X28" si="10">Y14</f>
        <v>-1.5673341206414739</v>
      </c>
      <c r="Y15" s="24">
        <f t="shared" ref="Y15:Y28" si="11">X15+$X$8</f>
        <v>-1.2746068250308502</v>
      </c>
      <c r="Z15" s="24">
        <f t="shared" ref="Z15:Z27" si="12">_xlfn.NORM.DIST(Y15,$X$9,$X$10,TRUE)-_xlfn.NORM.DIST(X15,$X$9,$X$10,TRUE)</f>
        <v>4.2705913325596936E-2</v>
      </c>
      <c r="AA15" s="24">
        <f t="shared" si="8"/>
        <v>10.761890158050427</v>
      </c>
      <c r="AB15" s="68">
        <f t="shared" ref="AB15:AB27" si="13">COUNTIF($Q$3:$Q$254,"&lt;="&amp;Y15)-COUNTIF($Q$3:$Q$254,"&lt;="&amp;X15)</f>
        <v>18</v>
      </c>
      <c r="AC15" s="33">
        <f t="shared" si="9"/>
        <v>4.8681257023364788</v>
      </c>
    </row>
    <row r="16" spans="1:38" x14ac:dyDescent="0.35">
      <c r="A16" s="7">
        <v>43852</v>
      </c>
      <c r="B16" s="3">
        <v>14</v>
      </c>
      <c r="C16" s="4">
        <v>94.37</v>
      </c>
      <c r="D16" s="8">
        <v>326</v>
      </c>
      <c r="E16" s="2"/>
      <c r="F16" s="34">
        <f t="shared" si="0"/>
        <v>95.366580642734277</v>
      </c>
      <c r="G16" s="8">
        <f t="shared" si="1"/>
        <v>356.40896247371381</v>
      </c>
      <c r="I16" s="34">
        <f t="shared" si="2"/>
        <v>-0.99658064273427271</v>
      </c>
      <c r="J16" s="8">
        <f t="shared" si="3"/>
        <v>-30.408962473713814</v>
      </c>
      <c r="O16" s="34">
        <v>-16.314365921719968</v>
      </c>
      <c r="P16" s="4">
        <v>-43.063752753588119</v>
      </c>
      <c r="Q16" s="4">
        <f t="shared" si="4"/>
        <v>-1.4888876401947106</v>
      </c>
      <c r="R16" s="4">
        <f t="shared" si="5"/>
        <v>-1.4491044952016439</v>
      </c>
      <c r="S16" s="61">
        <v>14</v>
      </c>
      <c r="T16" s="24">
        <f t="shared" si="6"/>
        <v>5.3571428571428568E-2</v>
      </c>
      <c r="U16" s="25">
        <f t="shared" si="7"/>
        <v>-1.6111691623526765</v>
      </c>
      <c r="W16" s="55">
        <v>4</v>
      </c>
      <c r="X16" s="67">
        <f t="shared" si="10"/>
        <v>-1.2746068250308502</v>
      </c>
      <c r="Y16" s="24">
        <f t="shared" si="11"/>
        <v>-0.98187952942022638</v>
      </c>
      <c r="Z16" s="24">
        <f t="shared" si="12"/>
        <v>6.1855380581187294E-2</v>
      </c>
      <c r="AA16" s="24">
        <f t="shared" si="8"/>
        <v>15.587555906459198</v>
      </c>
      <c r="AB16" s="68">
        <f t="shared" si="13"/>
        <v>27</v>
      </c>
      <c r="AC16" s="33">
        <f t="shared" si="9"/>
        <v>8.3556319521666413</v>
      </c>
    </row>
    <row r="17" spans="1:32" x14ac:dyDescent="0.35">
      <c r="A17" s="7">
        <v>43853</v>
      </c>
      <c r="B17" s="3">
        <v>15</v>
      </c>
      <c r="C17" s="4">
        <v>94.23</v>
      </c>
      <c r="D17" s="8">
        <v>349.6</v>
      </c>
      <c r="E17" s="2"/>
      <c r="F17" s="34">
        <f t="shared" si="0"/>
        <v>95.709348955892338</v>
      </c>
      <c r="G17" s="8">
        <f t="shared" si="1"/>
        <v>357.20936816883284</v>
      </c>
      <c r="I17" s="34">
        <f t="shared" si="2"/>
        <v>-1.4793489558923341</v>
      </c>
      <c r="J17" s="8">
        <f t="shared" si="3"/>
        <v>-7.6093681688328161</v>
      </c>
      <c r="O17" s="34">
        <v>-16.30516666379215</v>
      </c>
      <c r="P17" s="4">
        <v>-42.704158448707119</v>
      </c>
      <c r="Q17" s="4">
        <f t="shared" si="4"/>
        <v>-1.4880480941471714</v>
      </c>
      <c r="R17" s="4">
        <f t="shared" si="5"/>
        <v>-1.4370040698942246</v>
      </c>
      <c r="S17" s="61">
        <v>15</v>
      </c>
      <c r="T17" s="24">
        <f t="shared" si="6"/>
        <v>5.7539682539682536E-2</v>
      </c>
      <c r="U17" s="25">
        <f t="shared" si="7"/>
        <v>-1.5757676293730742</v>
      </c>
      <c r="W17" s="55">
        <v>5</v>
      </c>
      <c r="X17" s="67">
        <f t="shared" si="10"/>
        <v>-0.98187952942022638</v>
      </c>
      <c r="Y17" s="24">
        <f t="shared" si="11"/>
        <v>-0.68915223380960255</v>
      </c>
      <c r="Z17" s="24">
        <f t="shared" si="12"/>
        <v>8.2284135286123328E-2</v>
      </c>
      <c r="AA17" s="24">
        <f t="shared" si="8"/>
        <v>20.735602092103079</v>
      </c>
      <c r="AB17" s="68">
        <f t="shared" si="13"/>
        <v>15</v>
      </c>
      <c r="AC17" s="33">
        <f t="shared" si="9"/>
        <v>1.5865047570268394</v>
      </c>
    </row>
    <row r="18" spans="1:32" x14ac:dyDescent="0.35">
      <c r="A18" s="7">
        <v>43854</v>
      </c>
      <c r="B18" s="3">
        <v>16</v>
      </c>
      <c r="C18" s="4">
        <v>93.08</v>
      </c>
      <c r="D18" s="8">
        <v>353.16</v>
      </c>
      <c r="E18" s="2"/>
      <c r="F18" s="34">
        <f t="shared" si="0"/>
        <v>96.052117269050385</v>
      </c>
      <c r="G18" s="8">
        <f t="shared" si="1"/>
        <v>358.00977386395181</v>
      </c>
      <c r="I18" s="34">
        <f t="shared" si="2"/>
        <v>-2.9721172690503863</v>
      </c>
      <c r="J18" s="8">
        <f t="shared" si="3"/>
        <v>-4.849773863951782</v>
      </c>
      <c r="O18" s="34">
        <v>-16.158386421688846</v>
      </c>
      <c r="P18" s="4">
        <v>-42.099838180373354</v>
      </c>
      <c r="Q18" s="4">
        <f t="shared" si="4"/>
        <v>-1.4746525819132912</v>
      </c>
      <c r="R18" s="4">
        <f t="shared" si="5"/>
        <v>-1.4166685635486715</v>
      </c>
      <c r="S18" s="61">
        <v>16</v>
      </c>
      <c r="T18" s="24">
        <f t="shared" si="6"/>
        <v>6.1507936507936505E-2</v>
      </c>
      <c r="U18" s="25">
        <f t="shared" si="7"/>
        <v>-1.5422375718953325</v>
      </c>
      <c r="W18" s="55">
        <v>6</v>
      </c>
      <c r="X18" s="67">
        <f t="shared" si="10"/>
        <v>-0.68915223380960255</v>
      </c>
      <c r="Y18" s="24">
        <f t="shared" si="11"/>
        <v>-0.39642493819897873</v>
      </c>
      <c r="Z18" s="24">
        <f t="shared" si="12"/>
        <v>0.1005320497689049</v>
      </c>
      <c r="AA18" s="24">
        <f t="shared" si="8"/>
        <v>25.334076541764034</v>
      </c>
      <c r="AB18" s="68">
        <f t="shared" si="13"/>
        <v>11</v>
      </c>
      <c r="AC18" s="33">
        <f t="shared" si="9"/>
        <v>8.1102522117367535</v>
      </c>
    </row>
    <row r="19" spans="1:32" x14ac:dyDescent="0.35">
      <c r="A19" s="7">
        <v>43857</v>
      </c>
      <c r="B19" s="3">
        <v>17</v>
      </c>
      <c r="C19" s="4">
        <v>91.42</v>
      </c>
      <c r="D19" s="8">
        <v>342.88</v>
      </c>
      <c r="E19" s="2"/>
      <c r="F19" s="34">
        <f t="shared" si="0"/>
        <v>96.394885582208445</v>
      </c>
      <c r="G19" s="8">
        <f t="shared" si="1"/>
        <v>358.81017955907083</v>
      </c>
      <c r="I19" s="34">
        <f t="shared" si="2"/>
        <v>-4.9748855822084437</v>
      </c>
      <c r="J19" s="8">
        <f t="shared" si="3"/>
        <v>-15.930179559070837</v>
      </c>
      <c r="O19" s="34">
        <v>-16.133923048004959</v>
      </c>
      <c r="P19" s="4">
        <v>-40.624564143826149</v>
      </c>
      <c r="Q19" s="4">
        <f t="shared" si="4"/>
        <v>-1.4724199965409777</v>
      </c>
      <c r="R19" s="4">
        <f t="shared" si="5"/>
        <v>-1.3670252765307582</v>
      </c>
      <c r="S19" s="61">
        <v>17</v>
      </c>
      <c r="T19" s="24">
        <f t="shared" si="6"/>
        <v>6.5476190476190479E-2</v>
      </c>
      <c r="U19" s="25">
        <f t="shared" si="7"/>
        <v>-1.5103568962835028</v>
      </c>
      <c r="W19" s="55">
        <v>7</v>
      </c>
      <c r="X19" s="67">
        <f t="shared" si="10"/>
        <v>-0.39642493819897873</v>
      </c>
      <c r="Y19" s="24">
        <f t="shared" si="11"/>
        <v>-0.1036976425883549</v>
      </c>
      <c r="Z19" s="24">
        <f t="shared" si="12"/>
        <v>0.11280886283700492</v>
      </c>
      <c r="AA19" s="24">
        <f t="shared" si="8"/>
        <v>28.42783343492524</v>
      </c>
      <c r="AB19" s="68">
        <f t="shared" si="13"/>
        <v>39</v>
      </c>
      <c r="AC19" s="33">
        <f t="shared" si="9"/>
        <v>3.9317349363095624</v>
      </c>
    </row>
    <row r="20" spans="1:32" x14ac:dyDescent="0.35">
      <c r="A20" s="7">
        <v>43858</v>
      </c>
      <c r="B20" s="3">
        <v>18</v>
      </c>
      <c r="C20" s="4">
        <v>92.66</v>
      </c>
      <c r="D20" s="8">
        <v>348.52</v>
      </c>
      <c r="E20" s="2"/>
      <c r="F20" s="34">
        <f t="shared" si="0"/>
        <v>96.737653895366506</v>
      </c>
      <c r="G20" s="8">
        <f t="shared" si="1"/>
        <v>359.61058525418986</v>
      </c>
      <c r="I20" s="34">
        <f t="shared" si="2"/>
        <v>-4.0776538953665096</v>
      </c>
      <c r="J20" s="8">
        <f t="shared" si="3"/>
        <v>-11.090585254189875</v>
      </c>
      <c r="O20" s="34">
        <v>-15.980703290108252</v>
      </c>
      <c r="P20" s="4">
        <v>-39.451724277993094</v>
      </c>
      <c r="Q20" s="4">
        <f t="shared" si="4"/>
        <v>-1.4584367988573754</v>
      </c>
      <c r="R20" s="4">
        <f t="shared" si="5"/>
        <v>-1.327558964074077</v>
      </c>
      <c r="S20" s="61">
        <v>18</v>
      </c>
      <c r="T20" s="24">
        <f t="shared" si="6"/>
        <v>6.9444444444444448E-2</v>
      </c>
      <c r="U20" s="25">
        <f t="shared" si="7"/>
        <v>-1.4799413890351922</v>
      </c>
      <c r="W20" s="55">
        <v>8</v>
      </c>
      <c r="X20" s="67">
        <f t="shared" si="10"/>
        <v>-0.1036976425883549</v>
      </c>
      <c r="Y20" s="24">
        <f t="shared" si="11"/>
        <v>0.18902965302226893</v>
      </c>
      <c r="Z20" s="24">
        <f t="shared" si="12"/>
        <v>0.11626056324937245</v>
      </c>
      <c r="AA20" s="24">
        <f t="shared" si="8"/>
        <v>29.297661938841859</v>
      </c>
      <c r="AB20" s="68">
        <f t="shared" si="13"/>
        <v>32</v>
      </c>
      <c r="AC20" s="33">
        <f t="shared" si="9"/>
        <v>0.24925644278468367</v>
      </c>
    </row>
    <row r="21" spans="1:32" x14ac:dyDescent="0.35">
      <c r="A21" s="7">
        <v>43859</v>
      </c>
      <c r="B21" s="3">
        <v>19</v>
      </c>
      <c r="C21" s="4">
        <v>92.9</v>
      </c>
      <c r="D21" s="8">
        <v>343.16</v>
      </c>
      <c r="E21" s="2"/>
      <c r="F21" s="34">
        <f t="shared" si="0"/>
        <v>97.080422208524567</v>
      </c>
      <c r="G21" s="8">
        <f t="shared" si="1"/>
        <v>360.41099094930888</v>
      </c>
      <c r="I21" s="34">
        <f t="shared" si="2"/>
        <v>-4.1804222085245613</v>
      </c>
      <c r="J21" s="8">
        <f t="shared" si="3"/>
        <v>-17.250990949308857</v>
      </c>
      <c r="O21" s="34">
        <v>-15.324987729613554</v>
      </c>
      <c r="P21" s="4">
        <v>-39.396998314540326</v>
      </c>
      <c r="Q21" s="4">
        <f t="shared" si="4"/>
        <v>-1.3985946451268321</v>
      </c>
      <c r="R21" s="4">
        <f t="shared" si="5"/>
        <v>-1.3257174236932974</v>
      </c>
      <c r="S21" s="61">
        <v>19</v>
      </c>
      <c r="T21" s="24">
        <f t="shared" si="6"/>
        <v>7.3412698412698416E-2</v>
      </c>
      <c r="U21" s="25">
        <f t="shared" si="7"/>
        <v>-1.450836487412636</v>
      </c>
      <c r="W21" s="55">
        <v>9</v>
      </c>
      <c r="X21" s="67">
        <f t="shared" si="10"/>
        <v>0.18902965302226893</v>
      </c>
      <c r="Y21" s="24">
        <f t="shared" si="11"/>
        <v>0.48175694863289276</v>
      </c>
      <c r="Z21" s="24">
        <f t="shared" si="12"/>
        <v>0.110045480225341</v>
      </c>
      <c r="AA21" s="24">
        <f t="shared" si="8"/>
        <v>27.731461016785932</v>
      </c>
      <c r="AB21" s="68">
        <f t="shared" si="13"/>
        <v>35</v>
      </c>
      <c r="AC21" s="33">
        <f t="shared" si="9"/>
        <v>1.9051163196386747</v>
      </c>
    </row>
    <row r="22" spans="1:32" x14ac:dyDescent="0.35">
      <c r="A22" s="7">
        <v>43860</v>
      </c>
      <c r="B22" s="3">
        <v>20</v>
      </c>
      <c r="C22" s="4">
        <v>93.53</v>
      </c>
      <c r="D22" s="8">
        <v>347.74</v>
      </c>
      <c r="E22" s="2"/>
      <c r="F22" s="34">
        <f t="shared" si="0"/>
        <v>97.423190521682628</v>
      </c>
      <c r="G22" s="8">
        <f t="shared" si="1"/>
        <v>361.21139664442791</v>
      </c>
      <c r="I22" s="34">
        <f t="shared" si="2"/>
        <v>-3.8931905216826266</v>
      </c>
      <c r="J22" s="8">
        <f t="shared" si="3"/>
        <v>-13.471396644427898</v>
      </c>
      <c r="O22" s="34">
        <v>-15.257756042771632</v>
      </c>
      <c r="P22" s="4">
        <v>-39.252941363350089</v>
      </c>
      <c r="Q22" s="4">
        <f t="shared" si="4"/>
        <v>-1.392458922289139</v>
      </c>
      <c r="R22" s="4">
        <f t="shared" si="5"/>
        <v>-1.3208698764595646</v>
      </c>
      <c r="S22" s="61">
        <v>20</v>
      </c>
      <c r="T22" s="24">
        <f t="shared" si="6"/>
        <v>7.7380952380952384E-2</v>
      </c>
      <c r="U22" s="25">
        <f t="shared" si="7"/>
        <v>-1.4229111803109864</v>
      </c>
      <c r="W22" s="55">
        <v>10</v>
      </c>
      <c r="X22" s="67">
        <f t="shared" si="10"/>
        <v>0.48175694863289276</v>
      </c>
      <c r="Y22" s="24">
        <f t="shared" si="11"/>
        <v>0.77448424424351658</v>
      </c>
      <c r="Z22" s="24">
        <f t="shared" si="12"/>
        <v>9.5667066780919963E-2</v>
      </c>
      <c r="AA22" s="24">
        <f t="shared" si="8"/>
        <v>24.10810082879183</v>
      </c>
      <c r="AB22" s="68">
        <f t="shared" si="13"/>
        <v>16</v>
      </c>
      <c r="AC22" s="33">
        <f t="shared" si="9"/>
        <v>2.7269381158113135</v>
      </c>
    </row>
    <row r="23" spans="1:32" x14ac:dyDescent="0.35">
      <c r="A23" s="7">
        <v>43861</v>
      </c>
      <c r="B23" s="3">
        <v>21</v>
      </c>
      <c r="C23" s="4">
        <v>100.44</v>
      </c>
      <c r="D23" s="8">
        <v>345.09</v>
      </c>
      <c r="E23" s="2"/>
      <c r="F23" s="34">
        <f t="shared" si="0"/>
        <v>97.765958834840688</v>
      </c>
      <c r="G23" s="8">
        <f t="shared" si="1"/>
        <v>362.01180233954693</v>
      </c>
      <c r="I23" s="34">
        <f t="shared" si="2"/>
        <v>2.6740411651593092</v>
      </c>
      <c r="J23" s="8">
        <f t="shared" si="3"/>
        <v>-16.921802339546957</v>
      </c>
      <c r="O23" s="34">
        <v>-15.027313169056612</v>
      </c>
      <c r="P23" s="4">
        <v>-38.348884412159919</v>
      </c>
      <c r="Q23" s="4">
        <f t="shared" si="4"/>
        <v>-1.3714281603158247</v>
      </c>
      <c r="R23" s="4">
        <f t="shared" si="5"/>
        <v>-1.2904481665964171</v>
      </c>
      <c r="S23" s="61">
        <v>21</v>
      </c>
      <c r="T23" s="24">
        <f t="shared" si="6"/>
        <v>8.1349206349206352E-2</v>
      </c>
      <c r="U23" s="25">
        <f t="shared" si="7"/>
        <v>-1.3960534082549905</v>
      </c>
      <c r="W23" s="55">
        <v>11</v>
      </c>
      <c r="X23" s="67">
        <f t="shared" si="10"/>
        <v>0.77448424424351658</v>
      </c>
      <c r="Y23" s="24">
        <f t="shared" si="11"/>
        <v>1.0672115398541404</v>
      </c>
      <c r="Z23" s="24">
        <f t="shared" si="12"/>
        <v>7.6384079629283508E-2</v>
      </c>
      <c r="AA23" s="24">
        <f t="shared" si="8"/>
        <v>19.248788066579444</v>
      </c>
      <c r="AB23" s="68">
        <f t="shared" si="13"/>
        <v>9</v>
      </c>
      <c r="AC23" s="33">
        <f t="shared" si="9"/>
        <v>5.4568452034667061</v>
      </c>
    </row>
    <row r="24" spans="1:32" x14ac:dyDescent="0.35">
      <c r="A24" s="7">
        <v>43864</v>
      </c>
      <c r="B24" s="3">
        <v>22</v>
      </c>
      <c r="C24" s="4">
        <v>100.21</v>
      </c>
      <c r="D24" s="8">
        <v>358</v>
      </c>
      <c r="E24" s="2"/>
      <c r="F24" s="34">
        <f t="shared" si="0"/>
        <v>98.108727147998735</v>
      </c>
      <c r="G24" s="8">
        <f t="shared" si="1"/>
        <v>362.8122080346659</v>
      </c>
      <c r="I24" s="34">
        <f t="shared" si="2"/>
        <v>2.1012728520012587</v>
      </c>
      <c r="J24" s="8">
        <f t="shared" si="3"/>
        <v>-4.8122080346659004</v>
      </c>
      <c r="O24" s="34">
        <v>-14.9015976085619</v>
      </c>
      <c r="P24" s="4">
        <v>-37.936592619421276</v>
      </c>
      <c r="Q24" s="4">
        <f t="shared" si="4"/>
        <v>-1.3599550607728306</v>
      </c>
      <c r="R24" s="4">
        <f t="shared" si="5"/>
        <v>-1.2765744595460595</v>
      </c>
      <c r="S24" s="61">
        <v>22</v>
      </c>
      <c r="T24" s="24">
        <f t="shared" si="6"/>
        <v>8.531746031746032E-2</v>
      </c>
      <c r="U24" s="25">
        <f t="shared" si="7"/>
        <v>-1.3701665397259748</v>
      </c>
      <c r="W24" s="55">
        <v>12</v>
      </c>
      <c r="X24" s="67">
        <f t="shared" si="10"/>
        <v>1.0672115398541404</v>
      </c>
      <c r="Y24" s="24">
        <f t="shared" si="11"/>
        <v>1.3599388354647641</v>
      </c>
      <c r="Z24" s="24">
        <f t="shared" si="12"/>
        <v>5.6013521263597599E-2</v>
      </c>
      <c r="AA24" s="24">
        <f t="shared" si="8"/>
        <v>14.115407358426594</v>
      </c>
      <c r="AB24" s="68">
        <f t="shared" si="13"/>
        <v>13</v>
      </c>
      <c r="AC24" s="33">
        <f t="shared" si="9"/>
        <v>8.8140111272769786E-2</v>
      </c>
    </row>
    <row r="25" spans="1:32" x14ac:dyDescent="0.35">
      <c r="A25" s="7">
        <v>43865</v>
      </c>
      <c r="B25" s="3">
        <v>23</v>
      </c>
      <c r="C25" s="4">
        <v>102.48</v>
      </c>
      <c r="D25" s="8">
        <v>369.01</v>
      </c>
      <c r="E25" s="2"/>
      <c r="F25" s="34">
        <f t="shared" si="0"/>
        <v>98.451495461156796</v>
      </c>
      <c r="G25" s="8">
        <f t="shared" si="1"/>
        <v>363.61261372978493</v>
      </c>
      <c r="I25" s="34">
        <f t="shared" si="2"/>
        <v>4.0285045388432081</v>
      </c>
      <c r="J25" s="8">
        <f t="shared" si="3"/>
        <v>5.3973862702150655</v>
      </c>
      <c r="O25" s="34">
        <v>-14.62284979537273</v>
      </c>
      <c r="P25" s="4">
        <v>-37.854969838945181</v>
      </c>
      <c r="Q25" s="4">
        <f t="shared" si="4"/>
        <v>-1.334515875714702</v>
      </c>
      <c r="R25" s="4">
        <f t="shared" si="5"/>
        <v>-1.2738278355169006</v>
      </c>
      <c r="S25" s="61">
        <v>23</v>
      </c>
      <c r="T25" s="24">
        <f t="shared" si="6"/>
        <v>8.9285714285714288E-2</v>
      </c>
      <c r="U25" s="25">
        <f t="shared" si="7"/>
        <v>-1.3451666341766386</v>
      </c>
      <c r="W25" s="55">
        <v>13</v>
      </c>
      <c r="X25" s="67">
        <f t="shared" si="10"/>
        <v>1.3599388354647641</v>
      </c>
      <c r="Y25" s="24">
        <f t="shared" si="11"/>
        <v>1.6526661310753878</v>
      </c>
      <c r="Z25" s="24">
        <f t="shared" si="12"/>
        <v>3.7725224598262885E-2</v>
      </c>
      <c r="AA25" s="24">
        <f t="shared" si="8"/>
        <v>9.506756598762248</v>
      </c>
      <c r="AB25" s="68">
        <f t="shared" si="13"/>
        <v>8</v>
      </c>
      <c r="AC25" s="33">
        <f t="shared" si="9"/>
        <v>0.23881072627957745</v>
      </c>
    </row>
    <row r="26" spans="1:32" x14ac:dyDescent="0.35">
      <c r="A26" s="7">
        <v>43866</v>
      </c>
      <c r="B26" s="3">
        <v>24</v>
      </c>
      <c r="C26" s="4">
        <v>101.99</v>
      </c>
      <c r="D26" s="8">
        <v>369.67</v>
      </c>
      <c r="E26" s="2"/>
      <c r="F26" s="34">
        <f t="shared" si="0"/>
        <v>98.794263774314857</v>
      </c>
      <c r="G26" s="8">
        <f t="shared" si="1"/>
        <v>364.41301942490395</v>
      </c>
      <c r="I26" s="34">
        <f t="shared" si="2"/>
        <v>3.1957362256851383</v>
      </c>
      <c r="J26" s="8">
        <f t="shared" si="3"/>
        <v>5.2569805750960654</v>
      </c>
      <c r="O26" s="34">
        <v>-14.578829295403864</v>
      </c>
      <c r="P26" s="4">
        <v>-36.107624449188506</v>
      </c>
      <c r="Q26" s="4">
        <f t="shared" si="4"/>
        <v>-1.3304984607178016</v>
      </c>
      <c r="R26" s="4">
        <f t="shared" si="5"/>
        <v>-1.215029289244008</v>
      </c>
      <c r="S26" s="61">
        <v>24</v>
      </c>
      <c r="T26" s="24">
        <f t="shared" si="6"/>
        <v>9.3253968253968256E-2</v>
      </c>
      <c r="U26" s="25">
        <f t="shared" si="7"/>
        <v>-1.3209802893126328</v>
      </c>
      <c r="W26" s="55">
        <v>14</v>
      </c>
      <c r="X26" s="67">
        <f t="shared" si="10"/>
        <v>1.6526661310753878</v>
      </c>
      <c r="Y26" s="24">
        <f t="shared" si="11"/>
        <v>1.9453934266860116</v>
      </c>
      <c r="Z26" s="24">
        <f t="shared" si="12"/>
        <v>2.3335592855295628E-2</v>
      </c>
      <c r="AA26" s="24">
        <f t="shared" si="8"/>
        <v>5.8805693995344983</v>
      </c>
      <c r="AB26" s="68">
        <f t="shared" si="13"/>
        <v>12</v>
      </c>
      <c r="AC26" s="33">
        <f t="shared" si="9"/>
        <v>6.3679940375974269</v>
      </c>
    </row>
    <row r="27" spans="1:32" x14ac:dyDescent="0.35">
      <c r="A27" s="7">
        <v>43867</v>
      </c>
      <c r="B27" s="3">
        <v>25</v>
      </c>
      <c r="C27" s="4">
        <v>102.51</v>
      </c>
      <c r="D27" s="8">
        <v>366.95</v>
      </c>
      <c r="E27" s="2"/>
      <c r="F27" s="34">
        <f t="shared" si="0"/>
        <v>99.137032087472917</v>
      </c>
      <c r="G27" s="8">
        <f t="shared" si="1"/>
        <v>365.21342512002298</v>
      </c>
      <c r="I27" s="34">
        <f t="shared" si="2"/>
        <v>3.3729679125270877</v>
      </c>
      <c r="J27" s="8">
        <f t="shared" si="3"/>
        <v>1.7365748799770131</v>
      </c>
      <c r="O27" s="34">
        <v>-14.466060982245779</v>
      </c>
      <c r="P27" s="4">
        <v>-35.531944717522322</v>
      </c>
      <c r="Q27" s="4">
        <f t="shared" si="4"/>
        <v>-1.3202069576050055</v>
      </c>
      <c r="R27" s="4">
        <f t="shared" si="5"/>
        <v>-1.1956575430859948</v>
      </c>
      <c r="S27" s="61">
        <v>25</v>
      </c>
      <c r="T27" s="24">
        <f t="shared" si="6"/>
        <v>9.7222222222222224E-2</v>
      </c>
      <c r="U27" s="25">
        <f t="shared" si="7"/>
        <v>-1.2975429286165541</v>
      </c>
      <c r="W27" s="55">
        <v>15</v>
      </c>
      <c r="X27" s="67">
        <f t="shared" si="10"/>
        <v>1.9453934266860116</v>
      </c>
      <c r="Y27" s="24">
        <f t="shared" si="11"/>
        <v>2.2381207222966353</v>
      </c>
      <c r="Z27" s="24">
        <f t="shared" si="12"/>
        <v>1.3257230811908882E-2</v>
      </c>
      <c r="AA27" s="24">
        <f t="shared" si="8"/>
        <v>3.3408221646010383</v>
      </c>
      <c r="AB27" s="68">
        <f t="shared" si="13"/>
        <v>6</v>
      </c>
      <c r="AC27" s="33">
        <f t="shared" si="9"/>
        <v>2.116612741379353</v>
      </c>
    </row>
    <row r="28" spans="1:32" ht="15" thickBot="1" x14ac:dyDescent="0.4">
      <c r="A28" s="7">
        <v>43868</v>
      </c>
      <c r="B28" s="3">
        <v>26</v>
      </c>
      <c r="C28" s="4">
        <v>103.96</v>
      </c>
      <c r="D28" s="8">
        <v>366.77</v>
      </c>
      <c r="E28" s="2"/>
      <c r="F28" s="34">
        <f t="shared" si="0"/>
        <v>99.479800400630978</v>
      </c>
      <c r="G28" s="8">
        <f t="shared" si="1"/>
        <v>366.013830815142</v>
      </c>
      <c r="I28" s="34">
        <f t="shared" si="2"/>
        <v>4.4801995993690156</v>
      </c>
      <c r="J28" s="8">
        <f t="shared" si="3"/>
        <v>0.75616918485798124</v>
      </c>
      <c r="O28" s="34">
        <v>-14.329459674321086</v>
      </c>
      <c r="P28" s="4">
        <v>-35.469652924783645</v>
      </c>
      <c r="Q28" s="4">
        <f t="shared" si="4"/>
        <v>-1.3077403989916097</v>
      </c>
      <c r="R28" s="4">
        <f t="shared" si="5"/>
        <v>-1.1935614109307622</v>
      </c>
      <c r="S28" s="61">
        <v>26</v>
      </c>
      <c r="T28" s="24">
        <f t="shared" si="6"/>
        <v>0.10119047619047619</v>
      </c>
      <c r="U28" s="25">
        <f t="shared" si="7"/>
        <v>-1.2747974249655289</v>
      </c>
      <c r="W28" s="19">
        <v>16</v>
      </c>
      <c r="X28" s="69">
        <f t="shared" si="10"/>
        <v>2.2381207222966353</v>
      </c>
      <c r="Y28" s="31">
        <f t="shared" si="11"/>
        <v>2.530848017907259</v>
      </c>
      <c r="Z28" s="31">
        <f>1-_xlfn.NORM.DIST(X28,$X$9,$X$10,TRUE)</f>
        <v>1.2606591829904312E-2</v>
      </c>
      <c r="AA28" s="31">
        <f t="shared" si="8"/>
        <v>3.1768611411358867</v>
      </c>
      <c r="AB28" s="70">
        <f>COUNTIF($Q$3:$Q$254,"&gt;"&amp;X28)</f>
        <v>3</v>
      </c>
      <c r="AC28" s="71">
        <f t="shared" si="9"/>
        <v>9.8461537518457348E-3</v>
      </c>
    </row>
    <row r="29" spans="1:32" ht="15" thickBot="1" x14ac:dyDescent="0.4">
      <c r="A29" s="7">
        <v>43871</v>
      </c>
      <c r="B29" s="3">
        <v>27</v>
      </c>
      <c r="C29" s="4">
        <v>106.7</v>
      </c>
      <c r="D29" s="8">
        <v>371.07</v>
      </c>
      <c r="E29" s="2"/>
      <c r="F29" s="34">
        <f t="shared" si="0"/>
        <v>99.822568713789039</v>
      </c>
      <c r="G29" s="8">
        <f t="shared" si="1"/>
        <v>366.81423651026103</v>
      </c>
      <c r="I29" s="34">
        <f t="shared" si="2"/>
        <v>6.8774312862109639</v>
      </c>
      <c r="J29" s="8">
        <f t="shared" si="3"/>
        <v>4.2557634897389676</v>
      </c>
      <c r="O29" s="34">
        <v>-13.561146163823253</v>
      </c>
      <c r="P29" s="4">
        <v>-35.410243875492426</v>
      </c>
      <c r="Q29" s="4">
        <f t="shared" si="4"/>
        <v>-1.2376222898929368</v>
      </c>
      <c r="R29" s="4">
        <f t="shared" si="5"/>
        <v>-1.1915622837094035</v>
      </c>
      <c r="S29" s="61">
        <v>27</v>
      </c>
      <c r="T29" s="24">
        <f t="shared" si="6"/>
        <v>0.10515873015873016</v>
      </c>
      <c r="U29" s="25">
        <f t="shared" si="7"/>
        <v>-1.2526929839120384</v>
      </c>
      <c r="W29" s="22"/>
      <c r="AE29" s="104" t="s">
        <v>5</v>
      </c>
      <c r="AF29" s="104"/>
    </row>
    <row r="30" spans="1:32" x14ac:dyDescent="0.35">
      <c r="A30" s="7">
        <v>43872</v>
      </c>
      <c r="B30" s="3">
        <v>28</v>
      </c>
      <c r="C30" s="4">
        <v>107.54</v>
      </c>
      <c r="D30" s="8">
        <v>373.69</v>
      </c>
      <c r="E30" s="2"/>
      <c r="F30" s="34">
        <f t="shared" si="0"/>
        <v>100.1653370269471</v>
      </c>
      <c r="G30" s="8">
        <f t="shared" si="1"/>
        <v>367.61464220538005</v>
      </c>
      <c r="I30" s="34">
        <f t="shared" si="2"/>
        <v>7.3746629730529065</v>
      </c>
      <c r="J30" s="8">
        <f t="shared" si="3"/>
        <v>6.0753577946199471</v>
      </c>
      <c r="O30" s="34">
        <v>-13.541316526978221</v>
      </c>
      <c r="P30" s="4">
        <v>-34.988621095016413</v>
      </c>
      <c r="Q30" s="4">
        <f t="shared" si="4"/>
        <v>-1.2358125903097732</v>
      </c>
      <c r="R30" s="4">
        <f t="shared" si="5"/>
        <v>-1.1773745869249819</v>
      </c>
      <c r="S30" s="61">
        <v>28</v>
      </c>
      <c r="T30" s="24">
        <f t="shared" si="6"/>
        <v>0.10912698412698413</v>
      </c>
      <c r="U30" s="25">
        <f t="shared" si="7"/>
        <v>-1.2311842297805575</v>
      </c>
      <c r="W30" s="17" t="s">
        <v>5</v>
      </c>
      <c r="X30" s="72" t="s">
        <v>57</v>
      </c>
      <c r="Y30" s="72" t="s">
        <v>58</v>
      </c>
      <c r="Z30" s="72" t="s">
        <v>46</v>
      </c>
      <c r="AA30" s="73" t="s">
        <v>49</v>
      </c>
      <c r="AB30" s="73" t="s">
        <v>50</v>
      </c>
      <c r="AC30" s="74" t="s">
        <v>51</v>
      </c>
      <c r="AE30" s="85" t="s">
        <v>52</v>
      </c>
      <c r="AF30" s="61">
        <f>Y7-1</f>
        <v>15</v>
      </c>
    </row>
    <row r="31" spans="1:32" x14ac:dyDescent="0.35">
      <c r="A31" s="7">
        <v>43873</v>
      </c>
      <c r="B31" s="3">
        <v>29</v>
      </c>
      <c r="C31" s="4">
        <v>108</v>
      </c>
      <c r="D31" s="8">
        <v>380.01</v>
      </c>
      <c r="E31" s="2"/>
      <c r="F31" s="34">
        <f t="shared" si="0"/>
        <v>100.50810534010515</v>
      </c>
      <c r="G31" s="8">
        <f t="shared" si="1"/>
        <v>368.41504790049902</v>
      </c>
      <c r="I31" s="34">
        <f t="shared" si="2"/>
        <v>7.4918946598948537</v>
      </c>
      <c r="J31" s="8">
        <f t="shared" si="3"/>
        <v>11.594952099500972</v>
      </c>
      <c r="O31" s="34">
        <v>-13.456231345400766</v>
      </c>
      <c r="P31" s="4">
        <v>-34.978215399897408</v>
      </c>
      <c r="Q31" s="4">
        <f t="shared" si="4"/>
        <v>-1.2280475152941552</v>
      </c>
      <c r="R31" s="4">
        <f t="shared" si="5"/>
        <v>-1.1770244330575537</v>
      </c>
      <c r="S31" s="61">
        <v>29</v>
      </c>
      <c r="T31" s="24">
        <f t="shared" si="6"/>
        <v>0.1130952380952381</v>
      </c>
      <c r="U31" s="25">
        <f t="shared" si="7"/>
        <v>-1.2102304517744085</v>
      </c>
      <c r="W31" s="55">
        <v>1</v>
      </c>
      <c r="X31" s="49">
        <f>Y4</f>
        <v>-2.9337593541045797</v>
      </c>
      <c r="Y31" s="24">
        <f>X31+$Y$8</f>
        <v>-2.5445585843077354</v>
      </c>
      <c r="Z31" s="24">
        <f>_xlfn.NORM.DIST(Y31,$Y$9,$Y$10,TRUE)</f>
        <v>5.4707977975091858E-3</v>
      </c>
      <c r="AA31" s="24">
        <f>Z31*$Y$3</f>
        <v>1.3786410449723148</v>
      </c>
      <c r="AB31" s="65">
        <f>COUNTIF($R$3:$R$254,"&lt;="&amp;Y31)</f>
        <v>1</v>
      </c>
      <c r="AC31" s="33">
        <f>(AA31-AB31)^2/AA31</f>
        <v>0.10399301650024902</v>
      </c>
      <c r="AE31" s="90" t="s">
        <v>53</v>
      </c>
      <c r="AF31" s="4">
        <f>SUM(AC31:AC46)</f>
        <v>13.782948818863474</v>
      </c>
    </row>
    <row r="32" spans="1:32" x14ac:dyDescent="0.35">
      <c r="A32" s="7">
        <v>43874</v>
      </c>
      <c r="B32" s="3">
        <v>30</v>
      </c>
      <c r="C32" s="4">
        <v>107.49</v>
      </c>
      <c r="D32" s="8">
        <v>381.4</v>
      </c>
      <c r="E32" s="2"/>
      <c r="F32" s="34">
        <f t="shared" si="0"/>
        <v>100.85087365326321</v>
      </c>
      <c r="G32" s="8">
        <f t="shared" si="1"/>
        <v>369.21545359561804</v>
      </c>
      <c r="I32" s="34">
        <f t="shared" si="2"/>
        <v>6.6391263467367878</v>
      </c>
      <c r="J32" s="8">
        <f t="shared" si="3"/>
        <v>12.184546404381933</v>
      </c>
      <c r="O32" s="34">
        <v>-13.310532926953329</v>
      </c>
      <c r="P32" s="4">
        <v>-34.522535668231058</v>
      </c>
      <c r="Q32" s="4">
        <f t="shared" si="4"/>
        <v>-1.2147507328471279</v>
      </c>
      <c r="R32" s="4">
        <f t="shared" si="5"/>
        <v>-1.1616907125778639</v>
      </c>
      <c r="S32" s="61">
        <v>30</v>
      </c>
      <c r="T32" s="24">
        <f t="shared" si="6"/>
        <v>0.11706349206349206</v>
      </c>
      <c r="U32" s="25">
        <f t="shared" si="7"/>
        <v>-1.189794977493698</v>
      </c>
      <c r="W32" s="55">
        <v>2</v>
      </c>
      <c r="X32" s="67">
        <f>Y31</f>
        <v>-2.5445585843077354</v>
      </c>
      <c r="Y32" s="24">
        <f>X32+$Y$8</f>
        <v>-2.1553578145108911</v>
      </c>
      <c r="Z32" s="24">
        <f>_xlfn.NORM.DIST(Y32,$Y$9,$Y$10,TRUE)-_xlfn.NORM.DIST(X32,$Y$9,$Y$10,TRUE)</f>
        <v>1.0096124619297434E-2</v>
      </c>
      <c r="AA32" s="24">
        <f t="shared" ref="AA32:AA46" si="14">Z32*$Y$3</f>
        <v>2.5442234040629534</v>
      </c>
      <c r="AB32" s="68">
        <f>COUNTIF($R$3:$R$254,"&lt;="&amp;Y32)-COUNTIF($R$3:$R$254,"&lt;="&amp;X32)</f>
        <v>3</v>
      </c>
      <c r="AC32" s="33">
        <f t="shared" ref="AC32:AC46" si="15">(AA32-AB32)^2/AA32</f>
        <v>8.1648610366616123E-2</v>
      </c>
      <c r="AE32" s="54" t="s">
        <v>54</v>
      </c>
      <c r="AF32" s="4">
        <f>1-_xlfn.CHISQ.DIST(AF31,AF30,TRUE)</f>
        <v>0.54205047573082099</v>
      </c>
    </row>
    <row r="33" spans="1:29" x14ac:dyDescent="0.35">
      <c r="A33" s="7">
        <v>43875</v>
      </c>
      <c r="B33" s="3">
        <v>31</v>
      </c>
      <c r="C33" s="4">
        <v>106.74</v>
      </c>
      <c r="D33" s="8">
        <v>380.4</v>
      </c>
      <c r="E33" s="2"/>
      <c r="F33" s="34">
        <f t="shared" si="0"/>
        <v>101.19364196642127</v>
      </c>
      <c r="G33" s="8">
        <f t="shared" si="1"/>
        <v>370.01585929073707</v>
      </c>
      <c r="I33" s="34">
        <f t="shared" si="2"/>
        <v>5.546358033578727</v>
      </c>
      <c r="J33" s="8">
        <f t="shared" si="3"/>
        <v>10.384140709262908</v>
      </c>
      <c r="O33" s="34">
        <v>-13.276691361163017</v>
      </c>
      <c r="P33" s="4">
        <v>-34.080649570611399</v>
      </c>
      <c r="Q33" s="4">
        <f t="shared" si="4"/>
        <v>-1.211662271470707</v>
      </c>
      <c r="R33" s="4">
        <f t="shared" si="5"/>
        <v>-1.1468211508354911</v>
      </c>
      <c r="S33" s="61">
        <v>31</v>
      </c>
      <c r="T33" s="24">
        <f t="shared" si="6"/>
        <v>0.12103174603174603</v>
      </c>
      <c r="U33" s="25">
        <f t="shared" si="7"/>
        <v>-1.1698446487773884</v>
      </c>
      <c r="W33" s="55">
        <v>3</v>
      </c>
      <c r="X33" s="67">
        <f t="shared" ref="X33:X46" si="16">Y32</f>
        <v>-2.1553578145108911</v>
      </c>
      <c r="Y33" s="24">
        <f t="shared" ref="Y33:Y46" si="17">X33+$Y$8</f>
        <v>-1.7661570447140469</v>
      </c>
      <c r="Z33" s="24">
        <f t="shared" ref="Z33:Z45" si="18">_xlfn.NORM.DIST(Y33,$Y$9,$Y$10,TRUE)-_xlfn.NORM.DIST(X33,$Y$9,$Y$10,TRUE)</f>
        <v>2.3117830254118212E-2</v>
      </c>
      <c r="AA33" s="24">
        <f t="shared" si="14"/>
        <v>5.8256932240377894</v>
      </c>
      <c r="AB33" s="68">
        <f t="shared" ref="AB33:AB45" si="19">COUNTIF($R$3:$R$254,"&lt;="&amp;Y33)-COUNTIF($R$3:$R$254,"&lt;="&amp;X33)</f>
        <v>2</v>
      </c>
      <c r="AC33" s="33">
        <f t="shared" si="15"/>
        <v>2.5123067902131124</v>
      </c>
    </row>
    <row r="34" spans="1:29" x14ac:dyDescent="0.35">
      <c r="A34" s="7">
        <v>43879</v>
      </c>
      <c r="B34" s="3">
        <v>32</v>
      </c>
      <c r="C34" s="4">
        <v>107.78</v>
      </c>
      <c r="D34" s="8">
        <v>387.78</v>
      </c>
      <c r="E34" s="2"/>
      <c r="F34" s="34">
        <f t="shared" si="0"/>
        <v>101.53641027957933</v>
      </c>
      <c r="G34" s="8">
        <f t="shared" si="1"/>
        <v>370.81626498585609</v>
      </c>
      <c r="I34" s="34">
        <f t="shared" si="2"/>
        <v>6.2435897204206725</v>
      </c>
      <c r="J34" s="8">
        <f t="shared" si="3"/>
        <v>16.963735014143879</v>
      </c>
      <c r="O34" s="34">
        <v>-13.105618108530791</v>
      </c>
      <c r="P34" s="4">
        <v>-33.702756107760308</v>
      </c>
      <c r="Q34" s="4">
        <f t="shared" si="4"/>
        <v>-1.1960497216091812</v>
      </c>
      <c r="R34" s="4">
        <f t="shared" si="5"/>
        <v>-1.1341049549466131</v>
      </c>
      <c r="S34" s="61">
        <v>32</v>
      </c>
      <c r="T34" s="24">
        <f t="shared" si="6"/>
        <v>0.125</v>
      </c>
      <c r="U34" s="25">
        <f t="shared" si="7"/>
        <v>-1.1503493803760083</v>
      </c>
      <c r="W34" s="55">
        <v>4</v>
      </c>
      <c r="X34" s="67">
        <f t="shared" si="16"/>
        <v>-1.7661570447140469</v>
      </c>
      <c r="Y34" s="24">
        <f t="shared" si="17"/>
        <v>-1.3769562749172026</v>
      </c>
      <c r="Z34" s="24">
        <f t="shared" si="18"/>
        <v>4.5578130749415732E-2</v>
      </c>
      <c r="AA34" s="24">
        <f t="shared" si="14"/>
        <v>11.485688948852765</v>
      </c>
      <c r="AB34" s="68">
        <f t="shared" si="19"/>
        <v>10</v>
      </c>
      <c r="AC34" s="33">
        <f t="shared" si="15"/>
        <v>0.19217581658118163</v>
      </c>
    </row>
    <row r="35" spans="1:29" x14ac:dyDescent="0.35">
      <c r="A35" s="7">
        <v>43880</v>
      </c>
      <c r="B35" s="3">
        <v>33</v>
      </c>
      <c r="C35" s="4">
        <v>108.51</v>
      </c>
      <c r="D35" s="8">
        <v>386.19</v>
      </c>
      <c r="E35" s="2"/>
      <c r="F35" s="34">
        <f t="shared" si="0"/>
        <v>101.87917859273739</v>
      </c>
      <c r="G35" s="8">
        <f t="shared" si="1"/>
        <v>371.61667068097512</v>
      </c>
      <c r="I35" s="34">
        <f t="shared" si="2"/>
        <v>6.6308214072626157</v>
      </c>
      <c r="J35" s="8">
        <f t="shared" si="3"/>
        <v>14.573329319024879</v>
      </c>
      <c r="O35" s="34">
        <v>-13.06346303224268</v>
      </c>
      <c r="P35" s="4">
        <v>-33.506407363831499</v>
      </c>
      <c r="Q35" s="4">
        <f t="shared" si="4"/>
        <v>-1.1922025495917097</v>
      </c>
      <c r="R35" s="4">
        <f t="shared" si="5"/>
        <v>-1.1274977776975117</v>
      </c>
      <c r="S35" s="61">
        <v>33</v>
      </c>
      <c r="T35" s="24">
        <f t="shared" si="6"/>
        <v>0.12896825396825398</v>
      </c>
      <c r="U35" s="25">
        <f t="shared" si="7"/>
        <v>-1.1312817861712798</v>
      </c>
      <c r="W35" s="55">
        <v>5</v>
      </c>
      <c r="X35" s="67">
        <f t="shared" si="16"/>
        <v>-1.3769562749172026</v>
      </c>
      <c r="Y35" s="24">
        <f t="shared" si="17"/>
        <v>-0.98775550512035826</v>
      </c>
      <c r="Z35" s="24">
        <f t="shared" si="18"/>
        <v>7.7373318405789107E-2</v>
      </c>
      <c r="AA35" s="24">
        <f t="shared" si="14"/>
        <v>19.498076238258854</v>
      </c>
      <c r="AB35" s="68">
        <f t="shared" si="19"/>
        <v>25</v>
      </c>
      <c r="AC35" s="33">
        <f t="shared" si="15"/>
        <v>1.552520603064121</v>
      </c>
    </row>
    <row r="36" spans="1:29" x14ac:dyDescent="0.35">
      <c r="A36" s="7">
        <v>43881</v>
      </c>
      <c r="B36" s="3">
        <v>34</v>
      </c>
      <c r="C36" s="4">
        <v>107.65</v>
      </c>
      <c r="D36" s="8">
        <v>386</v>
      </c>
      <c r="E36" s="2"/>
      <c r="F36" s="34">
        <f t="shared" si="0"/>
        <v>102.22194690589544</v>
      </c>
      <c r="G36" s="8">
        <f t="shared" si="1"/>
        <v>372.41707637609414</v>
      </c>
      <c r="I36" s="34">
        <f t="shared" si="2"/>
        <v>5.4280530941045697</v>
      </c>
      <c r="J36" s="8">
        <f t="shared" si="3"/>
        <v>13.582923623905856</v>
      </c>
      <c r="O36" s="34">
        <v>-13.021154734846917</v>
      </c>
      <c r="P36" s="4">
        <v>-31.548841534545602</v>
      </c>
      <c r="Q36" s="4">
        <f t="shared" si="4"/>
        <v>-1.1883413942533725</v>
      </c>
      <c r="R36" s="4">
        <f t="shared" si="5"/>
        <v>-1.0616252686502141</v>
      </c>
      <c r="S36" s="61">
        <v>34</v>
      </c>
      <c r="T36" s="24">
        <f t="shared" si="6"/>
        <v>0.13293650793650794</v>
      </c>
      <c r="U36" s="25">
        <f t="shared" si="7"/>
        <v>-1.1126168608589178</v>
      </c>
      <c r="W36" s="55">
        <v>6</v>
      </c>
      <c r="X36" s="67">
        <f t="shared" si="16"/>
        <v>-0.98775550512035826</v>
      </c>
      <c r="Y36" s="24">
        <f t="shared" si="17"/>
        <v>-0.59855473532351389</v>
      </c>
      <c r="Z36" s="24">
        <f t="shared" si="18"/>
        <v>0.11309872237530541</v>
      </c>
      <c r="AA36" s="24">
        <f t="shared" si="14"/>
        <v>28.500878038576964</v>
      </c>
      <c r="AB36" s="68">
        <f t="shared" si="19"/>
        <v>29</v>
      </c>
      <c r="AC36" s="33">
        <f t="shared" si="15"/>
        <v>8.7408792121275013E-3</v>
      </c>
    </row>
    <row r="37" spans="1:29" x14ac:dyDescent="0.35">
      <c r="A37" s="7">
        <v>43882</v>
      </c>
      <c r="B37" s="3">
        <v>35</v>
      </c>
      <c r="C37" s="4">
        <v>104.8</v>
      </c>
      <c r="D37" s="8">
        <v>380.07</v>
      </c>
      <c r="E37" s="2"/>
      <c r="F37" s="34">
        <f t="shared" si="0"/>
        <v>102.5647152190535</v>
      </c>
      <c r="G37" s="8">
        <f t="shared" si="1"/>
        <v>373.21748207121311</v>
      </c>
      <c r="I37" s="34">
        <f t="shared" si="2"/>
        <v>2.2352847809465004</v>
      </c>
      <c r="J37" s="8">
        <f t="shared" si="3"/>
        <v>6.8525179287868809</v>
      </c>
      <c r="O37" s="34">
        <v>-13.014706648029858</v>
      </c>
      <c r="P37" s="4">
        <v>-30.769290107278948</v>
      </c>
      <c r="Q37" s="4">
        <f t="shared" si="4"/>
        <v>-1.1877529265917492</v>
      </c>
      <c r="R37" s="4">
        <f t="shared" si="5"/>
        <v>-1.0353931963095415</v>
      </c>
      <c r="S37" s="61">
        <v>35</v>
      </c>
      <c r="T37" s="24">
        <f t="shared" si="6"/>
        <v>0.13690476190476192</v>
      </c>
      <c r="U37" s="25">
        <f t="shared" si="7"/>
        <v>-1.0943317074660934</v>
      </c>
      <c r="W37" s="55">
        <v>7</v>
      </c>
      <c r="X37" s="67">
        <f t="shared" si="16"/>
        <v>-0.59855473532351389</v>
      </c>
      <c r="Y37" s="24">
        <f t="shared" si="17"/>
        <v>-0.20935396552666952</v>
      </c>
      <c r="Z37" s="24">
        <f t="shared" si="18"/>
        <v>0.1423510391067187</v>
      </c>
      <c r="AA37" s="24">
        <f t="shared" si="14"/>
        <v>35.87246185489311</v>
      </c>
      <c r="AB37" s="68">
        <f t="shared" si="19"/>
        <v>42</v>
      </c>
      <c r="AC37" s="33">
        <f t="shared" si="15"/>
        <v>1.0466726223480114</v>
      </c>
    </row>
    <row r="38" spans="1:29" x14ac:dyDescent="0.35">
      <c r="A38" s="7">
        <v>43885</v>
      </c>
      <c r="B38" s="3">
        <v>36</v>
      </c>
      <c r="C38" s="4">
        <v>100.46</v>
      </c>
      <c r="D38" s="8">
        <v>368.7</v>
      </c>
      <c r="E38" s="2"/>
      <c r="F38" s="34">
        <f t="shared" si="0"/>
        <v>102.90748353221156</v>
      </c>
      <c r="G38" s="8">
        <f t="shared" si="1"/>
        <v>374.01788776633214</v>
      </c>
      <c r="I38" s="34">
        <f t="shared" si="2"/>
        <v>-2.4474835322115638</v>
      </c>
      <c r="J38" s="8">
        <f t="shared" si="3"/>
        <v>-5.3178877663321487</v>
      </c>
      <c r="O38" s="34">
        <v>-12.988377850665188</v>
      </c>
      <c r="P38" s="4">
        <v>-30.534300826682511</v>
      </c>
      <c r="Q38" s="4">
        <f t="shared" si="4"/>
        <v>-1.1853500982400045</v>
      </c>
      <c r="R38" s="4">
        <f t="shared" si="5"/>
        <v>-1.0274857567330378</v>
      </c>
      <c r="S38" s="61">
        <v>36</v>
      </c>
      <c r="T38" s="24">
        <f t="shared" si="6"/>
        <v>0.14087301587301587</v>
      </c>
      <c r="U38" s="25">
        <f t="shared" si="7"/>
        <v>-1.0764053029751872</v>
      </c>
      <c r="W38" s="55">
        <v>8</v>
      </c>
      <c r="X38" s="67">
        <f t="shared" si="16"/>
        <v>-0.20935396552666952</v>
      </c>
      <c r="Y38" s="24">
        <f t="shared" si="17"/>
        <v>0.17984680427017485</v>
      </c>
      <c r="Z38" s="24">
        <f t="shared" si="18"/>
        <v>0.15427761761683195</v>
      </c>
      <c r="AA38" s="24">
        <f t="shared" si="14"/>
        <v>38.877959639441649</v>
      </c>
      <c r="AB38" s="68">
        <f t="shared" si="19"/>
        <v>36</v>
      </c>
      <c r="AC38" s="33">
        <f t="shared" si="15"/>
        <v>0.21304234489333546</v>
      </c>
    </row>
    <row r="39" spans="1:29" x14ac:dyDescent="0.35">
      <c r="A39" s="7">
        <v>43886</v>
      </c>
      <c r="B39" s="3">
        <v>37</v>
      </c>
      <c r="C39" s="4">
        <v>98.64</v>
      </c>
      <c r="D39" s="8">
        <v>360.09</v>
      </c>
      <c r="E39" s="2"/>
      <c r="F39" s="34">
        <f t="shared" si="0"/>
        <v>103.25025184536962</v>
      </c>
      <c r="G39" s="8">
        <f t="shared" si="1"/>
        <v>374.81829346145116</v>
      </c>
      <c r="I39" s="34">
        <f t="shared" si="2"/>
        <v>-4.6102518453696177</v>
      </c>
      <c r="J39" s="8">
        <f t="shared" si="3"/>
        <v>-14.728293461451187</v>
      </c>
      <c r="O39" s="34">
        <v>-12.953301240111372</v>
      </c>
      <c r="P39" s="4">
        <v>-30.408962473713814</v>
      </c>
      <c r="Q39" s="4">
        <f t="shared" si="4"/>
        <v>-1.1821489237558664</v>
      </c>
      <c r="R39" s="4">
        <f t="shared" si="5"/>
        <v>-1.0232680943349788</v>
      </c>
      <c r="S39" s="61">
        <v>37</v>
      </c>
      <c r="T39" s="24">
        <f t="shared" si="6"/>
        <v>0.14484126984126985</v>
      </c>
      <c r="U39" s="25">
        <f t="shared" si="7"/>
        <v>-1.0588182958080339</v>
      </c>
      <c r="W39" s="55">
        <v>9</v>
      </c>
      <c r="X39" s="67">
        <f t="shared" si="16"/>
        <v>0.17984680427017485</v>
      </c>
      <c r="Y39" s="24">
        <f t="shared" si="17"/>
        <v>0.56904757406701922</v>
      </c>
      <c r="Z39" s="24">
        <f t="shared" si="18"/>
        <v>0.14397449159820463</v>
      </c>
      <c r="AA39" s="24">
        <f t="shared" si="14"/>
        <v>36.281571882747571</v>
      </c>
      <c r="AB39" s="68">
        <f t="shared" si="19"/>
        <v>33</v>
      </c>
      <c r="AC39" s="33">
        <f t="shared" si="15"/>
        <v>0.29680946725354312</v>
      </c>
    </row>
    <row r="40" spans="1:29" x14ac:dyDescent="0.35">
      <c r="A40" s="7">
        <v>43887</v>
      </c>
      <c r="B40" s="3">
        <v>38</v>
      </c>
      <c r="C40" s="4">
        <v>98.98</v>
      </c>
      <c r="D40" s="8">
        <v>379.24</v>
      </c>
      <c r="E40" s="2"/>
      <c r="F40" s="34">
        <f t="shared" si="0"/>
        <v>103.59302015852768</v>
      </c>
      <c r="G40" s="8">
        <f t="shared" si="1"/>
        <v>375.61869915657019</v>
      </c>
      <c r="I40" s="34">
        <f t="shared" si="2"/>
        <v>-4.6130201585276751</v>
      </c>
      <c r="J40" s="8">
        <f t="shared" si="3"/>
        <v>3.6213008434298217</v>
      </c>
      <c r="O40" s="34">
        <v>-12.94391447698132</v>
      </c>
      <c r="P40" s="4">
        <v>-29.756001668712486</v>
      </c>
      <c r="Q40" s="4">
        <f t="shared" si="4"/>
        <v>-1.1812922655398606</v>
      </c>
      <c r="R40" s="4">
        <f t="shared" si="5"/>
        <v>-1.0012958235221647</v>
      </c>
      <c r="S40" s="61">
        <v>38</v>
      </c>
      <c r="T40" s="24">
        <f t="shared" si="6"/>
        <v>0.14880952380952381</v>
      </c>
      <c r="U40" s="25">
        <f t="shared" si="7"/>
        <v>-1.0415528300904833</v>
      </c>
      <c r="W40" s="55">
        <v>10</v>
      </c>
      <c r="X40" s="67">
        <f t="shared" si="16"/>
        <v>0.56904757406701922</v>
      </c>
      <c r="Y40" s="24">
        <f t="shared" si="17"/>
        <v>0.95824834386386359</v>
      </c>
      <c r="Z40" s="24">
        <f t="shared" si="18"/>
        <v>0.11569315505596778</v>
      </c>
      <c r="AA40" s="24">
        <f t="shared" si="14"/>
        <v>29.154675074103881</v>
      </c>
      <c r="AB40" s="68">
        <f t="shared" si="19"/>
        <v>30</v>
      </c>
      <c r="AC40" s="33">
        <f t="shared" si="15"/>
        <v>2.4509764849891473E-2</v>
      </c>
    </row>
    <row r="41" spans="1:29" x14ac:dyDescent="0.35">
      <c r="A41" s="7">
        <v>43888</v>
      </c>
      <c r="B41" s="3">
        <v>39</v>
      </c>
      <c r="C41" s="4">
        <v>94.21</v>
      </c>
      <c r="D41" s="8">
        <v>371.71</v>
      </c>
      <c r="E41" s="2"/>
      <c r="F41" s="34">
        <f t="shared" si="0"/>
        <v>103.93578847168574</v>
      </c>
      <c r="G41" s="8">
        <f t="shared" si="1"/>
        <v>376.41910485168921</v>
      </c>
      <c r="I41" s="34">
        <f t="shared" si="2"/>
        <v>-9.7257884716857461</v>
      </c>
      <c r="J41" s="8">
        <f t="shared" si="3"/>
        <v>-4.7091048516892329</v>
      </c>
      <c r="O41" s="34">
        <v>-12.818999658558795</v>
      </c>
      <c r="P41" s="4">
        <v>-29.732129973112137</v>
      </c>
      <c r="Q41" s="4">
        <f t="shared" si="4"/>
        <v>-1.1698922436132433</v>
      </c>
      <c r="R41" s="4">
        <f t="shared" si="5"/>
        <v>-1.0004925358570027</v>
      </c>
      <c r="S41" s="61">
        <v>39</v>
      </c>
      <c r="T41" s="24">
        <f t="shared" si="6"/>
        <v>0.15277777777777779</v>
      </c>
      <c r="U41" s="25">
        <f t="shared" si="7"/>
        <v>-1.024592392540099</v>
      </c>
      <c r="W41" s="55">
        <v>11</v>
      </c>
      <c r="X41" s="67">
        <f t="shared" si="16"/>
        <v>0.95824834386386359</v>
      </c>
      <c r="Y41" s="24">
        <f t="shared" si="17"/>
        <v>1.3474491136607081</v>
      </c>
      <c r="Z41" s="24">
        <f t="shared" si="18"/>
        <v>8.0050956538241236E-2</v>
      </c>
      <c r="AA41" s="24">
        <f t="shared" si="14"/>
        <v>20.172841047636791</v>
      </c>
      <c r="AB41" s="68">
        <f t="shared" si="19"/>
        <v>21</v>
      </c>
      <c r="AC41" s="33">
        <f t="shared" si="15"/>
        <v>3.3916488553046617E-2</v>
      </c>
    </row>
    <row r="42" spans="1:29" x14ac:dyDescent="0.35">
      <c r="A42" s="7">
        <v>43889</v>
      </c>
      <c r="B42" s="3">
        <v>40</v>
      </c>
      <c r="C42" s="4">
        <v>94.19</v>
      </c>
      <c r="D42" s="8">
        <v>369.03</v>
      </c>
      <c r="E42" s="2"/>
      <c r="F42" s="34">
        <f t="shared" si="0"/>
        <v>104.2785567848438</v>
      </c>
      <c r="G42" s="8">
        <f t="shared" si="1"/>
        <v>377.21951054680824</v>
      </c>
      <c r="I42" s="34">
        <f t="shared" si="2"/>
        <v>-10.088556784843803</v>
      </c>
      <c r="J42" s="8">
        <f t="shared" si="3"/>
        <v>-8.1895105468082647</v>
      </c>
      <c r="O42" s="34">
        <v>-12.65543917435221</v>
      </c>
      <c r="P42" s="4">
        <v>-29.711275705259652</v>
      </c>
      <c r="Q42" s="4">
        <f t="shared" si="4"/>
        <v>-1.1549653267763937</v>
      </c>
      <c r="R42" s="4">
        <f t="shared" si="5"/>
        <v>-0.99979078528124354</v>
      </c>
      <c r="S42" s="61">
        <v>40</v>
      </c>
      <c r="T42" s="24">
        <f t="shared" si="6"/>
        <v>0.15674603174603174</v>
      </c>
      <c r="U42" s="25">
        <f t="shared" si="7"/>
        <v>-1.0079216785556244</v>
      </c>
      <c r="W42" s="55">
        <v>12</v>
      </c>
      <c r="X42" s="67">
        <f t="shared" si="16"/>
        <v>1.3474491136607081</v>
      </c>
      <c r="Y42" s="24">
        <f t="shared" si="17"/>
        <v>1.7366498834575523</v>
      </c>
      <c r="Z42" s="24">
        <f t="shared" si="18"/>
        <v>4.7693321456552362E-2</v>
      </c>
      <c r="AA42" s="24">
        <f t="shared" si="14"/>
        <v>12.018717007051196</v>
      </c>
      <c r="AB42" s="68">
        <f t="shared" si="19"/>
        <v>10</v>
      </c>
      <c r="AC42" s="33">
        <f t="shared" si="15"/>
        <v>0.33907266076461157</v>
      </c>
    </row>
    <row r="43" spans="1:29" x14ac:dyDescent="0.35">
      <c r="A43" s="7">
        <v>43892</v>
      </c>
      <c r="B43" s="3">
        <v>41</v>
      </c>
      <c r="C43" s="4">
        <v>97.7</v>
      </c>
      <c r="D43" s="8">
        <v>381.05</v>
      </c>
      <c r="E43" s="2"/>
      <c r="F43" s="34">
        <f t="shared" si="0"/>
        <v>104.62132509800185</v>
      </c>
      <c r="G43" s="8">
        <f t="shared" si="1"/>
        <v>378.01991624192726</v>
      </c>
      <c r="I43" s="34">
        <f t="shared" si="2"/>
        <v>-6.9213250980018444</v>
      </c>
      <c r="J43" s="8">
        <f t="shared" si="3"/>
        <v>3.0300837580727489</v>
      </c>
      <c r="O43" s="34">
        <v>-12.403292669087705</v>
      </c>
      <c r="P43" s="4">
        <v>-29.437218754069534</v>
      </c>
      <c r="Q43" s="4">
        <f t="shared" si="4"/>
        <v>-1.131953840028582</v>
      </c>
      <c r="R43" s="4">
        <f t="shared" si="5"/>
        <v>-0.99056871022932491</v>
      </c>
      <c r="S43" s="61">
        <v>41</v>
      </c>
      <c r="T43" s="24">
        <f t="shared" si="6"/>
        <v>0.16071428571428573</v>
      </c>
      <c r="U43" s="25">
        <f t="shared" si="7"/>
        <v>-0.99152647467733057</v>
      </c>
      <c r="W43" s="55">
        <v>13</v>
      </c>
      <c r="X43" s="67">
        <f t="shared" si="16"/>
        <v>1.7366498834575523</v>
      </c>
      <c r="Y43" s="24">
        <f t="shared" si="17"/>
        <v>2.1258506532543966</v>
      </c>
      <c r="Z43" s="24">
        <f t="shared" si="18"/>
        <v>2.4466646007906601E-2</v>
      </c>
      <c r="AA43" s="24">
        <f t="shared" si="14"/>
        <v>6.1655947939924634</v>
      </c>
      <c r="AB43" s="68">
        <f t="shared" si="19"/>
        <v>2</v>
      </c>
      <c r="AC43" s="33">
        <f t="shared" si="15"/>
        <v>2.8143562085274336</v>
      </c>
    </row>
    <row r="44" spans="1:29" x14ac:dyDescent="0.35">
      <c r="A44" s="7">
        <v>43893</v>
      </c>
      <c r="B44" s="3">
        <v>42</v>
      </c>
      <c r="C44" s="4">
        <v>95.45</v>
      </c>
      <c r="D44" s="8">
        <v>368.77</v>
      </c>
      <c r="E44" s="2"/>
      <c r="F44" s="34">
        <f t="shared" si="0"/>
        <v>104.96409341115991</v>
      </c>
      <c r="G44" s="8">
        <f t="shared" si="1"/>
        <v>378.82032193704623</v>
      </c>
      <c r="I44" s="34">
        <f t="shared" si="2"/>
        <v>-9.5140934111599051</v>
      </c>
      <c r="J44" s="8">
        <f t="shared" si="3"/>
        <v>-10.050321937046249</v>
      </c>
      <c r="O44" s="34">
        <v>-12.087934976950208</v>
      </c>
      <c r="P44" s="4">
        <v>-29.223895131563495</v>
      </c>
      <c r="Q44" s="4">
        <f t="shared" si="4"/>
        <v>-1.103173550784319</v>
      </c>
      <c r="R44" s="4">
        <f t="shared" si="5"/>
        <v>-0.98339032468371224</v>
      </c>
      <c r="S44" s="61">
        <v>42</v>
      </c>
      <c r="T44" s="24">
        <f t="shared" si="6"/>
        <v>0.16468253968253968</v>
      </c>
      <c r="U44" s="25">
        <f t="shared" si="7"/>
        <v>-0.97539355506375336</v>
      </c>
      <c r="W44" s="55">
        <v>14</v>
      </c>
      <c r="X44" s="67">
        <f t="shared" si="16"/>
        <v>2.1258506532543966</v>
      </c>
      <c r="Y44" s="24">
        <f t="shared" si="17"/>
        <v>2.5150514230512409</v>
      </c>
      <c r="Z44" s="24">
        <f t="shared" si="18"/>
        <v>1.0807097258483056E-2</v>
      </c>
      <c r="AA44" s="24">
        <f t="shared" si="14"/>
        <v>2.7233885091377301</v>
      </c>
      <c r="AB44" s="68">
        <f t="shared" si="19"/>
        <v>6</v>
      </c>
      <c r="AC44" s="33">
        <f t="shared" si="15"/>
        <v>3.9422149377614581</v>
      </c>
    </row>
    <row r="45" spans="1:29" x14ac:dyDescent="0.35">
      <c r="A45" s="7">
        <v>43894</v>
      </c>
      <c r="B45" s="3">
        <v>43</v>
      </c>
      <c r="C45" s="4">
        <v>98.79</v>
      </c>
      <c r="D45" s="8">
        <v>383.79</v>
      </c>
      <c r="E45" s="2"/>
      <c r="F45" s="34">
        <f t="shared" si="0"/>
        <v>105.30686172431797</v>
      </c>
      <c r="G45" s="8">
        <f t="shared" si="1"/>
        <v>379.62072763216526</v>
      </c>
      <c r="I45" s="34">
        <f t="shared" si="2"/>
        <v>-6.5168617243179625</v>
      </c>
      <c r="J45" s="8">
        <f t="shared" si="3"/>
        <v>4.1692723678347647</v>
      </c>
      <c r="O45" s="34">
        <v>-12.078837866427492</v>
      </c>
      <c r="P45" s="4">
        <v>-28.51087001014065</v>
      </c>
      <c r="Q45" s="4">
        <f t="shared" si="4"/>
        <v>-1.1023433269506899</v>
      </c>
      <c r="R45" s="4">
        <f t="shared" si="5"/>
        <v>-0.95939687677038676</v>
      </c>
      <c r="S45" s="61">
        <v>43</v>
      </c>
      <c r="T45" s="24">
        <f t="shared" si="6"/>
        <v>0.16865079365079366</v>
      </c>
      <c r="U45" s="25">
        <f t="shared" si="7"/>
        <v>-0.95951059001725081</v>
      </c>
      <c r="W45" s="55">
        <v>15</v>
      </c>
      <c r="X45" s="67">
        <f t="shared" si="16"/>
        <v>2.5150514230512409</v>
      </c>
      <c r="Y45" s="24">
        <f t="shared" si="17"/>
        <v>2.9042521928480851</v>
      </c>
      <c r="Z45" s="24">
        <f t="shared" si="18"/>
        <v>4.1100936775303465E-3</v>
      </c>
      <c r="AA45" s="24">
        <f t="shared" si="14"/>
        <v>1.0357436067376473</v>
      </c>
      <c r="AB45" s="68">
        <f t="shared" si="19"/>
        <v>1</v>
      </c>
      <c r="AC45" s="33">
        <f t="shared" si="15"/>
        <v>1.233515142458613E-3</v>
      </c>
    </row>
    <row r="46" spans="1:29" ht="15" thickBot="1" x14ac:dyDescent="0.4">
      <c r="A46" s="7">
        <v>43895</v>
      </c>
      <c r="B46" s="3">
        <v>44</v>
      </c>
      <c r="C46" s="4">
        <v>96.2</v>
      </c>
      <c r="D46" s="8">
        <v>372.78</v>
      </c>
      <c r="E46" s="2"/>
      <c r="F46" s="34">
        <f t="shared" si="0"/>
        <v>105.64963003747603</v>
      </c>
      <c r="G46" s="8">
        <f t="shared" si="1"/>
        <v>380.42113332728428</v>
      </c>
      <c r="I46" s="34">
        <f t="shared" si="2"/>
        <v>-9.4496300374760267</v>
      </c>
      <c r="J46" s="8">
        <f t="shared" si="3"/>
        <v>-7.6411333272843081</v>
      </c>
      <c r="O46" s="34">
        <v>-12.077926405926547</v>
      </c>
      <c r="P46" s="4">
        <v>-28.469695802397951</v>
      </c>
      <c r="Q46" s="4">
        <f t="shared" si="4"/>
        <v>-1.1022601449085012</v>
      </c>
      <c r="R46" s="4">
        <f t="shared" si="5"/>
        <v>-0.95801135586913788</v>
      </c>
      <c r="S46" s="61">
        <v>44</v>
      </c>
      <c r="T46" s="24">
        <f t="shared" si="6"/>
        <v>0.17261904761904762</v>
      </c>
      <c r="U46" s="25">
        <f t="shared" si="7"/>
        <v>-0.94386606490653602</v>
      </c>
      <c r="W46" s="19">
        <v>16</v>
      </c>
      <c r="X46" s="69">
        <f t="shared" si="16"/>
        <v>2.9042521928480851</v>
      </c>
      <c r="Y46" s="31">
        <f t="shared" si="17"/>
        <v>3.2934529626449294</v>
      </c>
      <c r="Z46" s="31">
        <f>1-_xlfn.NORM.DIST(X46,$Y$9,$Y$10,TRUE)</f>
        <v>1.8406574821282495E-3</v>
      </c>
      <c r="AA46" s="31">
        <f t="shared" si="14"/>
        <v>0.46384568549631888</v>
      </c>
      <c r="AB46" s="70">
        <f>COUNTIF($R$3:$R$254,"&gt;"&amp;X46)</f>
        <v>1</v>
      </c>
      <c r="AC46" s="71">
        <f t="shared" si="15"/>
        <v>0.61973509283227668</v>
      </c>
    </row>
    <row r="47" spans="1:29" x14ac:dyDescent="0.35">
      <c r="A47" s="7">
        <v>43896</v>
      </c>
      <c r="B47" s="3">
        <v>45</v>
      </c>
      <c r="C47" s="4">
        <v>95.05</v>
      </c>
      <c r="D47" s="8">
        <v>368.97</v>
      </c>
      <c r="E47" s="2"/>
      <c r="F47" s="34">
        <f t="shared" si="0"/>
        <v>105.99239835063409</v>
      </c>
      <c r="G47" s="8">
        <f t="shared" si="1"/>
        <v>381.22153902240331</v>
      </c>
      <c r="I47" s="34">
        <f t="shared" si="2"/>
        <v>-10.942398350634093</v>
      </c>
      <c r="J47" s="8">
        <f t="shared" si="3"/>
        <v>-12.251539022403279</v>
      </c>
      <c r="O47" s="34">
        <v>-12.059902548036092</v>
      </c>
      <c r="P47" s="4">
        <v>-28.317809704778369</v>
      </c>
      <c r="Q47" s="4">
        <f t="shared" si="4"/>
        <v>-1.1006152449859123</v>
      </c>
      <c r="R47" s="4">
        <f t="shared" si="5"/>
        <v>-0.95290035618272917</v>
      </c>
      <c r="S47" s="61">
        <v>45</v>
      </c>
      <c r="T47" s="24">
        <f t="shared" si="6"/>
        <v>0.1765873015873016</v>
      </c>
      <c r="U47" s="25">
        <f t="shared" si="7"/>
        <v>-0.92844920809329989</v>
      </c>
      <c r="W47" s="22"/>
    </row>
    <row r="48" spans="1:29" x14ac:dyDescent="0.35">
      <c r="A48" s="7">
        <v>43899</v>
      </c>
      <c r="B48" s="3">
        <v>46</v>
      </c>
      <c r="C48" s="4">
        <v>90.03</v>
      </c>
      <c r="D48" s="8">
        <v>346.49</v>
      </c>
      <c r="E48" s="2"/>
      <c r="F48" s="34">
        <f t="shared" si="0"/>
        <v>106.33516666379215</v>
      </c>
      <c r="G48" s="8">
        <f t="shared" si="1"/>
        <v>382.02194471752233</v>
      </c>
      <c r="I48" s="34">
        <f t="shared" si="2"/>
        <v>-16.30516666379215</v>
      </c>
      <c r="J48" s="8">
        <f t="shared" si="3"/>
        <v>-35.531944717522322</v>
      </c>
      <c r="O48" s="34">
        <v>-11.84069471908461</v>
      </c>
      <c r="P48" s="4">
        <v>-26.550464315021657</v>
      </c>
      <c r="Q48" s="4">
        <f t="shared" si="4"/>
        <v>-1.080609819784234</v>
      </c>
      <c r="R48" s="4">
        <f t="shared" si="5"/>
        <v>-0.89342880563011362</v>
      </c>
      <c r="S48" s="61">
        <v>46</v>
      </c>
      <c r="T48" s="24">
        <f t="shared" si="6"/>
        <v>0.18055555555555555</v>
      </c>
      <c r="U48" s="25">
        <f t="shared" si="7"/>
        <v>-0.91324992668360727</v>
      </c>
    </row>
    <row r="49" spans="1:21" x14ac:dyDescent="0.35">
      <c r="A49" s="7">
        <v>43900</v>
      </c>
      <c r="B49" s="3">
        <v>47</v>
      </c>
      <c r="C49" s="4">
        <v>94.59</v>
      </c>
      <c r="D49" s="8">
        <v>364.13</v>
      </c>
      <c r="E49" s="2"/>
      <c r="F49" s="34">
        <f t="shared" si="0"/>
        <v>106.67793497695021</v>
      </c>
      <c r="G49" s="8">
        <f t="shared" si="1"/>
        <v>382.82235041264136</v>
      </c>
      <c r="I49" s="34">
        <f t="shared" si="2"/>
        <v>-12.087934976950208</v>
      </c>
      <c r="J49" s="8">
        <f t="shared" si="3"/>
        <v>-18.69235041264136</v>
      </c>
      <c r="O49" s="34">
        <v>-11.810524355929658</v>
      </c>
      <c r="P49" s="4">
        <v>-26.349247229664627</v>
      </c>
      <c r="Q49" s="4">
        <f t="shared" si="4"/>
        <v>-1.0778564010478191</v>
      </c>
      <c r="R49" s="4">
        <f t="shared" si="5"/>
        <v>-0.88665780765019542</v>
      </c>
      <c r="S49" s="61">
        <v>47</v>
      </c>
      <c r="T49" s="24">
        <f t="shared" si="6"/>
        <v>0.18452380952380953</v>
      </c>
      <c r="U49" s="25">
        <f t="shared" si="7"/>
        <v>-0.89825874910156867</v>
      </c>
    </row>
    <row r="50" spans="1:21" x14ac:dyDescent="0.35">
      <c r="A50" s="7">
        <v>43901</v>
      </c>
      <c r="B50" s="3">
        <v>48</v>
      </c>
      <c r="C50" s="4">
        <v>91.04</v>
      </c>
      <c r="D50" s="8">
        <v>349.92</v>
      </c>
      <c r="E50" s="2"/>
      <c r="F50" s="34">
        <f t="shared" si="0"/>
        <v>107.02070329010826</v>
      </c>
      <c r="G50" s="8">
        <f t="shared" si="1"/>
        <v>383.62275610776032</v>
      </c>
      <c r="I50" s="34">
        <f t="shared" si="2"/>
        <v>-15.980703290108252</v>
      </c>
      <c r="J50" s="8">
        <f t="shared" si="3"/>
        <v>-33.702756107760308</v>
      </c>
      <c r="O50" s="34">
        <v>-11.726069553269426</v>
      </c>
      <c r="P50" s="4">
        <v>-26.317404009659356</v>
      </c>
      <c r="Q50" s="4">
        <f t="shared" si="4"/>
        <v>-1.0701488559039103</v>
      </c>
      <c r="R50" s="4">
        <f t="shared" si="5"/>
        <v>-0.88558627648301236</v>
      </c>
      <c r="S50" s="61">
        <v>48</v>
      </c>
      <c r="T50" s="24">
        <f t="shared" si="6"/>
        <v>0.18849206349206349</v>
      </c>
      <c r="U50" s="25">
        <f t="shared" si="7"/>
        <v>-0.88346677362987858</v>
      </c>
    </row>
    <row r="51" spans="1:21" x14ac:dyDescent="0.35">
      <c r="A51" s="7">
        <v>43902</v>
      </c>
      <c r="B51" s="3">
        <v>49</v>
      </c>
      <c r="C51" s="4">
        <v>83.83</v>
      </c>
      <c r="D51" s="8">
        <v>315.25</v>
      </c>
      <c r="E51" s="2"/>
      <c r="F51" s="34">
        <f t="shared" si="0"/>
        <v>107.36347160326632</v>
      </c>
      <c r="G51" s="8">
        <f t="shared" si="1"/>
        <v>384.42316180287935</v>
      </c>
      <c r="I51" s="34">
        <f t="shared" si="2"/>
        <v>-23.533471603266321</v>
      </c>
      <c r="J51" s="8">
        <f t="shared" si="3"/>
        <v>-69.173161802879349</v>
      </c>
      <c r="O51" s="34">
        <v>-11.435609537507133</v>
      </c>
      <c r="P51" s="4">
        <v>-26.248073021921982</v>
      </c>
      <c r="Q51" s="4">
        <f t="shared" si="4"/>
        <v>-1.0436407875233009</v>
      </c>
      <c r="R51" s="4">
        <f t="shared" si="5"/>
        <v>-0.88325327390978381</v>
      </c>
      <c r="S51" s="61">
        <v>49</v>
      </c>
      <c r="T51" s="24">
        <f t="shared" si="6"/>
        <v>0.19246031746031747</v>
      </c>
      <c r="U51" s="25">
        <f t="shared" si="7"/>
        <v>-0.8688656221847797</v>
      </c>
    </row>
    <row r="52" spans="1:21" x14ac:dyDescent="0.35">
      <c r="A52" s="7">
        <v>43903</v>
      </c>
      <c r="B52" s="3">
        <v>50</v>
      </c>
      <c r="C52" s="4">
        <v>89.25</v>
      </c>
      <c r="D52" s="8">
        <v>336.3</v>
      </c>
      <c r="E52" s="2"/>
      <c r="F52" s="34">
        <f t="shared" si="0"/>
        <v>107.70623991642438</v>
      </c>
      <c r="G52" s="8">
        <f t="shared" si="1"/>
        <v>385.22356749799837</v>
      </c>
      <c r="I52" s="34">
        <f t="shared" si="2"/>
        <v>-18.45623991642438</v>
      </c>
      <c r="J52" s="8">
        <f t="shared" si="3"/>
        <v>-48.923567497998363</v>
      </c>
      <c r="O52" s="34">
        <v>-11.347304598032963</v>
      </c>
      <c r="P52" s="4">
        <v>-26.184706521801559</v>
      </c>
      <c r="Q52" s="4">
        <f t="shared" si="4"/>
        <v>-1.0355818697828207</v>
      </c>
      <c r="R52" s="4">
        <f t="shared" si="5"/>
        <v>-0.88112097762118302</v>
      </c>
      <c r="S52" s="61">
        <v>50</v>
      </c>
      <c r="T52" s="24">
        <f t="shared" si="6"/>
        <v>0.19642857142857142</v>
      </c>
      <c r="U52" s="25">
        <f t="shared" si="7"/>
        <v>-0.85444739869598973</v>
      </c>
    </row>
    <row r="53" spans="1:21" x14ac:dyDescent="0.35">
      <c r="A53" s="7">
        <v>43906</v>
      </c>
      <c r="B53" s="3">
        <v>51</v>
      </c>
      <c r="C53" s="4">
        <v>84.46</v>
      </c>
      <c r="D53" s="8">
        <v>298.83999999999997</v>
      </c>
      <c r="E53" s="2"/>
      <c r="F53" s="34">
        <f t="shared" si="0"/>
        <v>108.04900822958244</v>
      </c>
      <c r="G53" s="8">
        <f t="shared" si="1"/>
        <v>386.0239731931174</v>
      </c>
      <c r="I53" s="34">
        <f t="shared" si="2"/>
        <v>-23.589008229582447</v>
      </c>
      <c r="J53" s="8">
        <f t="shared" si="3"/>
        <v>-87.183973193117424</v>
      </c>
      <c r="O53" s="34">
        <v>-11.157474961187944</v>
      </c>
      <c r="P53" s="4">
        <v>-24.056450241445873</v>
      </c>
      <c r="Q53" s="4">
        <f t="shared" si="4"/>
        <v>-1.0182575679130854</v>
      </c>
      <c r="R53" s="4">
        <f t="shared" si="5"/>
        <v>-0.80950469837000738</v>
      </c>
      <c r="S53" s="61">
        <v>51</v>
      </c>
      <c r="T53" s="24">
        <f t="shared" si="6"/>
        <v>0.20039682539682541</v>
      </c>
      <c r="U53" s="25">
        <f t="shared" si="7"/>
        <v>-0.84020465154900881</v>
      </c>
    </row>
    <row r="54" spans="1:21" x14ac:dyDescent="0.35">
      <c r="A54" s="7">
        <v>43907</v>
      </c>
      <c r="B54" s="3">
        <v>52</v>
      </c>
      <c r="C54" s="4">
        <v>90.39</v>
      </c>
      <c r="D54" s="8">
        <v>319.75</v>
      </c>
      <c r="E54" s="2"/>
      <c r="F54" s="34">
        <f t="shared" si="0"/>
        <v>108.3917765427405</v>
      </c>
      <c r="G54" s="8">
        <f t="shared" si="1"/>
        <v>386.82437888823642</v>
      </c>
      <c r="I54" s="34">
        <f t="shared" si="2"/>
        <v>-18.001776542740501</v>
      </c>
      <c r="J54" s="8">
        <f t="shared" si="3"/>
        <v>-67.074378888236424</v>
      </c>
      <c r="O54" s="34">
        <v>-11.081938334871779</v>
      </c>
      <c r="P54" s="4">
        <v>-23.068030144307556</v>
      </c>
      <c r="Q54" s="4">
        <f t="shared" si="4"/>
        <v>-1.0113639166462338</v>
      </c>
      <c r="R54" s="4">
        <f t="shared" si="5"/>
        <v>-0.77624415059316654</v>
      </c>
      <c r="S54" s="61">
        <v>52</v>
      </c>
      <c r="T54" s="24">
        <f t="shared" si="6"/>
        <v>0.20436507936507936</v>
      </c>
      <c r="U54" s="25">
        <f t="shared" si="7"/>
        <v>-0.82613033962053128</v>
      </c>
    </row>
    <row r="55" spans="1:21" x14ac:dyDescent="0.35">
      <c r="A55" s="7">
        <v>43908</v>
      </c>
      <c r="B55" s="3">
        <v>53</v>
      </c>
      <c r="C55" s="4">
        <v>91.5</v>
      </c>
      <c r="D55" s="8">
        <v>315.47000000000003</v>
      </c>
      <c r="E55" s="2"/>
      <c r="F55" s="34">
        <f t="shared" si="0"/>
        <v>108.73454485589855</v>
      </c>
      <c r="G55" s="8">
        <f t="shared" si="1"/>
        <v>387.62478458335545</v>
      </c>
      <c r="I55" s="34">
        <f t="shared" si="2"/>
        <v>-17.234544855898548</v>
      </c>
      <c r="J55" s="8">
        <f t="shared" si="3"/>
        <v>-72.154784583355422</v>
      </c>
      <c r="O55" s="34">
        <v>-10.942398350634093</v>
      </c>
      <c r="P55" s="4">
        <v>-22.757667326802903</v>
      </c>
      <c r="Q55" s="4">
        <f t="shared" si="4"/>
        <v>-0.99862916747845554</v>
      </c>
      <c r="R55" s="4">
        <f t="shared" si="5"/>
        <v>-0.76580037537081391</v>
      </c>
      <c r="S55" s="61">
        <v>53</v>
      </c>
      <c r="T55" s="24">
        <f t="shared" si="6"/>
        <v>0.20833333333333334</v>
      </c>
      <c r="U55" s="25">
        <f t="shared" si="7"/>
        <v>-0.81221780149991241</v>
      </c>
    </row>
    <row r="56" spans="1:21" x14ac:dyDescent="0.35">
      <c r="A56" s="7">
        <v>43909</v>
      </c>
      <c r="B56" s="3">
        <v>54</v>
      </c>
      <c r="C56" s="4">
        <v>94.05</v>
      </c>
      <c r="D56" s="8">
        <v>332.03</v>
      </c>
      <c r="E56" s="2"/>
      <c r="F56" s="34">
        <f t="shared" si="0"/>
        <v>109.07731316905661</v>
      </c>
      <c r="G56" s="8">
        <f t="shared" si="1"/>
        <v>388.42519027847447</v>
      </c>
      <c r="I56" s="34">
        <f t="shared" si="2"/>
        <v>-15.027313169056612</v>
      </c>
      <c r="J56" s="8">
        <f t="shared" si="3"/>
        <v>-56.395190278474502</v>
      </c>
      <c r="O56" s="34">
        <v>-10.502670861194161</v>
      </c>
      <c r="P56" s="4">
        <v>-22.647261631683932</v>
      </c>
      <c r="Q56" s="4">
        <f t="shared" si="4"/>
        <v>-0.95849859622472822</v>
      </c>
      <c r="R56" s="4">
        <f t="shared" si="5"/>
        <v>-0.76208520010477931</v>
      </c>
      <c r="S56" s="61">
        <v>54</v>
      </c>
      <c r="T56" s="24">
        <f t="shared" si="6"/>
        <v>0.2123015873015873</v>
      </c>
      <c r="U56" s="25">
        <f t="shared" si="7"/>
        <v>-0.7984607275425748</v>
      </c>
    </row>
    <row r="57" spans="1:21" x14ac:dyDescent="0.35">
      <c r="A57" s="7">
        <v>43910</v>
      </c>
      <c r="B57" s="3">
        <v>55</v>
      </c>
      <c r="C57" s="4">
        <v>92.3</v>
      </c>
      <c r="D57" s="8">
        <v>332.83</v>
      </c>
      <c r="E57" s="2"/>
      <c r="F57" s="34">
        <f t="shared" si="0"/>
        <v>109.42008148221467</v>
      </c>
      <c r="G57" s="8">
        <f t="shared" si="1"/>
        <v>389.22559597359344</v>
      </c>
      <c r="I57" s="34">
        <f t="shared" si="2"/>
        <v>-17.120081482214673</v>
      </c>
      <c r="J57" s="8">
        <f t="shared" si="3"/>
        <v>-56.395595973593458</v>
      </c>
      <c r="O57" s="34">
        <v>-10.466853153294323</v>
      </c>
      <c r="P57" s="4">
        <v>-22.315517912039581</v>
      </c>
      <c r="Q57" s="4">
        <f t="shared" si="4"/>
        <v>-0.95522978744306564</v>
      </c>
      <c r="R57" s="4">
        <f t="shared" si="5"/>
        <v>-0.75092195295021058</v>
      </c>
      <c r="S57" s="61">
        <v>55</v>
      </c>
      <c r="T57" s="24">
        <f t="shared" si="6"/>
        <v>0.21626984126984128</v>
      </c>
      <c r="U57" s="25">
        <f t="shared" si="7"/>
        <v>-0.78485313444643534</v>
      </c>
    </row>
    <row r="58" spans="1:21" x14ac:dyDescent="0.35">
      <c r="A58" s="7">
        <v>43913</v>
      </c>
      <c r="B58" s="3">
        <v>56</v>
      </c>
      <c r="C58" s="4">
        <v>95.14</v>
      </c>
      <c r="D58" s="8">
        <v>360.27</v>
      </c>
      <c r="E58" s="2"/>
      <c r="F58" s="34">
        <f t="shared" si="0"/>
        <v>109.76284979537273</v>
      </c>
      <c r="G58" s="8">
        <f t="shared" si="1"/>
        <v>390.02600166871247</v>
      </c>
      <c r="I58" s="34">
        <f t="shared" si="2"/>
        <v>-14.62284979537273</v>
      </c>
      <c r="J58" s="8">
        <f t="shared" si="3"/>
        <v>-29.756001668712486</v>
      </c>
      <c r="O58" s="34">
        <v>-10.252841224349083</v>
      </c>
      <c r="P58" s="4">
        <v>-22.239432485254383</v>
      </c>
      <c r="Q58" s="4">
        <f t="shared" si="4"/>
        <v>-0.93569855237149124</v>
      </c>
      <c r="R58" s="4">
        <f t="shared" si="5"/>
        <v>-0.74836166205766685</v>
      </c>
      <c r="S58" s="61">
        <v>56</v>
      </c>
      <c r="T58" s="24">
        <f t="shared" si="6"/>
        <v>0.22023809523809523</v>
      </c>
      <c r="U58" s="25">
        <f t="shared" si="7"/>
        <v>-0.77138934208115728</v>
      </c>
    </row>
    <row r="59" spans="1:21" x14ac:dyDescent="0.35">
      <c r="A59" s="7">
        <v>43914</v>
      </c>
      <c r="B59" s="3">
        <v>57</v>
      </c>
      <c r="C59" s="4">
        <v>97</v>
      </c>
      <c r="D59" s="8">
        <v>357.32</v>
      </c>
      <c r="E59" s="2"/>
      <c r="F59" s="34">
        <f t="shared" si="0"/>
        <v>110.10561810853079</v>
      </c>
      <c r="G59" s="8">
        <f t="shared" si="1"/>
        <v>390.82640736383149</v>
      </c>
      <c r="I59" s="34">
        <f t="shared" si="2"/>
        <v>-13.105618108530791</v>
      </c>
      <c r="J59" s="8">
        <f t="shared" si="3"/>
        <v>-33.506407363831499</v>
      </c>
      <c r="O59" s="34">
        <v>-10.22515809276851</v>
      </c>
      <c r="P59" s="4">
        <v>-21.867930643946522</v>
      </c>
      <c r="Q59" s="4">
        <f t="shared" si="4"/>
        <v>-0.93317212427431795</v>
      </c>
      <c r="R59" s="4">
        <f t="shared" si="5"/>
        <v>-0.73586054560143677</v>
      </c>
      <c r="S59" s="61">
        <v>57</v>
      </c>
      <c r="T59" s="24">
        <f t="shared" si="6"/>
        <v>0.22420634920634921</v>
      </c>
      <c r="U59" s="25">
        <f t="shared" si="7"/>
        <v>-0.75806395233324275</v>
      </c>
    </row>
    <row r="60" spans="1:21" x14ac:dyDescent="0.35">
      <c r="A60" s="7">
        <v>43915</v>
      </c>
      <c r="B60" s="3">
        <v>58</v>
      </c>
      <c r="C60" s="4">
        <v>94.29</v>
      </c>
      <c r="D60" s="8">
        <v>342.39</v>
      </c>
      <c r="E60" s="2"/>
      <c r="F60" s="34">
        <f t="shared" si="0"/>
        <v>110.44838642168885</v>
      </c>
      <c r="G60" s="8">
        <f t="shared" si="1"/>
        <v>391.62681305895052</v>
      </c>
      <c r="I60" s="34">
        <f t="shared" si="2"/>
        <v>-16.158386421688846</v>
      </c>
      <c r="J60" s="8">
        <f t="shared" si="3"/>
        <v>-49.236813058950531</v>
      </c>
      <c r="O60" s="34">
        <v>-10.112389779610425</v>
      </c>
      <c r="P60" s="4">
        <v>-21.806855936564943</v>
      </c>
      <c r="Q60" s="4">
        <f t="shared" si="4"/>
        <v>-0.92288062116152159</v>
      </c>
      <c r="R60" s="4">
        <f t="shared" si="5"/>
        <v>-0.73380536862890977</v>
      </c>
      <c r="S60" s="61">
        <v>58</v>
      </c>
      <c r="T60" s="24">
        <f t="shared" si="6"/>
        <v>0.22817460317460317</v>
      </c>
      <c r="U60" s="25">
        <f t="shared" si="7"/>
        <v>-0.74487182975869159</v>
      </c>
    </row>
    <row r="61" spans="1:21" x14ac:dyDescent="0.35">
      <c r="A61" s="7">
        <v>43916</v>
      </c>
      <c r="B61" s="3">
        <v>59</v>
      </c>
      <c r="C61" s="4">
        <v>97.77</v>
      </c>
      <c r="D61" s="8">
        <v>362.99</v>
      </c>
      <c r="E61" s="2"/>
      <c r="F61" s="34">
        <f t="shared" si="0"/>
        <v>110.79115473484691</v>
      </c>
      <c r="G61" s="8">
        <f t="shared" si="1"/>
        <v>392.42721875406954</v>
      </c>
      <c r="I61" s="34">
        <f t="shared" si="2"/>
        <v>-13.021154734846917</v>
      </c>
      <c r="J61" s="8">
        <f t="shared" si="3"/>
        <v>-29.437218754069534</v>
      </c>
      <c r="O61" s="34">
        <v>-10.088556784843803</v>
      </c>
      <c r="P61" s="4">
        <v>-21.756122607880684</v>
      </c>
      <c r="Q61" s="4">
        <f t="shared" si="4"/>
        <v>-0.92070556566092099</v>
      </c>
      <c r="R61" s="4">
        <f t="shared" si="5"/>
        <v>-0.73209818126245851</v>
      </c>
      <c r="S61" s="61">
        <v>59</v>
      </c>
      <c r="T61" s="24">
        <f t="shared" si="6"/>
        <v>0.23214285714285715</v>
      </c>
      <c r="U61" s="25">
        <f t="shared" si="7"/>
        <v>-0.73180808385961749</v>
      </c>
    </row>
    <row r="62" spans="1:21" x14ac:dyDescent="0.35">
      <c r="A62" s="7">
        <v>43917</v>
      </c>
      <c r="B62" s="3">
        <v>60</v>
      </c>
      <c r="C62" s="4">
        <v>95</v>
      </c>
      <c r="D62" s="8">
        <v>357.12</v>
      </c>
      <c r="E62" s="2"/>
      <c r="F62" s="34">
        <f t="shared" si="0"/>
        <v>111.13392304800496</v>
      </c>
      <c r="G62" s="8">
        <f t="shared" si="1"/>
        <v>393.22762444918851</v>
      </c>
      <c r="I62" s="34">
        <f t="shared" si="2"/>
        <v>-16.133923048004959</v>
      </c>
      <c r="J62" s="8">
        <f t="shared" si="3"/>
        <v>-36.107624449188506</v>
      </c>
      <c r="O62" s="34">
        <v>-9.8796214664523916</v>
      </c>
      <c r="P62" s="4">
        <v>-20.90409413228565</v>
      </c>
      <c r="Q62" s="4">
        <f t="shared" si="4"/>
        <v>-0.90163763408173747</v>
      </c>
      <c r="R62" s="4">
        <f t="shared" si="5"/>
        <v>-0.70342724073645679</v>
      </c>
      <c r="S62" s="61">
        <v>60</v>
      </c>
      <c r="T62" s="24">
        <f t="shared" si="6"/>
        <v>0.2361111111111111</v>
      </c>
      <c r="U62" s="25">
        <f t="shared" si="7"/>
        <v>-0.71886805282271549</v>
      </c>
    </row>
    <row r="63" spans="1:21" x14ac:dyDescent="0.35">
      <c r="A63" s="7">
        <v>43920</v>
      </c>
      <c r="B63" s="3">
        <v>61</v>
      </c>
      <c r="C63" s="4">
        <v>98.2</v>
      </c>
      <c r="D63" s="8">
        <v>370.96</v>
      </c>
      <c r="E63" s="2"/>
      <c r="F63" s="34">
        <f t="shared" si="0"/>
        <v>111.47669136116302</v>
      </c>
      <c r="G63" s="8">
        <f t="shared" si="1"/>
        <v>394.02803014430754</v>
      </c>
      <c r="I63" s="34">
        <f t="shared" si="2"/>
        <v>-13.276691361163017</v>
      </c>
      <c r="J63" s="8">
        <f t="shared" si="3"/>
        <v>-23.068030144307556</v>
      </c>
      <c r="O63" s="34">
        <v>-9.8117679717168471</v>
      </c>
      <c r="P63" s="4">
        <v>-20.19833633906552</v>
      </c>
      <c r="Q63" s="4">
        <f t="shared" si="4"/>
        <v>-0.89544516358423143</v>
      </c>
      <c r="R63" s="4">
        <f t="shared" si="5"/>
        <v>-0.67967833997225979</v>
      </c>
      <c r="S63" s="61">
        <v>61</v>
      </c>
      <c r="T63" s="24">
        <f t="shared" si="6"/>
        <v>0.24007936507936509</v>
      </c>
      <c r="U63" s="25">
        <f t="shared" si="7"/>
        <v>-0.70604728857604471</v>
      </c>
    </row>
    <row r="64" spans="1:21" x14ac:dyDescent="0.35">
      <c r="A64" s="7">
        <v>43921</v>
      </c>
      <c r="B64" s="3">
        <v>62</v>
      </c>
      <c r="C64" s="4">
        <v>97.49</v>
      </c>
      <c r="D64" s="8">
        <v>375.5</v>
      </c>
      <c r="E64" s="2"/>
      <c r="F64" s="34">
        <f t="shared" si="0"/>
        <v>111.81945967432108</v>
      </c>
      <c r="G64" s="8">
        <f t="shared" si="1"/>
        <v>394.82843583942656</v>
      </c>
      <c r="I64" s="34">
        <f t="shared" si="2"/>
        <v>-14.329459674321086</v>
      </c>
      <c r="J64" s="8">
        <f t="shared" si="3"/>
        <v>-19.328435839426561</v>
      </c>
      <c r="O64" s="34">
        <v>-9.7257884716857461</v>
      </c>
      <c r="P64" s="4">
        <v>-20.116713558589538</v>
      </c>
      <c r="Q64" s="4">
        <f t="shared" si="4"/>
        <v>-0.88759847095022615</v>
      </c>
      <c r="R64" s="4">
        <f t="shared" si="5"/>
        <v>-0.67693171594310464</v>
      </c>
      <c r="S64" s="61">
        <v>62</v>
      </c>
      <c r="T64" s="24">
        <f t="shared" si="6"/>
        <v>0.24404761904761904</v>
      </c>
      <c r="U64" s="25">
        <f t="shared" si="7"/>
        <v>-0.69334154303681728</v>
      </c>
    </row>
    <row r="65" spans="1:21" x14ac:dyDescent="0.35">
      <c r="A65" s="7">
        <v>43922</v>
      </c>
      <c r="B65" s="3">
        <v>63</v>
      </c>
      <c r="C65" s="4">
        <v>95.39</v>
      </c>
      <c r="D65" s="8">
        <v>364.08</v>
      </c>
      <c r="E65" s="2"/>
      <c r="F65" s="34">
        <f t="shared" si="0"/>
        <v>112.16222798747914</v>
      </c>
      <c r="G65" s="8">
        <f t="shared" si="1"/>
        <v>395.62884153454559</v>
      </c>
      <c r="I65" s="34">
        <f t="shared" si="2"/>
        <v>-16.772227987479141</v>
      </c>
      <c r="J65" s="8">
        <f t="shared" si="3"/>
        <v>-31.548841534545602</v>
      </c>
      <c r="O65" s="34">
        <v>-9.6345362848748834</v>
      </c>
      <c r="P65" s="4">
        <v>-19.540101497517014</v>
      </c>
      <c r="Q65" s="4">
        <f t="shared" si="4"/>
        <v>-0.87927058044345818</v>
      </c>
      <c r="R65" s="4">
        <f t="shared" si="5"/>
        <v>-0.65752859670106278</v>
      </c>
      <c r="S65" s="61">
        <v>63</v>
      </c>
      <c r="T65" s="24">
        <f t="shared" si="6"/>
        <v>0.24801587301587302</v>
      </c>
      <c r="U65" s="25">
        <f t="shared" si="7"/>
        <v>-0.68074675543701968</v>
      </c>
    </row>
    <row r="66" spans="1:21" x14ac:dyDescent="0.35">
      <c r="A66" s="7">
        <v>43923</v>
      </c>
      <c r="B66" s="3">
        <v>64</v>
      </c>
      <c r="C66" s="4">
        <v>95.94</v>
      </c>
      <c r="D66" s="8">
        <v>370.08</v>
      </c>
      <c r="E66" s="2"/>
      <c r="F66" s="34">
        <f t="shared" si="0"/>
        <v>112.5049963006372</v>
      </c>
      <c r="G66" s="8">
        <f t="shared" si="1"/>
        <v>396.42924722966461</v>
      </c>
      <c r="I66" s="34">
        <f t="shared" si="2"/>
        <v>-16.564996300637205</v>
      </c>
      <c r="J66" s="8">
        <f t="shared" si="3"/>
        <v>-26.349247229664627</v>
      </c>
      <c r="O66" s="34">
        <v>-9.5140934111599051</v>
      </c>
      <c r="P66" s="4">
        <v>-19.436044546326855</v>
      </c>
      <c r="Q66" s="4">
        <f t="shared" si="4"/>
        <v>-0.86827867877322407</v>
      </c>
      <c r="R66" s="4">
        <f t="shared" si="5"/>
        <v>-0.65402705802677541</v>
      </c>
      <c r="S66" s="61">
        <v>64</v>
      </c>
      <c r="T66" s="24">
        <f t="shared" si="6"/>
        <v>0.25198412698412698</v>
      </c>
      <c r="U66" s="25">
        <f t="shared" si="7"/>
        <v>-0.66825904062605401</v>
      </c>
    </row>
    <row r="67" spans="1:21" x14ac:dyDescent="0.35">
      <c r="A67" s="7">
        <v>43924</v>
      </c>
      <c r="B67" s="3">
        <v>65</v>
      </c>
      <c r="C67" s="4">
        <v>95.33</v>
      </c>
      <c r="D67" s="8">
        <v>361.76</v>
      </c>
      <c r="E67" s="2"/>
      <c r="F67" s="34">
        <f t="shared" ref="F67:F130" si="20">$L$3*B67+$L$4</f>
        <v>112.84776461379525</v>
      </c>
      <c r="G67" s="8">
        <f t="shared" ref="G67:G130" si="21">$M$3*B67+$M$4</f>
        <v>397.22965292478364</v>
      </c>
      <c r="I67" s="34">
        <f t="shared" si="2"/>
        <v>-17.517764613795251</v>
      </c>
      <c r="J67" s="8">
        <f t="shared" si="3"/>
        <v>-35.469652924783645</v>
      </c>
      <c r="O67" s="34">
        <v>-9.4496300374760267</v>
      </c>
      <c r="P67" s="4">
        <v>-19.328435839426561</v>
      </c>
      <c r="Q67" s="4">
        <f t="shared" si="4"/>
        <v>-0.86239559874524707</v>
      </c>
      <c r="R67" s="4">
        <f t="shared" si="5"/>
        <v>-0.65040600201281573</v>
      </c>
      <c r="S67" s="61">
        <v>65</v>
      </c>
      <c r="T67" s="24">
        <f t="shared" si="6"/>
        <v>0.25595238095238093</v>
      </c>
      <c r="U67" s="25">
        <f t="shared" si="7"/>
        <v>-0.6558746782604522</v>
      </c>
    </row>
    <row r="68" spans="1:21" x14ac:dyDescent="0.35">
      <c r="A68" s="7">
        <v>43927</v>
      </c>
      <c r="B68" s="3">
        <v>66</v>
      </c>
      <c r="C68" s="4">
        <v>99.88</v>
      </c>
      <c r="D68" s="8">
        <v>379.96</v>
      </c>
      <c r="E68" s="2"/>
      <c r="F68" s="34">
        <f t="shared" si="20"/>
        <v>113.19053292695332</v>
      </c>
      <c r="G68" s="8">
        <f t="shared" si="21"/>
        <v>398.03005861990266</v>
      </c>
      <c r="I68" s="34">
        <f t="shared" ref="I68:I131" si="22">C68-F68</f>
        <v>-13.310532926953329</v>
      </c>
      <c r="J68" s="8">
        <f t="shared" ref="J68:J131" si="23">D68-G68</f>
        <v>-18.070058619902682</v>
      </c>
      <c r="O68" s="34">
        <v>-9.0900729111910437</v>
      </c>
      <c r="P68" s="4">
        <v>-19.121460960849504</v>
      </c>
      <c r="Q68" s="4">
        <f t="shared" ref="Q68:Q131" si="24">STANDARDIZE(O68,AVERAGE($O$3:$O$254),_xlfn.STDEV.S($O$3:$O$254))</f>
        <v>-0.82958156454751464</v>
      </c>
      <c r="R68" s="4">
        <f t="shared" ref="R68:R131" si="25">STANDARDIZE(P68,AVERAGE($P$3:$P$254),_xlfn.STDEV.S($P$3:$P$254))</f>
        <v>-0.64344125305895605</v>
      </c>
      <c r="S68" s="61">
        <v>66</v>
      </c>
      <c r="T68" s="24">
        <f t="shared" ref="T68:T131" si="26">(S68-0.5)/252</f>
        <v>0.25992063492063494</v>
      </c>
      <c r="U68" s="25">
        <f t="shared" ref="U68:U131" si="27">_xlfn.NORM.S.INV(T68)</f>
        <v>-0.64359010280021778</v>
      </c>
    </row>
    <row r="69" spans="1:21" x14ac:dyDescent="0.35">
      <c r="A69" s="7">
        <v>43928</v>
      </c>
      <c r="B69" s="3">
        <v>67</v>
      </c>
      <c r="C69" s="4">
        <v>100.58</v>
      </c>
      <c r="D69" s="8">
        <v>372.28</v>
      </c>
      <c r="E69" s="2"/>
      <c r="F69" s="34">
        <f t="shared" si="20"/>
        <v>113.53330124011137</v>
      </c>
      <c r="G69" s="8">
        <f t="shared" si="21"/>
        <v>398.83046431502163</v>
      </c>
      <c r="I69" s="34">
        <f t="shared" si="22"/>
        <v>-12.953301240111372</v>
      </c>
      <c r="J69" s="8">
        <f t="shared" si="23"/>
        <v>-26.550464315021657</v>
      </c>
      <c r="O69" s="34">
        <v>-8.7640848401362632</v>
      </c>
      <c r="P69" s="4">
        <v>-19.076307863470504</v>
      </c>
      <c r="Q69" s="4">
        <f t="shared" si="24"/>
        <v>-0.79983112176762095</v>
      </c>
      <c r="R69" s="4">
        <f t="shared" si="25"/>
        <v>-0.64192184167001864</v>
      </c>
      <c r="S69" s="61">
        <v>67</v>
      </c>
      <c r="T69" s="24">
        <f t="shared" si="26"/>
        <v>0.2638888888888889</v>
      </c>
      <c r="U69" s="25">
        <f t="shared" si="27"/>
        <v>-0.6314018942397609</v>
      </c>
    </row>
    <row r="70" spans="1:21" x14ac:dyDescent="0.35">
      <c r="A70" s="7">
        <v>43929</v>
      </c>
      <c r="B70" s="3">
        <v>68</v>
      </c>
      <c r="C70" s="4">
        <v>102.15</v>
      </c>
      <c r="D70" s="8">
        <v>371.12</v>
      </c>
      <c r="E70" s="2"/>
      <c r="F70" s="34">
        <f t="shared" si="20"/>
        <v>113.87606955326943</v>
      </c>
      <c r="G70" s="8">
        <f t="shared" si="21"/>
        <v>399.63087001014065</v>
      </c>
      <c r="I70" s="34">
        <f t="shared" si="22"/>
        <v>-11.726069553269426</v>
      </c>
      <c r="J70" s="8">
        <f t="shared" si="23"/>
        <v>-28.51087001014065</v>
      </c>
      <c r="O70" s="34">
        <v>-7.7585482138201485</v>
      </c>
      <c r="P70" s="4">
        <v>-18.69235041264136</v>
      </c>
      <c r="Q70" s="4">
        <f t="shared" si="24"/>
        <v>-0.70806346975658208</v>
      </c>
      <c r="R70" s="4">
        <f t="shared" si="25"/>
        <v>-0.62900159128807032</v>
      </c>
      <c r="S70" s="61">
        <v>68</v>
      </c>
      <c r="T70" s="24">
        <f t="shared" si="26"/>
        <v>0.26785714285714285</v>
      </c>
      <c r="U70" s="25">
        <f t="shared" si="27"/>
        <v>-0.61930676950877617</v>
      </c>
    </row>
    <row r="71" spans="1:21" x14ac:dyDescent="0.35">
      <c r="A71" s="7">
        <v>43930</v>
      </c>
      <c r="B71" s="3">
        <v>69</v>
      </c>
      <c r="C71" s="4">
        <v>102.14</v>
      </c>
      <c r="D71" s="8">
        <v>370.72</v>
      </c>
      <c r="E71" s="2"/>
      <c r="F71" s="34">
        <f t="shared" si="20"/>
        <v>114.21883786642749</v>
      </c>
      <c r="G71" s="8">
        <f t="shared" si="21"/>
        <v>400.43127570525968</v>
      </c>
      <c r="I71" s="34">
        <f t="shared" si="22"/>
        <v>-12.078837866427492</v>
      </c>
      <c r="J71" s="8">
        <f t="shared" si="23"/>
        <v>-29.711275705259652</v>
      </c>
      <c r="O71" s="34">
        <v>-6.9213250980018444</v>
      </c>
      <c r="P71" s="4">
        <v>-18.319026790135354</v>
      </c>
      <c r="Q71" s="4">
        <f t="shared" si="24"/>
        <v>-0.63165650700925147</v>
      </c>
      <c r="R71" s="4">
        <f t="shared" si="25"/>
        <v>-0.61643917150468674</v>
      </c>
      <c r="S71" s="61">
        <v>69</v>
      </c>
      <c r="T71" s="24">
        <f t="shared" si="26"/>
        <v>0.2718253968253968</v>
      </c>
      <c r="U71" s="25">
        <f t="shared" si="27"/>
        <v>-0.60730157448496325</v>
      </c>
    </row>
    <row r="72" spans="1:21" x14ac:dyDescent="0.35">
      <c r="A72" s="7">
        <v>43934</v>
      </c>
      <c r="B72" s="3">
        <v>70</v>
      </c>
      <c r="C72" s="4">
        <v>108.44</v>
      </c>
      <c r="D72" s="8">
        <v>396.72</v>
      </c>
      <c r="E72" s="2"/>
      <c r="F72" s="34">
        <f t="shared" si="20"/>
        <v>114.56160617958555</v>
      </c>
      <c r="G72" s="8">
        <f t="shared" si="21"/>
        <v>401.2316814003787</v>
      </c>
      <c r="I72" s="34">
        <f t="shared" si="22"/>
        <v>-6.1216061795855552</v>
      </c>
      <c r="J72" s="8">
        <f t="shared" si="23"/>
        <v>-4.5116814003786772</v>
      </c>
      <c r="O72" s="34">
        <v>-6.5168617243179625</v>
      </c>
      <c r="P72" s="4">
        <v>-18.070058619902682</v>
      </c>
      <c r="Q72" s="4">
        <f t="shared" si="24"/>
        <v>-0.59474422240812874</v>
      </c>
      <c r="R72" s="4">
        <f t="shared" si="25"/>
        <v>-0.60806133930063588</v>
      </c>
      <c r="S72" s="61">
        <v>70</v>
      </c>
      <c r="T72" s="24">
        <f t="shared" si="26"/>
        <v>0.27579365079365081</v>
      </c>
      <c r="U72" s="25">
        <f t="shared" si="27"/>
        <v>-0.59538327656628021</v>
      </c>
    </row>
    <row r="73" spans="1:21" x14ac:dyDescent="0.35">
      <c r="A73" s="7">
        <v>43935</v>
      </c>
      <c r="B73" s="3">
        <v>71</v>
      </c>
      <c r="C73" s="4">
        <v>114.17</v>
      </c>
      <c r="D73" s="8">
        <v>413.55</v>
      </c>
      <c r="E73" s="2"/>
      <c r="F73" s="34">
        <f t="shared" si="20"/>
        <v>114.90437449274361</v>
      </c>
      <c r="G73" s="8">
        <f t="shared" si="21"/>
        <v>402.03208709549773</v>
      </c>
      <c r="I73" s="34">
        <f t="shared" si="22"/>
        <v>-0.734374492743612</v>
      </c>
      <c r="J73" s="8">
        <f t="shared" si="23"/>
        <v>11.517912904502282</v>
      </c>
      <c r="O73" s="34">
        <v>-6.1216061795855552</v>
      </c>
      <c r="P73" s="4">
        <v>-17.65490552252362</v>
      </c>
      <c r="Q73" s="4">
        <f t="shared" si="24"/>
        <v>-0.55867226606644671</v>
      </c>
      <c r="R73" s="4">
        <f t="shared" si="25"/>
        <v>-0.59409134873684888</v>
      </c>
      <c r="S73" s="61">
        <v>71</v>
      </c>
      <c r="T73" s="24">
        <f t="shared" si="26"/>
        <v>0.27976190476190477</v>
      </c>
      <c r="U73" s="25">
        <f t="shared" si="27"/>
        <v>-0.5835489577555576</v>
      </c>
    </row>
    <row r="74" spans="1:21" x14ac:dyDescent="0.35">
      <c r="A74" s="7">
        <v>43936</v>
      </c>
      <c r="B74" s="3">
        <v>72</v>
      </c>
      <c r="C74" s="4">
        <v>115.38</v>
      </c>
      <c r="D74" s="8">
        <v>426.75</v>
      </c>
      <c r="E74" s="2"/>
      <c r="F74" s="34">
        <f t="shared" si="20"/>
        <v>115.24714280590166</v>
      </c>
      <c r="G74" s="8">
        <f t="shared" si="21"/>
        <v>402.83249279061675</v>
      </c>
      <c r="I74" s="34">
        <f t="shared" si="22"/>
        <v>0.13285719409833519</v>
      </c>
      <c r="J74" s="8">
        <f t="shared" si="23"/>
        <v>23.917507209383245</v>
      </c>
      <c r="O74" s="34">
        <v>-5.4701922006434245</v>
      </c>
      <c r="P74" s="4">
        <v>-17.57912629049639</v>
      </c>
      <c r="Q74" s="4">
        <f t="shared" si="24"/>
        <v>-0.49922268484761723</v>
      </c>
      <c r="R74" s="4">
        <f t="shared" si="25"/>
        <v>-0.59154136136343216</v>
      </c>
      <c r="S74" s="61">
        <v>72</v>
      </c>
      <c r="T74" s="24">
        <f t="shared" si="26"/>
        <v>0.28373015873015872</v>
      </c>
      <c r="U74" s="25">
        <f t="shared" si="27"/>
        <v>-0.57179580821487397</v>
      </c>
    </row>
    <row r="75" spans="1:21" x14ac:dyDescent="0.35">
      <c r="A75" s="7">
        <v>43937</v>
      </c>
      <c r="B75" s="3">
        <v>73</v>
      </c>
      <c r="C75" s="4">
        <v>120.41</v>
      </c>
      <c r="D75" s="8">
        <v>439.17</v>
      </c>
      <c r="E75" s="2"/>
      <c r="F75" s="34">
        <f t="shared" si="20"/>
        <v>115.58991111905972</v>
      </c>
      <c r="G75" s="8">
        <f t="shared" si="21"/>
        <v>403.63289848573572</v>
      </c>
      <c r="I75" s="34">
        <f t="shared" si="22"/>
        <v>4.8200888809402755</v>
      </c>
      <c r="J75" s="8">
        <f t="shared" si="23"/>
        <v>35.537101514264293</v>
      </c>
      <c r="O75" s="34">
        <v>-5.060362563798364</v>
      </c>
      <c r="P75" s="4">
        <v>-17.498556778594775</v>
      </c>
      <c r="Q75" s="4">
        <f t="shared" si="24"/>
        <v>-0.4618206623717252</v>
      </c>
      <c r="R75" s="4">
        <f t="shared" si="25"/>
        <v>-0.58883018004718923</v>
      </c>
      <c r="S75" s="61">
        <v>73</v>
      </c>
      <c r="T75" s="24">
        <f t="shared" si="26"/>
        <v>0.28769841269841268</v>
      </c>
      <c r="U75" s="25">
        <f t="shared" si="27"/>
        <v>-0.56012112025115535</v>
      </c>
    </row>
    <row r="76" spans="1:21" x14ac:dyDescent="0.35">
      <c r="A76" s="7">
        <v>43938</v>
      </c>
      <c r="B76" s="3">
        <v>74</v>
      </c>
      <c r="C76" s="4">
        <v>118.75</v>
      </c>
      <c r="D76" s="8">
        <v>422.96</v>
      </c>
      <c r="E76" s="2"/>
      <c r="F76" s="34">
        <f t="shared" si="20"/>
        <v>115.93267943221778</v>
      </c>
      <c r="G76" s="8">
        <f t="shared" si="21"/>
        <v>404.43330418085475</v>
      </c>
      <c r="I76" s="34">
        <f t="shared" si="22"/>
        <v>2.8173205677822182</v>
      </c>
      <c r="J76" s="8">
        <f t="shared" si="23"/>
        <v>18.526695819145232</v>
      </c>
      <c r="O76" s="34">
        <v>-4.9748855822084437</v>
      </c>
      <c r="P76" s="4">
        <v>-17.250990949308857</v>
      </c>
      <c r="Q76" s="4">
        <f t="shared" si="24"/>
        <v>-0.4540198307598175</v>
      </c>
      <c r="R76" s="4">
        <f t="shared" si="25"/>
        <v>-0.58049953691607814</v>
      </c>
      <c r="S76" s="61">
        <v>74</v>
      </c>
      <c r="T76" s="24">
        <f t="shared" si="26"/>
        <v>0.29166666666666669</v>
      </c>
      <c r="U76" s="25">
        <f t="shared" si="27"/>
        <v>-0.54852228269809788</v>
      </c>
    </row>
    <row r="77" spans="1:21" x14ac:dyDescent="0.35">
      <c r="A77" s="7">
        <v>43941</v>
      </c>
      <c r="B77" s="3">
        <v>75</v>
      </c>
      <c r="C77" s="4">
        <v>119.68</v>
      </c>
      <c r="D77" s="8">
        <v>437.49</v>
      </c>
      <c r="E77" s="2"/>
      <c r="F77" s="34">
        <f t="shared" si="20"/>
        <v>116.27544774537584</v>
      </c>
      <c r="G77" s="8">
        <f t="shared" si="21"/>
        <v>405.23370987597377</v>
      </c>
      <c r="I77" s="34">
        <f t="shared" si="22"/>
        <v>3.4045522546241642</v>
      </c>
      <c r="J77" s="8">
        <f t="shared" si="23"/>
        <v>32.256290124026236</v>
      </c>
      <c r="O77" s="34">
        <v>-4.9316572532880798</v>
      </c>
      <c r="P77" s="4">
        <v>-16.921802339546957</v>
      </c>
      <c r="Q77" s="4">
        <f t="shared" si="24"/>
        <v>-0.45007471116739045</v>
      </c>
      <c r="R77" s="4">
        <f t="shared" si="25"/>
        <v>-0.56942226975581189</v>
      </c>
      <c r="S77" s="61">
        <v>75</v>
      </c>
      <c r="T77" s="24">
        <f t="shared" si="26"/>
        <v>0.29563492063492064</v>
      </c>
      <c r="U77" s="25">
        <f t="shared" si="27"/>
        <v>-0.53699677566274262</v>
      </c>
    </row>
    <row r="78" spans="1:21" x14ac:dyDescent="0.35">
      <c r="A78" s="7">
        <v>43942</v>
      </c>
      <c r="B78" s="3">
        <v>76</v>
      </c>
      <c r="C78" s="4">
        <v>116.41</v>
      </c>
      <c r="D78" s="8">
        <v>433.83</v>
      </c>
      <c r="E78" s="2"/>
      <c r="F78" s="34">
        <f t="shared" si="20"/>
        <v>116.6182160585339</v>
      </c>
      <c r="G78" s="8">
        <f t="shared" si="21"/>
        <v>406.0341155710928</v>
      </c>
      <c r="I78" s="34">
        <f t="shared" si="22"/>
        <v>-0.20821605853390679</v>
      </c>
      <c r="J78" s="8">
        <f t="shared" si="23"/>
        <v>27.795884428907186</v>
      </c>
      <c r="O78" s="34">
        <v>-4.8588889401300435</v>
      </c>
      <c r="P78" s="4">
        <v>-16.516692119782306</v>
      </c>
      <c r="Q78" s="4">
        <f t="shared" si="24"/>
        <v>-0.44343370271026278</v>
      </c>
      <c r="R78" s="4">
        <f t="shared" si="25"/>
        <v>-0.55579022417278579</v>
      </c>
      <c r="S78" s="61">
        <v>76</v>
      </c>
      <c r="T78" s="24">
        <f t="shared" si="26"/>
        <v>0.29960317460317459</v>
      </c>
      <c r="U78" s="25">
        <f t="shared" si="27"/>
        <v>-0.52554216560793954</v>
      </c>
    </row>
    <row r="79" spans="1:21" x14ac:dyDescent="0.35">
      <c r="A79" s="7">
        <v>43943</v>
      </c>
      <c r="B79" s="3">
        <v>77</v>
      </c>
      <c r="C79" s="4">
        <v>118.17</v>
      </c>
      <c r="D79" s="8">
        <v>421.42</v>
      </c>
      <c r="E79" s="2"/>
      <c r="F79" s="34">
        <f t="shared" si="20"/>
        <v>116.96098437169196</v>
      </c>
      <c r="G79" s="8">
        <f t="shared" si="21"/>
        <v>406.83452126621182</v>
      </c>
      <c r="I79" s="34">
        <f t="shared" si="22"/>
        <v>1.2090156283080375</v>
      </c>
      <c r="J79" s="8">
        <f t="shared" si="23"/>
        <v>14.585478733788193</v>
      </c>
      <c r="O79" s="34">
        <v>-4.66742388748537</v>
      </c>
      <c r="P79" s="4">
        <v>-16.1936884371666</v>
      </c>
      <c r="Q79" s="4">
        <f t="shared" si="24"/>
        <v>-0.42596014892461681</v>
      </c>
      <c r="R79" s="4">
        <f t="shared" si="25"/>
        <v>-0.54492108113447713</v>
      </c>
      <c r="S79" s="61">
        <v>77</v>
      </c>
      <c r="T79" s="24">
        <f t="shared" si="26"/>
        <v>0.30357142857142855</v>
      </c>
      <c r="U79" s="25">
        <f t="shared" si="27"/>
        <v>-0.51415610074453411</v>
      </c>
    </row>
    <row r="80" spans="1:21" x14ac:dyDescent="0.35">
      <c r="A80" s="7">
        <v>43944</v>
      </c>
      <c r="B80" s="3">
        <v>78</v>
      </c>
      <c r="C80" s="4">
        <v>119.97</v>
      </c>
      <c r="D80" s="8">
        <v>426.7</v>
      </c>
      <c r="E80" s="2"/>
      <c r="F80" s="34">
        <f t="shared" si="20"/>
        <v>117.30375268485002</v>
      </c>
      <c r="G80" s="8">
        <f t="shared" si="21"/>
        <v>407.63492696133085</v>
      </c>
      <c r="I80" s="34">
        <f t="shared" si="22"/>
        <v>2.6662473151499739</v>
      </c>
      <c r="J80" s="8">
        <f t="shared" si="23"/>
        <v>19.065073038669141</v>
      </c>
      <c r="O80" s="34">
        <v>-4.6130201585276751</v>
      </c>
      <c r="P80" s="4">
        <v>-15.930179559070837</v>
      </c>
      <c r="Q80" s="4">
        <f t="shared" si="24"/>
        <v>-0.42099513587941012</v>
      </c>
      <c r="R80" s="4">
        <f t="shared" si="25"/>
        <v>-0.53605395099932429</v>
      </c>
      <c r="S80" s="61">
        <v>78</v>
      </c>
      <c r="T80" s="24">
        <f t="shared" si="26"/>
        <v>0.30753968253968256</v>
      </c>
      <c r="U80" s="25">
        <f t="shared" si="27"/>
        <v>-0.50283630670944168</v>
      </c>
    </row>
    <row r="81" spans="1:21" x14ac:dyDescent="0.35">
      <c r="A81" s="7">
        <v>43945</v>
      </c>
      <c r="B81" s="3">
        <v>79</v>
      </c>
      <c r="C81" s="4">
        <v>120.51</v>
      </c>
      <c r="D81" s="8">
        <v>424.99</v>
      </c>
      <c r="E81" s="2"/>
      <c r="F81" s="34">
        <f t="shared" si="20"/>
        <v>117.64652099800807</v>
      </c>
      <c r="G81" s="8">
        <f t="shared" si="21"/>
        <v>408.43533265644987</v>
      </c>
      <c r="I81" s="34">
        <f t="shared" si="22"/>
        <v>2.8634790019919336</v>
      </c>
      <c r="J81" s="8">
        <f t="shared" si="23"/>
        <v>16.554667343550136</v>
      </c>
      <c r="O81" s="34">
        <v>-4.6102518453696177</v>
      </c>
      <c r="P81" s="4">
        <v>-15.681055265730492</v>
      </c>
      <c r="Q81" s="4">
        <f t="shared" si="24"/>
        <v>-0.4207424930696928</v>
      </c>
      <c r="R81" s="4">
        <f t="shared" si="25"/>
        <v>-0.52767086521929218</v>
      </c>
      <c r="S81" s="61">
        <v>79</v>
      </c>
      <c r="T81" s="24">
        <f t="shared" si="26"/>
        <v>0.31150793650793651</v>
      </c>
      <c r="U81" s="25">
        <f t="shared" si="27"/>
        <v>-0.49158058250786868</v>
      </c>
    </row>
    <row r="82" spans="1:21" x14ac:dyDescent="0.35">
      <c r="A82" s="7">
        <v>43948</v>
      </c>
      <c r="B82" s="3">
        <v>80</v>
      </c>
      <c r="C82" s="4">
        <v>118.8</v>
      </c>
      <c r="D82" s="8">
        <v>421.38</v>
      </c>
      <c r="E82" s="2"/>
      <c r="F82" s="34">
        <f t="shared" si="20"/>
        <v>117.98928931116613</v>
      </c>
      <c r="G82" s="8">
        <f t="shared" si="21"/>
        <v>409.23573835156884</v>
      </c>
      <c r="I82" s="34">
        <f t="shared" si="22"/>
        <v>0.81071068883386488</v>
      </c>
      <c r="J82" s="8">
        <f t="shared" si="23"/>
        <v>12.144261648431154</v>
      </c>
      <c r="O82" s="34">
        <v>-4.2140337664337153</v>
      </c>
      <c r="P82" s="4">
        <v>-15.573489436444447</v>
      </c>
      <c r="Q82" s="4">
        <f t="shared" si="24"/>
        <v>-0.38458269357886687</v>
      </c>
      <c r="R82" s="4">
        <f t="shared" si="25"/>
        <v>-0.52405125204622716</v>
      </c>
      <c r="S82" s="61">
        <v>80</v>
      </c>
      <c r="T82" s="24">
        <f t="shared" si="26"/>
        <v>0.31547619047619047</v>
      </c>
      <c r="U82" s="25">
        <f t="shared" si="27"/>
        <v>-0.48038679669982853</v>
      </c>
    </row>
    <row r="83" spans="1:21" x14ac:dyDescent="0.35">
      <c r="A83" s="7">
        <v>43949</v>
      </c>
      <c r="B83" s="3">
        <v>81</v>
      </c>
      <c r="C83" s="4">
        <v>115.7</v>
      </c>
      <c r="D83" s="8">
        <v>403.83</v>
      </c>
      <c r="E83" s="2"/>
      <c r="F83" s="34">
        <f t="shared" si="20"/>
        <v>118.33205762432419</v>
      </c>
      <c r="G83" s="8">
        <f t="shared" si="21"/>
        <v>410.03614404668787</v>
      </c>
      <c r="I83" s="34">
        <f t="shared" si="22"/>
        <v>-2.6320576243241902</v>
      </c>
      <c r="J83" s="8">
        <f t="shared" si="23"/>
        <v>-6.2061440466878821</v>
      </c>
      <c r="O83" s="34">
        <v>-4.1804222085245613</v>
      </c>
      <c r="P83" s="4">
        <v>-15.387745388356734</v>
      </c>
      <c r="Q83" s="4">
        <f t="shared" si="24"/>
        <v>-0.38151522326596904</v>
      </c>
      <c r="R83" s="4">
        <f t="shared" si="25"/>
        <v>-0.51780092508143594</v>
      </c>
      <c r="S83" s="61">
        <v>81</v>
      </c>
      <c r="T83" s="24">
        <f t="shared" si="26"/>
        <v>0.31944444444444442</v>
      </c>
      <c r="U83" s="25">
        <f t="shared" si="27"/>
        <v>-0.46925288381280222</v>
      </c>
    </row>
    <row r="84" spans="1:21" x14ac:dyDescent="0.35">
      <c r="A84" s="7">
        <v>43950</v>
      </c>
      <c r="B84" s="3">
        <v>82</v>
      </c>
      <c r="C84" s="4">
        <v>118.64</v>
      </c>
      <c r="D84" s="8">
        <v>411.89</v>
      </c>
      <c r="E84" s="2"/>
      <c r="F84" s="34">
        <f t="shared" si="20"/>
        <v>118.67482593748225</v>
      </c>
      <c r="G84" s="8">
        <f t="shared" si="21"/>
        <v>410.83654974180689</v>
      </c>
      <c r="I84" s="34">
        <f t="shared" si="22"/>
        <v>-3.4825937482253266E-2</v>
      </c>
      <c r="J84" s="8">
        <f t="shared" si="23"/>
        <v>1.0534502581930951</v>
      </c>
      <c r="O84" s="34">
        <v>-4.1558991901144822</v>
      </c>
      <c r="P84" s="4">
        <v>-15.235112216920584</v>
      </c>
      <c r="Q84" s="4">
        <f t="shared" si="24"/>
        <v>-0.37927719457480036</v>
      </c>
      <c r="R84" s="4">
        <f t="shared" si="25"/>
        <v>-0.51266478620123634</v>
      </c>
      <c r="S84" s="61">
        <v>82</v>
      </c>
      <c r="T84" s="24">
        <f t="shared" si="26"/>
        <v>0.32341269841269843</v>
      </c>
      <c r="U84" s="25">
        <f t="shared" si="27"/>
        <v>-0.45817684096392136</v>
      </c>
    </row>
    <row r="85" spans="1:21" x14ac:dyDescent="0.35">
      <c r="A85" s="7">
        <v>43951</v>
      </c>
      <c r="B85" s="3">
        <v>83</v>
      </c>
      <c r="C85" s="4">
        <v>123.7</v>
      </c>
      <c r="D85" s="8">
        <v>419.85</v>
      </c>
      <c r="E85" s="2"/>
      <c r="F85" s="34">
        <f t="shared" si="20"/>
        <v>119.01759425064031</v>
      </c>
      <c r="G85" s="8">
        <f t="shared" si="21"/>
        <v>411.63695543692592</v>
      </c>
      <c r="I85" s="34">
        <f t="shared" si="22"/>
        <v>4.6824057493596882</v>
      </c>
      <c r="J85" s="8">
        <f t="shared" si="23"/>
        <v>8.2130445630741065</v>
      </c>
      <c r="O85" s="34">
        <v>-4.0776538953665096</v>
      </c>
      <c r="P85" s="4">
        <v>-15.138151083475748</v>
      </c>
      <c r="Q85" s="4">
        <f t="shared" si="24"/>
        <v>-0.37213634381709182</v>
      </c>
      <c r="R85" s="4">
        <f t="shared" si="25"/>
        <v>-0.5094020233124853</v>
      </c>
      <c r="S85" s="61">
        <v>83</v>
      </c>
      <c r="T85" s="24">
        <f t="shared" si="26"/>
        <v>0.32738095238095238</v>
      </c>
      <c r="U85" s="25">
        <f t="shared" si="27"/>
        <v>-0.44715672467644574</v>
      </c>
    </row>
    <row r="86" spans="1:21" x14ac:dyDescent="0.35">
      <c r="A86" s="7">
        <v>43952</v>
      </c>
      <c r="B86" s="3">
        <v>84</v>
      </c>
      <c r="C86" s="4">
        <v>114.3</v>
      </c>
      <c r="D86" s="8">
        <v>415.27</v>
      </c>
      <c r="E86" s="2"/>
      <c r="F86" s="34">
        <f t="shared" si="20"/>
        <v>119.36036256379836</v>
      </c>
      <c r="G86" s="8">
        <f t="shared" si="21"/>
        <v>412.43736113204494</v>
      </c>
      <c r="I86" s="34">
        <f t="shared" si="22"/>
        <v>-5.060362563798364</v>
      </c>
      <c r="J86" s="8">
        <f t="shared" si="23"/>
        <v>2.8326388679550405</v>
      </c>
      <c r="O86" s="34">
        <v>-4.066401708555702</v>
      </c>
      <c r="P86" s="4">
        <v>-14.871866655968461</v>
      </c>
      <c r="Q86" s="4">
        <f t="shared" si="24"/>
        <v>-0.37110944262165713</v>
      </c>
      <c r="R86" s="4">
        <f t="shared" si="25"/>
        <v>-0.5004414953457057</v>
      </c>
      <c r="S86" s="61">
        <v>84</v>
      </c>
      <c r="T86" s="24">
        <f t="shared" si="26"/>
        <v>0.33134920634920634</v>
      </c>
      <c r="U86" s="25">
        <f t="shared" si="27"/>
        <v>-0.43619064787655393</v>
      </c>
    </row>
    <row r="87" spans="1:21" x14ac:dyDescent="0.35">
      <c r="A87" s="7">
        <v>43955</v>
      </c>
      <c r="B87" s="3">
        <v>85</v>
      </c>
      <c r="C87" s="4">
        <v>115.8</v>
      </c>
      <c r="D87" s="8">
        <v>428.15</v>
      </c>
      <c r="E87" s="2"/>
      <c r="F87" s="34">
        <f t="shared" si="20"/>
        <v>119.70313087695644</v>
      </c>
      <c r="G87" s="8">
        <f t="shared" si="21"/>
        <v>413.23776682716391</v>
      </c>
      <c r="I87" s="34">
        <f t="shared" si="22"/>
        <v>-3.903130876956439</v>
      </c>
      <c r="J87" s="8">
        <f t="shared" si="23"/>
        <v>14.912233172836068</v>
      </c>
      <c r="O87" s="34">
        <v>-3.9097407559047781</v>
      </c>
      <c r="P87" s="4">
        <v>-14.728293461451187</v>
      </c>
      <c r="Q87" s="4">
        <f t="shared" si="24"/>
        <v>-0.35681219336157077</v>
      </c>
      <c r="R87" s="4">
        <f t="shared" si="25"/>
        <v>-0.49561022662753518</v>
      </c>
      <c r="S87" s="61">
        <v>85</v>
      </c>
      <c r="T87" s="24">
        <f t="shared" si="26"/>
        <v>0.33531746031746029</v>
      </c>
      <c r="U87" s="25">
        <f t="shared" si="27"/>
        <v>-0.42527677705760725</v>
      </c>
    </row>
    <row r="88" spans="1:21" x14ac:dyDescent="0.35">
      <c r="A88" s="7">
        <v>43956</v>
      </c>
      <c r="B88" s="3">
        <v>86</v>
      </c>
      <c r="C88" s="4">
        <v>115.89</v>
      </c>
      <c r="D88" s="8">
        <v>424.68</v>
      </c>
      <c r="E88" s="2"/>
      <c r="F88" s="34">
        <f t="shared" si="20"/>
        <v>120.04589919011448</v>
      </c>
      <c r="G88" s="8">
        <f t="shared" si="21"/>
        <v>414.03817252228293</v>
      </c>
      <c r="I88" s="34">
        <f t="shared" si="22"/>
        <v>-4.1558991901144822</v>
      </c>
      <c r="J88" s="8">
        <f t="shared" si="23"/>
        <v>10.641827477717072</v>
      </c>
      <c r="O88" s="34">
        <v>-3.903130876956439</v>
      </c>
      <c r="P88" s="4">
        <v>-14.345716912761645</v>
      </c>
      <c r="Q88" s="4">
        <f t="shared" si="24"/>
        <v>-0.35620896016718334</v>
      </c>
      <c r="R88" s="4">
        <f t="shared" si="25"/>
        <v>-0.48273644389807829</v>
      </c>
      <c r="S88" s="61">
        <v>86</v>
      </c>
      <c r="T88" s="24">
        <f t="shared" si="26"/>
        <v>0.3392857142857143</v>
      </c>
      <c r="U88" s="25">
        <f t="shared" si="27"/>
        <v>-0.41441332960007643</v>
      </c>
    </row>
    <row r="89" spans="1:21" x14ac:dyDescent="0.35">
      <c r="A89" s="7">
        <v>43957</v>
      </c>
      <c r="B89" s="3">
        <v>87</v>
      </c>
      <c r="C89" s="4">
        <v>117.56</v>
      </c>
      <c r="D89" s="8">
        <v>434.26</v>
      </c>
      <c r="E89" s="2"/>
      <c r="F89" s="34">
        <f t="shared" si="20"/>
        <v>120.38866750327254</v>
      </c>
      <c r="G89" s="8">
        <f t="shared" si="21"/>
        <v>414.83857821740196</v>
      </c>
      <c r="I89" s="34">
        <f t="shared" si="22"/>
        <v>-2.8286675032725412</v>
      </c>
      <c r="J89" s="8">
        <f t="shared" si="23"/>
        <v>19.421421782598031</v>
      </c>
      <c r="O89" s="34">
        <v>-3.8931905216826266</v>
      </c>
      <c r="P89" s="4">
        <v>-14.13733969323772</v>
      </c>
      <c r="Q89" s="4">
        <f t="shared" si="24"/>
        <v>-0.35530177982212191</v>
      </c>
      <c r="R89" s="4">
        <f t="shared" si="25"/>
        <v>-0.47572450587127502</v>
      </c>
      <c r="S89" s="61">
        <v>87</v>
      </c>
      <c r="T89" s="24">
        <f t="shared" si="26"/>
        <v>0.34325396825396826</v>
      </c>
      <c r="U89" s="25">
        <f t="shared" si="27"/>
        <v>-0.40359857123625476</v>
      </c>
    </row>
    <row r="90" spans="1:21" x14ac:dyDescent="0.35">
      <c r="A90" s="7">
        <v>43958</v>
      </c>
      <c r="B90" s="3">
        <v>88</v>
      </c>
      <c r="C90" s="4">
        <v>118.38</v>
      </c>
      <c r="D90" s="8">
        <v>436.53</v>
      </c>
      <c r="E90" s="2"/>
      <c r="F90" s="34">
        <f t="shared" si="20"/>
        <v>120.7314358164306</v>
      </c>
      <c r="G90" s="8">
        <f t="shared" si="21"/>
        <v>415.63898391252098</v>
      </c>
      <c r="I90" s="34">
        <f t="shared" si="22"/>
        <v>-2.3514358164306088</v>
      </c>
      <c r="J90" s="8">
        <f t="shared" si="23"/>
        <v>20.891016087478988</v>
      </c>
      <c r="O90" s="34">
        <v>-3.7546555743273018</v>
      </c>
      <c r="P90" s="4">
        <v>-13.716933998118748</v>
      </c>
      <c r="Q90" s="4">
        <f t="shared" si="24"/>
        <v>-0.34265875269853868</v>
      </c>
      <c r="R90" s="4">
        <f t="shared" si="25"/>
        <v>-0.46157776426955721</v>
      </c>
      <c r="S90" s="61">
        <v>88</v>
      </c>
      <c r="T90" s="24">
        <f t="shared" si="26"/>
        <v>0.34722222222222221</v>
      </c>
      <c r="U90" s="25">
        <f t="shared" si="27"/>
        <v>-0.39283081364972938</v>
      </c>
    </row>
    <row r="91" spans="1:21" x14ac:dyDescent="0.35">
      <c r="A91" s="7">
        <v>43959</v>
      </c>
      <c r="B91" s="3">
        <v>89</v>
      </c>
      <c r="C91" s="4">
        <v>118.98</v>
      </c>
      <c r="D91" s="8">
        <v>435.55</v>
      </c>
      <c r="E91" s="2"/>
      <c r="F91" s="34">
        <f t="shared" si="20"/>
        <v>121.07420412958867</v>
      </c>
      <c r="G91" s="8">
        <f t="shared" si="21"/>
        <v>416.43938960764001</v>
      </c>
      <c r="I91" s="34">
        <f t="shared" si="22"/>
        <v>-2.0942041295886611</v>
      </c>
      <c r="J91" s="8">
        <f t="shared" si="23"/>
        <v>19.110610392360002</v>
      </c>
      <c r="O91" s="34">
        <v>-3.7529605138014688</v>
      </c>
      <c r="P91" s="4">
        <v>-13.471396644427898</v>
      </c>
      <c r="Q91" s="4">
        <f t="shared" si="24"/>
        <v>-0.34250405746377416</v>
      </c>
      <c r="R91" s="4">
        <f t="shared" si="25"/>
        <v>-0.45331537977628567</v>
      </c>
      <c r="S91" s="61">
        <v>89</v>
      </c>
      <c r="T91" s="24">
        <f t="shared" si="26"/>
        <v>0.35119047619047616</v>
      </c>
      <c r="U91" s="25">
        <f t="shared" si="27"/>
        <v>-0.3821084122003639</v>
      </c>
    </row>
    <row r="92" spans="1:21" x14ac:dyDescent="0.35">
      <c r="A92" s="7">
        <v>43962</v>
      </c>
      <c r="B92" s="3">
        <v>90</v>
      </c>
      <c r="C92" s="4">
        <v>120.45</v>
      </c>
      <c r="D92" s="8">
        <v>440.52</v>
      </c>
      <c r="E92" s="2"/>
      <c r="F92" s="34">
        <f t="shared" si="20"/>
        <v>121.41697244274673</v>
      </c>
      <c r="G92" s="8">
        <f t="shared" si="21"/>
        <v>417.23979530275903</v>
      </c>
      <c r="I92" s="34">
        <f t="shared" si="22"/>
        <v>-0.966972442746723</v>
      </c>
      <c r="J92" s="8">
        <f t="shared" si="23"/>
        <v>23.280204697240947</v>
      </c>
      <c r="O92" s="34">
        <v>-3.7025090690628275</v>
      </c>
      <c r="P92" s="4">
        <v>-13.404663644187224</v>
      </c>
      <c r="Q92" s="4">
        <f t="shared" si="24"/>
        <v>-0.33789973922905053</v>
      </c>
      <c r="R92" s="4">
        <f t="shared" si="25"/>
        <v>-0.4510698000382542</v>
      </c>
      <c r="S92" s="61">
        <v>90</v>
      </c>
      <c r="T92" s="24">
        <f t="shared" si="26"/>
        <v>0.35515873015873017</v>
      </c>
      <c r="U92" s="25">
        <f t="shared" si="27"/>
        <v>-0.37142976376624032</v>
      </c>
    </row>
    <row r="93" spans="1:21" x14ac:dyDescent="0.35">
      <c r="A93" s="7">
        <v>43963</v>
      </c>
      <c r="B93" s="3">
        <v>91</v>
      </c>
      <c r="C93" s="4">
        <v>117.85</v>
      </c>
      <c r="D93" s="8">
        <v>431.82</v>
      </c>
      <c r="E93" s="2"/>
      <c r="F93" s="34">
        <f t="shared" si="20"/>
        <v>121.75974075590477</v>
      </c>
      <c r="G93" s="8">
        <f t="shared" si="21"/>
        <v>418.04020099787806</v>
      </c>
      <c r="I93" s="34">
        <f t="shared" si="22"/>
        <v>-3.9097407559047781</v>
      </c>
      <c r="J93" s="8">
        <f t="shared" si="23"/>
        <v>13.779799002121933</v>
      </c>
      <c r="O93" s="34">
        <v>-3.6471938796042025</v>
      </c>
      <c r="P93" s="4">
        <v>-13.193083741325495</v>
      </c>
      <c r="Q93" s="4">
        <f t="shared" si="24"/>
        <v>-0.33285154414165646</v>
      </c>
      <c r="R93" s="4">
        <f t="shared" si="25"/>
        <v>-0.44395009103180422</v>
      </c>
      <c r="S93" s="61">
        <v>91</v>
      </c>
      <c r="T93" s="24">
        <f t="shared" si="26"/>
        <v>0.35912698412698413</v>
      </c>
      <c r="U93" s="25">
        <f t="shared" si="27"/>
        <v>-0.36079330469465853</v>
      </c>
    </row>
    <row r="94" spans="1:21" x14ac:dyDescent="0.35">
      <c r="A94" s="7">
        <v>43964</v>
      </c>
      <c r="B94" s="3">
        <v>92</v>
      </c>
      <c r="C94" s="4">
        <v>118.4</v>
      </c>
      <c r="D94" s="8">
        <v>438.27</v>
      </c>
      <c r="E94" s="2"/>
      <c r="F94" s="34">
        <f t="shared" si="20"/>
        <v>122.10250906906283</v>
      </c>
      <c r="G94" s="8">
        <f t="shared" si="21"/>
        <v>418.84060669299708</v>
      </c>
      <c r="I94" s="34">
        <f t="shared" si="22"/>
        <v>-3.7025090690628275</v>
      </c>
      <c r="J94" s="8">
        <f t="shared" si="23"/>
        <v>19.429393307002897</v>
      </c>
      <c r="O94" s="34">
        <v>-3.4368020795917573</v>
      </c>
      <c r="P94" s="4">
        <v>-12.957503510020331</v>
      </c>
      <c r="Q94" s="4">
        <f t="shared" si="24"/>
        <v>-0.31365069060313161</v>
      </c>
      <c r="R94" s="4">
        <f t="shared" si="25"/>
        <v>-0.43602276583749655</v>
      </c>
      <c r="S94" s="61">
        <v>92</v>
      </c>
      <c r="T94" s="24">
        <f t="shared" si="26"/>
        <v>0.36309523809523808</v>
      </c>
      <c r="U94" s="25">
        <f t="shared" si="27"/>
        <v>-0.35019750885487144</v>
      </c>
    </row>
    <row r="95" spans="1:21" x14ac:dyDescent="0.35">
      <c r="A95" s="7">
        <v>43965</v>
      </c>
      <c r="B95" s="3">
        <v>93</v>
      </c>
      <c r="C95" s="4">
        <v>119.44</v>
      </c>
      <c r="D95" s="8">
        <v>441.95</v>
      </c>
      <c r="E95" s="2"/>
      <c r="F95" s="34">
        <f t="shared" si="20"/>
        <v>122.44527738222089</v>
      </c>
      <c r="G95" s="8">
        <f t="shared" si="21"/>
        <v>419.64101238811605</v>
      </c>
      <c r="I95" s="34">
        <f t="shared" si="22"/>
        <v>-3.0052773822208962</v>
      </c>
      <c r="J95" s="8">
        <f t="shared" si="23"/>
        <v>22.308987611883936</v>
      </c>
      <c r="O95" s="34">
        <v>-3.0052773822208962</v>
      </c>
      <c r="P95" s="4">
        <v>-12.686528302999704</v>
      </c>
      <c r="Q95" s="4">
        <f t="shared" si="24"/>
        <v>-0.27426872556464593</v>
      </c>
      <c r="R95" s="4">
        <f t="shared" si="25"/>
        <v>-0.42690439213633163</v>
      </c>
      <c r="S95" s="61">
        <v>93</v>
      </c>
      <c r="T95" s="24">
        <f t="shared" si="26"/>
        <v>0.36706349206349204</v>
      </c>
      <c r="U95" s="25">
        <f t="shared" si="27"/>
        <v>-0.33964088578577573</v>
      </c>
    </row>
    <row r="96" spans="1:21" x14ac:dyDescent="0.35">
      <c r="A96" s="7">
        <v>43966</v>
      </c>
      <c r="B96" s="3">
        <v>94</v>
      </c>
      <c r="C96" s="4">
        <v>120.49</v>
      </c>
      <c r="D96" s="8">
        <v>454.19</v>
      </c>
      <c r="E96" s="2"/>
      <c r="F96" s="34">
        <f t="shared" si="20"/>
        <v>122.78804569537895</v>
      </c>
      <c r="G96" s="8">
        <f t="shared" si="21"/>
        <v>420.44141808323508</v>
      </c>
      <c r="I96" s="34">
        <f t="shared" si="22"/>
        <v>-2.2980456953789599</v>
      </c>
      <c r="J96" s="8">
        <f t="shared" si="23"/>
        <v>33.74858191676492</v>
      </c>
      <c r="O96" s="34">
        <v>-2.9899621927622775</v>
      </c>
      <c r="P96" s="4">
        <v>-12.251539022403279</v>
      </c>
      <c r="Q96" s="4">
        <f t="shared" si="24"/>
        <v>-0.27287102513291661</v>
      </c>
      <c r="R96" s="4">
        <f t="shared" si="25"/>
        <v>-0.41226690976261332</v>
      </c>
      <c r="S96" s="61">
        <v>94</v>
      </c>
      <c r="T96" s="24">
        <f t="shared" si="26"/>
        <v>0.37103174603174605</v>
      </c>
      <c r="U96" s="25">
        <f t="shared" si="27"/>
        <v>-0.32912197893226108</v>
      </c>
    </row>
    <row r="97" spans="1:21" x14ac:dyDescent="0.35">
      <c r="A97" s="7">
        <v>43969</v>
      </c>
      <c r="B97" s="3">
        <v>95</v>
      </c>
      <c r="C97" s="4">
        <v>121.31</v>
      </c>
      <c r="D97" s="8">
        <v>452.58</v>
      </c>
      <c r="E97" s="2"/>
      <c r="F97" s="34">
        <f t="shared" si="20"/>
        <v>123.13081400853702</v>
      </c>
      <c r="G97" s="8">
        <f t="shared" si="21"/>
        <v>421.2418237783541</v>
      </c>
      <c r="I97" s="34">
        <f t="shared" si="22"/>
        <v>-1.8208140085370133</v>
      </c>
      <c r="J97" s="8">
        <f t="shared" si="23"/>
        <v>31.338176221645881</v>
      </c>
      <c r="O97" s="34">
        <v>-2.981265453275654</v>
      </c>
      <c r="P97" s="4">
        <v>-12.047097814901292</v>
      </c>
      <c r="Q97" s="4">
        <f t="shared" si="24"/>
        <v>-0.27207734010747608</v>
      </c>
      <c r="R97" s="4">
        <f t="shared" si="25"/>
        <v>-0.40538741938260003</v>
      </c>
      <c r="S97" s="61">
        <v>95</v>
      </c>
      <c r="T97" s="24">
        <f t="shared" si="26"/>
        <v>0.375</v>
      </c>
      <c r="U97" s="25">
        <f t="shared" si="27"/>
        <v>-0.3186393639643752</v>
      </c>
    </row>
    <row r="98" spans="1:21" x14ac:dyDescent="0.35">
      <c r="A98" s="7">
        <v>43970</v>
      </c>
      <c r="B98" s="3">
        <v>96</v>
      </c>
      <c r="C98" s="4">
        <v>122.47</v>
      </c>
      <c r="D98" s="8">
        <v>451.04</v>
      </c>
      <c r="E98" s="2"/>
      <c r="F98" s="34">
        <f t="shared" si="20"/>
        <v>123.47358232169506</v>
      </c>
      <c r="G98" s="8">
        <f t="shared" si="21"/>
        <v>422.04222947347313</v>
      </c>
      <c r="I98" s="34">
        <f t="shared" si="22"/>
        <v>-1.0035823216950632</v>
      </c>
      <c r="J98" s="8">
        <f t="shared" si="23"/>
        <v>28.997770526526892</v>
      </c>
      <c r="O98" s="34">
        <v>-2.9721172690503863</v>
      </c>
      <c r="P98" s="4">
        <v>-11.774499827404668</v>
      </c>
      <c r="Q98" s="4">
        <f t="shared" si="24"/>
        <v>-0.27124245516689177</v>
      </c>
      <c r="R98" s="4">
        <f t="shared" si="25"/>
        <v>-0.39621443877116541</v>
      </c>
      <c r="S98" s="61">
        <v>96</v>
      </c>
      <c r="T98" s="24">
        <f t="shared" si="26"/>
        <v>0.37896825396825395</v>
      </c>
      <c r="U98" s="25">
        <f t="shared" si="27"/>
        <v>-0.30819164717386466</v>
      </c>
    </row>
    <row r="99" spans="1:21" x14ac:dyDescent="0.35">
      <c r="A99" s="7">
        <v>43971</v>
      </c>
      <c r="B99" s="3">
        <v>97</v>
      </c>
      <c r="C99" s="4">
        <v>124.9</v>
      </c>
      <c r="D99" s="8">
        <v>447.67</v>
      </c>
      <c r="E99" s="2"/>
      <c r="F99" s="34">
        <f t="shared" si="20"/>
        <v>123.81635063485314</v>
      </c>
      <c r="G99" s="8">
        <f t="shared" si="21"/>
        <v>422.84263516859215</v>
      </c>
      <c r="I99" s="34">
        <f t="shared" si="22"/>
        <v>1.0836493651468686</v>
      </c>
      <c r="J99" s="8">
        <f t="shared" si="23"/>
        <v>24.827364831407863</v>
      </c>
      <c r="O99" s="34">
        <v>-2.9384971401175903</v>
      </c>
      <c r="P99" s="4">
        <v>-11.198742034184534</v>
      </c>
      <c r="Q99" s="4">
        <f t="shared" si="24"/>
        <v>-0.26817420264209402</v>
      </c>
      <c r="R99" s="4">
        <f t="shared" si="25"/>
        <v>-0.37684006582515789</v>
      </c>
      <c r="S99" s="61">
        <v>97</v>
      </c>
      <c r="T99" s="24">
        <f t="shared" si="26"/>
        <v>0.38293650793650796</v>
      </c>
      <c r="U99" s="25">
        <f t="shared" si="27"/>
        <v>-0.29777746394303445</v>
      </c>
    </row>
    <row r="100" spans="1:21" x14ac:dyDescent="0.35">
      <c r="A100" s="7">
        <v>43972</v>
      </c>
      <c r="B100" s="3">
        <v>98</v>
      </c>
      <c r="C100" s="4">
        <v>122.34</v>
      </c>
      <c r="D100" s="8">
        <v>436.25</v>
      </c>
      <c r="E100" s="2"/>
      <c r="F100" s="34">
        <f t="shared" si="20"/>
        <v>124.15911894801118</v>
      </c>
      <c r="G100" s="8">
        <f t="shared" si="21"/>
        <v>423.64304086371112</v>
      </c>
      <c r="I100" s="34">
        <f t="shared" si="22"/>
        <v>-1.8191189480111802</v>
      </c>
      <c r="J100" s="8">
        <f t="shared" si="23"/>
        <v>12.606959136288879</v>
      </c>
      <c r="O100" s="34">
        <v>-2.8286675032725412</v>
      </c>
      <c r="P100" s="4">
        <v>-11.090585254189875</v>
      </c>
      <c r="Q100" s="4">
        <f t="shared" si="24"/>
        <v>-0.2581508900836843</v>
      </c>
      <c r="R100" s="4">
        <f t="shared" si="25"/>
        <v>-0.37320056703429283</v>
      </c>
      <c r="S100" s="61">
        <v>98</v>
      </c>
      <c r="T100" s="24">
        <f t="shared" si="26"/>
        <v>0.38690476190476192</v>
      </c>
      <c r="U100" s="25">
        <f t="shared" si="27"/>
        <v>-0.28739547728120973</v>
      </c>
    </row>
    <row r="101" spans="1:21" x14ac:dyDescent="0.35">
      <c r="A101" s="7">
        <v>43973</v>
      </c>
      <c r="B101" s="3">
        <v>99</v>
      </c>
      <c r="C101" s="4">
        <v>121.84</v>
      </c>
      <c r="D101" s="8">
        <v>429.32</v>
      </c>
      <c r="E101" s="2"/>
      <c r="F101" s="34">
        <f t="shared" si="20"/>
        <v>124.50188726116924</v>
      </c>
      <c r="G101" s="8">
        <f t="shared" si="21"/>
        <v>424.44344655883015</v>
      </c>
      <c r="I101" s="34">
        <f t="shared" si="22"/>
        <v>-2.661887261169241</v>
      </c>
      <c r="J101" s="8">
        <f t="shared" si="23"/>
        <v>4.8765534411698468</v>
      </c>
      <c r="O101" s="34">
        <v>-2.6657288269595512</v>
      </c>
      <c r="P101" s="4">
        <v>-10.949531985615408</v>
      </c>
      <c r="Q101" s="4">
        <f t="shared" si="24"/>
        <v>-0.24328072090664518</v>
      </c>
      <c r="R101" s="4">
        <f t="shared" si="25"/>
        <v>-0.36845409436332682</v>
      </c>
      <c r="S101" s="61">
        <v>99</v>
      </c>
      <c r="T101" s="24">
        <f t="shared" si="26"/>
        <v>0.39087301587301587</v>
      </c>
      <c r="U101" s="25">
        <f t="shared" si="27"/>
        <v>-0.27704437642439755</v>
      </c>
    </row>
    <row r="102" spans="1:21" x14ac:dyDescent="0.35">
      <c r="A102" s="7">
        <v>43977</v>
      </c>
      <c r="B102" s="3">
        <v>100</v>
      </c>
      <c r="C102" s="4">
        <v>121.09</v>
      </c>
      <c r="D102" s="8">
        <v>414.77</v>
      </c>
      <c r="E102" s="2"/>
      <c r="F102" s="34">
        <f t="shared" si="20"/>
        <v>124.84465557432731</v>
      </c>
      <c r="G102" s="8">
        <f t="shared" si="21"/>
        <v>425.24385225394917</v>
      </c>
      <c r="I102" s="34">
        <f t="shared" si="22"/>
        <v>-3.7546555743273018</v>
      </c>
      <c r="J102" s="8">
        <f t="shared" si="23"/>
        <v>-10.47385225394919</v>
      </c>
      <c r="O102" s="34">
        <v>-2.661887261169241</v>
      </c>
      <c r="P102" s="4">
        <v>-10.615090778113426</v>
      </c>
      <c r="Q102" s="4">
        <f t="shared" si="24"/>
        <v>-0.24293013052197246</v>
      </c>
      <c r="R102" s="4">
        <f t="shared" si="25"/>
        <v>-0.357200076165124</v>
      </c>
      <c r="S102" s="61">
        <v>100</v>
      </c>
      <c r="T102" s="24">
        <f t="shared" si="26"/>
        <v>0.39484126984126983</v>
      </c>
      <c r="U102" s="25">
        <f t="shared" si="27"/>
        <v>-0.26672287549404339</v>
      </c>
    </row>
    <row r="103" spans="1:21" x14ac:dyDescent="0.35">
      <c r="A103" s="7">
        <v>43978</v>
      </c>
      <c r="B103" s="3">
        <v>101</v>
      </c>
      <c r="C103" s="4">
        <v>120.52</v>
      </c>
      <c r="D103" s="8">
        <v>419.89</v>
      </c>
      <c r="E103" s="2"/>
      <c r="F103" s="34">
        <f t="shared" si="20"/>
        <v>125.18742388748537</v>
      </c>
      <c r="G103" s="8">
        <f t="shared" si="21"/>
        <v>426.0442579490682</v>
      </c>
      <c r="I103" s="34">
        <f t="shared" si="22"/>
        <v>-4.66742388748537</v>
      </c>
      <c r="J103" s="8">
        <f t="shared" si="23"/>
        <v>-6.1542579490682101</v>
      </c>
      <c r="O103" s="34">
        <v>-2.6320576243241902</v>
      </c>
      <c r="P103" s="4">
        <v>-10.47385225394919</v>
      </c>
      <c r="Q103" s="4">
        <f t="shared" si="24"/>
        <v>-0.24020780727489094</v>
      </c>
      <c r="R103" s="4">
        <f t="shared" si="25"/>
        <v>-0.35244736960392009</v>
      </c>
      <c r="S103" s="61">
        <v>101</v>
      </c>
      <c r="T103" s="24">
        <f t="shared" si="26"/>
        <v>0.39880952380952384</v>
      </c>
      <c r="U103" s="25">
        <f t="shared" si="27"/>
        <v>-0.256429712211035</v>
      </c>
    </row>
    <row r="104" spans="1:21" x14ac:dyDescent="0.35">
      <c r="A104" s="7">
        <v>43979</v>
      </c>
      <c r="B104" s="3">
        <v>102</v>
      </c>
      <c r="C104" s="4">
        <v>120.06</v>
      </c>
      <c r="D104" s="8">
        <v>413.44</v>
      </c>
      <c r="E104" s="2"/>
      <c r="F104" s="34">
        <f t="shared" si="20"/>
        <v>125.53019220064343</v>
      </c>
      <c r="G104" s="8">
        <f t="shared" si="21"/>
        <v>426.84466364418722</v>
      </c>
      <c r="I104" s="34">
        <f t="shared" si="22"/>
        <v>-5.4701922006434245</v>
      </c>
      <c r="J104" s="8">
        <f t="shared" si="23"/>
        <v>-13.404663644187224</v>
      </c>
      <c r="O104" s="34">
        <v>-2.4474835322115638</v>
      </c>
      <c r="P104" s="4">
        <v>-10.050321937046249</v>
      </c>
      <c r="Q104" s="4">
        <f t="shared" si="24"/>
        <v>-0.22336313885411072</v>
      </c>
      <c r="R104" s="4">
        <f t="shared" si="25"/>
        <v>-0.3381954838105462</v>
      </c>
      <c r="S104" s="61">
        <v>102</v>
      </c>
      <c r="T104" s="24">
        <f t="shared" si="26"/>
        <v>0.40277777777777779</v>
      </c>
      <c r="U104" s="25">
        <f t="shared" si="27"/>
        <v>-0.24616364666135951</v>
      </c>
    </row>
    <row r="105" spans="1:21" x14ac:dyDescent="0.35">
      <c r="A105" s="7">
        <v>43980</v>
      </c>
      <c r="B105" s="3">
        <v>103</v>
      </c>
      <c r="C105" s="4">
        <v>122.12</v>
      </c>
      <c r="D105" s="8">
        <v>419.73</v>
      </c>
      <c r="E105" s="2"/>
      <c r="F105" s="34">
        <f t="shared" si="20"/>
        <v>125.87296051380147</v>
      </c>
      <c r="G105" s="8">
        <f t="shared" si="21"/>
        <v>427.64506933930625</v>
      </c>
      <c r="I105" s="34">
        <f t="shared" si="22"/>
        <v>-3.7529605138014688</v>
      </c>
      <c r="J105" s="8">
        <f t="shared" si="23"/>
        <v>-7.9150693393062284</v>
      </c>
      <c r="O105" s="34">
        <v>-2.3514358164306088</v>
      </c>
      <c r="P105" s="4">
        <v>-9.9453112176426544</v>
      </c>
      <c r="Q105" s="4">
        <f t="shared" si="24"/>
        <v>-0.21459759702543255</v>
      </c>
      <c r="R105" s="4">
        <f t="shared" si="25"/>
        <v>-0.33466185063178366</v>
      </c>
      <c r="S105" s="61">
        <v>103</v>
      </c>
      <c r="T105" s="24">
        <f t="shared" si="26"/>
        <v>0.40674603174603174</v>
      </c>
      <c r="U105" s="25">
        <f t="shared" si="27"/>
        <v>-0.23592346011003523</v>
      </c>
    </row>
    <row r="106" spans="1:21" x14ac:dyDescent="0.35">
      <c r="A106" s="7">
        <v>43983</v>
      </c>
      <c r="B106" s="3">
        <v>104</v>
      </c>
      <c r="C106" s="4">
        <v>123.55</v>
      </c>
      <c r="D106" s="8">
        <v>425.92</v>
      </c>
      <c r="E106" s="2"/>
      <c r="F106" s="34">
        <f t="shared" si="20"/>
        <v>126.21572882695955</v>
      </c>
      <c r="G106" s="8">
        <f t="shared" si="21"/>
        <v>428.44547503442527</v>
      </c>
      <c r="I106" s="34">
        <f t="shared" si="22"/>
        <v>-2.6657288269595512</v>
      </c>
      <c r="J106" s="8">
        <f t="shared" si="23"/>
        <v>-2.5254750344252557</v>
      </c>
      <c r="O106" s="34">
        <v>-2.2980456953789599</v>
      </c>
      <c r="P106" s="4">
        <v>-9.2887205953773559</v>
      </c>
      <c r="Q106" s="4">
        <f t="shared" si="24"/>
        <v>-0.20972508823632485</v>
      </c>
      <c r="R106" s="4">
        <f t="shared" si="25"/>
        <v>-0.31256743569130657</v>
      </c>
      <c r="S106" s="61">
        <v>104</v>
      </c>
      <c r="T106" s="24">
        <f t="shared" si="26"/>
        <v>0.4107142857142857</v>
      </c>
      <c r="U106" s="25">
        <f t="shared" si="27"/>
        <v>-0.2257079538601594</v>
      </c>
    </row>
    <row r="107" spans="1:21" x14ac:dyDescent="0.35">
      <c r="A107" s="7">
        <v>43984</v>
      </c>
      <c r="B107" s="3">
        <v>105</v>
      </c>
      <c r="C107" s="4">
        <v>123.62</v>
      </c>
      <c r="D107" s="8">
        <v>427.31</v>
      </c>
      <c r="E107" s="2"/>
      <c r="F107" s="34">
        <f t="shared" si="20"/>
        <v>126.55849714011759</v>
      </c>
      <c r="G107" s="8">
        <f t="shared" si="21"/>
        <v>429.2458807295443</v>
      </c>
      <c r="I107" s="34">
        <f t="shared" si="22"/>
        <v>-2.9384971401175903</v>
      </c>
      <c r="J107" s="8">
        <f t="shared" si="23"/>
        <v>-1.9358807295442944</v>
      </c>
      <c r="O107" s="34">
        <v>-2.0942041295886611</v>
      </c>
      <c r="P107" s="4">
        <v>-9.0784787170410368</v>
      </c>
      <c r="Q107" s="4">
        <f t="shared" si="24"/>
        <v>-0.1911220245733323</v>
      </c>
      <c r="R107" s="4">
        <f t="shared" si="25"/>
        <v>-0.30549275149645522</v>
      </c>
      <c r="S107" s="61">
        <v>105</v>
      </c>
      <c r="T107" s="24">
        <f t="shared" si="26"/>
        <v>0.41468253968253971</v>
      </c>
      <c r="U107" s="25">
        <f t="shared" si="27"/>
        <v>-0.21551594815408856</v>
      </c>
    </row>
    <row r="108" spans="1:21" x14ac:dyDescent="0.35">
      <c r="A108" s="7">
        <v>43985</v>
      </c>
      <c r="B108" s="3">
        <v>106</v>
      </c>
      <c r="C108" s="4">
        <v>123.92</v>
      </c>
      <c r="D108" s="8">
        <v>421.97</v>
      </c>
      <c r="E108" s="2"/>
      <c r="F108" s="34">
        <f t="shared" si="20"/>
        <v>126.90126545327566</v>
      </c>
      <c r="G108" s="8">
        <f t="shared" si="21"/>
        <v>430.04628642466326</v>
      </c>
      <c r="I108" s="34">
        <f t="shared" si="22"/>
        <v>-2.981265453275654</v>
      </c>
      <c r="J108" s="8">
        <f t="shared" si="23"/>
        <v>-8.0762864246632375</v>
      </c>
      <c r="O108" s="34">
        <v>-2.0506436453820811</v>
      </c>
      <c r="P108" s="4">
        <v>-8.1895105468082647</v>
      </c>
      <c r="Q108" s="4">
        <f t="shared" si="24"/>
        <v>-0.18714659170347572</v>
      </c>
      <c r="R108" s="4">
        <f t="shared" si="25"/>
        <v>-0.27557878234131339</v>
      </c>
      <c r="S108" s="61">
        <v>106</v>
      </c>
      <c r="T108" s="24">
        <f t="shared" si="26"/>
        <v>0.41865079365079366</v>
      </c>
      <c r="U108" s="25">
        <f t="shared" si="27"/>
        <v>-0.20534628111395689</v>
      </c>
    </row>
    <row r="109" spans="1:21" x14ac:dyDescent="0.35">
      <c r="A109" s="7">
        <v>43986</v>
      </c>
      <c r="B109" s="3">
        <v>107</v>
      </c>
      <c r="C109" s="4">
        <v>123.03</v>
      </c>
      <c r="D109" s="8">
        <v>414.33</v>
      </c>
      <c r="E109" s="2"/>
      <c r="F109" s="34">
        <f t="shared" si="20"/>
        <v>127.24403376643372</v>
      </c>
      <c r="G109" s="8">
        <f t="shared" si="21"/>
        <v>430.84669211978229</v>
      </c>
      <c r="I109" s="34">
        <f t="shared" si="22"/>
        <v>-4.2140337664337153</v>
      </c>
      <c r="J109" s="8">
        <f t="shared" si="23"/>
        <v>-16.516692119782306</v>
      </c>
      <c r="O109" s="34">
        <v>-2.0153284559234521</v>
      </c>
      <c r="P109" s="4">
        <v>-8.0762864246632375</v>
      </c>
      <c r="Q109" s="4">
        <f t="shared" si="24"/>
        <v>-0.18392364394391339</v>
      </c>
      <c r="R109" s="4">
        <f t="shared" si="25"/>
        <v>-0.27176876640274783</v>
      </c>
      <c r="S109" s="61">
        <v>107</v>
      </c>
      <c r="T109" s="24">
        <f t="shared" si="26"/>
        <v>0.42261904761904762</v>
      </c>
      <c r="U109" s="25">
        <f t="shared" si="27"/>
        <v>-0.19519780771888826</v>
      </c>
    </row>
    <row r="110" spans="1:21" x14ac:dyDescent="0.35">
      <c r="A110" s="7">
        <v>43987</v>
      </c>
      <c r="B110" s="3">
        <v>108</v>
      </c>
      <c r="C110" s="4">
        <v>124.15</v>
      </c>
      <c r="D110" s="8">
        <v>419.6</v>
      </c>
      <c r="E110" s="2"/>
      <c r="F110" s="34">
        <f t="shared" si="20"/>
        <v>127.58680207959176</v>
      </c>
      <c r="G110" s="8">
        <f t="shared" si="21"/>
        <v>431.64709781490131</v>
      </c>
      <c r="I110" s="34">
        <f t="shared" si="22"/>
        <v>-3.4368020795917573</v>
      </c>
      <c r="J110" s="8">
        <f t="shared" si="23"/>
        <v>-12.047097814901292</v>
      </c>
      <c r="O110" s="34">
        <v>-1.9991700217137236</v>
      </c>
      <c r="P110" s="4">
        <v>-7.9150693393062284</v>
      </c>
      <c r="Q110" s="4">
        <f t="shared" si="24"/>
        <v>-0.18244898700075052</v>
      </c>
      <c r="R110" s="4">
        <f t="shared" si="25"/>
        <v>-0.26634377698227324</v>
      </c>
      <c r="S110" s="61">
        <v>108</v>
      </c>
      <c r="T110" s="24">
        <f t="shared" si="26"/>
        <v>0.42658730158730157</v>
      </c>
      <c r="U110" s="25">
        <f t="shared" si="27"/>
        <v>-0.18506939881641302</v>
      </c>
    </row>
    <row r="111" spans="1:21" x14ac:dyDescent="0.35">
      <c r="A111" s="7">
        <v>43990</v>
      </c>
      <c r="B111" s="3">
        <v>109</v>
      </c>
      <c r="C111" s="4">
        <v>126.2</v>
      </c>
      <c r="D111" s="8">
        <v>419.49</v>
      </c>
      <c r="E111" s="2"/>
      <c r="F111" s="34">
        <f t="shared" si="20"/>
        <v>127.92957039274984</v>
      </c>
      <c r="G111" s="8">
        <f t="shared" si="21"/>
        <v>432.44750351002034</v>
      </c>
      <c r="I111" s="34">
        <f t="shared" si="22"/>
        <v>-1.7295703927498352</v>
      </c>
      <c r="J111" s="8">
        <f t="shared" si="23"/>
        <v>-12.957503510020331</v>
      </c>
      <c r="O111" s="34">
        <v>-1.8602432743459758</v>
      </c>
      <c r="P111" s="4">
        <v>-7.6411333272843081</v>
      </c>
      <c r="Q111" s="4">
        <f t="shared" si="24"/>
        <v>-0.1697702032808813</v>
      </c>
      <c r="R111" s="4">
        <f t="shared" si="25"/>
        <v>-0.25712577155924377</v>
      </c>
      <c r="S111" s="61">
        <v>109</v>
      </c>
      <c r="T111" s="24">
        <f t="shared" si="26"/>
        <v>0.43055555555555558</v>
      </c>
      <c r="U111" s="25">
        <f t="shared" si="27"/>
        <v>-0.17495994016573252</v>
      </c>
    </row>
    <row r="112" spans="1:21" x14ac:dyDescent="0.35">
      <c r="A112" s="7">
        <v>43991</v>
      </c>
      <c r="B112" s="3">
        <v>110</v>
      </c>
      <c r="C112" s="4">
        <v>130.04</v>
      </c>
      <c r="D112" s="8">
        <v>434.05</v>
      </c>
      <c r="E112" s="2"/>
      <c r="F112" s="34">
        <f t="shared" si="20"/>
        <v>128.27233870590788</v>
      </c>
      <c r="G112" s="8">
        <f t="shared" si="21"/>
        <v>433.24790920513931</v>
      </c>
      <c r="I112" s="34">
        <f t="shared" si="22"/>
        <v>1.7676612940921075</v>
      </c>
      <c r="J112" s="8">
        <f t="shared" si="23"/>
        <v>0.80209079486070323</v>
      </c>
      <c r="O112" s="34">
        <v>-1.8261206269719992</v>
      </c>
      <c r="P112" s="4">
        <v>-7.6093681688328161</v>
      </c>
      <c r="Q112" s="4">
        <f t="shared" si="24"/>
        <v>-0.16665608973398591</v>
      </c>
      <c r="R112" s="4">
        <f t="shared" si="25"/>
        <v>-0.2560568671800495</v>
      </c>
      <c r="S112" s="61">
        <v>110</v>
      </c>
      <c r="T112" s="24">
        <f t="shared" si="26"/>
        <v>0.43452380952380953</v>
      </c>
      <c r="U112" s="25">
        <f t="shared" si="27"/>
        <v>-0.16486833151060187</v>
      </c>
    </row>
    <row r="113" spans="1:21" x14ac:dyDescent="0.35">
      <c r="A113" s="7">
        <v>43992</v>
      </c>
      <c r="B113" s="3">
        <v>111</v>
      </c>
      <c r="C113" s="4">
        <v>132.37</v>
      </c>
      <c r="D113" s="8">
        <v>434.48</v>
      </c>
      <c r="E113" s="2"/>
      <c r="F113" s="34">
        <f t="shared" si="20"/>
        <v>128.61510701906593</v>
      </c>
      <c r="G113" s="8">
        <f t="shared" si="21"/>
        <v>434.04831490025833</v>
      </c>
      <c r="I113" s="34">
        <f t="shared" si="22"/>
        <v>3.7548929809340734</v>
      </c>
      <c r="J113" s="8">
        <f t="shared" si="23"/>
        <v>0.43168509974168501</v>
      </c>
      <c r="O113" s="34">
        <v>-1.8208140085370133</v>
      </c>
      <c r="P113" s="4">
        <v>-7.6022723510875494</v>
      </c>
      <c r="Q113" s="4">
        <f t="shared" si="24"/>
        <v>-0.16617179517807179</v>
      </c>
      <c r="R113" s="4">
        <f t="shared" si="25"/>
        <v>-0.25581809139451511</v>
      </c>
      <c r="S113" s="61">
        <v>111</v>
      </c>
      <c r="T113" s="24">
        <f t="shared" si="26"/>
        <v>0.43849206349206349</v>
      </c>
      <c r="U113" s="25">
        <f t="shared" si="27"/>
        <v>-0.15479348567971193</v>
      </c>
    </row>
    <row r="114" spans="1:21" x14ac:dyDescent="0.35">
      <c r="A114" s="7">
        <v>43993</v>
      </c>
      <c r="B114" s="3">
        <v>112</v>
      </c>
      <c r="C114" s="4">
        <v>127.9</v>
      </c>
      <c r="D114" s="8">
        <v>425.56</v>
      </c>
      <c r="E114" s="2"/>
      <c r="F114" s="34">
        <f t="shared" si="20"/>
        <v>128.95787533222401</v>
      </c>
      <c r="G114" s="8">
        <f t="shared" si="21"/>
        <v>434.84872059537736</v>
      </c>
      <c r="I114" s="34">
        <f t="shared" si="22"/>
        <v>-1.0578753322240004</v>
      </c>
      <c r="J114" s="8">
        <f t="shared" si="23"/>
        <v>-9.2887205953773559</v>
      </c>
      <c r="O114" s="34">
        <v>-1.8191189480111802</v>
      </c>
      <c r="P114" s="4">
        <v>-6.8526780462063925</v>
      </c>
      <c r="Q114" s="4">
        <f t="shared" si="24"/>
        <v>-0.16601709994330727</v>
      </c>
      <c r="R114" s="4">
        <f t="shared" si="25"/>
        <v>-0.23059408263252146</v>
      </c>
      <c r="S114" s="61">
        <v>112</v>
      </c>
      <c r="T114" s="24">
        <f t="shared" si="26"/>
        <v>0.44246031746031744</v>
      </c>
      <c r="U114" s="25">
        <f t="shared" si="27"/>
        <v>-0.14473432771256409</v>
      </c>
    </row>
    <row r="115" spans="1:21" x14ac:dyDescent="0.35">
      <c r="A115" s="7">
        <v>43994</v>
      </c>
      <c r="B115" s="3">
        <v>113</v>
      </c>
      <c r="C115" s="4">
        <v>127.25</v>
      </c>
      <c r="D115" s="8">
        <v>418.07</v>
      </c>
      <c r="E115" s="2"/>
      <c r="F115" s="34">
        <f t="shared" si="20"/>
        <v>129.30064364538208</v>
      </c>
      <c r="G115" s="8">
        <f t="shared" si="21"/>
        <v>435.64912629049638</v>
      </c>
      <c r="I115" s="34">
        <f t="shared" si="22"/>
        <v>-2.0506436453820811</v>
      </c>
      <c r="J115" s="8">
        <f t="shared" si="23"/>
        <v>-17.57912629049639</v>
      </c>
      <c r="O115" s="34">
        <v>-1.7295703927498352</v>
      </c>
      <c r="P115" s="4">
        <v>-6.2061440466878821</v>
      </c>
      <c r="Q115" s="4">
        <f t="shared" si="24"/>
        <v>-0.15784468688320757</v>
      </c>
      <c r="R115" s="4">
        <f t="shared" si="25"/>
        <v>-0.20883807519945105</v>
      </c>
      <c r="S115" s="61">
        <v>113</v>
      </c>
      <c r="T115" s="24">
        <f t="shared" si="26"/>
        <v>0.44642857142857145</v>
      </c>
      <c r="U115" s="25">
        <f t="shared" si="27"/>
        <v>-0.13468979400891959</v>
      </c>
    </row>
    <row r="116" spans="1:21" x14ac:dyDescent="0.35">
      <c r="A116" s="7">
        <v>43997</v>
      </c>
      <c r="B116" s="3">
        <v>114</v>
      </c>
      <c r="C116" s="4">
        <v>128.63</v>
      </c>
      <c r="D116" s="8">
        <v>425.5</v>
      </c>
      <c r="E116" s="2"/>
      <c r="F116" s="34">
        <f t="shared" si="20"/>
        <v>129.64341195854013</v>
      </c>
      <c r="G116" s="8">
        <f t="shared" si="21"/>
        <v>436.44953198561541</v>
      </c>
      <c r="I116" s="34">
        <f t="shared" si="22"/>
        <v>-1.0134119585401322</v>
      </c>
      <c r="J116" s="8">
        <f t="shared" si="23"/>
        <v>-10.949531985615408</v>
      </c>
      <c r="O116" s="34">
        <v>-1.7221086980267444</v>
      </c>
      <c r="P116" s="4">
        <v>-6.1542579490682101</v>
      </c>
      <c r="Q116" s="4">
        <f t="shared" si="24"/>
        <v>-0.15716371496548656</v>
      </c>
      <c r="R116" s="4">
        <f t="shared" si="25"/>
        <v>-0.20709209691164673</v>
      </c>
      <c r="S116" s="61">
        <v>114</v>
      </c>
      <c r="T116" s="24">
        <f t="shared" si="26"/>
        <v>0.45039682539682541</v>
      </c>
      <c r="U116" s="25">
        <f t="shared" si="27"/>
        <v>-0.1246588315</v>
      </c>
    </row>
    <row r="117" spans="1:21" x14ac:dyDescent="0.35">
      <c r="A117" s="7">
        <v>43998</v>
      </c>
      <c r="B117" s="3">
        <v>115</v>
      </c>
      <c r="C117" s="4">
        <v>130.76</v>
      </c>
      <c r="D117" s="8">
        <v>436.13</v>
      </c>
      <c r="E117" s="2"/>
      <c r="F117" s="34">
        <f t="shared" si="20"/>
        <v>129.98618027169817</v>
      </c>
      <c r="G117" s="8">
        <f t="shared" si="21"/>
        <v>437.24993768073443</v>
      </c>
      <c r="I117" s="34">
        <f t="shared" si="22"/>
        <v>0.77381972830181667</v>
      </c>
      <c r="J117" s="8">
        <f t="shared" si="23"/>
        <v>-1.1199376807344379</v>
      </c>
      <c r="O117" s="34">
        <v>-1.4793489558923341</v>
      </c>
      <c r="P117" s="4">
        <v>-5.3178877663321487</v>
      </c>
      <c r="Q117" s="4">
        <f t="shared" si="24"/>
        <v>-0.13500888643368467</v>
      </c>
      <c r="R117" s="4">
        <f t="shared" si="25"/>
        <v>-0.1789480612910061</v>
      </c>
      <c r="S117" s="61">
        <v>115</v>
      </c>
      <c r="T117" s="24">
        <f t="shared" si="26"/>
        <v>0.45436507936507936</v>
      </c>
      <c r="U117" s="25">
        <f t="shared" si="27"/>
        <v>-0.11464039683969043</v>
      </c>
    </row>
    <row r="118" spans="1:21" x14ac:dyDescent="0.35">
      <c r="A118" s="7">
        <v>43999</v>
      </c>
      <c r="B118" s="3">
        <v>116</v>
      </c>
      <c r="C118" s="4">
        <v>132.05000000000001</v>
      </c>
      <c r="D118" s="8">
        <v>447.77</v>
      </c>
      <c r="E118" s="2"/>
      <c r="F118" s="34">
        <f t="shared" si="20"/>
        <v>130.32894858485625</v>
      </c>
      <c r="G118" s="8">
        <f t="shared" si="21"/>
        <v>438.05034337585346</v>
      </c>
      <c r="I118" s="34">
        <f t="shared" si="22"/>
        <v>1.7210514151437621</v>
      </c>
      <c r="J118" s="8">
        <f t="shared" si="23"/>
        <v>9.7196566241465234</v>
      </c>
      <c r="O118" s="34">
        <v>-1.4410440164181608</v>
      </c>
      <c r="P118" s="4">
        <v>-4.849773863951782</v>
      </c>
      <c r="Q118" s="4">
        <f t="shared" si="24"/>
        <v>-0.13151308701278444</v>
      </c>
      <c r="R118" s="4">
        <f t="shared" si="25"/>
        <v>-0.16319592830605043</v>
      </c>
      <c r="S118" s="61">
        <v>116</v>
      </c>
      <c r="T118" s="24">
        <f t="shared" si="26"/>
        <v>0.45833333333333331</v>
      </c>
      <c r="U118" s="25">
        <f t="shared" si="27"/>
        <v>-0.10463345561407539</v>
      </c>
    </row>
    <row r="119" spans="1:21" x14ac:dyDescent="0.35">
      <c r="A119" s="7">
        <v>44000</v>
      </c>
      <c r="B119" s="3">
        <v>117</v>
      </c>
      <c r="C119" s="4">
        <v>132.69999999999999</v>
      </c>
      <c r="D119" s="8">
        <v>449.87</v>
      </c>
      <c r="E119" s="2"/>
      <c r="F119" s="34">
        <f t="shared" si="20"/>
        <v>130.6717168980143</v>
      </c>
      <c r="G119" s="8">
        <f t="shared" si="21"/>
        <v>438.85074907097248</v>
      </c>
      <c r="I119" s="34">
        <f t="shared" si="22"/>
        <v>2.0282831019856928</v>
      </c>
      <c r="J119" s="8">
        <f t="shared" si="23"/>
        <v>11.019250929027521</v>
      </c>
      <c r="O119" s="34">
        <v>-1.2425601427653987</v>
      </c>
      <c r="P119" s="4">
        <v>-4.8122080346659004</v>
      </c>
      <c r="Q119" s="4">
        <f t="shared" si="24"/>
        <v>-0.11339897901266119</v>
      </c>
      <c r="R119" s="4">
        <f t="shared" si="25"/>
        <v>-0.16193183011201615</v>
      </c>
      <c r="S119" s="61">
        <v>117</v>
      </c>
      <c r="T119" s="24">
        <f t="shared" si="26"/>
        <v>0.46230158730158732</v>
      </c>
      <c r="U119" s="25">
        <f t="shared" si="27"/>
        <v>-9.4636981567699813E-2</v>
      </c>
    </row>
    <row r="120" spans="1:21" x14ac:dyDescent="0.35">
      <c r="A120" s="7">
        <v>44001</v>
      </c>
      <c r="B120" s="3">
        <v>118</v>
      </c>
      <c r="C120" s="4">
        <v>133.75</v>
      </c>
      <c r="D120" s="8">
        <v>453.72</v>
      </c>
      <c r="E120" s="2"/>
      <c r="F120" s="34">
        <f t="shared" si="20"/>
        <v>131.01448521117237</v>
      </c>
      <c r="G120" s="8">
        <f t="shared" si="21"/>
        <v>439.65115476609145</v>
      </c>
      <c r="I120" s="34">
        <f t="shared" si="22"/>
        <v>2.7355147888276292</v>
      </c>
      <c r="J120" s="8">
        <f t="shared" si="23"/>
        <v>14.068845233908576</v>
      </c>
      <c r="O120" s="34">
        <v>-1.1708650822395725</v>
      </c>
      <c r="P120" s="4">
        <v>-4.7091048516892329</v>
      </c>
      <c r="Q120" s="4">
        <f t="shared" si="24"/>
        <v>-0.10685591813048501</v>
      </c>
      <c r="R120" s="4">
        <f t="shared" si="25"/>
        <v>-0.15846238594220591</v>
      </c>
      <c r="S120" s="61">
        <v>118</v>
      </c>
      <c r="T120" s="24">
        <f t="shared" si="26"/>
        <v>0.46626984126984128</v>
      </c>
      <c r="U120" s="25">
        <f t="shared" si="27"/>
        <v>-8.4649955845010449E-2</v>
      </c>
    </row>
    <row r="121" spans="1:21" x14ac:dyDescent="0.35">
      <c r="A121" s="7">
        <v>44004</v>
      </c>
      <c r="B121" s="3">
        <v>119</v>
      </c>
      <c r="C121" s="4">
        <v>135.69</v>
      </c>
      <c r="D121" s="8">
        <v>468.04</v>
      </c>
      <c r="E121" s="2"/>
      <c r="F121" s="34">
        <f t="shared" si="20"/>
        <v>131.35725352433042</v>
      </c>
      <c r="G121" s="8">
        <f t="shared" si="21"/>
        <v>440.45156046121048</v>
      </c>
      <c r="I121" s="34">
        <f t="shared" si="22"/>
        <v>4.3327464756695804</v>
      </c>
      <c r="J121" s="8">
        <f t="shared" si="23"/>
        <v>27.588439538789544</v>
      </c>
      <c r="O121" s="34">
        <v>-1.0578753322240004</v>
      </c>
      <c r="P121" s="4">
        <v>-4.6159021683514538</v>
      </c>
      <c r="Q121" s="4">
        <f t="shared" si="24"/>
        <v>-9.6544206166068097E-2</v>
      </c>
      <c r="R121" s="4">
        <f t="shared" si="25"/>
        <v>-0.15532609570381331</v>
      </c>
      <c r="S121" s="61">
        <v>119</v>
      </c>
      <c r="T121" s="24">
        <f t="shared" si="26"/>
        <v>0.47023809523809523</v>
      </c>
      <c r="U121" s="25">
        <f t="shared" si="27"/>
        <v>-7.4671366245484247E-2</v>
      </c>
    </row>
    <row r="122" spans="1:21" x14ac:dyDescent="0.35">
      <c r="A122" s="7">
        <v>44005</v>
      </c>
      <c r="B122" s="3">
        <v>120</v>
      </c>
      <c r="C122" s="4">
        <v>138.22</v>
      </c>
      <c r="D122" s="8">
        <v>466.26</v>
      </c>
      <c r="E122" s="2"/>
      <c r="F122" s="34">
        <f t="shared" si="20"/>
        <v>131.70002183748846</v>
      </c>
      <c r="G122" s="8">
        <f t="shared" si="21"/>
        <v>441.2519661563295</v>
      </c>
      <c r="I122" s="34">
        <f t="shared" si="22"/>
        <v>6.5199781625115349</v>
      </c>
      <c r="J122" s="8">
        <f t="shared" si="23"/>
        <v>25.008033843670489</v>
      </c>
      <c r="O122" s="34">
        <v>-1.0134119585401322</v>
      </c>
      <c r="P122" s="4">
        <v>-4.6042793878753514</v>
      </c>
      <c r="Q122" s="4">
        <f t="shared" si="24"/>
        <v>-9.2486373465924102E-2</v>
      </c>
      <c r="R122" s="4">
        <f t="shared" si="25"/>
        <v>-0.1549349866536793</v>
      </c>
      <c r="S122" s="61">
        <v>120</v>
      </c>
      <c r="T122" s="24">
        <f t="shared" si="26"/>
        <v>0.47420634920634919</v>
      </c>
      <c r="U122" s="25">
        <f t="shared" si="27"/>
        <v>-6.4700206491002693E-2</v>
      </c>
    </row>
    <row r="123" spans="1:21" x14ac:dyDescent="0.35">
      <c r="A123" s="7">
        <v>44006</v>
      </c>
      <c r="B123" s="3">
        <v>121</v>
      </c>
      <c r="C123" s="4">
        <v>136.72</v>
      </c>
      <c r="D123" s="8">
        <v>457.85</v>
      </c>
      <c r="E123" s="2"/>
      <c r="F123" s="34">
        <f t="shared" si="20"/>
        <v>132.04279015064654</v>
      </c>
      <c r="G123" s="8">
        <f t="shared" si="21"/>
        <v>442.05237185144853</v>
      </c>
      <c r="I123" s="34">
        <f t="shared" si="22"/>
        <v>4.67720984935346</v>
      </c>
      <c r="J123" s="8">
        <f t="shared" si="23"/>
        <v>15.797628148551496</v>
      </c>
      <c r="O123" s="34">
        <v>-1.0035823216950632</v>
      </c>
      <c r="P123" s="4">
        <v>-4.5116814003786772</v>
      </c>
      <c r="Q123" s="4">
        <f t="shared" si="24"/>
        <v>-9.1589297546672999E-2</v>
      </c>
      <c r="R123" s="4">
        <f t="shared" si="25"/>
        <v>-0.15181904455973635</v>
      </c>
      <c r="S123" s="61">
        <v>121</v>
      </c>
      <c r="T123" s="24">
        <f t="shared" si="26"/>
        <v>0.4781746031746032</v>
      </c>
      <c r="U123" s="25">
        <f t="shared" si="27"/>
        <v>-5.4735475504070312E-2</v>
      </c>
    </row>
    <row r="124" spans="1:21" x14ac:dyDescent="0.35">
      <c r="A124" s="7">
        <v>44007</v>
      </c>
      <c r="B124" s="3">
        <v>122</v>
      </c>
      <c r="C124" s="4">
        <v>137.72999999999999</v>
      </c>
      <c r="D124" s="8">
        <v>465.91</v>
      </c>
      <c r="E124" s="2"/>
      <c r="F124" s="34">
        <f t="shared" si="20"/>
        <v>132.38555846380459</v>
      </c>
      <c r="G124" s="8">
        <f t="shared" si="21"/>
        <v>442.85277754656755</v>
      </c>
      <c r="I124" s="34">
        <f t="shared" si="22"/>
        <v>5.3444415361954043</v>
      </c>
      <c r="J124" s="8">
        <f t="shared" si="23"/>
        <v>23.057222453432473</v>
      </c>
      <c r="O124" s="34">
        <v>-0.99658064273427271</v>
      </c>
      <c r="P124" s="4">
        <v>-4.2291477293035769</v>
      </c>
      <c r="Q124" s="4">
        <f t="shared" si="24"/>
        <v>-9.095030775599694E-2</v>
      </c>
      <c r="R124" s="4">
        <f t="shared" si="25"/>
        <v>-0.14231172606978806</v>
      </c>
      <c r="S124" s="61">
        <v>122</v>
      </c>
      <c r="T124" s="24">
        <f t="shared" si="26"/>
        <v>0.48214285714285715</v>
      </c>
      <c r="U124" s="25">
        <f t="shared" si="27"/>
        <v>-4.477617669551625E-2</v>
      </c>
    </row>
    <row r="125" spans="1:21" x14ac:dyDescent="0.35">
      <c r="A125" s="7">
        <v>44008</v>
      </c>
      <c r="B125" s="3">
        <v>123</v>
      </c>
      <c r="C125" s="4">
        <v>134.63999999999999</v>
      </c>
      <c r="D125" s="8">
        <v>443.4</v>
      </c>
      <c r="E125" s="2"/>
      <c r="F125" s="34">
        <f t="shared" si="20"/>
        <v>132.72832677696266</v>
      </c>
      <c r="G125" s="8">
        <f t="shared" si="21"/>
        <v>443.65318324168652</v>
      </c>
      <c r="I125" s="34">
        <f t="shared" si="22"/>
        <v>1.9116732230373259</v>
      </c>
      <c r="J125" s="8">
        <f t="shared" si="23"/>
        <v>-0.25318324168654271</v>
      </c>
      <c r="O125" s="34">
        <v>-0.966972442746723</v>
      </c>
      <c r="P125" s="4">
        <v>-4.0446850829944196</v>
      </c>
      <c r="Q125" s="4">
        <f t="shared" si="24"/>
        <v>-8.8248193360537283E-2</v>
      </c>
      <c r="R125" s="4">
        <f t="shared" si="25"/>
        <v>-0.13610451854904737</v>
      </c>
      <c r="S125" s="61">
        <v>123</v>
      </c>
      <c r="T125" s="24">
        <f t="shared" si="26"/>
        <v>0.4861111111111111</v>
      </c>
      <c r="U125" s="25">
        <f t="shared" si="27"/>
        <v>-3.4821317260347699E-2</v>
      </c>
    </row>
    <row r="126" spans="1:21" x14ac:dyDescent="0.35">
      <c r="A126" s="7">
        <v>44011</v>
      </c>
      <c r="B126" s="3">
        <v>124</v>
      </c>
      <c r="C126" s="4">
        <v>134.02000000000001</v>
      </c>
      <c r="D126" s="8">
        <v>447.24</v>
      </c>
      <c r="E126" s="2"/>
      <c r="F126" s="34">
        <f t="shared" si="20"/>
        <v>133.07109509012071</v>
      </c>
      <c r="G126" s="8">
        <f t="shared" si="21"/>
        <v>444.45358893680555</v>
      </c>
      <c r="I126" s="34">
        <f t="shared" si="22"/>
        <v>0.9489049098793032</v>
      </c>
      <c r="J126" s="8">
        <f t="shared" si="23"/>
        <v>2.7864110631944641</v>
      </c>
      <c r="O126" s="34">
        <v>-0.95809676908149299</v>
      </c>
      <c r="P126" s="4">
        <v>-3.530507192636037</v>
      </c>
      <c r="Q126" s="4">
        <f t="shared" si="24"/>
        <v>-8.7438178378528755E-2</v>
      </c>
      <c r="R126" s="4">
        <f t="shared" si="25"/>
        <v>-0.11880232251157946</v>
      </c>
      <c r="S126" s="61">
        <v>124</v>
      </c>
      <c r="T126" s="24">
        <f t="shared" si="26"/>
        <v>0.49007936507936506</v>
      </c>
      <c r="U126" s="25">
        <f t="shared" si="27"/>
        <v>-2.4869907480456668E-2</v>
      </c>
    </row>
    <row r="127" spans="1:21" x14ac:dyDescent="0.35">
      <c r="A127" s="7">
        <v>44012</v>
      </c>
      <c r="B127" s="3">
        <v>125</v>
      </c>
      <c r="C127" s="4">
        <v>137.94</v>
      </c>
      <c r="D127" s="8">
        <v>455.04</v>
      </c>
      <c r="E127" s="2"/>
      <c r="F127" s="34">
        <f t="shared" si="20"/>
        <v>133.41386340327875</v>
      </c>
      <c r="G127" s="8">
        <f t="shared" si="21"/>
        <v>445.25399463192457</v>
      </c>
      <c r="I127" s="34">
        <f t="shared" si="22"/>
        <v>4.5261365967212441</v>
      </c>
      <c r="J127" s="8">
        <f t="shared" si="23"/>
        <v>9.7860053680754504</v>
      </c>
      <c r="O127" s="34">
        <v>-0.89550739010203984</v>
      </c>
      <c r="P127" s="4">
        <v>-3.527119253708463</v>
      </c>
      <c r="Q127" s="4">
        <f t="shared" si="24"/>
        <v>-8.1726123541882925E-2</v>
      </c>
      <c r="R127" s="4">
        <f t="shared" si="25"/>
        <v>-0.11868831764169485</v>
      </c>
      <c r="S127" s="61">
        <v>125</v>
      </c>
      <c r="T127" s="24">
        <f t="shared" si="26"/>
        <v>0.49404761904761907</v>
      </c>
      <c r="U127" s="25">
        <f t="shared" si="27"/>
        <v>-1.4920960032900372E-2</v>
      </c>
    </row>
    <row r="128" spans="1:21" x14ac:dyDescent="0.35">
      <c r="A128" s="7">
        <v>44013</v>
      </c>
      <c r="B128" s="3">
        <v>126</v>
      </c>
      <c r="C128" s="4">
        <v>143.93</v>
      </c>
      <c r="D128" s="8">
        <v>485.64</v>
      </c>
      <c r="E128" s="2"/>
      <c r="F128" s="34">
        <f t="shared" si="20"/>
        <v>133.75663171643683</v>
      </c>
      <c r="G128" s="8">
        <f t="shared" si="21"/>
        <v>446.0544003270436</v>
      </c>
      <c r="I128" s="34">
        <f t="shared" si="22"/>
        <v>10.173368283563178</v>
      </c>
      <c r="J128" s="8">
        <f t="shared" si="23"/>
        <v>39.585599672956391</v>
      </c>
      <c r="O128" s="34">
        <v>-0.734374492743612</v>
      </c>
      <c r="P128" s="4">
        <v>-3.3609128877550347</v>
      </c>
      <c r="Q128" s="4">
        <f t="shared" si="24"/>
        <v>-6.7020754025417337E-2</v>
      </c>
      <c r="R128" s="4">
        <f t="shared" si="25"/>
        <v>-0.11309543786151419</v>
      </c>
      <c r="S128" s="61">
        <v>126</v>
      </c>
      <c r="T128" s="24">
        <f t="shared" si="26"/>
        <v>0.49801587301587302</v>
      </c>
      <c r="U128" s="25">
        <f t="shared" si="27"/>
        <v>-4.9734893024984917E-3</v>
      </c>
    </row>
    <row r="129" spans="1:21" x14ac:dyDescent="0.35">
      <c r="A129" s="7">
        <v>44014</v>
      </c>
      <c r="B129" s="3">
        <v>127</v>
      </c>
      <c r="C129" s="4">
        <v>144.51</v>
      </c>
      <c r="D129" s="8">
        <v>476.89</v>
      </c>
      <c r="E129" s="2"/>
      <c r="F129" s="34">
        <f t="shared" si="20"/>
        <v>134.09940002959488</v>
      </c>
      <c r="G129" s="8">
        <f t="shared" si="21"/>
        <v>446.85480602216262</v>
      </c>
      <c r="I129" s="34">
        <f t="shared" si="22"/>
        <v>10.410599970405116</v>
      </c>
      <c r="J129" s="8">
        <f t="shared" si="23"/>
        <v>30.035193977837366</v>
      </c>
      <c r="O129" s="34">
        <v>-0.43827570326008924</v>
      </c>
      <c r="P129" s="4">
        <v>-2.5254750344252557</v>
      </c>
      <c r="Q129" s="4">
        <f t="shared" si="24"/>
        <v>-3.9998077811461592E-2</v>
      </c>
      <c r="R129" s="4">
        <f t="shared" si="25"/>
        <v>-8.4982775324900464E-2</v>
      </c>
      <c r="S129" s="61">
        <v>127</v>
      </c>
      <c r="T129" s="24">
        <f t="shared" si="26"/>
        <v>0.50198412698412698</v>
      </c>
      <c r="U129" s="25">
        <f t="shared" si="27"/>
        <v>4.9734893024984917E-3</v>
      </c>
    </row>
    <row r="130" spans="1:21" x14ac:dyDescent="0.35">
      <c r="A130" s="7">
        <v>44018</v>
      </c>
      <c r="B130" s="3">
        <v>128</v>
      </c>
      <c r="C130" s="4">
        <v>152.85</v>
      </c>
      <c r="D130" s="8">
        <v>493.81</v>
      </c>
      <c r="E130" s="2"/>
      <c r="F130" s="34">
        <f t="shared" si="20"/>
        <v>134.44216834275295</v>
      </c>
      <c r="G130" s="8">
        <f t="shared" si="21"/>
        <v>447.65521171728165</v>
      </c>
      <c r="I130" s="34">
        <f t="shared" si="22"/>
        <v>18.407831657247044</v>
      </c>
      <c r="J130" s="8">
        <f t="shared" si="23"/>
        <v>46.154788282718357</v>
      </c>
      <c r="O130" s="34">
        <v>-0.42381232957622217</v>
      </c>
      <c r="P130" s="4">
        <v>-2.199553424422561</v>
      </c>
      <c r="Q130" s="4">
        <f t="shared" si="24"/>
        <v>-3.8678116103065832E-2</v>
      </c>
      <c r="R130" s="4">
        <f t="shared" si="25"/>
        <v>-7.4015443405623882E-2</v>
      </c>
      <c r="S130" s="61">
        <v>128</v>
      </c>
      <c r="T130" s="24">
        <f t="shared" si="26"/>
        <v>0.50595238095238093</v>
      </c>
      <c r="U130" s="25">
        <f t="shared" si="27"/>
        <v>1.4920960032900372E-2</v>
      </c>
    </row>
    <row r="131" spans="1:21" x14ac:dyDescent="0.35">
      <c r="A131" s="7">
        <v>44019</v>
      </c>
      <c r="B131" s="3">
        <v>129</v>
      </c>
      <c r="C131" s="4">
        <v>150.01</v>
      </c>
      <c r="D131" s="8">
        <v>493.16</v>
      </c>
      <c r="E131" s="2"/>
      <c r="F131" s="34">
        <f t="shared" ref="F131:F194" si="28">$L$3*B131+$L$4</f>
        <v>134.784936655911</v>
      </c>
      <c r="G131" s="8">
        <f t="shared" ref="G131:G194" si="29">$M$3*B131+$M$4</f>
        <v>448.45561741240067</v>
      </c>
      <c r="I131" s="34">
        <f t="shared" si="22"/>
        <v>15.225063344088994</v>
      </c>
      <c r="J131" s="8">
        <f t="shared" si="23"/>
        <v>44.704382587599355</v>
      </c>
      <c r="O131" s="34">
        <v>-0.20821605853390679</v>
      </c>
      <c r="P131" s="4">
        <v>-1.9358807295442944</v>
      </c>
      <c r="Q131" s="4">
        <f t="shared" si="24"/>
        <v>-1.9002290222538437E-2</v>
      </c>
      <c r="R131" s="4">
        <f t="shared" si="25"/>
        <v>-6.514280080068531E-2</v>
      </c>
      <c r="S131" s="61">
        <v>129</v>
      </c>
      <c r="T131" s="24">
        <f t="shared" si="26"/>
        <v>0.50992063492063489</v>
      </c>
      <c r="U131" s="25">
        <f t="shared" si="27"/>
        <v>2.4869907480456525E-2</v>
      </c>
    </row>
    <row r="132" spans="1:21" x14ac:dyDescent="0.35">
      <c r="A132" s="7">
        <v>44020</v>
      </c>
      <c r="B132" s="3">
        <v>130</v>
      </c>
      <c r="C132" s="4">
        <v>154.06</v>
      </c>
      <c r="D132" s="8">
        <v>502.78</v>
      </c>
      <c r="E132" s="2"/>
      <c r="F132" s="34">
        <f t="shared" si="28"/>
        <v>135.12770496906904</v>
      </c>
      <c r="G132" s="8">
        <f t="shared" si="29"/>
        <v>449.2560231075197</v>
      </c>
      <c r="I132" s="34">
        <f t="shared" ref="I132:I195" si="30">C132-F132</f>
        <v>18.932295030930959</v>
      </c>
      <c r="J132" s="8">
        <f t="shared" ref="J132:J195" si="31">D132-G132</f>
        <v>53.523976892480277</v>
      </c>
      <c r="O132" s="34">
        <v>-0.18273907694398872</v>
      </c>
      <c r="P132" s="4">
        <v>-1.535759790376062</v>
      </c>
      <c r="Q132" s="4">
        <f t="shared" ref="Q132:Q195" si="32">STANDARDIZE(O132,AVERAGE($O$3:$O$254),_xlfn.STDEV.S($O$3:$O$254))</f>
        <v>-1.6677200594127178E-2</v>
      </c>
      <c r="R132" s="4">
        <f t="shared" ref="R132:R195" si="33">STANDARDIZE(P132,AVERAGE($P$3:$P$254),_xlfn.STDEV.S($P$3:$P$254))</f>
        <v>-5.167864557736522E-2</v>
      </c>
      <c r="S132" s="61">
        <v>130</v>
      </c>
      <c r="T132" s="24">
        <f t="shared" ref="T132:T195" si="34">(S132-0.5)/252</f>
        <v>0.51388888888888884</v>
      </c>
      <c r="U132" s="25">
        <f t="shared" ref="U132:U195" si="35">_xlfn.NORM.S.INV(T132)</f>
        <v>3.482131726034756E-2</v>
      </c>
    </row>
    <row r="133" spans="1:21" x14ac:dyDescent="0.35">
      <c r="A133" s="7">
        <v>44021</v>
      </c>
      <c r="B133" s="3">
        <v>131</v>
      </c>
      <c r="C133" s="4">
        <v>159.13</v>
      </c>
      <c r="D133" s="8">
        <v>507.76</v>
      </c>
      <c r="E133" s="2"/>
      <c r="F133" s="34">
        <f t="shared" si="28"/>
        <v>135.47047328222712</v>
      </c>
      <c r="G133" s="8">
        <f t="shared" si="29"/>
        <v>450.05642880263866</v>
      </c>
      <c r="I133" s="34">
        <f t="shared" si="30"/>
        <v>23.659526717772877</v>
      </c>
      <c r="J133" s="8">
        <f t="shared" si="31"/>
        <v>57.703571197361327</v>
      </c>
      <c r="O133" s="34">
        <v>-3.4825937482253266E-2</v>
      </c>
      <c r="P133" s="4">
        <v>-1.1199376807344379</v>
      </c>
      <c r="Q133" s="4">
        <f t="shared" si="32"/>
        <v>-3.1782974664378277E-3</v>
      </c>
      <c r="R133" s="4">
        <f t="shared" si="33"/>
        <v>-3.7686142607783663E-2</v>
      </c>
      <c r="S133" s="61">
        <v>131</v>
      </c>
      <c r="T133" s="24">
        <f t="shared" si="34"/>
        <v>0.5178571428571429</v>
      </c>
      <c r="U133" s="25">
        <f t="shared" si="35"/>
        <v>4.4776176695516381E-2</v>
      </c>
    </row>
    <row r="134" spans="1:21" x14ac:dyDescent="0.35">
      <c r="A134" s="7">
        <v>44022</v>
      </c>
      <c r="B134" s="3">
        <v>132</v>
      </c>
      <c r="C134" s="4">
        <v>160</v>
      </c>
      <c r="D134" s="8">
        <v>548.73</v>
      </c>
      <c r="E134" s="2"/>
      <c r="F134" s="34">
        <f t="shared" si="28"/>
        <v>135.81324159538519</v>
      </c>
      <c r="G134" s="8">
        <f t="shared" si="29"/>
        <v>450.85683449775769</v>
      </c>
      <c r="I134" s="34">
        <f t="shared" si="30"/>
        <v>24.186758404614807</v>
      </c>
      <c r="J134" s="8">
        <f t="shared" si="31"/>
        <v>97.87316550224233</v>
      </c>
      <c r="O134" s="34">
        <v>0.13285719409833519</v>
      </c>
      <c r="P134" s="4">
        <v>-0.50752494882749488</v>
      </c>
      <c r="Q134" s="4">
        <f t="shared" si="32"/>
        <v>1.2124861925561415E-2</v>
      </c>
      <c r="R134" s="4">
        <f t="shared" si="33"/>
        <v>-1.7078323131318605E-2</v>
      </c>
      <c r="S134" s="61">
        <v>132</v>
      </c>
      <c r="T134" s="24">
        <f t="shared" si="34"/>
        <v>0.52182539682539686</v>
      </c>
      <c r="U134" s="25">
        <f t="shared" si="35"/>
        <v>5.4735475504070437E-2</v>
      </c>
    </row>
    <row r="135" spans="1:21" x14ac:dyDescent="0.35">
      <c r="A135" s="7">
        <v>44025</v>
      </c>
      <c r="B135" s="3">
        <v>133</v>
      </c>
      <c r="C135" s="4">
        <v>155.19999999999999</v>
      </c>
      <c r="D135" s="8">
        <v>525.5</v>
      </c>
      <c r="E135" s="2"/>
      <c r="F135" s="34">
        <f t="shared" si="28"/>
        <v>136.15600990854324</v>
      </c>
      <c r="G135" s="8">
        <f t="shared" si="29"/>
        <v>451.65724019287671</v>
      </c>
      <c r="I135" s="34">
        <f t="shared" si="30"/>
        <v>19.043990091456749</v>
      </c>
      <c r="J135" s="8">
        <f t="shared" si="31"/>
        <v>73.842759807123286</v>
      </c>
      <c r="O135" s="34">
        <v>0.21342792828937718</v>
      </c>
      <c r="P135" s="4">
        <v>-0.25318324168654271</v>
      </c>
      <c r="Q135" s="4">
        <f t="shared" si="32"/>
        <v>1.9477937789744843E-2</v>
      </c>
      <c r="R135" s="4">
        <f t="shared" si="33"/>
        <v>-8.5196702604420898E-3</v>
      </c>
      <c r="S135" s="61">
        <v>133</v>
      </c>
      <c r="T135" s="24">
        <f t="shared" si="34"/>
        <v>0.52579365079365081</v>
      </c>
      <c r="U135" s="25">
        <f t="shared" si="35"/>
        <v>6.4700206491002693E-2</v>
      </c>
    </row>
    <row r="136" spans="1:21" x14ac:dyDescent="0.35">
      <c r="A136" s="7">
        <v>44026</v>
      </c>
      <c r="B136" s="3">
        <v>134</v>
      </c>
      <c r="C136" s="4">
        <v>154.19999999999999</v>
      </c>
      <c r="D136" s="8">
        <v>524.88</v>
      </c>
      <c r="E136" s="2"/>
      <c r="F136" s="34">
        <f t="shared" si="28"/>
        <v>136.49877822170129</v>
      </c>
      <c r="G136" s="8">
        <f t="shared" si="29"/>
        <v>452.45764588799574</v>
      </c>
      <c r="I136" s="34">
        <f t="shared" si="30"/>
        <v>17.701221778298702</v>
      </c>
      <c r="J136" s="8">
        <f t="shared" si="31"/>
        <v>72.422354112004257</v>
      </c>
      <c r="O136" s="34">
        <v>0.43726949407965776</v>
      </c>
      <c r="P136" s="4">
        <v>0.43168509974168501</v>
      </c>
      <c r="Q136" s="4">
        <f t="shared" si="32"/>
        <v>3.9906248780567803E-2</v>
      </c>
      <c r="R136" s="4">
        <f t="shared" si="33"/>
        <v>1.4526295980905655E-2</v>
      </c>
      <c r="S136" s="61">
        <v>134</v>
      </c>
      <c r="T136" s="24">
        <f t="shared" si="34"/>
        <v>0.52976190476190477</v>
      </c>
      <c r="U136" s="25">
        <f t="shared" si="35"/>
        <v>7.4671366245484247E-2</v>
      </c>
    </row>
    <row r="137" spans="1:21" x14ac:dyDescent="0.35">
      <c r="A137" s="7">
        <v>44027</v>
      </c>
      <c r="B137" s="3">
        <v>135</v>
      </c>
      <c r="C137" s="4">
        <v>150.44</v>
      </c>
      <c r="D137" s="8">
        <v>523.26</v>
      </c>
      <c r="E137" s="2"/>
      <c r="F137" s="34">
        <f t="shared" si="28"/>
        <v>136.84154653485936</v>
      </c>
      <c r="G137" s="8">
        <f t="shared" si="29"/>
        <v>453.25805158311476</v>
      </c>
      <c r="I137" s="34">
        <f t="shared" si="30"/>
        <v>13.598453465140636</v>
      </c>
      <c r="J137" s="8">
        <f t="shared" si="31"/>
        <v>70.001948416885227</v>
      </c>
      <c r="O137" s="34">
        <v>0.55297648355073648</v>
      </c>
      <c r="P137" s="4">
        <v>0.75616918485798124</v>
      </c>
      <c r="Q137" s="4">
        <f t="shared" si="32"/>
        <v>5.0465942447746881E-2</v>
      </c>
      <c r="R137" s="4">
        <f t="shared" si="33"/>
        <v>2.544525488014461E-2</v>
      </c>
      <c r="S137" s="61">
        <v>135</v>
      </c>
      <c r="T137" s="24">
        <f t="shared" si="34"/>
        <v>0.53373015873015872</v>
      </c>
      <c r="U137" s="25">
        <f t="shared" si="35"/>
        <v>8.4649955845010449E-2</v>
      </c>
    </row>
    <row r="138" spans="1:21" x14ac:dyDescent="0.35">
      <c r="A138" s="7">
        <v>44028</v>
      </c>
      <c r="B138" s="3">
        <v>136</v>
      </c>
      <c r="C138" s="4">
        <v>149.99</v>
      </c>
      <c r="D138" s="8">
        <v>527.39</v>
      </c>
      <c r="E138" s="2"/>
      <c r="F138" s="34">
        <f t="shared" si="28"/>
        <v>137.18431484801741</v>
      </c>
      <c r="G138" s="8">
        <f t="shared" si="29"/>
        <v>454.05845727823373</v>
      </c>
      <c r="I138" s="34">
        <f t="shared" si="30"/>
        <v>12.805685151982601</v>
      </c>
      <c r="J138" s="8">
        <f t="shared" si="31"/>
        <v>73.331542721766255</v>
      </c>
      <c r="O138" s="34">
        <v>0.70020817039267058</v>
      </c>
      <c r="P138" s="4">
        <v>0.80209079486070323</v>
      </c>
      <c r="Q138" s="4">
        <f t="shared" si="32"/>
        <v>6.3902654596769401E-2</v>
      </c>
      <c r="R138" s="4">
        <f t="shared" si="33"/>
        <v>2.6990526883321261E-2</v>
      </c>
      <c r="S138" s="61">
        <v>136</v>
      </c>
      <c r="T138" s="24">
        <f t="shared" si="34"/>
        <v>0.53769841269841268</v>
      </c>
      <c r="U138" s="25">
        <f t="shared" si="35"/>
        <v>9.4636981567699813E-2</v>
      </c>
    </row>
    <row r="139" spans="1:21" x14ac:dyDescent="0.35">
      <c r="A139" s="7">
        <v>44029</v>
      </c>
      <c r="B139" s="3">
        <v>137</v>
      </c>
      <c r="C139" s="4">
        <v>148.1</v>
      </c>
      <c r="D139" s="8">
        <v>492.99</v>
      </c>
      <c r="E139" s="2"/>
      <c r="F139" s="34">
        <f t="shared" si="28"/>
        <v>137.52708316117548</v>
      </c>
      <c r="G139" s="8">
        <f t="shared" si="29"/>
        <v>454.85886297335276</v>
      </c>
      <c r="I139" s="34">
        <f t="shared" si="30"/>
        <v>10.572916838824511</v>
      </c>
      <c r="J139" s="8">
        <f t="shared" si="31"/>
        <v>38.131137026647252</v>
      </c>
      <c r="O139" s="34">
        <v>0.77381972830181667</v>
      </c>
      <c r="P139" s="4">
        <v>1.0534502581930951</v>
      </c>
      <c r="Q139" s="4">
        <f t="shared" si="32"/>
        <v>7.0620619565330681E-2</v>
      </c>
      <c r="R139" s="4">
        <f t="shared" si="33"/>
        <v>3.5448826611881076E-2</v>
      </c>
      <c r="S139" s="61">
        <v>137</v>
      </c>
      <c r="T139" s="24">
        <f t="shared" si="34"/>
        <v>0.54166666666666663</v>
      </c>
      <c r="U139" s="25">
        <f t="shared" si="35"/>
        <v>0.10463345561407525</v>
      </c>
    </row>
    <row r="140" spans="1:21" x14ac:dyDescent="0.35">
      <c r="A140" s="7">
        <v>44032</v>
      </c>
      <c r="B140" s="3">
        <v>138</v>
      </c>
      <c r="C140" s="4">
        <v>159.84</v>
      </c>
      <c r="D140" s="8">
        <v>502.41</v>
      </c>
      <c r="E140" s="2"/>
      <c r="F140" s="34">
        <f t="shared" si="28"/>
        <v>137.86985147433353</v>
      </c>
      <c r="G140" s="8">
        <f t="shared" si="29"/>
        <v>455.65926866847178</v>
      </c>
      <c r="I140" s="34">
        <f t="shared" si="30"/>
        <v>21.970148525666474</v>
      </c>
      <c r="J140" s="8">
        <f t="shared" si="31"/>
        <v>46.750731331528243</v>
      </c>
      <c r="O140" s="34">
        <v>0.81071068883386488</v>
      </c>
      <c r="P140" s="4">
        <v>1.7365748799770131</v>
      </c>
      <c r="Q140" s="4">
        <f t="shared" si="32"/>
        <v>7.3987375921944681E-2</v>
      </c>
      <c r="R140" s="4">
        <f t="shared" si="33"/>
        <v>5.8436116314066075E-2</v>
      </c>
      <c r="S140" s="61">
        <v>138</v>
      </c>
      <c r="T140" s="24">
        <f t="shared" si="34"/>
        <v>0.54563492063492058</v>
      </c>
      <c r="U140" s="25">
        <f t="shared" si="35"/>
        <v>0.1146403968396903</v>
      </c>
    </row>
    <row r="141" spans="1:21" x14ac:dyDescent="0.35">
      <c r="A141" s="7">
        <v>44033</v>
      </c>
      <c r="B141" s="3">
        <v>139</v>
      </c>
      <c r="C141" s="4">
        <v>156.91</v>
      </c>
      <c r="D141" s="8">
        <v>490.1</v>
      </c>
      <c r="E141" s="2"/>
      <c r="F141" s="34">
        <f t="shared" si="28"/>
        <v>138.21261978749158</v>
      </c>
      <c r="G141" s="8">
        <f t="shared" si="29"/>
        <v>456.45967436359081</v>
      </c>
      <c r="I141" s="34">
        <f t="shared" si="30"/>
        <v>18.697380212508421</v>
      </c>
      <c r="J141" s="8">
        <f t="shared" si="31"/>
        <v>33.640325636409216</v>
      </c>
      <c r="O141" s="34">
        <v>0.9489049098793032</v>
      </c>
      <c r="P141" s="4">
        <v>2.7864110631944641</v>
      </c>
      <c r="Q141" s="4">
        <f t="shared" si="32"/>
        <v>8.6599307556195812E-2</v>
      </c>
      <c r="R141" s="4">
        <f t="shared" si="33"/>
        <v>9.3763328529656936E-2</v>
      </c>
      <c r="S141" s="61">
        <v>139</v>
      </c>
      <c r="T141" s="24">
        <f t="shared" si="34"/>
        <v>0.54960317460317465</v>
      </c>
      <c r="U141" s="25">
        <f t="shared" si="35"/>
        <v>0.12465883150000014</v>
      </c>
    </row>
    <row r="142" spans="1:21" x14ac:dyDescent="0.35">
      <c r="A142" s="7">
        <v>44034</v>
      </c>
      <c r="B142" s="3">
        <v>140</v>
      </c>
      <c r="C142" s="4">
        <v>155</v>
      </c>
      <c r="D142" s="8">
        <v>489.82</v>
      </c>
      <c r="E142" s="2"/>
      <c r="F142" s="34">
        <f t="shared" si="28"/>
        <v>138.55538810064965</v>
      </c>
      <c r="G142" s="8">
        <f t="shared" si="29"/>
        <v>457.26008005870983</v>
      </c>
      <c r="I142" s="34">
        <f t="shared" si="30"/>
        <v>16.444611899350349</v>
      </c>
      <c r="J142" s="8">
        <f t="shared" si="31"/>
        <v>32.559919941290161</v>
      </c>
      <c r="O142" s="34">
        <v>0.96422009933792197</v>
      </c>
      <c r="P142" s="4">
        <v>2.8326388679550405</v>
      </c>
      <c r="Q142" s="4">
        <f t="shared" si="32"/>
        <v>8.7997007987925119E-2</v>
      </c>
      <c r="R142" s="4">
        <f t="shared" si="33"/>
        <v>9.531890405195681E-2</v>
      </c>
      <c r="S142" s="61">
        <v>140</v>
      </c>
      <c r="T142" s="24">
        <f t="shared" si="34"/>
        <v>0.5535714285714286</v>
      </c>
      <c r="U142" s="25">
        <f t="shared" si="35"/>
        <v>0.13468979400891973</v>
      </c>
    </row>
    <row r="143" spans="1:21" x14ac:dyDescent="0.35">
      <c r="A143" s="7">
        <v>44035</v>
      </c>
      <c r="B143" s="3">
        <v>141</v>
      </c>
      <c r="C143" s="4">
        <v>149.33000000000001</v>
      </c>
      <c r="D143" s="8">
        <v>477.58</v>
      </c>
      <c r="E143" s="2"/>
      <c r="F143" s="34">
        <f t="shared" si="28"/>
        <v>138.8981564138077</v>
      </c>
      <c r="G143" s="8">
        <f t="shared" si="29"/>
        <v>458.06048575382886</v>
      </c>
      <c r="I143" s="34">
        <f t="shared" si="30"/>
        <v>10.431843586192315</v>
      </c>
      <c r="J143" s="8">
        <f t="shared" si="31"/>
        <v>19.519514246171127</v>
      </c>
      <c r="O143" s="34">
        <v>1.0836493651468686</v>
      </c>
      <c r="P143" s="4">
        <v>3.0300837580727489</v>
      </c>
      <c r="Q143" s="4">
        <f t="shared" si="32"/>
        <v>9.8896405402061474E-2</v>
      </c>
      <c r="R143" s="4">
        <f t="shared" si="33"/>
        <v>0.10196296685487465</v>
      </c>
      <c r="S143" s="61">
        <v>141</v>
      </c>
      <c r="T143" s="24">
        <f t="shared" si="34"/>
        <v>0.55753968253968256</v>
      </c>
      <c r="U143" s="25">
        <f t="shared" si="35"/>
        <v>0.14473432771256409</v>
      </c>
    </row>
    <row r="144" spans="1:21" x14ac:dyDescent="0.35">
      <c r="A144" s="7">
        <v>44036</v>
      </c>
      <c r="B144" s="3">
        <v>142</v>
      </c>
      <c r="C144" s="4">
        <v>150.44999999999999</v>
      </c>
      <c r="D144" s="8">
        <v>480.45</v>
      </c>
      <c r="E144" s="2"/>
      <c r="F144" s="34">
        <f t="shared" si="28"/>
        <v>139.24092472696577</v>
      </c>
      <c r="G144" s="8">
        <f t="shared" si="29"/>
        <v>458.86089144894788</v>
      </c>
      <c r="I144" s="34">
        <f t="shared" si="30"/>
        <v>11.209075273034216</v>
      </c>
      <c r="J144" s="8">
        <f t="shared" si="31"/>
        <v>21.589108551052107</v>
      </c>
      <c r="O144" s="34">
        <v>1.1927975493721306</v>
      </c>
      <c r="P144" s="4">
        <v>3.5500408804583685</v>
      </c>
      <c r="Q144" s="4">
        <f t="shared" si="32"/>
        <v>0.10885752698180565</v>
      </c>
      <c r="R144" s="4">
        <f t="shared" si="33"/>
        <v>0.11945963528673424</v>
      </c>
      <c r="S144" s="61">
        <v>142</v>
      </c>
      <c r="T144" s="24">
        <f t="shared" si="34"/>
        <v>0.56150793650793651</v>
      </c>
      <c r="U144" s="25">
        <f t="shared" si="35"/>
        <v>0.15479348567971193</v>
      </c>
    </row>
    <row r="145" spans="1:21" x14ac:dyDescent="0.35">
      <c r="A145" s="7">
        <v>44039</v>
      </c>
      <c r="B145" s="3">
        <v>143</v>
      </c>
      <c r="C145" s="4">
        <v>152.76</v>
      </c>
      <c r="D145" s="8">
        <v>495.65</v>
      </c>
      <c r="E145" s="2"/>
      <c r="F145" s="34">
        <f t="shared" si="28"/>
        <v>139.58369304012382</v>
      </c>
      <c r="G145" s="8">
        <f t="shared" si="29"/>
        <v>459.66129714406691</v>
      </c>
      <c r="I145" s="34">
        <f t="shared" si="30"/>
        <v>13.176306959876172</v>
      </c>
      <c r="J145" s="8">
        <f t="shared" si="31"/>
        <v>35.98870285593307</v>
      </c>
      <c r="O145" s="34">
        <v>1.2090156283080375</v>
      </c>
      <c r="P145" s="4">
        <v>3.6213008434298217</v>
      </c>
      <c r="Q145" s="4">
        <f t="shared" si="32"/>
        <v>0.11033762724382236</v>
      </c>
      <c r="R145" s="4">
        <f t="shared" si="33"/>
        <v>0.12185754828936338</v>
      </c>
      <c r="S145" s="61">
        <v>143</v>
      </c>
      <c r="T145" s="24">
        <f t="shared" si="34"/>
        <v>0.56547619047619047</v>
      </c>
      <c r="U145" s="25">
        <f t="shared" si="35"/>
        <v>0.16486833151060187</v>
      </c>
    </row>
    <row r="146" spans="1:21" x14ac:dyDescent="0.35">
      <c r="A146" s="7">
        <v>44040</v>
      </c>
      <c r="B146" s="3">
        <v>144</v>
      </c>
      <c r="C146" s="4">
        <v>150.02000000000001</v>
      </c>
      <c r="D146" s="8">
        <v>488.51</v>
      </c>
      <c r="E146" s="2"/>
      <c r="F146" s="34">
        <f t="shared" si="28"/>
        <v>139.92646135328187</v>
      </c>
      <c r="G146" s="8">
        <f t="shared" si="29"/>
        <v>460.46170283918588</v>
      </c>
      <c r="I146" s="34">
        <f t="shared" si="30"/>
        <v>10.093538646718144</v>
      </c>
      <c r="J146" s="8">
        <f t="shared" si="31"/>
        <v>28.048297160814116</v>
      </c>
      <c r="O146" s="34">
        <v>1.2600292362140664</v>
      </c>
      <c r="P146" s="4">
        <v>4.1692723678347647</v>
      </c>
      <c r="Q146" s="4">
        <f t="shared" si="32"/>
        <v>0.11499324981949999</v>
      </c>
      <c r="R146" s="4">
        <f t="shared" si="33"/>
        <v>0.1402969073438651</v>
      </c>
      <c r="S146" s="61">
        <v>144</v>
      </c>
      <c r="T146" s="24">
        <f t="shared" si="34"/>
        <v>0.56944444444444442</v>
      </c>
      <c r="U146" s="25">
        <f t="shared" si="35"/>
        <v>0.17495994016573252</v>
      </c>
    </row>
    <row r="147" spans="1:21" x14ac:dyDescent="0.35">
      <c r="A147" s="7">
        <v>44041</v>
      </c>
      <c r="B147" s="3">
        <v>145</v>
      </c>
      <c r="C147" s="4">
        <v>151.68</v>
      </c>
      <c r="D147" s="8">
        <v>484.48</v>
      </c>
      <c r="E147" s="2"/>
      <c r="F147" s="34">
        <f t="shared" si="28"/>
        <v>140.26922966643994</v>
      </c>
      <c r="G147" s="8">
        <f t="shared" si="29"/>
        <v>461.2621085343049</v>
      </c>
      <c r="I147" s="34">
        <f t="shared" si="30"/>
        <v>11.410770333560066</v>
      </c>
      <c r="J147" s="8">
        <f t="shared" si="31"/>
        <v>23.217891465695118</v>
      </c>
      <c r="O147" s="34">
        <v>1.7210514151437621</v>
      </c>
      <c r="P147" s="4">
        <v>4.2557634897389676</v>
      </c>
      <c r="Q147" s="4">
        <f t="shared" si="32"/>
        <v>0.1570672248276376</v>
      </c>
      <c r="R147" s="4">
        <f t="shared" si="33"/>
        <v>0.14320735210383717</v>
      </c>
      <c r="S147" s="61">
        <v>145</v>
      </c>
      <c r="T147" s="24">
        <f t="shared" si="34"/>
        <v>0.57341269841269837</v>
      </c>
      <c r="U147" s="25">
        <f t="shared" si="35"/>
        <v>0.18506939881641285</v>
      </c>
    </row>
    <row r="148" spans="1:21" x14ac:dyDescent="0.35">
      <c r="A148" s="7">
        <v>44042</v>
      </c>
      <c r="B148" s="3">
        <v>146</v>
      </c>
      <c r="C148" s="4">
        <v>152.59</v>
      </c>
      <c r="D148" s="8">
        <v>485.8</v>
      </c>
      <c r="E148" s="2"/>
      <c r="F148" s="34">
        <f t="shared" si="28"/>
        <v>140.61199797959799</v>
      </c>
      <c r="G148" s="8">
        <f t="shared" si="29"/>
        <v>462.06251422942393</v>
      </c>
      <c r="I148" s="34">
        <f t="shared" si="30"/>
        <v>11.978002020402016</v>
      </c>
      <c r="J148" s="8">
        <f t="shared" si="31"/>
        <v>23.737485770576086</v>
      </c>
      <c r="O148" s="34">
        <v>1.7676612940921075</v>
      </c>
      <c r="P148" s="4">
        <v>4.8765534411698468</v>
      </c>
      <c r="Q148" s="4">
        <f t="shared" si="32"/>
        <v>0.16132095267768981</v>
      </c>
      <c r="R148" s="4">
        <f t="shared" si="33"/>
        <v>0.164097066809891</v>
      </c>
      <c r="S148" s="61">
        <v>146</v>
      </c>
      <c r="T148" s="24">
        <f t="shared" si="34"/>
        <v>0.57738095238095233</v>
      </c>
      <c r="U148" s="25">
        <f t="shared" si="35"/>
        <v>0.19519780771888809</v>
      </c>
    </row>
    <row r="149" spans="1:21" x14ac:dyDescent="0.35">
      <c r="A149" s="7">
        <v>44043</v>
      </c>
      <c r="B149" s="3">
        <v>147</v>
      </c>
      <c r="C149" s="4">
        <v>158.22999999999999</v>
      </c>
      <c r="D149" s="8">
        <v>488.88</v>
      </c>
      <c r="E149" s="2"/>
      <c r="F149" s="34">
        <f t="shared" si="28"/>
        <v>140.95476629275606</v>
      </c>
      <c r="G149" s="8">
        <f t="shared" si="29"/>
        <v>462.86291992454295</v>
      </c>
      <c r="I149" s="34">
        <f t="shared" si="30"/>
        <v>17.275233707243927</v>
      </c>
      <c r="J149" s="8">
        <f t="shared" si="31"/>
        <v>26.017080075457045</v>
      </c>
      <c r="O149" s="34">
        <v>1.8369884124959697</v>
      </c>
      <c r="P149" s="4">
        <v>4.979229490220348</v>
      </c>
      <c r="Q149" s="4">
        <f t="shared" si="32"/>
        <v>0.16764790955833722</v>
      </c>
      <c r="R149" s="4">
        <f t="shared" si="33"/>
        <v>0.16755213783168504</v>
      </c>
      <c r="S149" s="61">
        <v>147</v>
      </c>
      <c r="T149" s="24">
        <f t="shared" si="34"/>
        <v>0.58134920634920639</v>
      </c>
      <c r="U149" s="25">
        <f t="shared" si="35"/>
        <v>0.20534628111395706</v>
      </c>
    </row>
    <row r="150" spans="1:21" x14ac:dyDescent="0.35">
      <c r="A150" s="7">
        <v>44046</v>
      </c>
      <c r="B150" s="3">
        <v>148</v>
      </c>
      <c r="C150" s="4">
        <v>155.59</v>
      </c>
      <c r="D150" s="8">
        <v>498.62</v>
      </c>
      <c r="E150" s="2"/>
      <c r="F150" s="34">
        <f t="shared" si="28"/>
        <v>141.29753460591411</v>
      </c>
      <c r="G150" s="8">
        <f t="shared" si="29"/>
        <v>463.66332561966192</v>
      </c>
      <c r="I150" s="34">
        <f t="shared" si="30"/>
        <v>14.292465394085895</v>
      </c>
      <c r="J150" s="8">
        <f t="shared" si="31"/>
        <v>34.956674380338086</v>
      </c>
      <c r="O150" s="34">
        <v>1.9116732230373259</v>
      </c>
      <c r="P150" s="4">
        <v>5.2569805750960654</v>
      </c>
      <c r="Q150" s="4">
        <f t="shared" si="32"/>
        <v>0.17446382210185002</v>
      </c>
      <c r="R150" s="4">
        <f t="shared" si="33"/>
        <v>0.17689852127261727</v>
      </c>
      <c r="S150" s="61">
        <v>148</v>
      </c>
      <c r="T150" s="24">
        <f t="shared" si="34"/>
        <v>0.58531746031746035</v>
      </c>
      <c r="U150" s="25">
        <f t="shared" si="35"/>
        <v>0.21551594815408867</v>
      </c>
    </row>
    <row r="151" spans="1:21" x14ac:dyDescent="0.35">
      <c r="A151" s="7">
        <v>44047</v>
      </c>
      <c r="B151" s="3">
        <v>149</v>
      </c>
      <c r="C151" s="4">
        <v>156.94</v>
      </c>
      <c r="D151" s="8">
        <v>509.64</v>
      </c>
      <c r="E151" s="2"/>
      <c r="F151" s="34">
        <f t="shared" si="28"/>
        <v>141.64030291907216</v>
      </c>
      <c r="G151" s="8">
        <f t="shared" si="29"/>
        <v>464.46373131478094</v>
      </c>
      <c r="I151" s="34">
        <f t="shared" si="30"/>
        <v>15.299697080927842</v>
      </c>
      <c r="J151" s="8">
        <f t="shared" si="31"/>
        <v>45.176268685219043</v>
      </c>
      <c r="O151" s="34">
        <v>1.9766476861860838</v>
      </c>
      <c r="P151" s="4">
        <v>5.3973862702150655</v>
      </c>
      <c r="Q151" s="4">
        <f t="shared" si="32"/>
        <v>0.18039354536382973</v>
      </c>
      <c r="R151" s="4">
        <f t="shared" si="33"/>
        <v>0.18162320295823514</v>
      </c>
      <c r="S151" s="61">
        <v>149</v>
      </c>
      <c r="T151" s="24">
        <f t="shared" si="34"/>
        <v>0.5892857142857143</v>
      </c>
      <c r="U151" s="25">
        <f t="shared" si="35"/>
        <v>0.2257079538601594</v>
      </c>
    </row>
    <row r="152" spans="1:21" x14ac:dyDescent="0.35">
      <c r="A152" s="7">
        <v>44048</v>
      </c>
      <c r="B152" s="3">
        <v>150</v>
      </c>
      <c r="C152" s="4">
        <v>160.25</v>
      </c>
      <c r="D152" s="8">
        <v>502.11</v>
      </c>
      <c r="E152" s="2"/>
      <c r="F152" s="34">
        <f t="shared" si="28"/>
        <v>141.98307123223023</v>
      </c>
      <c r="G152" s="8">
        <f t="shared" si="29"/>
        <v>465.26413700989997</v>
      </c>
      <c r="I152" s="34">
        <f t="shared" si="30"/>
        <v>18.26692876776977</v>
      </c>
      <c r="J152" s="8">
        <f t="shared" si="31"/>
        <v>36.845862990100045</v>
      </c>
      <c r="O152" s="34">
        <v>2.0282831019856928</v>
      </c>
      <c r="P152" s="4">
        <v>6.0753577946199471</v>
      </c>
      <c r="Q152" s="4">
        <f t="shared" si="32"/>
        <v>0.1851059155993165</v>
      </c>
      <c r="R152" s="4">
        <f t="shared" si="33"/>
        <v>0.20443708983092448</v>
      </c>
      <c r="S152" s="61">
        <v>150</v>
      </c>
      <c r="T152" s="24">
        <f t="shared" si="34"/>
        <v>0.59325396825396826</v>
      </c>
      <c r="U152" s="25">
        <f t="shared" si="35"/>
        <v>0.23592346011003523</v>
      </c>
    </row>
    <row r="153" spans="1:21" x14ac:dyDescent="0.35">
      <c r="A153" s="7">
        <v>44049</v>
      </c>
      <c r="B153" s="3">
        <v>151</v>
      </c>
      <c r="C153" s="4">
        <v>161.25</v>
      </c>
      <c r="D153" s="8">
        <v>509.08</v>
      </c>
      <c r="E153" s="2"/>
      <c r="F153" s="34">
        <f t="shared" si="28"/>
        <v>142.32583954538831</v>
      </c>
      <c r="G153" s="8">
        <f t="shared" si="29"/>
        <v>466.06454270501899</v>
      </c>
      <c r="I153" s="34">
        <f t="shared" si="30"/>
        <v>18.924160454611695</v>
      </c>
      <c r="J153" s="8">
        <f t="shared" si="31"/>
        <v>43.01545729498099</v>
      </c>
      <c r="O153" s="34">
        <v>2.088964554605468</v>
      </c>
      <c r="P153" s="4">
        <v>6.1884180999823002</v>
      </c>
      <c r="Q153" s="4">
        <f t="shared" si="32"/>
        <v>0.19064384856147717</v>
      </c>
      <c r="R153" s="4">
        <f t="shared" si="33"/>
        <v>0.20824159329969857</v>
      </c>
      <c r="S153" s="61">
        <v>151</v>
      </c>
      <c r="T153" s="24">
        <f t="shared" si="34"/>
        <v>0.59722222222222221</v>
      </c>
      <c r="U153" s="25">
        <f t="shared" si="35"/>
        <v>0.24616364666135951</v>
      </c>
    </row>
    <row r="154" spans="1:21" x14ac:dyDescent="0.35">
      <c r="A154" s="7">
        <v>44050</v>
      </c>
      <c r="B154" s="3">
        <v>152</v>
      </c>
      <c r="C154" s="4">
        <v>158.37</v>
      </c>
      <c r="D154" s="8">
        <v>494.73</v>
      </c>
      <c r="E154" s="2"/>
      <c r="F154" s="34">
        <f t="shared" si="28"/>
        <v>142.66860785854635</v>
      </c>
      <c r="G154" s="8">
        <f t="shared" si="29"/>
        <v>466.86494840013802</v>
      </c>
      <c r="I154" s="34">
        <f t="shared" si="30"/>
        <v>15.701392141453653</v>
      </c>
      <c r="J154" s="8">
        <f t="shared" si="31"/>
        <v>27.865051599861999</v>
      </c>
      <c r="O154" s="34">
        <v>2.1012728520012587</v>
      </c>
      <c r="P154" s="4">
        <v>6.2038345145049334</v>
      </c>
      <c r="Q154" s="4">
        <f t="shared" si="32"/>
        <v>0.19176713290806865</v>
      </c>
      <c r="R154" s="4">
        <f t="shared" si="33"/>
        <v>0.20876035894728323</v>
      </c>
      <c r="S154" s="61">
        <v>152</v>
      </c>
      <c r="T154" s="24">
        <f t="shared" si="34"/>
        <v>0.60119047619047616</v>
      </c>
      <c r="U154" s="25">
        <f t="shared" si="35"/>
        <v>0.256429712211035</v>
      </c>
    </row>
    <row r="155" spans="1:21" x14ac:dyDescent="0.35">
      <c r="A155" s="7">
        <v>44053</v>
      </c>
      <c r="B155" s="3">
        <v>153</v>
      </c>
      <c r="C155" s="4">
        <v>157.41</v>
      </c>
      <c r="D155" s="8">
        <v>483.38</v>
      </c>
      <c r="E155" s="2"/>
      <c r="F155" s="34">
        <f t="shared" si="28"/>
        <v>143.0113761717044</v>
      </c>
      <c r="G155" s="8">
        <f t="shared" si="29"/>
        <v>467.66535409525704</v>
      </c>
      <c r="I155" s="34">
        <f t="shared" si="30"/>
        <v>14.398623828295598</v>
      </c>
      <c r="J155" s="8">
        <f t="shared" si="31"/>
        <v>15.714645904742952</v>
      </c>
      <c r="O155" s="34">
        <v>2.1223546756571352</v>
      </c>
      <c r="P155" s="4">
        <v>6.8525179287868809</v>
      </c>
      <c r="Q155" s="4">
        <f t="shared" si="32"/>
        <v>0.19369111002275444</v>
      </c>
      <c r="R155" s="4">
        <f t="shared" si="33"/>
        <v>0.23058869464708812</v>
      </c>
      <c r="S155" s="61">
        <v>153</v>
      </c>
      <c r="T155" s="24">
        <f t="shared" si="34"/>
        <v>0.60515873015873012</v>
      </c>
      <c r="U155" s="25">
        <f t="shared" si="35"/>
        <v>0.26672287549404317</v>
      </c>
    </row>
    <row r="156" spans="1:21" x14ac:dyDescent="0.35">
      <c r="A156" s="7">
        <v>44054</v>
      </c>
      <c r="B156" s="3">
        <v>154</v>
      </c>
      <c r="C156" s="4">
        <v>154.03</v>
      </c>
      <c r="D156" s="8">
        <v>466.93</v>
      </c>
      <c r="E156" s="2"/>
      <c r="F156" s="34">
        <f t="shared" si="28"/>
        <v>143.35414448486247</v>
      </c>
      <c r="G156" s="8">
        <f t="shared" si="29"/>
        <v>468.46575979037607</v>
      </c>
      <c r="I156" s="34">
        <f t="shared" si="30"/>
        <v>10.675855515137528</v>
      </c>
      <c r="J156" s="8">
        <f t="shared" si="31"/>
        <v>-1.535759790376062</v>
      </c>
      <c r="O156" s="34">
        <v>2.2317328677635544</v>
      </c>
      <c r="P156" s="4">
        <v>8.2130445630741065</v>
      </c>
      <c r="Q156" s="4">
        <f t="shared" si="32"/>
        <v>0.20367322266602175</v>
      </c>
      <c r="R156" s="4">
        <f t="shared" si="33"/>
        <v>0.27637070702460692</v>
      </c>
      <c r="S156" s="61">
        <v>154</v>
      </c>
      <c r="T156" s="24">
        <f t="shared" si="34"/>
        <v>0.60912698412698407</v>
      </c>
      <c r="U156" s="25">
        <f t="shared" si="35"/>
        <v>0.27704437642439733</v>
      </c>
    </row>
    <row r="157" spans="1:21" x14ac:dyDescent="0.35">
      <c r="A157" s="7">
        <v>44055</v>
      </c>
      <c r="B157" s="3">
        <v>155</v>
      </c>
      <c r="C157" s="4">
        <v>158.11000000000001</v>
      </c>
      <c r="D157" s="8">
        <v>475.47</v>
      </c>
      <c r="E157" s="2"/>
      <c r="F157" s="34">
        <f t="shared" si="28"/>
        <v>143.69691279802052</v>
      </c>
      <c r="G157" s="8">
        <f t="shared" si="29"/>
        <v>469.26616548549509</v>
      </c>
      <c r="I157" s="34">
        <f t="shared" si="30"/>
        <v>14.413087201979494</v>
      </c>
      <c r="J157" s="8">
        <f t="shared" si="31"/>
        <v>6.2038345145049334</v>
      </c>
      <c r="O157" s="34">
        <v>2.2352847809465004</v>
      </c>
      <c r="P157" s="4">
        <v>8.3145035267675667</v>
      </c>
      <c r="Q157" s="4">
        <f t="shared" si="32"/>
        <v>0.20399737866831494</v>
      </c>
      <c r="R157" s="4">
        <f t="shared" si="33"/>
        <v>0.27978482286369721</v>
      </c>
      <c r="S157" s="61">
        <v>155</v>
      </c>
      <c r="T157" s="24">
        <f t="shared" si="34"/>
        <v>0.61309523809523814</v>
      </c>
      <c r="U157" s="25">
        <f t="shared" si="35"/>
        <v>0.28739547728120984</v>
      </c>
    </row>
    <row r="158" spans="1:21" x14ac:dyDescent="0.35">
      <c r="A158" s="7">
        <v>44056</v>
      </c>
      <c r="B158" s="3">
        <v>156</v>
      </c>
      <c r="C158" s="4">
        <v>158.05000000000001</v>
      </c>
      <c r="D158" s="8">
        <v>481.33</v>
      </c>
      <c r="E158" s="2"/>
      <c r="F158" s="34">
        <f t="shared" si="28"/>
        <v>144.0396811111786</v>
      </c>
      <c r="G158" s="8">
        <f t="shared" si="29"/>
        <v>470.06657118061406</v>
      </c>
      <c r="I158" s="34">
        <f t="shared" si="30"/>
        <v>14.010318888821416</v>
      </c>
      <c r="J158" s="8">
        <f t="shared" si="31"/>
        <v>11.263428819385922</v>
      </c>
      <c r="O158" s="34">
        <v>2.3183341756882498</v>
      </c>
      <c r="P158" s="4">
        <v>9.7196566241465234</v>
      </c>
      <c r="Q158" s="4">
        <f t="shared" si="32"/>
        <v>0.21157666295983743</v>
      </c>
      <c r="R158" s="4">
        <f t="shared" si="33"/>
        <v>0.3270685252736944</v>
      </c>
      <c r="S158" s="61">
        <v>156</v>
      </c>
      <c r="T158" s="24">
        <f t="shared" si="34"/>
        <v>0.61706349206349209</v>
      </c>
      <c r="U158" s="25">
        <f t="shared" si="35"/>
        <v>0.29777746394303461</v>
      </c>
    </row>
    <row r="159" spans="1:21" x14ac:dyDescent="0.35">
      <c r="A159" s="7">
        <v>44057</v>
      </c>
      <c r="B159" s="3">
        <v>157</v>
      </c>
      <c r="C159" s="4">
        <v>157.4</v>
      </c>
      <c r="D159" s="8">
        <v>482.68</v>
      </c>
      <c r="E159" s="2"/>
      <c r="F159" s="34">
        <f t="shared" si="28"/>
        <v>144.38244942433664</v>
      </c>
      <c r="G159" s="8">
        <f t="shared" si="29"/>
        <v>470.86697687573309</v>
      </c>
      <c r="I159" s="34">
        <f t="shared" si="30"/>
        <v>13.017550575663364</v>
      </c>
      <c r="J159" s="8">
        <f t="shared" si="31"/>
        <v>11.81302312426692</v>
      </c>
      <c r="O159" s="34">
        <v>2.4255658625301919</v>
      </c>
      <c r="P159" s="4">
        <v>9.7860053680754504</v>
      </c>
      <c r="Q159" s="4">
        <f t="shared" si="32"/>
        <v>0.22136288045319652</v>
      </c>
      <c r="R159" s="4">
        <f t="shared" si="33"/>
        <v>0.32930117470461001</v>
      </c>
      <c r="S159" s="61">
        <v>157</v>
      </c>
      <c r="T159" s="24">
        <f t="shared" si="34"/>
        <v>0.62103174603174605</v>
      </c>
      <c r="U159" s="25">
        <f t="shared" si="35"/>
        <v>0.30819164717386466</v>
      </c>
    </row>
    <row r="160" spans="1:21" x14ac:dyDescent="0.35">
      <c r="A160" s="7">
        <v>44060</v>
      </c>
      <c r="B160" s="3">
        <v>158</v>
      </c>
      <c r="C160" s="4">
        <v>159.12</v>
      </c>
      <c r="D160" s="8">
        <v>482.35</v>
      </c>
      <c r="E160" s="2"/>
      <c r="F160" s="34">
        <f t="shared" si="28"/>
        <v>144.72521773749469</v>
      </c>
      <c r="G160" s="8">
        <f t="shared" si="29"/>
        <v>471.66738257085211</v>
      </c>
      <c r="I160" s="34">
        <f t="shared" si="30"/>
        <v>14.394782262505316</v>
      </c>
      <c r="J160" s="8">
        <f t="shared" si="31"/>
        <v>10.682617429147911</v>
      </c>
      <c r="O160" s="34">
        <v>2.4563666046023513</v>
      </c>
      <c r="P160" s="4">
        <v>10.384140709262908</v>
      </c>
      <c r="Q160" s="4">
        <f t="shared" si="32"/>
        <v>0.22417382906131925</v>
      </c>
      <c r="R160" s="4">
        <f t="shared" si="33"/>
        <v>0.34942855692820163</v>
      </c>
      <c r="S160" s="61">
        <v>158</v>
      </c>
      <c r="T160" s="24">
        <f t="shared" si="34"/>
        <v>0.625</v>
      </c>
      <c r="U160" s="25">
        <f t="shared" si="35"/>
        <v>0.3186393639643752</v>
      </c>
    </row>
    <row r="161" spans="1:21" x14ac:dyDescent="0.35">
      <c r="A161" s="7">
        <v>44061</v>
      </c>
      <c r="B161" s="3">
        <v>159</v>
      </c>
      <c r="C161" s="4">
        <v>165.62</v>
      </c>
      <c r="D161" s="8">
        <v>491.87</v>
      </c>
      <c r="E161" s="2"/>
      <c r="F161" s="34">
        <f t="shared" si="28"/>
        <v>145.06798605065276</v>
      </c>
      <c r="G161" s="8">
        <f t="shared" si="29"/>
        <v>472.46778826597114</v>
      </c>
      <c r="I161" s="34">
        <f t="shared" si="30"/>
        <v>20.552013949347241</v>
      </c>
      <c r="J161" s="8">
        <f t="shared" si="31"/>
        <v>19.402211734028867</v>
      </c>
      <c r="O161" s="34">
        <v>2.4966391151624236</v>
      </c>
      <c r="P161" s="4">
        <v>10.641827477717072</v>
      </c>
      <c r="Q161" s="4">
        <f t="shared" si="32"/>
        <v>0.22784919367556231</v>
      </c>
      <c r="R161" s="4">
        <f t="shared" si="33"/>
        <v>0.35809977182806424</v>
      </c>
      <c r="S161" s="61">
        <v>159</v>
      </c>
      <c r="T161" s="24">
        <f t="shared" si="34"/>
        <v>0.62896825396825395</v>
      </c>
      <c r="U161" s="25">
        <f t="shared" si="35"/>
        <v>0.32912197893226108</v>
      </c>
    </row>
    <row r="162" spans="1:21" x14ac:dyDescent="0.35">
      <c r="A162" s="7">
        <v>44062</v>
      </c>
      <c r="B162" s="3">
        <v>160</v>
      </c>
      <c r="C162" s="4">
        <v>163.02000000000001</v>
      </c>
      <c r="D162" s="8">
        <v>484.53</v>
      </c>
      <c r="E162" s="2"/>
      <c r="F162" s="34">
        <f t="shared" si="28"/>
        <v>145.41075436381081</v>
      </c>
      <c r="G162" s="8">
        <f t="shared" si="29"/>
        <v>473.26819396109011</v>
      </c>
      <c r="I162" s="34">
        <f t="shared" si="30"/>
        <v>17.6092456361892</v>
      </c>
      <c r="J162" s="8">
        <f t="shared" si="31"/>
        <v>11.261806038909867</v>
      </c>
      <c r="O162" s="34">
        <v>2.6662473151499739</v>
      </c>
      <c r="P162" s="4">
        <v>10.682617429147911</v>
      </c>
      <c r="Q162" s="4">
        <f t="shared" si="32"/>
        <v>0.2433280393658466</v>
      </c>
      <c r="R162" s="4">
        <f t="shared" si="33"/>
        <v>0.35947236242219355</v>
      </c>
      <c r="S162" s="61">
        <v>160</v>
      </c>
      <c r="T162" s="24">
        <f t="shared" si="34"/>
        <v>0.63293650793650791</v>
      </c>
      <c r="U162" s="25">
        <f t="shared" si="35"/>
        <v>0.3396408857857755</v>
      </c>
    </row>
    <row r="163" spans="1:21" x14ac:dyDescent="0.35">
      <c r="A163" s="7">
        <v>44063</v>
      </c>
      <c r="B163" s="3">
        <v>161</v>
      </c>
      <c r="C163" s="4">
        <v>164.87</v>
      </c>
      <c r="D163" s="8">
        <v>497.9</v>
      </c>
      <c r="E163" s="2"/>
      <c r="F163" s="34">
        <f t="shared" si="28"/>
        <v>145.75352267696888</v>
      </c>
      <c r="G163" s="8">
        <f t="shared" si="29"/>
        <v>474.06859965620913</v>
      </c>
      <c r="I163" s="34">
        <f t="shared" si="30"/>
        <v>19.11647732303112</v>
      </c>
      <c r="J163" s="8">
        <f t="shared" si="31"/>
        <v>23.831400343790847</v>
      </c>
      <c r="O163" s="34">
        <v>2.6740411651593092</v>
      </c>
      <c r="P163" s="4">
        <v>11.019250929027521</v>
      </c>
      <c r="Q163" s="4">
        <f t="shared" si="32"/>
        <v>0.24403932456099978</v>
      </c>
      <c r="R163" s="4">
        <f t="shared" si="33"/>
        <v>0.37080015172802361</v>
      </c>
      <c r="S163" s="61">
        <v>161</v>
      </c>
      <c r="T163" s="24">
        <f t="shared" si="34"/>
        <v>0.63690476190476186</v>
      </c>
      <c r="U163" s="25">
        <f t="shared" si="35"/>
        <v>0.35019750885487133</v>
      </c>
    </row>
    <row r="164" spans="1:21" x14ac:dyDescent="0.35">
      <c r="A164" s="7">
        <v>44064</v>
      </c>
      <c r="B164" s="3">
        <v>162</v>
      </c>
      <c r="C164" s="4">
        <v>164.24</v>
      </c>
      <c r="D164" s="8">
        <v>492.31</v>
      </c>
      <c r="E164" s="2"/>
      <c r="F164" s="34">
        <f t="shared" si="28"/>
        <v>146.09629099012693</v>
      </c>
      <c r="G164" s="8">
        <f t="shared" si="29"/>
        <v>474.86900535132816</v>
      </c>
      <c r="I164" s="34">
        <f t="shared" si="30"/>
        <v>18.143709009873078</v>
      </c>
      <c r="J164" s="8">
        <f t="shared" si="31"/>
        <v>17.440994648671847</v>
      </c>
      <c r="O164" s="34">
        <v>2.7151229888151818</v>
      </c>
      <c r="P164" s="4">
        <v>11.261806038909867</v>
      </c>
      <c r="Q164" s="4">
        <f t="shared" si="32"/>
        <v>0.24778854900351727</v>
      </c>
      <c r="R164" s="4">
        <f t="shared" si="33"/>
        <v>0.37896218307898033</v>
      </c>
      <c r="S164" s="61">
        <v>162</v>
      </c>
      <c r="T164" s="24">
        <f t="shared" si="34"/>
        <v>0.64087301587301593</v>
      </c>
      <c r="U164" s="25">
        <f t="shared" si="35"/>
        <v>0.3607933046946587</v>
      </c>
    </row>
    <row r="165" spans="1:21" x14ac:dyDescent="0.35">
      <c r="A165" s="7">
        <v>44067</v>
      </c>
      <c r="B165" s="3">
        <v>163</v>
      </c>
      <c r="C165" s="4">
        <v>165.37</v>
      </c>
      <c r="D165" s="8">
        <v>488.81</v>
      </c>
      <c r="E165" s="2"/>
      <c r="F165" s="34">
        <f t="shared" si="28"/>
        <v>146.43905930328498</v>
      </c>
      <c r="G165" s="8">
        <f t="shared" si="29"/>
        <v>475.66941104644718</v>
      </c>
      <c r="I165" s="34">
        <f t="shared" si="30"/>
        <v>18.930940696715027</v>
      </c>
      <c r="J165" s="8">
        <f t="shared" si="31"/>
        <v>13.140588953552822</v>
      </c>
      <c r="O165" s="34">
        <v>2.7355147888276292</v>
      </c>
      <c r="P165" s="4">
        <v>11.263428819385922</v>
      </c>
      <c r="Q165" s="4">
        <f t="shared" si="32"/>
        <v>0.24964955292763757</v>
      </c>
      <c r="R165" s="4">
        <f t="shared" si="33"/>
        <v>0.37901678998925203</v>
      </c>
      <c r="S165" s="61">
        <v>163</v>
      </c>
      <c r="T165" s="24">
        <f t="shared" si="34"/>
        <v>0.64484126984126988</v>
      </c>
      <c r="U165" s="25">
        <f t="shared" si="35"/>
        <v>0.37142976376624048</v>
      </c>
    </row>
    <row r="166" spans="1:21" x14ac:dyDescent="0.35">
      <c r="A166" s="7">
        <v>44068</v>
      </c>
      <c r="B166" s="3">
        <v>164</v>
      </c>
      <c r="C166" s="4">
        <v>167.32</v>
      </c>
      <c r="D166" s="8">
        <v>490.58</v>
      </c>
      <c r="E166" s="2"/>
      <c r="F166" s="34">
        <f t="shared" si="28"/>
        <v>146.78182761644305</v>
      </c>
      <c r="G166" s="8">
        <f t="shared" si="29"/>
        <v>476.46981674156621</v>
      </c>
      <c r="I166" s="34">
        <f t="shared" si="30"/>
        <v>20.53817238355694</v>
      </c>
      <c r="J166" s="8">
        <f t="shared" si="31"/>
        <v>14.110183258433779</v>
      </c>
      <c r="O166" s="34">
        <v>2.8173205677822182</v>
      </c>
      <c r="P166" s="4">
        <v>11.517912904502282</v>
      </c>
      <c r="Q166" s="4">
        <f t="shared" si="32"/>
        <v>0.25711534189954188</v>
      </c>
      <c r="R166" s="4">
        <f t="shared" si="33"/>
        <v>0.38758023390946789</v>
      </c>
      <c r="S166" s="61">
        <v>164</v>
      </c>
      <c r="T166" s="24">
        <f t="shared" si="34"/>
        <v>0.64880952380952384</v>
      </c>
      <c r="U166" s="25">
        <f t="shared" si="35"/>
        <v>0.3821084122003639</v>
      </c>
    </row>
    <row r="167" spans="1:21" x14ac:dyDescent="0.35">
      <c r="A167" s="7">
        <v>44069</v>
      </c>
      <c r="B167" s="3">
        <v>165</v>
      </c>
      <c r="C167" s="4">
        <v>172.09</v>
      </c>
      <c r="D167" s="8">
        <v>547.53</v>
      </c>
      <c r="E167" s="2"/>
      <c r="F167" s="34">
        <f t="shared" si="28"/>
        <v>147.1245959296011</v>
      </c>
      <c r="G167" s="8">
        <f t="shared" si="29"/>
        <v>477.27022243668523</v>
      </c>
      <c r="I167" s="34">
        <f t="shared" si="30"/>
        <v>24.965404070398904</v>
      </c>
      <c r="J167" s="8">
        <f t="shared" si="31"/>
        <v>70.259777563314742</v>
      </c>
      <c r="O167" s="34">
        <v>2.8634790019919336</v>
      </c>
      <c r="P167" s="4">
        <v>11.594952099500972</v>
      </c>
      <c r="Q167" s="4">
        <f t="shared" si="32"/>
        <v>0.26132786983445166</v>
      </c>
      <c r="R167" s="4">
        <f t="shared" si="33"/>
        <v>0.39017261930648872</v>
      </c>
      <c r="S167" s="61">
        <v>165</v>
      </c>
      <c r="T167" s="24">
        <f t="shared" si="34"/>
        <v>0.65277777777777779</v>
      </c>
      <c r="U167" s="25">
        <f t="shared" si="35"/>
        <v>0.39283081364972938</v>
      </c>
    </row>
    <row r="168" spans="1:21" x14ac:dyDescent="0.35">
      <c r="A168" s="7">
        <v>44070</v>
      </c>
      <c r="B168" s="3">
        <v>166</v>
      </c>
      <c r="C168" s="4">
        <v>170</v>
      </c>
      <c r="D168" s="8">
        <v>526.27</v>
      </c>
      <c r="E168" s="2"/>
      <c r="F168" s="34">
        <f t="shared" si="28"/>
        <v>147.46736424275917</v>
      </c>
      <c r="G168" s="8">
        <f t="shared" si="29"/>
        <v>478.07062813180426</v>
      </c>
      <c r="I168" s="34">
        <f t="shared" si="30"/>
        <v>22.532635757240826</v>
      </c>
      <c r="J168" s="8">
        <f t="shared" si="31"/>
        <v>48.199371868195726</v>
      </c>
      <c r="O168" s="34">
        <v>3.1555744335538236</v>
      </c>
      <c r="P168" s="4">
        <v>11.81302312426692</v>
      </c>
      <c r="Q168" s="4">
        <f t="shared" si="32"/>
        <v>0.28798519013096663</v>
      </c>
      <c r="R168" s="4">
        <f t="shared" si="33"/>
        <v>0.39751075595402541</v>
      </c>
      <c r="S168" s="61">
        <v>166</v>
      </c>
      <c r="T168" s="24">
        <f t="shared" si="34"/>
        <v>0.65674603174603174</v>
      </c>
      <c r="U168" s="25">
        <f t="shared" si="35"/>
        <v>0.40359857123625476</v>
      </c>
    </row>
    <row r="169" spans="1:21" x14ac:dyDescent="0.35">
      <c r="A169" s="7">
        <v>44071</v>
      </c>
      <c r="B169" s="3">
        <v>167</v>
      </c>
      <c r="C169" s="4">
        <v>170.09</v>
      </c>
      <c r="D169" s="8">
        <v>523.89</v>
      </c>
      <c r="E169" s="2"/>
      <c r="F169" s="34">
        <f t="shared" si="28"/>
        <v>147.81013255591722</v>
      </c>
      <c r="G169" s="8">
        <f t="shared" si="29"/>
        <v>478.87103382692328</v>
      </c>
      <c r="I169" s="34">
        <f t="shared" si="30"/>
        <v>22.279867444082782</v>
      </c>
      <c r="J169" s="8">
        <f t="shared" si="31"/>
        <v>45.018966173076706</v>
      </c>
      <c r="O169" s="34">
        <v>3.1957362256851383</v>
      </c>
      <c r="P169" s="4">
        <v>12.144261648431154</v>
      </c>
      <c r="Q169" s="4">
        <f t="shared" si="32"/>
        <v>0.29165045031939812</v>
      </c>
      <c r="R169" s="4">
        <f t="shared" si="33"/>
        <v>0.40865700317258341</v>
      </c>
      <c r="S169" s="61">
        <v>167</v>
      </c>
      <c r="T169" s="24">
        <f t="shared" si="34"/>
        <v>0.6607142857142857</v>
      </c>
      <c r="U169" s="25">
        <f t="shared" si="35"/>
        <v>0.41441332960007643</v>
      </c>
    </row>
    <row r="170" spans="1:21" x14ac:dyDescent="0.35">
      <c r="A170" s="7">
        <v>44074</v>
      </c>
      <c r="B170" s="3">
        <v>168</v>
      </c>
      <c r="C170" s="4">
        <v>172.55</v>
      </c>
      <c r="D170" s="8">
        <v>529.55999999999995</v>
      </c>
      <c r="E170" s="2"/>
      <c r="F170" s="34">
        <f t="shared" si="28"/>
        <v>148.15290086907527</v>
      </c>
      <c r="G170" s="8">
        <f t="shared" si="29"/>
        <v>479.67143952204231</v>
      </c>
      <c r="I170" s="34">
        <f t="shared" si="30"/>
        <v>24.397099130924744</v>
      </c>
      <c r="J170" s="8">
        <f t="shared" si="31"/>
        <v>49.88856047795764</v>
      </c>
      <c r="O170" s="34">
        <v>3.3729679125270877</v>
      </c>
      <c r="P170" s="4">
        <v>12.184546404381933</v>
      </c>
      <c r="Q170" s="4">
        <f t="shared" si="32"/>
        <v>0.30782503346017015</v>
      </c>
      <c r="R170" s="4">
        <f t="shared" si="33"/>
        <v>0.41001259383070388</v>
      </c>
      <c r="S170" s="61">
        <v>168</v>
      </c>
      <c r="T170" s="24">
        <f t="shared" si="34"/>
        <v>0.66468253968253965</v>
      </c>
      <c r="U170" s="25">
        <f t="shared" si="35"/>
        <v>0.42527677705760714</v>
      </c>
    </row>
    <row r="171" spans="1:21" x14ac:dyDescent="0.35">
      <c r="A171" s="7">
        <v>44075</v>
      </c>
      <c r="B171" s="3">
        <v>169</v>
      </c>
      <c r="C171" s="4">
        <v>174.96</v>
      </c>
      <c r="D171" s="8">
        <v>556.54999999999995</v>
      </c>
      <c r="E171" s="2"/>
      <c r="F171" s="34">
        <f t="shared" si="28"/>
        <v>148.49566918223334</v>
      </c>
      <c r="G171" s="8">
        <f t="shared" si="29"/>
        <v>480.47184521716133</v>
      </c>
      <c r="I171" s="34">
        <f t="shared" si="30"/>
        <v>26.464330817766665</v>
      </c>
      <c r="J171" s="8">
        <f t="shared" si="31"/>
        <v>76.078154782838624</v>
      </c>
      <c r="O171" s="34">
        <v>3.4011024888463197</v>
      </c>
      <c r="P171" s="4">
        <v>12.606959136288879</v>
      </c>
      <c r="Q171" s="4">
        <f t="shared" si="32"/>
        <v>0.31039266147248845</v>
      </c>
      <c r="R171" s="4">
        <f t="shared" si="33"/>
        <v>0.4242268726498149</v>
      </c>
      <c r="S171" s="61">
        <v>169</v>
      </c>
      <c r="T171" s="24">
        <f t="shared" si="34"/>
        <v>0.66865079365079361</v>
      </c>
      <c r="U171" s="25">
        <f t="shared" si="35"/>
        <v>0.43619064787655376</v>
      </c>
    </row>
    <row r="172" spans="1:21" x14ac:dyDescent="0.35">
      <c r="A172" s="7">
        <v>44076</v>
      </c>
      <c r="B172" s="3">
        <v>170</v>
      </c>
      <c r="C172" s="4">
        <v>176.57</v>
      </c>
      <c r="D172" s="8">
        <v>552.84</v>
      </c>
      <c r="E172" s="2"/>
      <c r="F172" s="34">
        <f t="shared" si="28"/>
        <v>148.83843749539142</v>
      </c>
      <c r="G172" s="8">
        <f t="shared" si="29"/>
        <v>481.2722509122803</v>
      </c>
      <c r="I172" s="34">
        <f t="shared" si="30"/>
        <v>27.731562504608576</v>
      </c>
      <c r="J172" s="8">
        <f t="shared" si="31"/>
        <v>71.567749087719733</v>
      </c>
      <c r="O172" s="34">
        <v>3.4045522546241642</v>
      </c>
      <c r="P172" s="4">
        <v>13.140588953552822</v>
      </c>
      <c r="Q172" s="4">
        <f t="shared" si="32"/>
        <v>0.31070749526087132</v>
      </c>
      <c r="R172" s="4">
        <f t="shared" si="33"/>
        <v>0.44218363019009638</v>
      </c>
      <c r="S172" s="61">
        <v>170</v>
      </c>
      <c r="T172" s="24">
        <f t="shared" si="34"/>
        <v>0.67261904761904767</v>
      </c>
      <c r="U172" s="25">
        <f t="shared" si="35"/>
        <v>0.44715672467644596</v>
      </c>
    </row>
    <row r="173" spans="1:21" x14ac:dyDescent="0.35">
      <c r="A173" s="7">
        <v>44077</v>
      </c>
      <c r="B173" s="3">
        <v>171</v>
      </c>
      <c r="C173" s="4">
        <v>168.4</v>
      </c>
      <c r="D173" s="8">
        <v>525.75</v>
      </c>
      <c r="E173" s="2"/>
      <c r="F173" s="34">
        <f t="shared" si="28"/>
        <v>149.18120580854946</v>
      </c>
      <c r="G173" s="8">
        <f t="shared" si="29"/>
        <v>482.07265660739932</v>
      </c>
      <c r="I173" s="34">
        <f t="shared" si="30"/>
        <v>19.218794191450542</v>
      </c>
      <c r="J173" s="8">
        <f t="shared" si="31"/>
        <v>43.677343392600676</v>
      </c>
      <c r="O173" s="34">
        <v>3.5438708020043634</v>
      </c>
      <c r="P173" s="4">
        <v>13.582923623905856</v>
      </c>
      <c r="Q173" s="4">
        <f t="shared" si="32"/>
        <v>0.32342203557702914</v>
      </c>
      <c r="R173" s="4">
        <f t="shared" si="33"/>
        <v>0.45706828650093567</v>
      </c>
      <c r="S173" s="61">
        <v>171</v>
      </c>
      <c r="T173" s="24">
        <f t="shared" si="34"/>
        <v>0.67658730158730163</v>
      </c>
      <c r="U173" s="25">
        <f t="shared" si="35"/>
        <v>0.45817684096392136</v>
      </c>
    </row>
    <row r="174" spans="1:21" x14ac:dyDescent="0.35">
      <c r="A174" s="7">
        <v>44078</v>
      </c>
      <c r="B174" s="3">
        <v>172</v>
      </c>
      <c r="C174" s="4">
        <v>164.73</v>
      </c>
      <c r="D174" s="8">
        <v>516.04999999999995</v>
      </c>
      <c r="E174" s="2"/>
      <c r="F174" s="34">
        <f t="shared" si="28"/>
        <v>149.52397412170751</v>
      </c>
      <c r="G174" s="8">
        <f t="shared" si="29"/>
        <v>482.87306230251835</v>
      </c>
      <c r="I174" s="34">
        <f t="shared" si="30"/>
        <v>15.206025878292479</v>
      </c>
      <c r="J174" s="8">
        <f t="shared" si="31"/>
        <v>33.176937697481605</v>
      </c>
      <c r="O174" s="34">
        <v>3.5806596151313386</v>
      </c>
      <c r="P174" s="4">
        <v>13.779799002121933</v>
      </c>
      <c r="Q174" s="4">
        <f t="shared" si="32"/>
        <v>0.32677946971973537</v>
      </c>
      <c r="R174" s="4">
        <f t="shared" si="33"/>
        <v>0.46369318510649599</v>
      </c>
      <c r="S174" s="61">
        <v>172</v>
      </c>
      <c r="T174" s="24">
        <f t="shared" si="34"/>
        <v>0.68055555555555558</v>
      </c>
      <c r="U174" s="25">
        <f t="shared" si="35"/>
        <v>0.46925288381280222</v>
      </c>
    </row>
    <row r="175" spans="1:21" x14ac:dyDescent="0.35">
      <c r="A175" s="7">
        <v>44082</v>
      </c>
      <c r="B175" s="3">
        <v>173</v>
      </c>
      <c r="C175" s="4">
        <v>157.49</v>
      </c>
      <c r="D175" s="8">
        <v>507.02</v>
      </c>
      <c r="E175" s="2"/>
      <c r="F175" s="34">
        <f t="shared" si="28"/>
        <v>149.86674243486559</v>
      </c>
      <c r="G175" s="8">
        <f t="shared" si="29"/>
        <v>483.67346799763732</v>
      </c>
      <c r="I175" s="34">
        <f t="shared" si="30"/>
        <v>7.6232575651344234</v>
      </c>
      <c r="J175" s="8">
        <f t="shared" si="31"/>
        <v>23.346532002362665</v>
      </c>
      <c r="O175" s="34">
        <v>3.7548929809340734</v>
      </c>
      <c r="P175" s="4">
        <v>14.068845233908576</v>
      </c>
      <c r="Q175" s="4">
        <f t="shared" si="32"/>
        <v>0.34268041898726698</v>
      </c>
      <c r="R175" s="4">
        <f t="shared" si="33"/>
        <v>0.47341965265798497</v>
      </c>
      <c r="S175" s="61">
        <v>173</v>
      </c>
      <c r="T175" s="24">
        <f t="shared" si="34"/>
        <v>0.68452380952380953</v>
      </c>
      <c r="U175" s="25">
        <f t="shared" si="35"/>
        <v>0.48038679669982853</v>
      </c>
    </row>
    <row r="176" spans="1:21" x14ac:dyDescent="0.35">
      <c r="A176" s="7">
        <v>44083</v>
      </c>
      <c r="B176" s="3">
        <v>174</v>
      </c>
      <c r="C176" s="4">
        <v>163.43</v>
      </c>
      <c r="D176" s="8">
        <v>500.19</v>
      </c>
      <c r="E176" s="2"/>
      <c r="F176" s="34">
        <f t="shared" si="28"/>
        <v>150.20951074802363</v>
      </c>
      <c r="G176" s="8">
        <f t="shared" si="29"/>
        <v>484.47387369275634</v>
      </c>
      <c r="I176" s="34">
        <f t="shared" si="30"/>
        <v>13.220489251976375</v>
      </c>
      <c r="J176" s="8">
        <f t="shared" si="31"/>
        <v>15.716126307243655</v>
      </c>
      <c r="O176" s="34">
        <v>3.9121843125022053</v>
      </c>
      <c r="P176" s="4">
        <v>14.110183258433779</v>
      </c>
      <c r="Q176" s="4">
        <f t="shared" si="32"/>
        <v>0.35703519811906115</v>
      </c>
      <c r="R176" s="4">
        <f t="shared" si="33"/>
        <v>0.47481068602901966</v>
      </c>
      <c r="S176" s="61">
        <v>174</v>
      </c>
      <c r="T176" s="24">
        <f t="shared" si="34"/>
        <v>0.68849206349206349</v>
      </c>
      <c r="U176" s="25">
        <f t="shared" si="35"/>
        <v>0.49158058250786868</v>
      </c>
    </row>
    <row r="177" spans="1:21" x14ac:dyDescent="0.35">
      <c r="A177" s="7">
        <v>44084</v>
      </c>
      <c r="B177" s="3">
        <v>175</v>
      </c>
      <c r="C177" s="4">
        <v>158.76</v>
      </c>
      <c r="D177" s="8">
        <v>480.67</v>
      </c>
      <c r="E177" s="2"/>
      <c r="F177" s="34">
        <f t="shared" si="28"/>
        <v>150.55227906118171</v>
      </c>
      <c r="G177" s="8">
        <f t="shared" si="29"/>
        <v>485.27427938787537</v>
      </c>
      <c r="I177" s="34">
        <f t="shared" si="30"/>
        <v>8.2077209388182837</v>
      </c>
      <c r="J177" s="8">
        <f t="shared" si="31"/>
        <v>-4.6042793878753514</v>
      </c>
      <c r="O177" s="34">
        <v>3.9894074283204901</v>
      </c>
      <c r="P177" s="4">
        <v>14.573329319024879</v>
      </c>
      <c r="Q177" s="4">
        <f t="shared" si="32"/>
        <v>0.36408276240877074</v>
      </c>
      <c r="R177" s="4">
        <f t="shared" si="33"/>
        <v>0.49039565007471758</v>
      </c>
      <c r="S177" s="61">
        <v>175</v>
      </c>
      <c r="T177" s="24">
        <f t="shared" si="34"/>
        <v>0.69246031746031744</v>
      </c>
      <c r="U177" s="25">
        <f t="shared" si="35"/>
        <v>0.50283630670944168</v>
      </c>
    </row>
    <row r="178" spans="1:21" x14ac:dyDescent="0.35">
      <c r="A178" s="7">
        <v>44085</v>
      </c>
      <c r="B178" s="3">
        <v>176</v>
      </c>
      <c r="C178" s="4">
        <v>155.81</v>
      </c>
      <c r="D178" s="8">
        <v>482.03</v>
      </c>
      <c r="E178" s="2"/>
      <c r="F178" s="34">
        <f t="shared" si="28"/>
        <v>150.89504737433975</v>
      </c>
      <c r="G178" s="8">
        <f t="shared" si="29"/>
        <v>486.07468508299439</v>
      </c>
      <c r="I178" s="34">
        <f t="shared" si="30"/>
        <v>4.9149526256602485</v>
      </c>
      <c r="J178" s="8">
        <f t="shared" si="31"/>
        <v>-4.0446850829944196</v>
      </c>
      <c r="O178" s="34">
        <v>4.0285045388432081</v>
      </c>
      <c r="P178" s="4">
        <v>14.585478733788193</v>
      </c>
      <c r="Q178" s="4">
        <f t="shared" si="32"/>
        <v>0.36765085723414809</v>
      </c>
      <c r="R178" s="4">
        <f t="shared" si="33"/>
        <v>0.49080448048130865</v>
      </c>
      <c r="S178" s="61">
        <v>176</v>
      </c>
      <c r="T178" s="24">
        <f t="shared" si="34"/>
        <v>0.6964285714285714</v>
      </c>
      <c r="U178" s="25">
        <f t="shared" si="35"/>
        <v>0.51415610074453411</v>
      </c>
    </row>
    <row r="179" spans="1:21" x14ac:dyDescent="0.35">
      <c r="A179" s="7">
        <v>44088</v>
      </c>
      <c r="B179" s="3">
        <v>177</v>
      </c>
      <c r="C179" s="4">
        <v>155.15</v>
      </c>
      <c r="D179" s="8">
        <v>476.26</v>
      </c>
      <c r="E179" s="2"/>
      <c r="F179" s="34">
        <f t="shared" si="28"/>
        <v>151.2378156874978</v>
      </c>
      <c r="G179" s="8">
        <f t="shared" si="29"/>
        <v>486.87509077811342</v>
      </c>
      <c r="I179" s="34">
        <f t="shared" si="30"/>
        <v>3.9121843125022053</v>
      </c>
      <c r="J179" s="8">
        <f t="shared" si="31"/>
        <v>-10.615090778113426</v>
      </c>
      <c r="O179" s="34">
        <v>4.0345011809216089</v>
      </c>
      <c r="P179" s="4">
        <v>14.912233172836068</v>
      </c>
      <c r="Q179" s="4">
        <f t="shared" si="32"/>
        <v>0.36819812498062643</v>
      </c>
      <c r="R179" s="4">
        <f t="shared" si="33"/>
        <v>0.50179983727616939</v>
      </c>
      <c r="S179" s="61">
        <v>177</v>
      </c>
      <c r="T179" s="24">
        <f t="shared" si="34"/>
        <v>0.70039682539682535</v>
      </c>
      <c r="U179" s="25">
        <f t="shared" si="35"/>
        <v>0.52554216560793932</v>
      </c>
    </row>
    <row r="180" spans="1:21" x14ac:dyDescent="0.35">
      <c r="A180" s="7">
        <v>44089</v>
      </c>
      <c r="B180" s="3">
        <v>178</v>
      </c>
      <c r="C180" s="4">
        <v>157.81</v>
      </c>
      <c r="D180" s="8">
        <v>495.99</v>
      </c>
      <c r="E180" s="2"/>
      <c r="F180" s="34">
        <f t="shared" si="28"/>
        <v>151.58058400065588</v>
      </c>
      <c r="G180" s="8">
        <f t="shared" si="29"/>
        <v>487.67549647323244</v>
      </c>
      <c r="I180" s="34">
        <f t="shared" si="30"/>
        <v>6.2294159993441269</v>
      </c>
      <c r="J180" s="8">
        <f t="shared" si="31"/>
        <v>8.3145035267675667</v>
      </c>
      <c r="O180" s="34">
        <v>4.1757447967087842</v>
      </c>
      <c r="P180" s="4">
        <v>15.714645904742952</v>
      </c>
      <c r="Q180" s="4">
        <f t="shared" si="32"/>
        <v>0.3810883515950706</v>
      </c>
      <c r="R180" s="4">
        <f t="shared" si="33"/>
        <v>0.52880119740998655</v>
      </c>
      <c r="S180" s="61">
        <v>178</v>
      </c>
      <c r="T180" s="24">
        <f t="shared" si="34"/>
        <v>0.70436507936507942</v>
      </c>
      <c r="U180" s="25">
        <f t="shared" si="35"/>
        <v>0.53699677566274295</v>
      </c>
    </row>
    <row r="181" spans="1:21" x14ac:dyDescent="0.35">
      <c r="A181" s="7">
        <v>44090</v>
      </c>
      <c r="B181" s="3">
        <v>179</v>
      </c>
      <c r="C181" s="4">
        <v>153.9</v>
      </c>
      <c r="D181" s="8">
        <v>483.86</v>
      </c>
      <c r="E181" s="2"/>
      <c r="F181" s="34">
        <f t="shared" si="28"/>
        <v>151.92335231381392</v>
      </c>
      <c r="G181" s="8">
        <f t="shared" si="29"/>
        <v>488.47590216835147</v>
      </c>
      <c r="I181" s="34">
        <f t="shared" si="30"/>
        <v>1.9766476861860838</v>
      </c>
      <c r="J181" s="8">
        <f t="shared" si="31"/>
        <v>-4.6159021683514538</v>
      </c>
      <c r="O181" s="34">
        <v>4.3327464756695804</v>
      </c>
      <c r="P181" s="4">
        <v>15.716126307243655</v>
      </c>
      <c r="Q181" s="4">
        <f t="shared" si="32"/>
        <v>0.39541669634448778</v>
      </c>
      <c r="R181" s="4">
        <f t="shared" si="33"/>
        <v>0.52885101327092077</v>
      </c>
      <c r="S181" s="61">
        <v>179</v>
      </c>
      <c r="T181" s="24">
        <f t="shared" si="34"/>
        <v>0.70833333333333337</v>
      </c>
      <c r="U181" s="25">
        <f t="shared" si="35"/>
        <v>0.54852228269809822</v>
      </c>
    </row>
    <row r="182" spans="1:21" x14ac:dyDescent="0.35">
      <c r="A182" s="7">
        <v>44091</v>
      </c>
      <c r="B182" s="3">
        <v>180</v>
      </c>
      <c r="C182" s="4">
        <v>150.44</v>
      </c>
      <c r="D182" s="8">
        <v>470.2</v>
      </c>
      <c r="E182" s="2"/>
      <c r="F182" s="34">
        <f t="shared" si="28"/>
        <v>152.266120626972</v>
      </c>
      <c r="G182" s="8">
        <f t="shared" si="29"/>
        <v>489.27630786347049</v>
      </c>
      <c r="I182" s="34">
        <f t="shared" si="30"/>
        <v>-1.8261206269719992</v>
      </c>
      <c r="J182" s="8">
        <f t="shared" si="31"/>
        <v>-19.076307863470504</v>
      </c>
      <c r="O182" s="34">
        <v>4.4801995993690156</v>
      </c>
      <c r="P182" s="4">
        <v>15.797628148551496</v>
      </c>
      <c r="Q182" s="4">
        <f t="shared" si="32"/>
        <v>0.40887361734513217</v>
      </c>
      <c r="R182" s="4">
        <f t="shared" si="33"/>
        <v>0.5315935676711887</v>
      </c>
      <c r="S182" s="61">
        <v>180</v>
      </c>
      <c r="T182" s="24">
        <f t="shared" si="34"/>
        <v>0.71230158730158732</v>
      </c>
      <c r="U182" s="25">
        <f t="shared" si="35"/>
        <v>0.56012112025115535</v>
      </c>
    </row>
    <row r="183" spans="1:21" x14ac:dyDescent="0.35">
      <c r="A183" s="7">
        <v>44092</v>
      </c>
      <c r="B183" s="3">
        <v>181</v>
      </c>
      <c r="C183" s="4">
        <v>147.75</v>
      </c>
      <c r="D183" s="8">
        <v>469.96</v>
      </c>
      <c r="E183" s="2"/>
      <c r="F183" s="34">
        <f t="shared" si="28"/>
        <v>152.60888894013004</v>
      </c>
      <c r="G183" s="8">
        <f t="shared" si="29"/>
        <v>490.07671355858952</v>
      </c>
      <c r="I183" s="34">
        <f t="shared" si="30"/>
        <v>-4.8588889401300435</v>
      </c>
      <c r="J183" s="8">
        <f t="shared" si="31"/>
        <v>-20.116713558589538</v>
      </c>
      <c r="O183" s="34">
        <v>4.5261365967212441</v>
      </c>
      <c r="P183" s="4">
        <v>16.554667343550136</v>
      </c>
      <c r="Q183" s="4">
        <f t="shared" si="32"/>
        <v>0.41306593642842143</v>
      </c>
      <c r="R183" s="4">
        <f t="shared" si="33"/>
        <v>0.5570680985787384</v>
      </c>
      <c r="S183" s="61">
        <v>181</v>
      </c>
      <c r="T183" s="24">
        <f t="shared" si="34"/>
        <v>0.71626984126984128</v>
      </c>
      <c r="U183" s="25">
        <f t="shared" si="35"/>
        <v>0.57179580821487397</v>
      </c>
    </row>
    <row r="184" spans="1:21" x14ac:dyDescent="0.35">
      <c r="A184" s="7">
        <v>44095</v>
      </c>
      <c r="B184" s="3">
        <v>182</v>
      </c>
      <c r="C184" s="4">
        <v>148.02000000000001</v>
      </c>
      <c r="D184" s="8">
        <v>487.35</v>
      </c>
      <c r="E184" s="2"/>
      <c r="F184" s="34">
        <f t="shared" si="28"/>
        <v>152.95165725328809</v>
      </c>
      <c r="G184" s="8">
        <f t="shared" si="29"/>
        <v>490.87711925370849</v>
      </c>
      <c r="I184" s="34">
        <f t="shared" si="30"/>
        <v>-4.9316572532880798</v>
      </c>
      <c r="J184" s="8">
        <f t="shared" si="31"/>
        <v>-3.527119253708463</v>
      </c>
      <c r="O184" s="34">
        <v>4.67720984935346</v>
      </c>
      <c r="P184" s="4">
        <v>16.963735014143879</v>
      </c>
      <c r="Q184" s="4">
        <f t="shared" si="32"/>
        <v>0.42685323896211408</v>
      </c>
      <c r="R184" s="4">
        <f t="shared" si="33"/>
        <v>0.57083331322900288</v>
      </c>
      <c r="S184" s="61">
        <v>182</v>
      </c>
      <c r="T184" s="24">
        <f t="shared" si="34"/>
        <v>0.72023809523809523</v>
      </c>
      <c r="U184" s="25">
        <f t="shared" si="35"/>
        <v>0.5835489577555576</v>
      </c>
    </row>
    <row r="185" spans="1:21" x14ac:dyDescent="0.35">
      <c r="A185" s="7">
        <v>44096</v>
      </c>
      <c r="B185" s="3">
        <v>183</v>
      </c>
      <c r="C185" s="4">
        <v>156.44999999999999</v>
      </c>
      <c r="D185" s="8">
        <v>491.17</v>
      </c>
      <c r="E185" s="2"/>
      <c r="F185" s="34">
        <f t="shared" si="28"/>
        <v>153.29442556644617</v>
      </c>
      <c r="G185" s="8">
        <f t="shared" si="29"/>
        <v>491.67752494882751</v>
      </c>
      <c r="I185" s="34">
        <f t="shared" si="30"/>
        <v>3.1555744335538236</v>
      </c>
      <c r="J185" s="8">
        <f t="shared" si="31"/>
        <v>-0.50752494882749488</v>
      </c>
      <c r="O185" s="34">
        <v>4.6824057493596882</v>
      </c>
      <c r="P185" s="4">
        <v>17.440994648671847</v>
      </c>
      <c r="Q185" s="4">
        <f t="shared" si="32"/>
        <v>0.42732742909221666</v>
      </c>
      <c r="R185" s="4">
        <f t="shared" si="33"/>
        <v>0.58689320205778472</v>
      </c>
      <c r="S185" s="61">
        <v>183</v>
      </c>
      <c r="T185" s="24">
        <f t="shared" si="34"/>
        <v>0.72420634920634919</v>
      </c>
      <c r="U185" s="25">
        <f t="shared" si="35"/>
        <v>0.59538327656628021</v>
      </c>
    </row>
    <row r="186" spans="1:21" x14ac:dyDescent="0.35">
      <c r="A186" s="7">
        <v>44097</v>
      </c>
      <c r="B186" s="3">
        <v>184</v>
      </c>
      <c r="C186" s="4">
        <v>149.99</v>
      </c>
      <c r="D186" s="8">
        <v>470.61</v>
      </c>
      <c r="E186" s="2"/>
      <c r="F186" s="34">
        <f t="shared" si="28"/>
        <v>153.63719387960421</v>
      </c>
      <c r="G186" s="8">
        <f t="shared" si="29"/>
        <v>492.47793064394654</v>
      </c>
      <c r="I186" s="34">
        <f t="shared" si="30"/>
        <v>-3.6471938796042025</v>
      </c>
      <c r="J186" s="8">
        <f t="shared" si="31"/>
        <v>-21.867930643946522</v>
      </c>
      <c r="O186" s="34">
        <v>4.8200888809402755</v>
      </c>
      <c r="P186" s="4">
        <v>17.734361148792118</v>
      </c>
      <c r="Q186" s="4">
        <f t="shared" si="32"/>
        <v>0.43989271749246767</v>
      </c>
      <c r="R186" s="4">
        <f t="shared" si="33"/>
        <v>0.59676504756317761</v>
      </c>
      <c r="S186" s="61">
        <v>184</v>
      </c>
      <c r="T186" s="24">
        <f t="shared" si="34"/>
        <v>0.72817460317460314</v>
      </c>
      <c r="U186" s="25">
        <f t="shared" si="35"/>
        <v>0.60730157448496336</v>
      </c>
    </row>
    <row r="187" spans="1:21" x14ac:dyDescent="0.35">
      <c r="A187" s="7">
        <v>44098</v>
      </c>
      <c r="B187" s="3">
        <v>185</v>
      </c>
      <c r="C187" s="4">
        <v>150.99</v>
      </c>
      <c r="D187" s="8">
        <v>473.08</v>
      </c>
      <c r="E187" s="2"/>
      <c r="F187" s="34">
        <f t="shared" si="28"/>
        <v>153.97996219276229</v>
      </c>
      <c r="G187" s="8">
        <f t="shared" si="29"/>
        <v>493.2783363390655</v>
      </c>
      <c r="I187" s="34">
        <f t="shared" si="30"/>
        <v>-2.9899621927622775</v>
      </c>
      <c r="J187" s="8">
        <f t="shared" si="31"/>
        <v>-20.19833633906552</v>
      </c>
      <c r="O187" s="34">
        <v>4.9149526256602485</v>
      </c>
      <c r="P187" s="4">
        <v>18.526695819145232</v>
      </c>
      <c r="Q187" s="4">
        <f t="shared" si="32"/>
        <v>0.44855020732038142</v>
      </c>
      <c r="R187" s="4">
        <f t="shared" si="33"/>
        <v>0.62342727876914561</v>
      </c>
      <c r="S187" s="61">
        <v>185</v>
      </c>
      <c r="T187" s="24">
        <f t="shared" si="34"/>
        <v>0.7321428571428571</v>
      </c>
      <c r="U187" s="25">
        <f t="shared" si="35"/>
        <v>0.61930676950877606</v>
      </c>
    </row>
    <row r="188" spans="1:21" x14ac:dyDescent="0.35">
      <c r="A188" s="7">
        <v>44099</v>
      </c>
      <c r="B188" s="3">
        <v>186</v>
      </c>
      <c r="C188" s="4">
        <v>154.76</v>
      </c>
      <c r="D188" s="8">
        <v>482.88</v>
      </c>
      <c r="E188" s="2"/>
      <c r="F188" s="34">
        <f t="shared" si="28"/>
        <v>154.32273050592033</v>
      </c>
      <c r="G188" s="8">
        <f t="shared" si="29"/>
        <v>494.07874203418453</v>
      </c>
      <c r="I188" s="34">
        <f t="shared" si="30"/>
        <v>0.43726949407965776</v>
      </c>
      <c r="J188" s="8">
        <f t="shared" si="31"/>
        <v>-11.198742034184534</v>
      </c>
      <c r="O188" s="34">
        <v>5.3444415361954043</v>
      </c>
      <c r="P188" s="4">
        <v>19.065073038669141</v>
      </c>
      <c r="Q188" s="4">
        <f t="shared" si="32"/>
        <v>0.48774638163477174</v>
      </c>
      <c r="R188" s="4">
        <f t="shared" si="33"/>
        <v>0.64154378741135287</v>
      </c>
      <c r="S188" s="61">
        <v>186</v>
      </c>
      <c r="T188" s="24">
        <f t="shared" si="34"/>
        <v>0.73611111111111116</v>
      </c>
      <c r="U188" s="25">
        <f t="shared" si="35"/>
        <v>0.63140189423976112</v>
      </c>
    </row>
    <row r="189" spans="1:21" x14ac:dyDescent="0.35">
      <c r="A189" s="7">
        <v>44102</v>
      </c>
      <c r="B189" s="3">
        <v>187</v>
      </c>
      <c r="C189" s="4">
        <v>158.69999999999999</v>
      </c>
      <c r="D189" s="8">
        <v>490.65</v>
      </c>
      <c r="E189" s="2"/>
      <c r="F189" s="34">
        <f t="shared" si="28"/>
        <v>154.66549881907838</v>
      </c>
      <c r="G189" s="8">
        <f t="shared" si="29"/>
        <v>494.87914772930355</v>
      </c>
      <c r="I189" s="34">
        <f t="shared" si="30"/>
        <v>4.0345011809216089</v>
      </c>
      <c r="J189" s="8">
        <f t="shared" si="31"/>
        <v>-4.2291477293035769</v>
      </c>
      <c r="O189" s="34">
        <v>5.366196241447426</v>
      </c>
      <c r="P189" s="4">
        <v>19.110610392360002</v>
      </c>
      <c r="Q189" s="4">
        <f t="shared" si="32"/>
        <v>0.4897317675162231</v>
      </c>
      <c r="R189" s="4">
        <f t="shared" si="33"/>
        <v>0.64307612910740986</v>
      </c>
      <c r="S189" s="61">
        <v>187</v>
      </c>
      <c r="T189" s="24">
        <f t="shared" si="34"/>
        <v>0.74007936507936511</v>
      </c>
      <c r="U189" s="25">
        <f t="shared" si="35"/>
        <v>0.64359010280021778</v>
      </c>
    </row>
    <row r="190" spans="1:21" x14ac:dyDescent="0.35">
      <c r="A190" s="7">
        <v>44103</v>
      </c>
      <c r="B190" s="3">
        <v>188</v>
      </c>
      <c r="C190" s="4">
        <v>157.24</v>
      </c>
      <c r="D190" s="8">
        <v>493.48</v>
      </c>
      <c r="E190" s="2"/>
      <c r="F190" s="34">
        <f t="shared" si="28"/>
        <v>155.00826713223645</v>
      </c>
      <c r="G190" s="8">
        <f t="shared" si="29"/>
        <v>495.67955342442258</v>
      </c>
      <c r="I190" s="34">
        <f t="shared" si="30"/>
        <v>2.2317328677635544</v>
      </c>
      <c r="J190" s="8">
        <f t="shared" si="31"/>
        <v>-2.199553424422561</v>
      </c>
      <c r="O190" s="34">
        <v>5.4280530941045697</v>
      </c>
      <c r="P190" s="4">
        <v>19.402211734028867</v>
      </c>
      <c r="Q190" s="4">
        <f t="shared" si="32"/>
        <v>0.4953769702672508</v>
      </c>
      <c r="R190" s="4">
        <f t="shared" si="33"/>
        <v>0.65288857665319366</v>
      </c>
      <c r="S190" s="61">
        <v>188</v>
      </c>
      <c r="T190" s="24">
        <f t="shared" si="34"/>
        <v>0.74404761904761907</v>
      </c>
      <c r="U190" s="25">
        <f t="shared" si="35"/>
        <v>0.6558746782604522</v>
      </c>
    </row>
    <row r="191" spans="1:21" x14ac:dyDescent="0.35">
      <c r="A191" s="7">
        <v>44104</v>
      </c>
      <c r="B191" s="3">
        <v>189</v>
      </c>
      <c r="C191" s="4">
        <v>157.44</v>
      </c>
      <c r="D191" s="8">
        <v>500.03</v>
      </c>
      <c r="E191" s="2"/>
      <c r="F191" s="34">
        <f t="shared" si="28"/>
        <v>155.35103544539453</v>
      </c>
      <c r="G191" s="8">
        <f t="shared" si="29"/>
        <v>496.4799591195416</v>
      </c>
      <c r="I191" s="34">
        <f t="shared" si="30"/>
        <v>2.088964554605468</v>
      </c>
      <c r="J191" s="8">
        <f t="shared" si="31"/>
        <v>3.5500408804583685</v>
      </c>
      <c r="O191" s="34">
        <v>5.546358033578727</v>
      </c>
      <c r="P191" s="4">
        <v>19.421421782598031</v>
      </c>
      <c r="Q191" s="4">
        <f t="shared" si="32"/>
        <v>0.50617375899947792</v>
      </c>
      <c r="R191" s="4">
        <f t="shared" si="33"/>
        <v>0.65353499889822886</v>
      </c>
      <c r="S191" s="61">
        <v>189</v>
      </c>
      <c r="T191" s="24">
        <f t="shared" si="34"/>
        <v>0.74801587301587302</v>
      </c>
      <c r="U191" s="25">
        <f t="shared" si="35"/>
        <v>0.66825904062605401</v>
      </c>
    </row>
    <row r="192" spans="1:21" x14ac:dyDescent="0.35">
      <c r="A192" s="7">
        <v>44105</v>
      </c>
      <c r="B192" s="3">
        <v>190</v>
      </c>
      <c r="C192" s="4">
        <v>161.06</v>
      </c>
      <c r="D192" s="8">
        <v>527.51</v>
      </c>
      <c r="E192" s="2"/>
      <c r="F192" s="34">
        <f t="shared" si="28"/>
        <v>155.69380375855258</v>
      </c>
      <c r="G192" s="8">
        <f t="shared" si="29"/>
        <v>497.28036481466063</v>
      </c>
      <c r="I192" s="34">
        <f t="shared" si="30"/>
        <v>5.366196241447426</v>
      </c>
      <c r="J192" s="8">
        <f t="shared" si="31"/>
        <v>30.229635185339362</v>
      </c>
      <c r="O192" s="34">
        <v>6.2294159993441269</v>
      </c>
      <c r="P192" s="4">
        <v>19.429393307002897</v>
      </c>
      <c r="Q192" s="4">
        <f t="shared" si="32"/>
        <v>0.56851124533786368</v>
      </c>
      <c r="R192" s="4">
        <f t="shared" si="33"/>
        <v>0.65380324240024779</v>
      </c>
      <c r="S192" s="61">
        <v>190</v>
      </c>
      <c r="T192" s="24">
        <f t="shared" si="34"/>
        <v>0.75198412698412698</v>
      </c>
      <c r="U192" s="25">
        <f t="shared" si="35"/>
        <v>0.68074675543701968</v>
      </c>
    </row>
    <row r="193" spans="1:21" x14ac:dyDescent="0.35">
      <c r="A193" s="7">
        <v>44106</v>
      </c>
      <c r="B193" s="3">
        <v>191</v>
      </c>
      <c r="C193" s="4">
        <v>156.25</v>
      </c>
      <c r="D193" s="8">
        <v>503.06</v>
      </c>
      <c r="E193" s="2"/>
      <c r="F193" s="34">
        <f t="shared" si="28"/>
        <v>156.03657207171062</v>
      </c>
      <c r="G193" s="8">
        <f t="shared" si="29"/>
        <v>498.08077050977965</v>
      </c>
      <c r="I193" s="34">
        <f t="shared" si="30"/>
        <v>0.21342792828937718</v>
      </c>
      <c r="J193" s="8">
        <f t="shared" si="31"/>
        <v>4.979229490220348</v>
      </c>
      <c r="O193" s="34">
        <v>6.2435897204206725</v>
      </c>
      <c r="P193" s="4">
        <v>19.519514246171127</v>
      </c>
      <c r="Q193" s="4">
        <f t="shared" si="32"/>
        <v>0.56980477266388385</v>
      </c>
      <c r="R193" s="4">
        <f t="shared" si="33"/>
        <v>0.65683583128788481</v>
      </c>
      <c r="S193" s="61">
        <v>191</v>
      </c>
      <c r="T193" s="24">
        <f t="shared" si="34"/>
        <v>0.75595238095238093</v>
      </c>
      <c r="U193" s="25">
        <f t="shared" si="35"/>
        <v>0.69334154303681728</v>
      </c>
    </row>
    <row r="194" spans="1:21" x14ac:dyDescent="0.35">
      <c r="A194" s="7">
        <v>44109</v>
      </c>
      <c r="B194" s="3">
        <v>192</v>
      </c>
      <c r="C194" s="4">
        <v>159.96</v>
      </c>
      <c r="D194" s="8">
        <v>520.65</v>
      </c>
      <c r="E194" s="2"/>
      <c r="F194" s="34">
        <f t="shared" si="28"/>
        <v>156.37934038486867</v>
      </c>
      <c r="G194" s="8">
        <f t="shared" si="29"/>
        <v>498.88117620489868</v>
      </c>
      <c r="I194" s="34">
        <f t="shared" si="30"/>
        <v>3.5806596151313386</v>
      </c>
      <c r="J194" s="8">
        <f t="shared" si="31"/>
        <v>21.768823795101298</v>
      </c>
      <c r="O194" s="34">
        <v>6.5199781625115349</v>
      </c>
      <c r="P194" s="4">
        <v>20.891016087478988</v>
      </c>
      <c r="Q194" s="4">
        <f t="shared" si="32"/>
        <v>0.59502863593238475</v>
      </c>
      <c r="R194" s="4">
        <f t="shared" si="33"/>
        <v>0.70298716173018938</v>
      </c>
      <c r="S194" s="61">
        <v>192</v>
      </c>
      <c r="T194" s="24">
        <f t="shared" si="34"/>
        <v>0.75992063492063489</v>
      </c>
      <c r="U194" s="25">
        <f t="shared" si="35"/>
        <v>0.70604728857604471</v>
      </c>
    </row>
    <row r="195" spans="1:21" x14ac:dyDescent="0.35">
      <c r="A195" s="7">
        <v>44110</v>
      </c>
      <c r="B195" s="3">
        <v>193</v>
      </c>
      <c r="C195" s="4">
        <v>155</v>
      </c>
      <c r="D195" s="8">
        <v>505.87</v>
      </c>
      <c r="E195" s="2"/>
      <c r="F195" s="34">
        <f t="shared" ref="F195:F258" si="36">$L$3*B195+$L$4</f>
        <v>156.72210869802674</v>
      </c>
      <c r="G195" s="8">
        <f t="shared" ref="G195:G258" si="37">$M$3*B195+$M$4</f>
        <v>499.6815819000177</v>
      </c>
      <c r="I195" s="34">
        <f t="shared" si="30"/>
        <v>-1.7221086980267444</v>
      </c>
      <c r="J195" s="8">
        <f t="shared" si="31"/>
        <v>6.1884180999823002</v>
      </c>
      <c r="O195" s="34">
        <v>6.5795863624991</v>
      </c>
      <c r="P195" s="4">
        <v>21.589108551052107</v>
      </c>
      <c r="Q195" s="4">
        <f t="shared" si="32"/>
        <v>0.600468621319594</v>
      </c>
      <c r="R195" s="4">
        <f t="shared" si="33"/>
        <v>0.72647812251149069</v>
      </c>
      <c r="S195" s="61">
        <v>193</v>
      </c>
      <c r="T195" s="24">
        <f t="shared" si="34"/>
        <v>0.76388888888888884</v>
      </c>
      <c r="U195" s="25">
        <f t="shared" si="35"/>
        <v>0.71886805282271604</v>
      </c>
    </row>
    <row r="196" spans="1:21" x14ac:dyDescent="0.35">
      <c r="A196" s="7">
        <v>44111</v>
      </c>
      <c r="B196" s="3">
        <v>194</v>
      </c>
      <c r="C196" s="4">
        <v>159.78</v>
      </c>
      <c r="D196" s="8">
        <v>534.66</v>
      </c>
      <c r="E196" s="2"/>
      <c r="F196" s="34">
        <f t="shared" si="36"/>
        <v>157.06487701118482</v>
      </c>
      <c r="G196" s="8">
        <f t="shared" si="37"/>
        <v>500.48198759513673</v>
      </c>
      <c r="I196" s="34">
        <f t="shared" ref="I196:I254" si="38">C196-F196</f>
        <v>2.7151229888151818</v>
      </c>
      <c r="J196" s="8">
        <f t="shared" ref="J196:J254" si="39">D196-G196</f>
        <v>34.178012404863239</v>
      </c>
      <c r="O196" s="34">
        <v>6.6308214072626157</v>
      </c>
      <c r="P196" s="4">
        <v>21.768823795101298</v>
      </c>
      <c r="Q196" s="4">
        <f t="shared" ref="Q196:Q254" si="40">STANDARDIZE(O196,AVERAGE($O$3:$O$254),_xlfn.STDEV.S($O$3:$O$254))</f>
        <v>0.60514445274689221</v>
      </c>
      <c r="R196" s="4">
        <f t="shared" ref="R196:R254" si="41">STANDARDIZE(P196,AVERAGE($P$3:$P$254),_xlfn.STDEV.S($P$3:$P$254))</f>
        <v>0.73252557893030557</v>
      </c>
      <c r="S196" s="61">
        <v>194</v>
      </c>
      <c r="T196" s="24">
        <f t="shared" ref="T196:T254" si="42">(S196-0.5)/252</f>
        <v>0.7678571428571429</v>
      </c>
      <c r="U196" s="25">
        <f t="shared" ref="U196:U254" si="43">_xlfn.NORM.S.INV(T196)</f>
        <v>0.73180808385961771</v>
      </c>
    </row>
    <row r="197" spans="1:21" x14ac:dyDescent="0.35">
      <c r="A197" s="7">
        <v>44112</v>
      </c>
      <c r="B197" s="3">
        <v>195</v>
      </c>
      <c r="C197" s="4">
        <v>159.53</v>
      </c>
      <c r="D197" s="8">
        <v>531.79</v>
      </c>
      <c r="E197" s="2"/>
      <c r="F197" s="34">
        <f t="shared" si="36"/>
        <v>157.40764532434287</v>
      </c>
      <c r="G197" s="8">
        <f t="shared" si="37"/>
        <v>501.2823932902557</v>
      </c>
      <c r="I197" s="34">
        <f t="shared" si="38"/>
        <v>2.1223546756571352</v>
      </c>
      <c r="J197" s="8">
        <f t="shared" si="39"/>
        <v>30.507606709744266</v>
      </c>
      <c r="O197" s="34">
        <v>6.6391263467367878</v>
      </c>
      <c r="P197" s="4">
        <v>22.308987611883936</v>
      </c>
      <c r="Q197" s="4">
        <f t="shared" si="40"/>
        <v>0.60590238117604411</v>
      </c>
      <c r="R197" s="4">
        <f t="shared" si="41"/>
        <v>0.75070220695257606</v>
      </c>
      <c r="S197" s="61">
        <v>195</v>
      </c>
      <c r="T197" s="24">
        <f t="shared" si="42"/>
        <v>0.77182539682539686</v>
      </c>
      <c r="U197" s="25">
        <f t="shared" si="43"/>
        <v>0.74487182975869159</v>
      </c>
    </row>
    <row r="198" spans="1:21" x14ac:dyDescent="0.35">
      <c r="A198" s="7">
        <v>44113</v>
      </c>
      <c r="B198" s="3">
        <v>196</v>
      </c>
      <c r="C198" s="4">
        <v>164.33</v>
      </c>
      <c r="D198" s="8">
        <v>539.44000000000005</v>
      </c>
      <c r="E198" s="2"/>
      <c r="F198" s="34">
        <f t="shared" si="36"/>
        <v>157.75041363750091</v>
      </c>
      <c r="G198" s="8">
        <f t="shared" si="37"/>
        <v>502.08279898537472</v>
      </c>
      <c r="I198" s="34">
        <f t="shared" si="38"/>
        <v>6.5795863624991</v>
      </c>
      <c r="J198" s="8">
        <f t="shared" si="39"/>
        <v>37.357201014625332</v>
      </c>
      <c r="O198" s="34">
        <v>6.8774312862109639</v>
      </c>
      <c r="P198" s="4">
        <v>23.057222453432473</v>
      </c>
      <c r="Q198" s="4">
        <f t="shared" si="40"/>
        <v>0.62765065387526553</v>
      </c>
      <c r="R198" s="4">
        <f t="shared" si="41"/>
        <v>0.77588046948252076</v>
      </c>
      <c r="S198" s="61">
        <v>196</v>
      </c>
      <c r="T198" s="24">
        <f t="shared" si="42"/>
        <v>0.77579365079365081</v>
      </c>
      <c r="U198" s="25">
        <f t="shared" si="43"/>
        <v>0.75806395233324275</v>
      </c>
    </row>
    <row r="199" spans="1:21" x14ac:dyDescent="0.35">
      <c r="A199" s="7">
        <v>44116</v>
      </c>
      <c r="B199" s="3">
        <v>197</v>
      </c>
      <c r="C199" s="4">
        <v>172.15</v>
      </c>
      <c r="D199" s="8">
        <v>539.80999999999995</v>
      </c>
      <c r="E199" s="2"/>
      <c r="F199" s="34">
        <f t="shared" si="36"/>
        <v>158.09318195065896</v>
      </c>
      <c r="G199" s="8">
        <f t="shared" si="37"/>
        <v>502.88320468049375</v>
      </c>
      <c r="I199" s="34">
        <f t="shared" si="38"/>
        <v>14.056818049341047</v>
      </c>
      <c r="J199" s="8">
        <f t="shared" si="39"/>
        <v>36.926795319506198</v>
      </c>
      <c r="O199" s="34">
        <v>7.3746629730529065</v>
      </c>
      <c r="P199" s="4">
        <v>23.217891465695118</v>
      </c>
      <c r="Q199" s="4">
        <f t="shared" si="40"/>
        <v>0.67302919426135022</v>
      </c>
      <c r="R199" s="4">
        <f t="shared" si="41"/>
        <v>0.78128701612608997</v>
      </c>
      <c r="S199" s="61">
        <v>197</v>
      </c>
      <c r="T199" s="24">
        <f t="shared" si="42"/>
        <v>0.77976190476190477</v>
      </c>
      <c r="U199" s="25">
        <f t="shared" si="43"/>
        <v>0.77138934208115728</v>
      </c>
    </row>
    <row r="200" spans="1:21" x14ac:dyDescent="0.35">
      <c r="A200" s="7">
        <v>44117</v>
      </c>
      <c r="B200" s="3">
        <v>198</v>
      </c>
      <c r="C200" s="4">
        <v>172.18</v>
      </c>
      <c r="D200" s="8">
        <v>554.09</v>
      </c>
      <c r="E200" s="2"/>
      <c r="F200" s="34">
        <f t="shared" si="36"/>
        <v>158.43595026381703</v>
      </c>
      <c r="G200" s="8">
        <f t="shared" si="37"/>
        <v>503.68361037561272</v>
      </c>
      <c r="I200" s="34">
        <f t="shared" si="38"/>
        <v>13.744049736182973</v>
      </c>
      <c r="J200" s="8">
        <f t="shared" si="39"/>
        <v>50.406389624387316</v>
      </c>
      <c r="O200" s="34">
        <v>7.4918946598948537</v>
      </c>
      <c r="P200" s="4">
        <v>23.280204697240947</v>
      </c>
      <c r="Q200" s="4">
        <f t="shared" si="40"/>
        <v>0.68372803541862581</v>
      </c>
      <c r="R200" s="4">
        <f t="shared" si="41"/>
        <v>0.78338386970177099</v>
      </c>
      <c r="S200" s="61">
        <v>198</v>
      </c>
      <c r="T200" s="24">
        <f t="shared" si="42"/>
        <v>0.78373015873015872</v>
      </c>
      <c r="U200" s="25">
        <f t="shared" si="43"/>
        <v>0.78485313444643534</v>
      </c>
    </row>
    <row r="201" spans="1:21" x14ac:dyDescent="0.35">
      <c r="A201" s="7">
        <v>44118</v>
      </c>
      <c r="B201" s="3">
        <v>199</v>
      </c>
      <c r="C201" s="4">
        <v>168.19</v>
      </c>
      <c r="D201" s="8">
        <v>541.45000000000005</v>
      </c>
      <c r="E201" s="2"/>
      <c r="F201" s="34">
        <f t="shared" si="36"/>
        <v>158.77871857697511</v>
      </c>
      <c r="G201" s="8">
        <f t="shared" si="37"/>
        <v>504.48401607073174</v>
      </c>
      <c r="I201" s="34">
        <f t="shared" si="38"/>
        <v>9.4112814230248887</v>
      </c>
      <c r="J201" s="8">
        <f t="shared" si="39"/>
        <v>36.965983929268305</v>
      </c>
      <c r="O201" s="34">
        <v>7.6232575651344234</v>
      </c>
      <c r="P201" s="4">
        <v>23.346532002362665</v>
      </c>
      <c r="Q201" s="4">
        <f t="shared" si="40"/>
        <v>0.69571652500686498</v>
      </c>
      <c r="R201" s="4">
        <f t="shared" si="41"/>
        <v>0.78561579771223644</v>
      </c>
      <c r="S201" s="61">
        <v>199</v>
      </c>
      <c r="T201" s="24">
        <f t="shared" si="42"/>
        <v>0.78769841269841268</v>
      </c>
      <c r="U201" s="25">
        <f t="shared" si="43"/>
        <v>0.7984607275425748</v>
      </c>
    </row>
    <row r="202" spans="1:21" x14ac:dyDescent="0.35">
      <c r="A202" s="7">
        <v>44119</v>
      </c>
      <c r="B202" s="3">
        <v>200</v>
      </c>
      <c r="C202" s="4">
        <v>166.93</v>
      </c>
      <c r="D202" s="8">
        <v>541.94000000000005</v>
      </c>
      <c r="E202" s="2"/>
      <c r="F202" s="34">
        <f t="shared" si="36"/>
        <v>159.12148689013316</v>
      </c>
      <c r="G202" s="8">
        <f t="shared" si="37"/>
        <v>505.28442176585077</v>
      </c>
      <c r="I202" s="34">
        <f t="shared" si="38"/>
        <v>7.8085131098668512</v>
      </c>
      <c r="J202" s="8">
        <f t="shared" si="39"/>
        <v>36.655578234149289</v>
      </c>
      <c r="O202" s="34">
        <v>7.8085131098668512</v>
      </c>
      <c r="P202" s="4">
        <v>23.737485770576086</v>
      </c>
      <c r="Q202" s="4">
        <f t="shared" si="40"/>
        <v>0.71262338440631212</v>
      </c>
      <c r="R202" s="4">
        <f t="shared" si="41"/>
        <v>0.79877147567128015</v>
      </c>
      <c r="S202" s="61">
        <v>200</v>
      </c>
      <c r="T202" s="24">
        <f t="shared" si="42"/>
        <v>0.79166666666666663</v>
      </c>
      <c r="U202" s="25">
        <f t="shared" si="43"/>
        <v>0.81221780149991241</v>
      </c>
    </row>
    <row r="203" spans="1:21" x14ac:dyDescent="0.35">
      <c r="A203" s="7">
        <v>44120</v>
      </c>
      <c r="B203" s="3">
        <v>201</v>
      </c>
      <c r="C203" s="4">
        <v>163.63999999999999</v>
      </c>
      <c r="D203" s="8">
        <v>530.79</v>
      </c>
      <c r="E203" s="2"/>
      <c r="F203" s="34">
        <f t="shared" si="36"/>
        <v>159.4642552032912</v>
      </c>
      <c r="G203" s="8">
        <f t="shared" si="37"/>
        <v>506.08482746096979</v>
      </c>
      <c r="I203" s="34">
        <f t="shared" si="38"/>
        <v>4.1757447967087842</v>
      </c>
      <c r="J203" s="8">
        <f t="shared" si="39"/>
        <v>24.705172539030173</v>
      </c>
      <c r="O203" s="34">
        <v>8.2077209388182837</v>
      </c>
      <c r="P203" s="4">
        <v>23.831400343790847</v>
      </c>
      <c r="Q203" s="4">
        <f t="shared" si="40"/>
        <v>0.74905603555847455</v>
      </c>
      <c r="R203" s="4">
        <f t="shared" si="41"/>
        <v>0.80193172115636779</v>
      </c>
      <c r="S203" s="61">
        <v>201</v>
      </c>
      <c r="T203" s="24">
        <f t="shared" si="42"/>
        <v>0.79563492063492058</v>
      </c>
      <c r="U203" s="25">
        <f t="shared" si="43"/>
        <v>0.82613033962053162</v>
      </c>
    </row>
    <row r="204" spans="1:21" x14ac:dyDescent="0.35">
      <c r="A204" s="7">
        <v>44123</v>
      </c>
      <c r="B204" s="3">
        <v>202</v>
      </c>
      <c r="C204" s="4">
        <v>160.36000000000001</v>
      </c>
      <c r="D204" s="8">
        <v>530.72</v>
      </c>
      <c r="E204" s="2"/>
      <c r="F204" s="34">
        <f t="shared" si="36"/>
        <v>159.80702351644928</v>
      </c>
      <c r="G204" s="8">
        <f t="shared" si="37"/>
        <v>506.88523315608882</v>
      </c>
      <c r="I204" s="34">
        <f t="shared" si="38"/>
        <v>0.55297648355073648</v>
      </c>
      <c r="J204" s="8">
        <f t="shared" si="39"/>
        <v>23.834766843911211</v>
      </c>
      <c r="O204" s="34">
        <v>9.4112814230248887</v>
      </c>
      <c r="P204" s="4">
        <v>23.834766843911211</v>
      </c>
      <c r="Q204" s="4">
        <f t="shared" si="40"/>
        <v>0.85889581344259436</v>
      </c>
      <c r="R204" s="4">
        <f t="shared" si="41"/>
        <v>0.80204500460580219</v>
      </c>
      <c r="S204" s="61">
        <v>202</v>
      </c>
      <c r="T204" s="24">
        <f t="shared" si="42"/>
        <v>0.79960317460317465</v>
      </c>
      <c r="U204" s="25">
        <f t="shared" si="43"/>
        <v>0.84020465154900847</v>
      </c>
    </row>
    <row r="205" spans="1:21" x14ac:dyDescent="0.35">
      <c r="A205" s="7">
        <v>44124</v>
      </c>
      <c r="B205" s="3">
        <v>203</v>
      </c>
      <c r="C205" s="4">
        <v>160.85</v>
      </c>
      <c r="D205" s="8">
        <v>525.41999999999996</v>
      </c>
      <c r="E205" s="2"/>
      <c r="F205" s="34">
        <f t="shared" si="36"/>
        <v>160.14979182960732</v>
      </c>
      <c r="G205" s="8">
        <f t="shared" si="37"/>
        <v>507.68563885120784</v>
      </c>
      <c r="I205" s="34">
        <f t="shared" si="38"/>
        <v>0.70020817039267058</v>
      </c>
      <c r="J205" s="8">
        <f t="shared" si="39"/>
        <v>17.734361148792118</v>
      </c>
      <c r="O205" s="34">
        <v>10.093538646718144</v>
      </c>
      <c r="P205" s="4">
        <v>23.917507209383245</v>
      </c>
      <c r="Q205" s="4">
        <f t="shared" si="40"/>
        <v>0.92116022216460691</v>
      </c>
      <c r="R205" s="4">
        <f t="shared" si="41"/>
        <v>0.80482923560922215</v>
      </c>
      <c r="S205" s="61">
        <v>203</v>
      </c>
      <c r="T205" s="24">
        <f t="shared" si="42"/>
        <v>0.8035714285714286</v>
      </c>
      <c r="U205" s="25">
        <f t="shared" si="43"/>
        <v>0.85444739869598973</v>
      </c>
    </row>
    <row r="206" spans="1:21" x14ac:dyDescent="0.35">
      <c r="A206" s="7">
        <v>44125</v>
      </c>
      <c r="B206" s="3">
        <v>204</v>
      </c>
      <c r="C206" s="4">
        <v>159.25</v>
      </c>
      <c r="D206" s="8">
        <v>489.05</v>
      </c>
      <c r="E206" s="2"/>
      <c r="F206" s="34">
        <f t="shared" si="36"/>
        <v>160.4925601427654</v>
      </c>
      <c r="G206" s="8">
        <f t="shared" si="37"/>
        <v>508.48604454632687</v>
      </c>
      <c r="I206" s="34">
        <f t="shared" si="38"/>
        <v>-1.2425601427653987</v>
      </c>
      <c r="J206" s="8">
        <f t="shared" si="39"/>
        <v>-19.436044546326855</v>
      </c>
      <c r="O206" s="34">
        <v>10.173368283563178</v>
      </c>
      <c r="P206" s="4">
        <v>24.705172539030173</v>
      </c>
      <c r="Q206" s="4">
        <f t="shared" si="40"/>
        <v>0.92844566373126713</v>
      </c>
      <c r="R206" s="4">
        <f t="shared" si="41"/>
        <v>0.83133434250125304</v>
      </c>
      <c r="S206" s="61">
        <v>204</v>
      </c>
      <c r="T206" s="24">
        <f t="shared" si="42"/>
        <v>0.80753968253968256</v>
      </c>
      <c r="U206" s="25">
        <f t="shared" si="43"/>
        <v>0.8688656221847797</v>
      </c>
    </row>
    <row r="207" spans="1:21" x14ac:dyDescent="0.35">
      <c r="A207" s="7">
        <v>44126</v>
      </c>
      <c r="B207" s="3">
        <v>205</v>
      </c>
      <c r="C207" s="4">
        <v>158.82</v>
      </c>
      <c r="D207" s="8">
        <v>485.23</v>
      </c>
      <c r="E207" s="2"/>
      <c r="F207" s="34">
        <f t="shared" si="36"/>
        <v>160.83532845592345</v>
      </c>
      <c r="G207" s="8">
        <f t="shared" si="37"/>
        <v>509.28645024144589</v>
      </c>
      <c r="I207" s="34">
        <f t="shared" si="38"/>
        <v>-2.0153284559234521</v>
      </c>
      <c r="J207" s="8">
        <f t="shared" si="39"/>
        <v>-24.056450241445873</v>
      </c>
      <c r="O207" s="34">
        <v>10.410599970405116</v>
      </c>
      <c r="P207" s="4">
        <v>24.827364831407863</v>
      </c>
      <c r="Q207" s="4">
        <f t="shared" si="40"/>
        <v>0.95009598885553426</v>
      </c>
      <c r="R207" s="4">
        <f t="shared" si="41"/>
        <v>0.83544613928721134</v>
      </c>
      <c r="S207" s="61">
        <v>205</v>
      </c>
      <c r="T207" s="24">
        <f t="shared" si="42"/>
        <v>0.81150793650793651</v>
      </c>
      <c r="U207" s="25">
        <f t="shared" si="43"/>
        <v>0.88346677362987858</v>
      </c>
    </row>
    <row r="208" spans="1:21" x14ac:dyDescent="0.35">
      <c r="A208" s="7">
        <v>44127</v>
      </c>
      <c r="B208" s="3">
        <v>206</v>
      </c>
      <c r="C208" s="4">
        <v>160.22</v>
      </c>
      <c r="D208" s="8">
        <v>488.28</v>
      </c>
      <c r="E208" s="2"/>
      <c r="F208" s="34">
        <f t="shared" si="36"/>
        <v>161.17809676908149</v>
      </c>
      <c r="G208" s="8">
        <f t="shared" si="37"/>
        <v>510.08685593656492</v>
      </c>
      <c r="I208" s="34">
        <f t="shared" si="38"/>
        <v>-0.95809676908149299</v>
      </c>
      <c r="J208" s="8">
        <f t="shared" si="39"/>
        <v>-21.806855936564943</v>
      </c>
      <c r="O208" s="34">
        <v>10.431843586192315</v>
      </c>
      <c r="P208" s="4">
        <v>25.008033843670489</v>
      </c>
      <c r="Q208" s="4">
        <f t="shared" si="40"/>
        <v>0.95203473150298812</v>
      </c>
      <c r="R208" s="4">
        <f t="shared" si="41"/>
        <v>0.84152569021050139</v>
      </c>
      <c r="S208" s="61">
        <v>206</v>
      </c>
      <c r="T208" s="24">
        <f t="shared" si="42"/>
        <v>0.81547619047619047</v>
      </c>
      <c r="U208" s="25">
        <f t="shared" si="43"/>
        <v>0.89825874910156867</v>
      </c>
    </row>
    <row r="209" spans="1:21" x14ac:dyDescent="0.35">
      <c r="A209" s="7">
        <v>44130</v>
      </c>
      <c r="B209" s="3">
        <v>207</v>
      </c>
      <c r="C209" s="4">
        <v>160.35</v>
      </c>
      <c r="D209" s="8">
        <v>488.24</v>
      </c>
      <c r="E209" s="2"/>
      <c r="F209" s="34">
        <f t="shared" si="36"/>
        <v>161.52086508223957</v>
      </c>
      <c r="G209" s="8">
        <f t="shared" si="37"/>
        <v>510.88726163168394</v>
      </c>
      <c r="I209" s="34">
        <f t="shared" si="38"/>
        <v>-1.1708650822395725</v>
      </c>
      <c r="J209" s="8">
        <f t="shared" si="39"/>
        <v>-22.647261631683932</v>
      </c>
      <c r="O209" s="34">
        <v>10.572916838824511</v>
      </c>
      <c r="P209" s="4">
        <v>26.017080075457045</v>
      </c>
      <c r="Q209" s="4">
        <f t="shared" si="40"/>
        <v>0.96490941037276301</v>
      </c>
      <c r="R209" s="4">
        <f t="shared" si="41"/>
        <v>0.87548031183196107</v>
      </c>
      <c r="S209" s="61">
        <v>207</v>
      </c>
      <c r="T209" s="24">
        <f t="shared" si="42"/>
        <v>0.81944444444444442</v>
      </c>
      <c r="U209" s="25">
        <f t="shared" si="43"/>
        <v>0.91324992668360727</v>
      </c>
    </row>
    <row r="210" spans="1:21" x14ac:dyDescent="0.35">
      <c r="A210" s="7">
        <v>44131</v>
      </c>
      <c r="B210" s="3">
        <v>208</v>
      </c>
      <c r="C210" s="4">
        <v>164.32</v>
      </c>
      <c r="D210" s="8">
        <v>488.93</v>
      </c>
      <c r="E210" s="2"/>
      <c r="F210" s="34">
        <f t="shared" si="36"/>
        <v>161.86363339539764</v>
      </c>
      <c r="G210" s="8">
        <f t="shared" si="37"/>
        <v>511.68766732680291</v>
      </c>
      <c r="I210" s="34">
        <f t="shared" si="38"/>
        <v>2.4563666046023513</v>
      </c>
      <c r="J210" s="8">
        <f t="shared" si="39"/>
        <v>-22.757667326802903</v>
      </c>
      <c r="O210" s="34">
        <v>10.675855515137528</v>
      </c>
      <c r="P210" s="4">
        <v>27.588439538789544</v>
      </c>
      <c r="Q210" s="4">
        <f t="shared" si="40"/>
        <v>0.97430383756630823</v>
      </c>
      <c r="R210" s="4">
        <f t="shared" si="41"/>
        <v>0.92835689402214272</v>
      </c>
      <c r="S210" s="61">
        <v>208</v>
      </c>
      <c r="T210" s="24">
        <f t="shared" si="42"/>
        <v>0.82341269841269837</v>
      </c>
      <c r="U210" s="25">
        <f t="shared" si="43"/>
        <v>0.92844920809329989</v>
      </c>
    </row>
    <row r="211" spans="1:21" x14ac:dyDescent="0.35">
      <c r="A211" s="7">
        <v>44132</v>
      </c>
      <c r="B211" s="3">
        <v>209</v>
      </c>
      <c r="C211" s="4">
        <v>158.13999999999999</v>
      </c>
      <c r="D211" s="8">
        <v>486.24</v>
      </c>
      <c r="E211" s="2"/>
      <c r="F211" s="34">
        <f t="shared" si="36"/>
        <v>162.20640170855569</v>
      </c>
      <c r="G211" s="8">
        <f t="shared" si="37"/>
        <v>512.48807302192199</v>
      </c>
      <c r="I211" s="34">
        <f t="shared" si="38"/>
        <v>-4.066401708555702</v>
      </c>
      <c r="J211" s="8">
        <f t="shared" si="39"/>
        <v>-26.248073021921982</v>
      </c>
      <c r="O211" s="34">
        <v>11.209075273034216</v>
      </c>
      <c r="P211" s="4">
        <v>27.795884428907186</v>
      </c>
      <c r="Q211" s="4">
        <f t="shared" si="40"/>
        <v>1.0229667344787183</v>
      </c>
      <c r="R211" s="4">
        <f t="shared" si="41"/>
        <v>0.93533745896491904</v>
      </c>
      <c r="S211" s="61">
        <v>209</v>
      </c>
      <c r="T211" s="24">
        <f t="shared" si="42"/>
        <v>0.82738095238095233</v>
      </c>
      <c r="U211" s="25">
        <f t="shared" si="43"/>
        <v>0.94386606490653491</v>
      </c>
    </row>
    <row r="212" spans="1:21" x14ac:dyDescent="0.35">
      <c r="A212" s="7">
        <v>44133</v>
      </c>
      <c r="B212" s="3">
        <v>210</v>
      </c>
      <c r="C212" s="4">
        <v>160.55000000000001</v>
      </c>
      <c r="D212" s="8">
        <v>504.21</v>
      </c>
      <c r="E212" s="2"/>
      <c r="F212" s="34">
        <f t="shared" si="36"/>
        <v>162.54917002171373</v>
      </c>
      <c r="G212" s="8">
        <f t="shared" si="37"/>
        <v>513.28847871704102</v>
      </c>
      <c r="I212" s="34">
        <f t="shared" si="38"/>
        <v>-1.9991700217137236</v>
      </c>
      <c r="J212" s="8">
        <f t="shared" si="39"/>
        <v>-9.0784787170410368</v>
      </c>
      <c r="O212" s="34">
        <v>11.410770333560066</v>
      </c>
      <c r="P212" s="4">
        <v>27.865051599861999</v>
      </c>
      <c r="Q212" s="4">
        <f t="shared" si="40"/>
        <v>1.0413739029918052</v>
      </c>
      <c r="R212" s="4">
        <f t="shared" si="41"/>
        <v>0.93766494906835995</v>
      </c>
      <c r="S212" s="61">
        <v>210</v>
      </c>
      <c r="T212" s="24">
        <f t="shared" si="42"/>
        <v>0.83134920634920639</v>
      </c>
      <c r="U212" s="25">
        <f t="shared" si="43"/>
        <v>0.95951059001724914</v>
      </c>
    </row>
    <row r="213" spans="1:21" x14ac:dyDescent="0.35">
      <c r="A213" s="7">
        <v>44134</v>
      </c>
      <c r="B213" s="3">
        <v>211</v>
      </c>
      <c r="C213" s="4">
        <v>151.81</v>
      </c>
      <c r="D213" s="8">
        <v>475.74</v>
      </c>
      <c r="E213" s="2"/>
      <c r="F213" s="34">
        <f t="shared" si="36"/>
        <v>162.89193833487178</v>
      </c>
      <c r="G213" s="8">
        <f t="shared" si="37"/>
        <v>514.08888441215993</v>
      </c>
      <c r="I213" s="34">
        <f t="shared" si="38"/>
        <v>-11.081938334871779</v>
      </c>
      <c r="J213" s="8">
        <f t="shared" si="39"/>
        <v>-38.348884412159919</v>
      </c>
      <c r="O213" s="34">
        <v>11.978002020402016</v>
      </c>
      <c r="P213" s="4">
        <v>28.048297160814116</v>
      </c>
      <c r="Q213" s="4">
        <f t="shared" si="40"/>
        <v>1.093140809025303</v>
      </c>
      <c r="R213" s="4">
        <f t="shared" si="41"/>
        <v>0.94383120140639687</v>
      </c>
      <c r="S213" s="61">
        <v>211</v>
      </c>
      <c r="T213" s="24">
        <f t="shared" si="42"/>
        <v>0.83531746031746035</v>
      </c>
      <c r="U213" s="25">
        <f t="shared" si="43"/>
        <v>0.97539355506375336</v>
      </c>
    </row>
    <row r="214" spans="1:21" x14ac:dyDescent="0.35">
      <c r="A214" s="7">
        <v>44137</v>
      </c>
      <c r="B214" s="3">
        <v>212</v>
      </c>
      <c r="C214" s="4">
        <v>150.22</v>
      </c>
      <c r="D214" s="8">
        <v>484.12</v>
      </c>
      <c r="E214" s="2"/>
      <c r="F214" s="34">
        <f t="shared" si="36"/>
        <v>163.23470664802986</v>
      </c>
      <c r="G214" s="8">
        <f t="shared" si="37"/>
        <v>514.88929010727895</v>
      </c>
      <c r="I214" s="34">
        <f t="shared" si="38"/>
        <v>-13.014706648029858</v>
      </c>
      <c r="J214" s="8">
        <f t="shared" si="39"/>
        <v>-30.769290107278948</v>
      </c>
      <c r="O214" s="34">
        <v>12.805685151982601</v>
      </c>
      <c r="P214" s="4">
        <v>28.997770526526892</v>
      </c>
      <c r="Q214" s="4">
        <f t="shared" si="40"/>
        <v>1.1686771302357606</v>
      </c>
      <c r="R214" s="4">
        <f t="shared" si="41"/>
        <v>0.97578118333671016</v>
      </c>
      <c r="S214" s="61">
        <v>212</v>
      </c>
      <c r="T214" s="24">
        <f t="shared" si="42"/>
        <v>0.8392857142857143</v>
      </c>
      <c r="U214" s="25">
        <f t="shared" si="43"/>
        <v>0.99152647467733057</v>
      </c>
    </row>
    <row r="215" spans="1:21" x14ac:dyDescent="0.35">
      <c r="A215" s="7">
        <v>44138</v>
      </c>
      <c r="B215" s="3">
        <v>213</v>
      </c>
      <c r="C215" s="4">
        <v>152.41999999999999</v>
      </c>
      <c r="D215" s="8">
        <v>487.22</v>
      </c>
      <c r="E215" s="2"/>
      <c r="F215" s="34">
        <f t="shared" si="36"/>
        <v>163.57747496118793</v>
      </c>
      <c r="G215" s="8">
        <f t="shared" si="37"/>
        <v>515.68969580239798</v>
      </c>
      <c r="I215" s="34">
        <f t="shared" si="38"/>
        <v>-11.157474961187944</v>
      </c>
      <c r="J215" s="8">
        <f t="shared" si="39"/>
        <v>-28.469695802397951</v>
      </c>
      <c r="O215" s="34">
        <v>13.017550575663364</v>
      </c>
      <c r="P215" s="4">
        <v>30.035193977837366</v>
      </c>
      <c r="Q215" s="4">
        <f t="shared" si="40"/>
        <v>1.1880124701574268</v>
      </c>
      <c r="R215" s="4">
        <f t="shared" si="41"/>
        <v>1.0106907044674793</v>
      </c>
      <c r="S215" s="61">
        <v>213</v>
      </c>
      <c r="T215" s="24">
        <f t="shared" si="42"/>
        <v>0.84325396825396826</v>
      </c>
      <c r="U215" s="25">
        <f t="shared" si="43"/>
        <v>1.0079216785556244</v>
      </c>
    </row>
    <row r="216" spans="1:21" x14ac:dyDescent="0.35">
      <c r="A216" s="7">
        <v>44139</v>
      </c>
      <c r="B216" s="3">
        <v>214</v>
      </c>
      <c r="C216" s="4">
        <v>162.06</v>
      </c>
      <c r="D216" s="8">
        <v>496.95</v>
      </c>
      <c r="E216" s="2"/>
      <c r="F216" s="34">
        <f t="shared" si="36"/>
        <v>163.92024327434598</v>
      </c>
      <c r="G216" s="8">
        <f t="shared" si="37"/>
        <v>516.490101497517</v>
      </c>
      <c r="I216" s="34">
        <f t="shared" si="38"/>
        <v>-1.8602432743459758</v>
      </c>
      <c r="J216" s="8">
        <f t="shared" si="39"/>
        <v>-19.540101497517014</v>
      </c>
      <c r="O216" s="34">
        <v>13.176306959876172</v>
      </c>
      <c r="P216" s="4">
        <v>30.229635185339362</v>
      </c>
      <c r="Q216" s="4">
        <f t="shared" si="40"/>
        <v>1.2025009534604625</v>
      </c>
      <c r="R216" s="4">
        <f t="shared" si="41"/>
        <v>1.0172336927076322</v>
      </c>
      <c r="S216" s="61">
        <v>214</v>
      </c>
      <c r="T216" s="24">
        <f t="shared" si="42"/>
        <v>0.84722222222222221</v>
      </c>
      <c r="U216" s="25">
        <f t="shared" si="43"/>
        <v>1.024592392540099</v>
      </c>
    </row>
    <row r="217" spans="1:21" x14ac:dyDescent="0.35">
      <c r="A217" s="7">
        <v>44140</v>
      </c>
      <c r="B217" s="3">
        <v>215</v>
      </c>
      <c r="C217" s="4">
        <v>166.1</v>
      </c>
      <c r="D217" s="8">
        <v>513.76</v>
      </c>
      <c r="E217" s="2"/>
      <c r="F217" s="34">
        <f t="shared" si="36"/>
        <v>164.26301158750402</v>
      </c>
      <c r="G217" s="8">
        <f t="shared" si="37"/>
        <v>517.29050719263603</v>
      </c>
      <c r="I217" s="34">
        <f t="shared" si="38"/>
        <v>1.8369884124959697</v>
      </c>
      <c r="J217" s="8">
        <f t="shared" si="39"/>
        <v>-3.530507192636037</v>
      </c>
      <c r="O217" s="34">
        <v>13.220489251976375</v>
      </c>
      <c r="P217" s="4">
        <v>30.507606709744266</v>
      </c>
      <c r="Q217" s="4">
        <f t="shared" si="40"/>
        <v>1.206533133990132</v>
      </c>
      <c r="R217" s="4">
        <f t="shared" si="41"/>
        <v>1.0265874939858926</v>
      </c>
      <c r="S217" s="61">
        <v>215</v>
      </c>
      <c r="T217" s="24">
        <f t="shared" si="42"/>
        <v>0.85119047619047616</v>
      </c>
      <c r="U217" s="25">
        <f t="shared" si="43"/>
        <v>1.0415528300904833</v>
      </c>
    </row>
    <row r="218" spans="1:21" x14ac:dyDescent="0.35">
      <c r="A218" s="7">
        <v>44141</v>
      </c>
      <c r="B218" s="3">
        <v>216</v>
      </c>
      <c r="C218" s="4">
        <v>165.57</v>
      </c>
      <c r="D218" s="8">
        <v>514.73</v>
      </c>
      <c r="E218" s="2"/>
      <c r="F218" s="34">
        <f t="shared" si="36"/>
        <v>164.60577990066207</v>
      </c>
      <c r="G218" s="8">
        <f t="shared" si="37"/>
        <v>518.09091288775505</v>
      </c>
      <c r="I218" s="34">
        <f t="shared" si="38"/>
        <v>0.96422009933792197</v>
      </c>
      <c r="J218" s="8">
        <f t="shared" si="39"/>
        <v>-3.3609128877550347</v>
      </c>
      <c r="O218" s="34">
        <v>13.598453465140636</v>
      </c>
      <c r="P218" s="4">
        <v>31.338176221645881</v>
      </c>
      <c r="Q218" s="4">
        <f t="shared" si="40"/>
        <v>1.2410270424948433</v>
      </c>
      <c r="R218" s="4">
        <f t="shared" si="41"/>
        <v>1.0545363357916913</v>
      </c>
      <c r="S218" s="61">
        <v>216</v>
      </c>
      <c r="T218" s="24">
        <f t="shared" si="42"/>
        <v>0.85515873015873012</v>
      </c>
      <c r="U218" s="25">
        <f t="shared" si="43"/>
        <v>1.0588182958080339</v>
      </c>
    </row>
    <row r="219" spans="1:21" x14ac:dyDescent="0.35">
      <c r="A219" s="7">
        <v>44144</v>
      </c>
      <c r="B219" s="3">
        <v>217</v>
      </c>
      <c r="C219" s="4">
        <v>157.19</v>
      </c>
      <c r="D219" s="8">
        <v>470.5</v>
      </c>
      <c r="E219" s="2"/>
      <c r="F219" s="34">
        <f t="shared" si="36"/>
        <v>164.94854821382015</v>
      </c>
      <c r="G219" s="8">
        <f t="shared" si="37"/>
        <v>518.89131858287408</v>
      </c>
      <c r="I219" s="34">
        <f t="shared" si="38"/>
        <v>-7.7585482138201485</v>
      </c>
      <c r="J219" s="8">
        <f t="shared" si="39"/>
        <v>-48.391318582874078</v>
      </c>
      <c r="O219" s="34">
        <v>13.744049736182973</v>
      </c>
      <c r="P219" s="4">
        <v>32.256290124026236</v>
      </c>
      <c r="Q219" s="4">
        <f t="shared" si="40"/>
        <v>1.2543145027279603</v>
      </c>
      <c r="R219" s="4">
        <f t="shared" si="41"/>
        <v>1.0854310650703802</v>
      </c>
      <c r="S219" s="61">
        <v>217</v>
      </c>
      <c r="T219" s="24">
        <f t="shared" si="42"/>
        <v>0.85912698412698407</v>
      </c>
      <c r="U219" s="25">
        <f t="shared" si="43"/>
        <v>1.0764053029751868</v>
      </c>
    </row>
    <row r="220" spans="1:21" x14ac:dyDescent="0.35">
      <c r="A220" s="7">
        <v>44145</v>
      </c>
      <c r="B220" s="3">
        <v>218</v>
      </c>
      <c r="C220" s="4">
        <v>151.75</v>
      </c>
      <c r="D220" s="8">
        <v>480.24</v>
      </c>
      <c r="E220" s="2"/>
      <c r="F220" s="34">
        <f t="shared" si="36"/>
        <v>165.29131652697822</v>
      </c>
      <c r="G220" s="8">
        <f t="shared" si="37"/>
        <v>519.6917242779931</v>
      </c>
      <c r="I220" s="34">
        <f t="shared" si="38"/>
        <v>-13.541316526978221</v>
      </c>
      <c r="J220" s="8">
        <f t="shared" si="39"/>
        <v>-39.451724277993094</v>
      </c>
      <c r="O220" s="34">
        <v>14.010318888821416</v>
      </c>
      <c r="P220" s="4">
        <v>32.559919941290161</v>
      </c>
      <c r="Q220" s="4">
        <f t="shared" si="40"/>
        <v>1.278614855694832</v>
      </c>
      <c r="R220" s="4">
        <f t="shared" si="41"/>
        <v>1.0956482733938639</v>
      </c>
      <c r="S220" s="61">
        <v>218</v>
      </c>
      <c r="T220" s="24">
        <f t="shared" si="42"/>
        <v>0.86309523809523814</v>
      </c>
      <c r="U220" s="25">
        <f t="shared" si="43"/>
        <v>1.0943317074660934</v>
      </c>
    </row>
    <row r="221" spans="1:21" x14ac:dyDescent="0.35">
      <c r="A221" s="7">
        <v>44146</v>
      </c>
      <c r="B221" s="3">
        <v>219</v>
      </c>
      <c r="C221" s="4">
        <v>156.87</v>
      </c>
      <c r="D221" s="8">
        <v>490.76</v>
      </c>
      <c r="E221" s="2"/>
      <c r="F221" s="34">
        <f t="shared" si="36"/>
        <v>165.63408484013627</v>
      </c>
      <c r="G221" s="8">
        <f t="shared" si="37"/>
        <v>520.49212997311213</v>
      </c>
      <c r="I221" s="34">
        <f t="shared" si="38"/>
        <v>-8.7640848401362632</v>
      </c>
      <c r="J221" s="8">
        <f t="shared" si="39"/>
        <v>-29.732129973112137</v>
      </c>
      <c r="O221" s="34">
        <v>14.056818049341047</v>
      </c>
      <c r="P221" s="4">
        <v>33.176937697481605</v>
      </c>
      <c r="Q221" s="4">
        <f t="shared" si="40"/>
        <v>1.2828584791190765</v>
      </c>
      <c r="R221" s="4">
        <f t="shared" si="41"/>
        <v>1.1164110529229134</v>
      </c>
      <c r="S221" s="61">
        <v>219</v>
      </c>
      <c r="T221" s="24">
        <f t="shared" si="42"/>
        <v>0.86706349206349209</v>
      </c>
      <c r="U221" s="25">
        <f t="shared" si="43"/>
        <v>1.1126168608589178</v>
      </c>
    </row>
    <row r="222" spans="1:21" x14ac:dyDescent="0.35">
      <c r="A222" s="7">
        <v>44147</v>
      </c>
      <c r="B222" s="3">
        <v>220</v>
      </c>
      <c r="C222" s="4">
        <v>155.51</v>
      </c>
      <c r="D222" s="8">
        <v>486.77</v>
      </c>
      <c r="E222" s="2"/>
      <c r="F222" s="34">
        <f t="shared" si="36"/>
        <v>165.97685315329431</v>
      </c>
      <c r="G222" s="8">
        <f t="shared" si="37"/>
        <v>521.29253566823104</v>
      </c>
      <c r="I222" s="34">
        <f t="shared" si="38"/>
        <v>-10.466853153294323</v>
      </c>
      <c r="J222" s="8">
        <f t="shared" si="39"/>
        <v>-34.522535668231058</v>
      </c>
      <c r="O222" s="34">
        <v>14.292465394085895</v>
      </c>
      <c r="P222" s="4">
        <v>33.640325636409216</v>
      </c>
      <c r="Q222" s="4">
        <f t="shared" si="40"/>
        <v>1.3043642134343894</v>
      </c>
      <c r="R222" s="4">
        <f t="shared" si="41"/>
        <v>1.1320041562263936</v>
      </c>
      <c r="S222" s="61">
        <v>220</v>
      </c>
      <c r="T222" s="24">
        <f t="shared" si="42"/>
        <v>0.87103174603174605</v>
      </c>
      <c r="U222" s="25">
        <f t="shared" si="43"/>
        <v>1.1312817861712798</v>
      </c>
    </row>
    <row r="223" spans="1:21" x14ac:dyDescent="0.35">
      <c r="A223" s="7">
        <v>44148</v>
      </c>
      <c r="B223" s="3">
        <v>221</v>
      </c>
      <c r="C223" s="4">
        <v>156.44</v>
      </c>
      <c r="D223" s="8">
        <v>482.84</v>
      </c>
      <c r="E223" s="2"/>
      <c r="F223" s="34">
        <f t="shared" si="36"/>
        <v>166.31962146645239</v>
      </c>
      <c r="G223" s="8">
        <f t="shared" si="37"/>
        <v>522.09294136335006</v>
      </c>
      <c r="I223" s="34">
        <f t="shared" si="38"/>
        <v>-9.8796214664523916</v>
      </c>
      <c r="J223" s="8">
        <f t="shared" si="39"/>
        <v>-39.252941363350089</v>
      </c>
      <c r="O223" s="34">
        <v>14.394782262505316</v>
      </c>
      <c r="P223" s="4">
        <v>33.74858191676492</v>
      </c>
      <c r="Q223" s="4">
        <f t="shared" si="40"/>
        <v>1.3137018929681243</v>
      </c>
      <c r="R223" s="4">
        <f t="shared" si="41"/>
        <v>1.1356470032256996</v>
      </c>
      <c r="S223" s="61">
        <v>221</v>
      </c>
      <c r="T223" s="24">
        <f t="shared" si="42"/>
        <v>0.875</v>
      </c>
      <c r="U223" s="25">
        <f t="shared" si="43"/>
        <v>1.1503493803760083</v>
      </c>
    </row>
    <row r="224" spans="1:21" x14ac:dyDescent="0.35">
      <c r="A224" s="7">
        <v>44151</v>
      </c>
      <c r="B224" s="3">
        <v>222</v>
      </c>
      <c r="C224" s="4">
        <v>156.55000000000001</v>
      </c>
      <c r="D224" s="8">
        <v>479.1</v>
      </c>
      <c r="E224" s="2"/>
      <c r="F224" s="34">
        <f t="shared" si="36"/>
        <v>166.66238977961044</v>
      </c>
      <c r="G224" s="8">
        <f t="shared" si="37"/>
        <v>522.89334705846909</v>
      </c>
      <c r="I224" s="34">
        <f t="shared" si="38"/>
        <v>-10.112389779610425</v>
      </c>
      <c r="J224" s="8">
        <f t="shared" si="39"/>
        <v>-43.793347058469067</v>
      </c>
      <c r="O224" s="34">
        <v>14.398623828295598</v>
      </c>
      <c r="P224" s="4">
        <v>34.178012404863239</v>
      </c>
      <c r="Q224" s="4">
        <f t="shared" si="40"/>
        <v>1.3140524833527945</v>
      </c>
      <c r="R224" s="4">
        <f t="shared" si="41"/>
        <v>1.1500974310423524</v>
      </c>
      <c r="S224" s="61">
        <v>222</v>
      </c>
      <c r="T224" s="24">
        <f t="shared" si="42"/>
        <v>0.87896825396825395</v>
      </c>
      <c r="U224" s="25">
        <f t="shared" si="43"/>
        <v>1.1698446487773884</v>
      </c>
    </row>
    <row r="225" spans="1:21" x14ac:dyDescent="0.35">
      <c r="A225" s="7">
        <v>44152</v>
      </c>
      <c r="B225" s="3">
        <v>223</v>
      </c>
      <c r="C225" s="4">
        <v>156.78</v>
      </c>
      <c r="D225" s="8">
        <v>480.63</v>
      </c>
      <c r="E225" s="2"/>
      <c r="F225" s="34">
        <f t="shared" si="36"/>
        <v>167.00515809276851</v>
      </c>
      <c r="G225" s="8">
        <f t="shared" si="37"/>
        <v>523.69375275358811</v>
      </c>
      <c r="I225" s="34">
        <f t="shared" si="38"/>
        <v>-10.22515809276851</v>
      </c>
      <c r="J225" s="8">
        <f t="shared" si="39"/>
        <v>-43.063752753588119</v>
      </c>
      <c r="O225" s="34">
        <v>14.413087201979494</v>
      </c>
      <c r="P225" s="4">
        <v>34.956674380338086</v>
      </c>
      <c r="Q225" s="4">
        <f t="shared" si="40"/>
        <v>1.3153724450611928</v>
      </c>
      <c r="R225" s="4">
        <f t="shared" si="41"/>
        <v>1.1762995731399004</v>
      </c>
      <c r="S225" s="61">
        <v>223</v>
      </c>
      <c r="T225" s="24">
        <f t="shared" si="42"/>
        <v>0.88293650793650791</v>
      </c>
      <c r="U225" s="25">
        <f t="shared" si="43"/>
        <v>1.189794977493698</v>
      </c>
    </row>
    <row r="226" spans="1:21" x14ac:dyDescent="0.35">
      <c r="A226" s="7">
        <v>44153</v>
      </c>
      <c r="B226" s="3">
        <v>224</v>
      </c>
      <c r="C226" s="4">
        <v>155.27000000000001</v>
      </c>
      <c r="D226" s="8">
        <v>481.79</v>
      </c>
      <c r="E226" s="2"/>
      <c r="F226" s="34">
        <f t="shared" si="36"/>
        <v>167.34792640592656</v>
      </c>
      <c r="G226" s="8">
        <f t="shared" si="37"/>
        <v>524.49415844870714</v>
      </c>
      <c r="I226" s="34">
        <f t="shared" si="38"/>
        <v>-12.077926405926547</v>
      </c>
      <c r="J226" s="8">
        <f t="shared" si="39"/>
        <v>-42.704158448707119</v>
      </c>
      <c r="O226" s="34">
        <v>15.206025878292479</v>
      </c>
      <c r="P226" s="4">
        <v>35.537101514264293</v>
      </c>
      <c r="Q226" s="4">
        <f t="shared" si="40"/>
        <v>1.3877379050649421</v>
      </c>
      <c r="R226" s="4">
        <f t="shared" si="41"/>
        <v>1.1958310703998412</v>
      </c>
      <c r="S226" s="61">
        <v>224</v>
      </c>
      <c r="T226" s="24">
        <f t="shared" si="42"/>
        <v>0.88690476190476186</v>
      </c>
      <c r="U226" s="25">
        <f t="shared" si="43"/>
        <v>1.2102304517744078</v>
      </c>
    </row>
    <row r="227" spans="1:21" x14ac:dyDescent="0.35">
      <c r="A227" s="7">
        <v>44154</v>
      </c>
      <c r="B227" s="3">
        <v>225</v>
      </c>
      <c r="C227" s="4">
        <v>155.85</v>
      </c>
      <c r="D227" s="8">
        <v>484.67</v>
      </c>
      <c r="E227" s="2"/>
      <c r="F227" s="34">
        <f t="shared" si="36"/>
        <v>167.6906947190846</v>
      </c>
      <c r="G227" s="8">
        <f t="shared" si="37"/>
        <v>525.29456414382616</v>
      </c>
      <c r="I227" s="34">
        <f t="shared" si="38"/>
        <v>-11.84069471908461</v>
      </c>
      <c r="J227" s="8">
        <f t="shared" si="39"/>
        <v>-40.624564143826149</v>
      </c>
      <c r="O227" s="34">
        <v>15.225063344088994</v>
      </c>
      <c r="P227" s="4">
        <v>35.98870285593307</v>
      </c>
      <c r="Q227" s="4">
        <f t="shared" si="40"/>
        <v>1.3894753092436314</v>
      </c>
      <c r="R227" s="4">
        <f t="shared" si="41"/>
        <v>1.2110275521833938</v>
      </c>
      <c r="S227" s="61">
        <v>225</v>
      </c>
      <c r="T227" s="24">
        <f t="shared" si="42"/>
        <v>0.89087301587301593</v>
      </c>
      <c r="U227" s="25">
        <f t="shared" si="43"/>
        <v>1.2311842297805575</v>
      </c>
    </row>
    <row r="228" spans="1:21" x14ac:dyDescent="0.35">
      <c r="A228" s="7">
        <v>44155</v>
      </c>
      <c r="B228" s="3">
        <v>226</v>
      </c>
      <c r="C228" s="4">
        <v>154.97</v>
      </c>
      <c r="D228" s="8">
        <v>488.24</v>
      </c>
      <c r="E228" s="2"/>
      <c r="F228" s="34">
        <f t="shared" si="36"/>
        <v>168.03346303224268</v>
      </c>
      <c r="G228" s="8">
        <f t="shared" si="37"/>
        <v>526.09496983894519</v>
      </c>
      <c r="I228" s="34">
        <f t="shared" si="38"/>
        <v>-13.06346303224268</v>
      </c>
      <c r="J228" s="8">
        <f t="shared" si="39"/>
        <v>-37.854969838945181</v>
      </c>
      <c r="O228" s="34">
        <v>15.299697080927842</v>
      </c>
      <c r="P228" s="4">
        <v>36.655578234149289</v>
      </c>
      <c r="Q228" s="4">
        <f t="shared" si="40"/>
        <v>1.3962865606801929</v>
      </c>
      <c r="R228" s="4">
        <f t="shared" si="41"/>
        <v>1.2334680513624139</v>
      </c>
      <c r="S228" s="61">
        <v>226</v>
      </c>
      <c r="T228" s="24">
        <f t="shared" si="42"/>
        <v>0.89484126984126988</v>
      </c>
      <c r="U228" s="25">
        <f t="shared" si="43"/>
        <v>1.2526929839120398</v>
      </c>
    </row>
    <row r="229" spans="1:21" x14ac:dyDescent="0.35">
      <c r="A229" s="7">
        <v>44158</v>
      </c>
      <c r="B229" s="3">
        <v>227</v>
      </c>
      <c r="C229" s="4">
        <v>154.91999999999999</v>
      </c>
      <c r="D229" s="8">
        <v>476.62</v>
      </c>
      <c r="E229" s="2"/>
      <c r="F229" s="34">
        <f t="shared" si="36"/>
        <v>168.37623134540075</v>
      </c>
      <c r="G229" s="8">
        <f t="shared" si="37"/>
        <v>526.89537553406421</v>
      </c>
      <c r="I229" s="34">
        <f t="shared" si="38"/>
        <v>-13.456231345400766</v>
      </c>
      <c r="J229" s="8">
        <f t="shared" si="39"/>
        <v>-50.27537553406421</v>
      </c>
      <c r="O229" s="34">
        <v>15.701392141453653</v>
      </c>
      <c r="P229" s="4">
        <v>36.845862990100045</v>
      </c>
      <c r="Q229" s="4">
        <f t="shared" si="40"/>
        <v>1.4329462024715969</v>
      </c>
      <c r="R229" s="4">
        <f t="shared" si="41"/>
        <v>1.2398711741184447</v>
      </c>
      <c r="S229" s="61">
        <v>227</v>
      </c>
      <c r="T229" s="24">
        <f t="shared" si="42"/>
        <v>0.89880952380952384</v>
      </c>
      <c r="U229" s="25">
        <f t="shared" si="43"/>
        <v>1.2747974249655289</v>
      </c>
    </row>
    <row r="230" spans="1:21" x14ac:dyDescent="0.35">
      <c r="A230" s="7">
        <v>44159</v>
      </c>
      <c r="B230" s="3">
        <v>228</v>
      </c>
      <c r="C230" s="4">
        <v>155.9</v>
      </c>
      <c r="D230" s="8">
        <v>482.88</v>
      </c>
      <c r="E230" s="2"/>
      <c r="F230" s="34">
        <f t="shared" si="36"/>
        <v>168.7189996585588</v>
      </c>
      <c r="G230" s="8">
        <f t="shared" si="37"/>
        <v>527.69578122918324</v>
      </c>
      <c r="I230" s="34">
        <f t="shared" si="38"/>
        <v>-12.818999658558795</v>
      </c>
      <c r="J230" s="8">
        <f t="shared" si="39"/>
        <v>-44.815781229183244</v>
      </c>
      <c r="O230" s="34">
        <v>16.444611899350349</v>
      </c>
      <c r="P230" s="4">
        <v>36.926795319506198</v>
      </c>
      <c r="Q230" s="4">
        <f t="shared" si="40"/>
        <v>1.5007741963262446</v>
      </c>
      <c r="R230" s="4">
        <f t="shared" si="41"/>
        <v>1.2425945643213532</v>
      </c>
      <c r="S230" s="61">
        <v>228</v>
      </c>
      <c r="T230" s="24">
        <f t="shared" si="42"/>
        <v>0.90277777777777779</v>
      </c>
      <c r="U230" s="25">
        <f t="shared" si="43"/>
        <v>1.2975429286165541</v>
      </c>
    </row>
    <row r="231" spans="1:21" x14ac:dyDescent="0.35">
      <c r="A231" s="7">
        <v>44160</v>
      </c>
      <c r="B231" s="3">
        <v>229</v>
      </c>
      <c r="C231" s="4">
        <v>159.25</v>
      </c>
      <c r="D231" s="8">
        <v>485</v>
      </c>
      <c r="E231" s="2"/>
      <c r="F231" s="34">
        <f t="shared" si="36"/>
        <v>169.06176797171685</v>
      </c>
      <c r="G231" s="8">
        <f t="shared" si="37"/>
        <v>528.49618692430226</v>
      </c>
      <c r="I231" s="34">
        <f t="shared" si="38"/>
        <v>-9.8117679717168471</v>
      </c>
      <c r="J231" s="8">
        <f t="shared" si="39"/>
        <v>-43.496186924302265</v>
      </c>
      <c r="O231" s="34">
        <v>17.275233707243927</v>
      </c>
      <c r="P231" s="4">
        <v>36.965983929268305</v>
      </c>
      <c r="Q231" s="4">
        <f t="shared" si="40"/>
        <v>1.5765787080910851</v>
      </c>
      <c r="R231" s="4">
        <f t="shared" si="41"/>
        <v>1.2439132694256649</v>
      </c>
      <c r="S231" s="61">
        <v>229</v>
      </c>
      <c r="T231" s="24">
        <f t="shared" si="42"/>
        <v>0.90674603174603174</v>
      </c>
      <c r="U231" s="25">
        <f t="shared" si="43"/>
        <v>1.3209802893126328</v>
      </c>
    </row>
    <row r="232" spans="1:21" x14ac:dyDescent="0.35">
      <c r="A232" s="7">
        <v>44162</v>
      </c>
      <c r="B232" s="3">
        <v>230</v>
      </c>
      <c r="C232" s="4">
        <v>159.77000000000001</v>
      </c>
      <c r="D232" s="8">
        <v>491.36</v>
      </c>
      <c r="E232" s="2"/>
      <c r="F232" s="34">
        <f t="shared" si="36"/>
        <v>169.40453628487489</v>
      </c>
      <c r="G232" s="8">
        <f t="shared" si="37"/>
        <v>529.29659261942129</v>
      </c>
      <c r="I232" s="34">
        <f t="shared" si="38"/>
        <v>-9.6345362848748834</v>
      </c>
      <c r="J232" s="8">
        <f t="shared" si="39"/>
        <v>-37.936592619421276</v>
      </c>
      <c r="O232" s="34">
        <v>17.6092456361892</v>
      </c>
      <c r="P232" s="4">
        <v>37.357201014625332</v>
      </c>
      <c r="Q232" s="4">
        <f t="shared" si="40"/>
        <v>1.6070614271296551</v>
      </c>
      <c r="R232" s="4">
        <f t="shared" si="41"/>
        <v>1.2570778080629372</v>
      </c>
      <c r="S232" s="61">
        <v>230</v>
      </c>
      <c r="T232" s="24">
        <f t="shared" si="42"/>
        <v>0.9107142857142857</v>
      </c>
      <c r="U232" s="25">
        <f t="shared" si="43"/>
        <v>1.3451666341766386</v>
      </c>
    </row>
    <row r="233" spans="1:21" x14ac:dyDescent="0.35">
      <c r="A233" s="7">
        <v>44165</v>
      </c>
      <c r="B233" s="3">
        <v>231</v>
      </c>
      <c r="C233" s="4">
        <v>158.4</v>
      </c>
      <c r="D233" s="8">
        <v>490.7</v>
      </c>
      <c r="E233" s="2"/>
      <c r="F233" s="34">
        <f t="shared" si="36"/>
        <v>169.74730459803297</v>
      </c>
      <c r="G233" s="8">
        <f t="shared" si="37"/>
        <v>530.09699831454031</v>
      </c>
      <c r="I233" s="34">
        <f t="shared" si="38"/>
        <v>-11.347304598032963</v>
      </c>
      <c r="J233" s="8">
        <f t="shared" si="39"/>
        <v>-39.396998314540326</v>
      </c>
      <c r="O233" s="34">
        <v>17.701221778298702</v>
      </c>
      <c r="P233" s="4">
        <v>38.131137026647252</v>
      </c>
      <c r="Q233" s="4">
        <f t="shared" si="40"/>
        <v>1.6154553875101387</v>
      </c>
      <c r="R233" s="4">
        <f t="shared" si="41"/>
        <v>1.2831209204790039</v>
      </c>
      <c r="S233" s="61">
        <v>231</v>
      </c>
      <c r="T233" s="24">
        <f t="shared" si="42"/>
        <v>0.91468253968253965</v>
      </c>
      <c r="U233" s="25">
        <f t="shared" si="43"/>
        <v>1.3701665397259748</v>
      </c>
    </row>
    <row r="234" spans="1:21" x14ac:dyDescent="0.35">
      <c r="A234" s="7">
        <v>44166</v>
      </c>
      <c r="B234" s="3">
        <v>232</v>
      </c>
      <c r="C234" s="4">
        <v>161</v>
      </c>
      <c r="D234" s="8">
        <v>504.58</v>
      </c>
      <c r="E234" s="2"/>
      <c r="F234" s="34">
        <f t="shared" si="36"/>
        <v>170.09007291119104</v>
      </c>
      <c r="G234" s="8">
        <f t="shared" si="37"/>
        <v>530.89740400965934</v>
      </c>
      <c r="I234" s="34">
        <f t="shared" si="38"/>
        <v>-9.0900729111910437</v>
      </c>
      <c r="J234" s="8">
        <f t="shared" si="39"/>
        <v>-26.317404009659356</v>
      </c>
      <c r="O234" s="34">
        <v>18.143709009873078</v>
      </c>
      <c r="P234" s="4">
        <v>39.585599672956391</v>
      </c>
      <c r="Q234" s="4">
        <f t="shared" si="40"/>
        <v>1.6558378193616858</v>
      </c>
      <c r="R234" s="4">
        <f t="shared" si="41"/>
        <v>1.3320638997620584</v>
      </c>
      <c r="S234" s="61">
        <v>232</v>
      </c>
      <c r="T234" s="24">
        <f t="shared" si="42"/>
        <v>0.91865079365079361</v>
      </c>
      <c r="U234" s="25">
        <f t="shared" si="43"/>
        <v>1.3960534082549898</v>
      </c>
    </row>
    <row r="235" spans="1:21" x14ac:dyDescent="0.35">
      <c r="A235" s="7">
        <v>44167</v>
      </c>
      <c r="B235" s="3">
        <v>233</v>
      </c>
      <c r="C235" s="4">
        <v>160.18</v>
      </c>
      <c r="D235" s="8">
        <v>503.38</v>
      </c>
      <c r="E235" s="2"/>
      <c r="F235" s="34">
        <f t="shared" si="36"/>
        <v>170.43284122434909</v>
      </c>
      <c r="G235" s="8">
        <f t="shared" si="37"/>
        <v>531.69780970477836</v>
      </c>
      <c r="I235" s="34">
        <f t="shared" si="38"/>
        <v>-10.252841224349083</v>
      </c>
      <c r="J235" s="8">
        <f t="shared" si="39"/>
        <v>-28.317809704778369</v>
      </c>
      <c r="O235" s="34">
        <v>18.26692876776977</v>
      </c>
      <c r="P235" s="4">
        <v>43.01545729498099</v>
      </c>
      <c r="Q235" s="4">
        <f t="shared" si="40"/>
        <v>1.6670831460535387</v>
      </c>
      <c r="R235" s="4">
        <f t="shared" si="41"/>
        <v>1.4474793426849546</v>
      </c>
      <c r="S235" s="61">
        <v>233</v>
      </c>
      <c r="T235" s="24">
        <f t="shared" si="42"/>
        <v>0.92261904761904767</v>
      </c>
      <c r="U235" s="25">
        <f t="shared" si="43"/>
        <v>1.4229111803109853</v>
      </c>
    </row>
    <row r="236" spans="1:21" x14ac:dyDescent="0.35">
      <c r="A236" s="7">
        <v>44168</v>
      </c>
      <c r="B236" s="3">
        <v>234</v>
      </c>
      <c r="C236" s="4">
        <v>159.34</v>
      </c>
      <c r="D236" s="8">
        <v>497.52</v>
      </c>
      <c r="E236" s="2"/>
      <c r="F236" s="34">
        <f t="shared" si="36"/>
        <v>170.77560953750714</v>
      </c>
      <c r="G236" s="8">
        <f t="shared" si="37"/>
        <v>532.49821539989739</v>
      </c>
      <c r="I236" s="34">
        <f t="shared" si="38"/>
        <v>-11.435609537507133</v>
      </c>
      <c r="J236" s="8">
        <f t="shared" si="39"/>
        <v>-34.978215399897408</v>
      </c>
      <c r="O236" s="34">
        <v>18.407831657247044</v>
      </c>
      <c r="P236" s="4">
        <v>43.677343392600676</v>
      </c>
      <c r="Q236" s="4">
        <f t="shared" si="40"/>
        <v>1.6799422771786494</v>
      </c>
      <c r="R236" s="4">
        <f t="shared" si="41"/>
        <v>1.4697519515042647</v>
      </c>
      <c r="S236" s="61">
        <v>234</v>
      </c>
      <c r="T236" s="24">
        <f t="shared" si="42"/>
        <v>0.92658730158730163</v>
      </c>
      <c r="U236" s="25">
        <f t="shared" si="43"/>
        <v>1.4508364874126363</v>
      </c>
    </row>
    <row r="237" spans="1:21" x14ac:dyDescent="0.35">
      <c r="A237" s="7">
        <v>44169</v>
      </c>
      <c r="B237" s="3">
        <v>235</v>
      </c>
      <c r="C237" s="4">
        <v>158.13</v>
      </c>
      <c r="D237" s="8">
        <v>498.31</v>
      </c>
      <c r="E237" s="2"/>
      <c r="F237" s="34">
        <f t="shared" si="36"/>
        <v>171.11837785066518</v>
      </c>
      <c r="G237" s="8">
        <f t="shared" si="37"/>
        <v>533.29862109501641</v>
      </c>
      <c r="I237" s="34">
        <f t="shared" si="38"/>
        <v>-12.988377850665188</v>
      </c>
      <c r="J237" s="8">
        <f t="shared" si="39"/>
        <v>-34.988621095016413</v>
      </c>
      <c r="O237" s="34">
        <v>18.697380212508421</v>
      </c>
      <c r="P237" s="4">
        <v>44.704382587599355</v>
      </c>
      <c r="Q237" s="4">
        <f t="shared" si="40"/>
        <v>1.7063671635170727</v>
      </c>
      <c r="R237" s="4">
        <f t="shared" si="41"/>
        <v>1.5043120401880559</v>
      </c>
      <c r="S237" s="61">
        <v>235</v>
      </c>
      <c r="T237" s="24">
        <f t="shared" si="42"/>
        <v>0.93055555555555558</v>
      </c>
      <c r="U237" s="25">
        <f t="shared" si="43"/>
        <v>1.4799413890351927</v>
      </c>
    </row>
    <row r="238" spans="1:21" x14ac:dyDescent="0.35">
      <c r="A238" s="7">
        <v>44172</v>
      </c>
      <c r="B238" s="3">
        <v>236</v>
      </c>
      <c r="C238" s="4">
        <v>157.9</v>
      </c>
      <c r="D238" s="8">
        <v>515.78</v>
      </c>
      <c r="E238" s="2"/>
      <c r="F238" s="34">
        <f t="shared" si="36"/>
        <v>171.46114616382326</v>
      </c>
      <c r="G238" s="8">
        <f t="shared" si="37"/>
        <v>534.09902679013533</v>
      </c>
      <c r="I238" s="34">
        <f t="shared" si="38"/>
        <v>-13.561146163823253</v>
      </c>
      <c r="J238" s="8">
        <f t="shared" si="39"/>
        <v>-18.319026790135354</v>
      </c>
      <c r="O238" s="34">
        <v>18.924160454611695</v>
      </c>
      <c r="P238" s="4">
        <v>45.018966173076706</v>
      </c>
      <c r="Q238" s="4">
        <f t="shared" si="40"/>
        <v>1.7270636650622784</v>
      </c>
      <c r="R238" s="4">
        <f t="shared" si="41"/>
        <v>1.5148978451558754</v>
      </c>
      <c r="S238" s="61">
        <v>236</v>
      </c>
      <c r="T238" s="24">
        <f t="shared" si="42"/>
        <v>0.93452380952380953</v>
      </c>
      <c r="U238" s="25">
        <f t="shared" si="43"/>
        <v>1.5103568962835032</v>
      </c>
    </row>
    <row r="239" spans="1:21" x14ac:dyDescent="0.35">
      <c r="A239" s="7">
        <v>44173</v>
      </c>
      <c r="B239" s="3">
        <v>237</v>
      </c>
      <c r="C239" s="4">
        <v>158.86000000000001</v>
      </c>
      <c r="D239" s="8">
        <v>512.66</v>
      </c>
      <c r="E239" s="2"/>
      <c r="F239" s="34">
        <f t="shared" si="36"/>
        <v>171.80391447698133</v>
      </c>
      <c r="G239" s="8">
        <f t="shared" si="37"/>
        <v>534.89943248525435</v>
      </c>
      <c r="I239" s="34">
        <f t="shared" si="38"/>
        <v>-12.94391447698132</v>
      </c>
      <c r="J239" s="8">
        <f t="shared" si="39"/>
        <v>-22.239432485254383</v>
      </c>
      <c r="O239" s="34">
        <v>18.930940696715027</v>
      </c>
      <c r="P239" s="4">
        <v>45.176268685219043</v>
      </c>
      <c r="Q239" s="4">
        <f t="shared" si="40"/>
        <v>1.7276824460013365</v>
      </c>
      <c r="R239" s="4">
        <f t="shared" si="41"/>
        <v>1.5201911083500121</v>
      </c>
      <c r="S239" s="61">
        <v>237</v>
      </c>
      <c r="T239" s="24">
        <f t="shared" si="42"/>
        <v>0.93849206349206349</v>
      </c>
      <c r="U239" s="25">
        <f t="shared" si="43"/>
        <v>1.5422375718953325</v>
      </c>
    </row>
    <row r="240" spans="1:21" x14ac:dyDescent="0.35">
      <c r="A240" s="7">
        <v>44174</v>
      </c>
      <c r="B240" s="3">
        <v>238</v>
      </c>
      <c r="C240" s="4">
        <v>155.21</v>
      </c>
      <c r="D240" s="8">
        <v>493.6</v>
      </c>
      <c r="E240" s="2"/>
      <c r="F240" s="34">
        <f t="shared" si="36"/>
        <v>172.14668279013938</v>
      </c>
      <c r="G240" s="8">
        <f t="shared" si="37"/>
        <v>535.69983818037338</v>
      </c>
      <c r="I240" s="34">
        <f t="shared" si="38"/>
        <v>-16.936682790139372</v>
      </c>
      <c r="J240" s="8">
        <f t="shared" si="39"/>
        <v>-42.099838180373354</v>
      </c>
      <c r="O240" s="34">
        <v>18.932295030930959</v>
      </c>
      <c r="P240" s="4">
        <v>46.154788282718357</v>
      </c>
      <c r="Q240" s="4">
        <f t="shared" si="40"/>
        <v>1.7278060457467677</v>
      </c>
      <c r="R240" s="4">
        <f t="shared" si="41"/>
        <v>1.5531185021954315</v>
      </c>
      <c r="S240" s="61">
        <v>238</v>
      </c>
      <c r="T240" s="24">
        <f t="shared" si="42"/>
        <v>0.94246031746031744</v>
      </c>
      <c r="U240" s="25">
        <f t="shared" si="43"/>
        <v>1.5757676293730736</v>
      </c>
    </row>
    <row r="241" spans="1:38" x14ac:dyDescent="0.35">
      <c r="A241" s="7">
        <v>44175</v>
      </c>
      <c r="B241" s="3">
        <v>239</v>
      </c>
      <c r="C241" s="4">
        <v>155.07</v>
      </c>
      <c r="D241" s="8">
        <v>501.09</v>
      </c>
      <c r="E241" s="2"/>
      <c r="F241" s="34">
        <f t="shared" si="36"/>
        <v>172.48945110329743</v>
      </c>
      <c r="G241" s="8">
        <f t="shared" si="37"/>
        <v>536.5002438754924</v>
      </c>
      <c r="I241" s="34">
        <f t="shared" si="38"/>
        <v>-17.419451103297433</v>
      </c>
      <c r="J241" s="8">
        <f t="shared" si="39"/>
        <v>-35.410243875492426</v>
      </c>
      <c r="O241" s="34">
        <v>19.043990091456749</v>
      </c>
      <c r="P241" s="4">
        <v>46.750731331528243</v>
      </c>
      <c r="Q241" s="4">
        <f t="shared" si="40"/>
        <v>1.7379996012846046</v>
      </c>
      <c r="R241" s="4">
        <f t="shared" si="41"/>
        <v>1.5731721133113976</v>
      </c>
      <c r="S241" s="61">
        <v>239</v>
      </c>
      <c r="T241" s="24">
        <f t="shared" si="42"/>
        <v>0.9464285714285714</v>
      </c>
      <c r="U241" s="25">
        <f t="shared" si="43"/>
        <v>1.6111691623526765</v>
      </c>
    </row>
    <row r="242" spans="1:38" x14ac:dyDescent="0.35">
      <c r="A242" s="7">
        <v>44176</v>
      </c>
      <c r="B242" s="3">
        <v>240</v>
      </c>
      <c r="C242" s="4">
        <v>155.82</v>
      </c>
      <c r="D242" s="8">
        <v>503.22</v>
      </c>
      <c r="E242" s="2"/>
      <c r="F242" s="34">
        <f t="shared" si="36"/>
        <v>172.8322194164555</v>
      </c>
      <c r="G242" s="8">
        <f t="shared" si="37"/>
        <v>537.30064957061143</v>
      </c>
      <c r="I242" s="34">
        <f t="shared" si="38"/>
        <v>-17.012219416455508</v>
      </c>
      <c r="J242" s="8">
        <f t="shared" si="39"/>
        <v>-34.080649570611399</v>
      </c>
      <c r="O242" s="34">
        <v>19.11647732303112</v>
      </c>
      <c r="P242" s="4">
        <v>48.199371868195726</v>
      </c>
      <c r="Q242" s="4">
        <f t="shared" si="40"/>
        <v>1.744614957571258</v>
      </c>
      <c r="R242" s="4">
        <f t="shared" si="41"/>
        <v>1.6219191773591601</v>
      </c>
      <c r="S242" s="61">
        <v>240</v>
      </c>
      <c r="T242" s="24">
        <f t="shared" si="42"/>
        <v>0.95039682539682535</v>
      </c>
      <c r="U242" s="25">
        <f t="shared" si="43"/>
        <v>1.6487134702908506</v>
      </c>
    </row>
    <row r="243" spans="1:38" x14ac:dyDescent="0.35">
      <c r="A243" s="7">
        <v>44179</v>
      </c>
      <c r="B243" s="3">
        <v>241</v>
      </c>
      <c r="C243" s="4">
        <v>157.85</v>
      </c>
      <c r="D243" s="8">
        <v>522.41999999999996</v>
      </c>
      <c r="E243" s="2"/>
      <c r="F243" s="34">
        <f t="shared" si="36"/>
        <v>173.17498772961355</v>
      </c>
      <c r="G243" s="8">
        <f t="shared" si="37"/>
        <v>538.10105526573045</v>
      </c>
      <c r="I243" s="34">
        <f t="shared" si="38"/>
        <v>-15.324987729613554</v>
      </c>
      <c r="J243" s="8">
        <f t="shared" si="39"/>
        <v>-15.681055265730492</v>
      </c>
      <c r="O243" s="34">
        <v>19.218794191450542</v>
      </c>
      <c r="P243" s="4">
        <v>49.88856047795764</v>
      </c>
      <c r="Q243" s="4">
        <f t="shared" si="40"/>
        <v>1.7539526371049927</v>
      </c>
      <c r="R243" s="4">
        <f t="shared" si="41"/>
        <v>1.6787607355404881</v>
      </c>
      <c r="S243" s="61">
        <v>241</v>
      </c>
      <c r="T243" s="24">
        <f t="shared" si="42"/>
        <v>0.95436507936507942</v>
      </c>
      <c r="U243" s="25">
        <f t="shared" si="43"/>
        <v>1.688737002266798</v>
      </c>
    </row>
    <row r="244" spans="1:38" x14ac:dyDescent="0.35">
      <c r="A244" s="7">
        <v>44180</v>
      </c>
      <c r="B244" s="3">
        <v>242</v>
      </c>
      <c r="C244" s="4">
        <v>158.26</v>
      </c>
      <c r="D244" s="8">
        <v>519.78</v>
      </c>
      <c r="E244" s="2"/>
      <c r="F244" s="34">
        <f t="shared" si="36"/>
        <v>173.51775604277162</v>
      </c>
      <c r="G244" s="8">
        <f t="shared" si="37"/>
        <v>538.90146096084948</v>
      </c>
      <c r="I244" s="34">
        <f t="shared" si="38"/>
        <v>-15.257756042771632</v>
      </c>
      <c r="J244" s="8">
        <f t="shared" si="39"/>
        <v>-19.121460960849504</v>
      </c>
      <c r="O244" s="34">
        <v>20.53817238355694</v>
      </c>
      <c r="P244" s="4">
        <v>50.406389624387316</v>
      </c>
      <c r="Q244" s="4">
        <f t="shared" si="40"/>
        <v>1.8743622130820994</v>
      </c>
      <c r="R244" s="4">
        <f t="shared" si="41"/>
        <v>1.696185797126073</v>
      </c>
      <c r="S244" s="61">
        <v>242</v>
      </c>
      <c r="T244" s="24">
        <f t="shared" si="42"/>
        <v>0.95833333333333337</v>
      </c>
      <c r="U244" s="25">
        <f t="shared" si="43"/>
        <v>1.7316643961222455</v>
      </c>
    </row>
    <row r="245" spans="1:38" x14ac:dyDescent="0.35">
      <c r="A245" s="7">
        <v>44181</v>
      </c>
      <c r="B245" s="3">
        <v>243</v>
      </c>
      <c r="C245" s="4">
        <v>162.05000000000001</v>
      </c>
      <c r="D245" s="8">
        <v>524.83000000000004</v>
      </c>
      <c r="E245" s="2"/>
      <c r="F245" s="34">
        <f t="shared" si="36"/>
        <v>173.86052435592967</v>
      </c>
      <c r="G245" s="8">
        <f t="shared" si="37"/>
        <v>539.7018666559685</v>
      </c>
      <c r="I245" s="34">
        <f t="shared" si="38"/>
        <v>-11.810524355929658</v>
      </c>
      <c r="J245" s="8">
        <f t="shared" si="39"/>
        <v>-14.871866655968461</v>
      </c>
      <c r="O245" s="34">
        <v>20.552013949347241</v>
      </c>
      <c r="P245" s="4">
        <v>53.523976892480277</v>
      </c>
      <c r="Q245" s="4">
        <f t="shared" si="40"/>
        <v>1.8756254271306874</v>
      </c>
      <c r="R245" s="4">
        <f t="shared" si="41"/>
        <v>1.8010932758176623</v>
      </c>
      <c r="S245" s="61">
        <v>243</v>
      </c>
      <c r="T245" s="24">
        <f t="shared" si="42"/>
        <v>0.96230158730158732</v>
      </c>
      <c r="U245" s="25">
        <f t="shared" si="43"/>
        <v>1.7780428020381671</v>
      </c>
    </row>
    <row r="246" spans="1:38" x14ac:dyDescent="0.35">
      <c r="A246" s="7">
        <v>44182</v>
      </c>
      <c r="B246" s="3">
        <v>244</v>
      </c>
      <c r="C246" s="4">
        <v>161.80000000000001</v>
      </c>
      <c r="D246" s="8">
        <v>532.9</v>
      </c>
      <c r="E246" s="2"/>
      <c r="F246" s="34">
        <f t="shared" si="36"/>
        <v>174.20329266908772</v>
      </c>
      <c r="G246" s="8">
        <f t="shared" si="37"/>
        <v>540.50227235108753</v>
      </c>
      <c r="I246" s="34">
        <f t="shared" si="38"/>
        <v>-12.403292669087705</v>
      </c>
      <c r="J246" s="8">
        <f t="shared" si="39"/>
        <v>-7.6022723510875494</v>
      </c>
      <c r="O246" s="34">
        <v>21.970148525666474</v>
      </c>
      <c r="P246" s="4">
        <v>57.703571197361327</v>
      </c>
      <c r="Q246" s="4">
        <f t="shared" si="40"/>
        <v>2.0050477444273356</v>
      </c>
      <c r="R246" s="4">
        <f t="shared" si="41"/>
        <v>1.9417375185518877</v>
      </c>
      <c r="S246" s="61">
        <v>244</v>
      </c>
      <c r="T246" s="24">
        <f t="shared" si="42"/>
        <v>0.96626984126984128</v>
      </c>
      <c r="U246" s="25">
        <f t="shared" si="43"/>
        <v>1.8285948988056846</v>
      </c>
    </row>
    <row r="247" spans="1:38" x14ac:dyDescent="0.35">
      <c r="A247" s="7">
        <v>44183</v>
      </c>
      <c r="B247" s="3">
        <v>245</v>
      </c>
      <c r="C247" s="4">
        <v>160.08000000000001</v>
      </c>
      <c r="D247" s="8">
        <v>534.45000000000005</v>
      </c>
      <c r="E247" s="2"/>
      <c r="F247" s="34">
        <f t="shared" si="36"/>
        <v>174.54606098224579</v>
      </c>
      <c r="G247" s="8">
        <f t="shared" si="37"/>
        <v>541.30267804620644</v>
      </c>
      <c r="I247" s="34">
        <f t="shared" si="38"/>
        <v>-14.466060982245779</v>
      </c>
      <c r="J247" s="8">
        <f t="shared" si="39"/>
        <v>-6.8526780462063925</v>
      </c>
      <c r="O247" s="34">
        <v>22.279867444082782</v>
      </c>
      <c r="P247" s="4">
        <v>70.001948416885227</v>
      </c>
      <c r="Q247" s="4">
        <f t="shared" si="40"/>
        <v>2.0333134258382559</v>
      </c>
      <c r="R247" s="4">
        <f t="shared" si="41"/>
        <v>2.3555805436703299</v>
      </c>
      <c r="S247" s="61">
        <v>245</v>
      </c>
      <c r="T247" s="24">
        <f t="shared" si="42"/>
        <v>0.97023809523809523</v>
      </c>
      <c r="U247" s="25">
        <f t="shared" si="43"/>
        <v>1.8843044227824219</v>
      </c>
    </row>
    <row r="248" spans="1:38" x14ac:dyDescent="0.35">
      <c r="A248" s="7">
        <v>44186</v>
      </c>
      <c r="B248" s="3">
        <v>246</v>
      </c>
      <c r="C248" s="4">
        <v>160.31</v>
      </c>
      <c r="D248" s="8">
        <v>528.91</v>
      </c>
      <c r="E248" s="2"/>
      <c r="F248" s="34">
        <f t="shared" si="36"/>
        <v>174.88882929540387</v>
      </c>
      <c r="G248" s="8">
        <f t="shared" si="37"/>
        <v>542.10308374132546</v>
      </c>
      <c r="I248" s="34">
        <f t="shared" si="38"/>
        <v>-14.578829295403864</v>
      </c>
      <c r="J248" s="8">
        <f t="shared" si="39"/>
        <v>-13.193083741325495</v>
      </c>
      <c r="O248" s="34">
        <v>22.532635757240826</v>
      </c>
      <c r="P248" s="4">
        <v>70.259777563314742</v>
      </c>
      <c r="Q248" s="4">
        <f t="shared" si="40"/>
        <v>2.0563816602458731</v>
      </c>
      <c r="R248" s="4">
        <f t="shared" si="41"/>
        <v>2.36425654961953</v>
      </c>
      <c r="S248" s="61">
        <v>246</v>
      </c>
      <c r="T248" s="24">
        <f t="shared" si="42"/>
        <v>0.97420634920634919</v>
      </c>
      <c r="U248" s="25">
        <f t="shared" si="43"/>
        <v>1.946561720798984</v>
      </c>
    </row>
    <row r="249" spans="1:38" x14ac:dyDescent="0.35">
      <c r="A249" s="7">
        <v>44187</v>
      </c>
      <c r="B249" s="3">
        <v>247</v>
      </c>
      <c r="C249" s="4">
        <v>160.33000000000001</v>
      </c>
      <c r="D249" s="8">
        <v>527.33000000000004</v>
      </c>
      <c r="E249" s="2"/>
      <c r="F249" s="34">
        <f t="shared" si="36"/>
        <v>175.23159760856191</v>
      </c>
      <c r="G249" s="8">
        <f t="shared" si="37"/>
        <v>542.90348943644449</v>
      </c>
      <c r="I249" s="34">
        <f t="shared" si="38"/>
        <v>-14.9015976085619</v>
      </c>
      <c r="J249" s="8">
        <f t="shared" si="39"/>
        <v>-15.573489436444447</v>
      </c>
      <c r="O249" s="34">
        <v>23.659526717772877</v>
      </c>
      <c r="P249" s="4">
        <v>71.567749087719733</v>
      </c>
      <c r="Q249" s="4">
        <f t="shared" si="40"/>
        <v>2.159224395969336</v>
      </c>
      <c r="R249" s="4">
        <f t="shared" si="41"/>
        <v>2.4082700713034502</v>
      </c>
      <c r="S249" s="61">
        <v>247</v>
      </c>
      <c r="T249" s="24">
        <f t="shared" si="42"/>
        <v>0.97817460317460314</v>
      </c>
      <c r="U249" s="25">
        <f t="shared" si="43"/>
        <v>2.0174287103431894</v>
      </c>
    </row>
    <row r="250" spans="1:38" x14ac:dyDescent="0.35">
      <c r="A250" s="7">
        <v>44188</v>
      </c>
      <c r="B250" s="3">
        <v>248</v>
      </c>
      <c r="C250" s="4">
        <v>159.26</v>
      </c>
      <c r="D250" s="8">
        <v>514.48</v>
      </c>
      <c r="E250" s="2"/>
      <c r="F250" s="34">
        <f t="shared" si="36"/>
        <v>175.57436592171996</v>
      </c>
      <c r="G250" s="8">
        <f t="shared" si="37"/>
        <v>543.70389513156351</v>
      </c>
      <c r="I250" s="34">
        <f t="shared" si="38"/>
        <v>-16.314365921719968</v>
      </c>
      <c r="J250" s="8">
        <f t="shared" si="39"/>
        <v>-29.223895131563495</v>
      </c>
      <c r="O250" s="34">
        <v>24.186758404614807</v>
      </c>
      <c r="P250" s="4">
        <v>72.422354112004257</v>
      </c>
      <c r="Q250" s="4">
        <f t="shared" si="40"/>
        <v>2.2073408073471676</v>
      </c>
      <c r="R250" s="4">
        <f t="shared" si="41"/>
        <v>2.4370277132441984</v>
      </c>
      <c r="S250" s="61">
        <v>248</v>
      </c>
      <c r="T250" s="24">
        <f t="shared" si="42"/>
        <v>0.9821428571428571</v>
      </c>
      <c r="U250" s="25">
        <f t="shared" si="43"/>
        <v>2.100165492844468</v>
      </c>
    </row>
    <row r="251" spans="1:38" x14ac:dyDescent="0.35">
      <c r="A251" s="7">
        <v>44189</v>
      </c>
      <c r="B251" s="3">
        <v>249</v>
      </c>
      <c r="C251" s="4">
        <v>158.63</v>
      </c>
      <c r="D251" s="8">
        <v>513.97</v>
      </c>
      <c r="E251" s="2"/>
      <c r="F251" s="34">
        <f t="shared" si="36"/>
        <v>175.91713423487801</v>
      </c>
      <c r="G251" s="8">
        <f t="shared" si="37"/>
        <v>544.50430082668254</v>
      </c>
      <c r="I251" s="34">
        <f t="shared" si="38"/>
        <v>-17.28713423487801</v>
      </c>
      <c r="J251" s="8">
        <f t="shared" si="39"/>
        <v>-30.534300826682511</v>
      </c>
      <c r="O251" s="34">
        <v>24.397099130924744</v>
      </c>
      <c r="P251" s="4">
        <v>73.331542721766255</v>
      </c>
      <c r="Q251" s="4">
        <f t="shared" si="40"/>
        <v>2.2265369997787414</v>
      </c>
      <c r="R251" s="4">
        <f t="shared" si="41"/>
        <v>2.4676221045163911</v>
      </c>
      <c r="S251" s="61">
        <v>249</v>
      </c>
      <c r="T251" s="24">
        <f t="shared" si="42"/>
        <v>0.98611111111111116</v>
      </c>
      <c r="U251" s="25">
        <f t="shared" si="43"/>
        <v>2.2004105812100336</v>
      </c>
      <c r="W251" s="22"/>
      <c r="X251" s="22"/>
      <c r="Y251" s="22"/>
    </row>
    <row r="252" spans="1:38" x14ac:dyDescent="0.35">
      <c r="A252" s="7">
        <v>44193</v>
      </c>
      <c r="B252" s="3">
        <v>250</v>
      </c>
      <c r="C252" s="4">
        <v>164.2</v>
      </c>
      <c r="D252" s="8">
        <v>519.12</v>
      </c>
      <c r="E252" s="2"/>
      <c r="F252" s="34">
        <f t="shared" si="36"/>
        <v>176.25990254803608</v>
      </c>
      <c r="G252" s="8">
        <f t="shared" si="37"/>
        <v>545.30470652180156</v>
      </c>
      <c r="I252" s="34">
        <f t="shared" si="38"/>
        <v>-12.059902548036092</v>
      </c>
      <c r="J252" s="8">
        <f t="shared" si="39"/>
        <v>-26.184706521801559</v>
      </c>
      <c r="O252" s="34">
        <v>24.965404070398904</v>
      </c>
      <c r="P252" s="4">
        <v>73.842759807123286</v>
      </c>
      <c r="Q252" s="4">
        <f t="shared" si="40"/>
        <v>2.2784018533871904</v>
      </c>
      <c r="R252" s="4">
        <f t="shared" si="41"/>
        <v>2.4848246688319926</v>
      </c>
      <c r="S252" s="61">
        <v>250</v>
      </c>
      <c r="T252" s="24">
        <f t="shared" si="42"/>
        <v>0.99007936507936511</v>
      </c>
      <c r="U252" s="25">
        <f t="shared" si="43"/>
        <v>2.3293360530620011</v>
      </c>
      <c r="W252" s="23"/>
      <c r="X252" s="23"/>
      <c r="Y252" s="23"/>
    </row>
    <row r="253" spans="1:38" ht="15" thickBot="1" x14ac:dyDescent="0.4">
      <c r="A253" s="7">
        <v>44194</v>
      </c>
      <c r="B253" s="3">
        <v>251</v>
      </c>
      <c r="C253" s="4">
        <v>166.1</v>
      </c>
      <c r="D253" s="8">
        <v>530.87</v>
      </c>
      <c r="E253" s="2"/>
      <c r="F253" s="34">
        <f t="shared" si="36"/>
        <v>176.60267086119416</v>
      </c>
      <c r="G253" s="8">
        <f t="shared" si="37"/>
        <v>546.10511221692059</v>
      </c>
      <c r="I253" s="34">
        <f t="shared" si="38"/>
        <v>-10.502670861194161</v>
      </c>
      <c r="J253" s="8">
        <f t="shared" si="39"/>
        <v>-15.235112216920584</v>
      </c>
      <c r="M253" s="22"/>
      <c r="N253" s="22"/>
      <c r="O253" s="34">
        <v>26.464330817766665</v>
      </c>
      <c r="P253" s="4">
        <v>76.078154782838624</v>
      </c>
      <c r="Q253" s="4">
        <f t="shared" si="40"/>
        <v>2.4151974553996429</v>
      </c>
      <c r="R253" s="4">
        <f t="shared" si="41"/>
        <v>2.5600461881082093</v>
      </c>
      <c r="S253" s="61">
        <v>251</v>
      </c>
      <c r="T253" s="24">
        <f t="shared" si="42"/>
        <v>0.99404761904761907</v>
      </c>
      <c r="U253" s="25">
        <f t="shared" si="43"/>
        <v>2.5149548778025288</v>
      </c>
      <c r="V253" s="22"/>
      <c r="W253" s="23"/>
      <c r="X253" s="23"/>
      <c r="Y253" s="23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</row>
    <row r="254" spans="1:38" ht="15" thickBot="1" x14ac:dyDescent="0.4">
      <c r="A254" s="7">
        <v>44195</v>
      </c>
      <c r="B254" s="3">
        <v>252</v>
      </c>
      <c r="C254" s="4">
        <v>164.29</v>
      </c>
      <c r="D254" s="8">
        <v>524.59</v>
      </c>
      <c r="E254" s="2"/>
      <c r="F254" s="34">
        <f t="shared" si="36"/>
        <v>176.9454391743522</v>
      </c>
      <c r="G254" s="8">
        <f t="shared" si="37"/>
        <v>546.90551791203961</v>
      </c>
      <c r="I254" s="35">
        <f t="shared" si="38"/>
        <v>-12.65543917435221</v>
      </c>
      <c r="J254" s="36">
        <f t="shared" si="39"/>
        <v>-22.315517912039581</v>
      </c>
      <c r="K254" s="86" t="s">
        <v>6</v>
      </c>
      <c r="L254" s="18" t="s">
        <v>7</v>
      </c>
      <c r="M254" s="23"/>
      <c r="N254" s="23"/>
      <c r="O254" s="35">
        <v>27.731562504608576</v>
      </c>
      <c r="P254" s="26">
        <v>97.87316550224233</v>
      </c>
      <c r="Q254" s="26">
        <f t="shared" si="40"/>
        <v>2.5308480179072599</v>
      </c>
      <c r="R254" s="26">
        <f t="shared" si="41"/>
        <v>3.2934529626449298</v>
      </c>
      <c r="S254" s="62">
        <v>252</v>
      </c>
      <c r="T254" s="31">
        <f t="shared" si="42"/>
        <v>0.99801587301587302</v>
      </c>
      <c r="U254" s="58">
        <f t="shared" si="43"/>
        <v>2.8806743591110586</v>
      </c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</row>
    <row r="255" spans="1:38" x14ac:dyDescent="0.35">
      <c r="A255" s="7">
        <v>44196</v>
      </c>
      <c r="B255" s="3">
        <v>253</v>
      </c>
      <c r="C255" s="46">
        <v>162.846497</v>
      </c>
      <c r="D255" s="15">
        <v>540.72997999999995</v>
      </c>
      <c r="E255" s="1"/>
      <c r="F255" s="34">
        <f t="shared" si="36"/>
        <v>177.28820748751025</v>
      </c>
      <c r="G255" s="8">
        <f t="shared" si="37"/>
        <v>547.70592360715864</v>
      </c>
      <c r="I255" s="2"/>
      <c r="J255" s="2"/>
      <c r="K255" s="57">
        <f t="shared" ref="K255:K264" si="44">ABS(C255-F255)/C255</f>
        <v>8.8682966803456942E-2</v>
      </c>
      <c r="L255" s="25">
        <f t="shared" ref="L255:L264" si="45">ABS(D255-G255)/D255</f>
        <v>1.2900974359066763E-2</v>
      </c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</row>
    <row r="256" spans="1:38" x14ac:dyDescent="0.35">
      <c r="A256" s="7">
        <v>44200</v>
      </c>
      <c r="B256" s="3">
        <v>254</v>
      </c>
      <c r="C256" s="34">
        <v>159.33149700000001</v>
      </c>
      <c r="D256" s="8">
        <v>522.85998500000005</v>
      </c>
      <c r="E256" s="1"/>
      <c r="F256" s="34">
        <f t="shared" si="36"/>
        <v>177.6309758006683</v>
      </c>
      <c r="G256" s="8">
        <f t="shared" si="37"/>
        <v>548.50632930227766</v>
      </c>
      <c r="I256" s="2"/>
      <c r="J256" s="2"/>
      <c r="K256" s="57">
        <f t="shared" si="44"/>
        <v>0.11485160903665068</v>
      </c>
      <c r="L256" s="25">
        <f t="shared" si="45"/>
        <v>4.9050118651320411E-2</v>
      </c>
      <c r="M256" s="23"/>
      <c r="N256" s="23"/>
      <c r="O256" s="23"/>
      <c r="P256" s="23"/>
      <c r="Q256" s="23"/>
      <c r="R256" s="23"/>
      <c r="S256" s="56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</row>
    <row r="257" spans="1:38" x14ac:dyDescent="0.35">
      <c r="A257" s="7">
        <v>44201</v>
      </c>
      <c r="B257" s="3">
        <v>255</v>
      </c>
      <c r="C257" s="34">
        <v>160.92550700000001</v>
      </c>
      <c r="D257" s="8">
        <v>520.79998799999998</v>
      </c>
      <c r="E257" s="1"/>
      <c r="F257" s="34">
        <f t="shared" si="36"/>
        <v>177.97374411382637</v>
      </c>
      <c r="G257" s="8">
        <f t="shared" si="37"/>
        <v>549.30673499739669</v>
      </c>
      <c r="I257" s="2"/>
      <c r="J257" s="2"/>
      <c r="K257" s="57">
        <f t="shared" si="44"/>
        <v>0.10593868822688475</v>
      </c>
      <c r="L257" s="25">
        <f t="shared" si="45"/>
        <v>5.4736458629481968E-2</v>
      </c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</row>
    <row r="258" spans="1:38" x14ac:dyDescent="0.35">
      <c r="A258" s="7">
        <v>44202</v>
      </c>
      <c r="B258" s="3">
        <v>256</v>
      </c>
      <c r="C258" s="34">
        <v>156.919006</v>
      </c>
      <c r="D258" s="8">
        <v>500.48998999999998</v>
      </c>
      <c r="E258" s="1"/>
      <c r="F258" s="34">
        <f t="shared" si="36"/>
        <v>178.31651242698445</v>
      </c>
      <c r="G258" s="8">
        <f t="shared" si="37"/>
        <v>550.10714069251571</v>
      </c>
      <c r="I258" s="2"/>
      <c r="J258" s="2"/>
      <c r="K258" s="57">
        <f t="shared" si="44"/>
        <v>0.13636019608092884</v>
      </c>
      <c r="L258" s="25">
        <f t="shared" si="45"/>
        <v>9.9137148961791904E-2</v>
      </c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</row>
    <row r="259" spans="1:38" x14ac:dyDescent="0.35">
      <c r="A259" s="7">
        <v>44203</v>
      </c>
      <c r="B259" s="3">
        <v>257</v>
      </c>
      <c r="C259" s="34">
        <v>158.108002</v>
      </c>
      <c r="D259" s="8">
        <v>508.89001500000001</v>
      </c>
      <c r="E259" s="1"/>
      <c r="F259" s="34">
        <f t="shared" ref="F259:F264" si="46">$L$3*B259+$L$4</f>
        <v>178.65928074014249</v>
      </c>
      <c r="G259" s="8">
        <f t="shared" ref="G259:G264" si="47">$M$3*B259+$M$4</f>
        <v>550.90754638763474</v>
      </c>
      <c r="I259" s="2"/>
      <c r="J259" s="2"/>
      <c r="K259" s="57">
        <f t="shared" si="44"/>
        <v>0.12998253396524798</v>
      </c>
      <c r="L259" s="25">
        <f t="shared" si="45"/>
        <v>8.2567018705672054E-2</v>
      </c>
      <c r="M259" s="23"/>
      <c r="N259" s="23"/>
      <c r="O259" s="23"/>
      <c r="P259" s="23"/>
      <c r="Q259" s="23"/>
      <c r="R259" s="23"/>
      <c r="S259" s="1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</row>
    <row r="260" spans="1:38" x14ac:dyDescent="0.35">
      <c r="A260" s="7">
        <v>44204</v>
      </c>
      <c r="B260" s="3">
        <v>258</v>
      </c>
      <c r="C260" s="34">
        <v>159.134995</v>
      </c>
      <c r="D260" s="8">
        <v>510.39999399999999</v>
      </c>
      <c r="E260" s="1"/>
      <c r="F260" s="34">
        <f t="shared" si="46"/>
        <v>179.00204905330054</v>
      </c>
      <c r="G260" s="8">
        <f t="shared" si="47"/>
        <v>551.70795208275376</v>
      </c>
      <c r="I260" s="2"/>
      <c r="J260" s="2"/>
      <c r="K260" s="57">
        <f t="shared" si="44"/>
        <v>0.12484402977045077</v>
      </c>
      <c r="L260" s="25">
        <f t="shared" si="45"/>
        <v>8.0932520706012728E-2</v>
      </c>
      <c r="M260" s="23"/>
      <c r="N260" s="23"/>
      <c r="O260" s="23"/>
      <c r="P260" s="23"/>
      <c r="Q260" s="23"/>
      <c r="R260" s="23"/>
      <c r="S260" s="1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</row>
    <row r="261" spans="1:38" x14ac:dyDescent="0.35">
      <c r="A261" s="7">
        <v>44207</v>
      </c>
      <c r="B261" s="3">
        <v>259</v>
      </c>
      <c r="C261" s="34">
        <v>155.71049500000001</v>
      </c>
      <c r="D261" s="8">
        <v>499.10000600000001</v>
      </c>
      <c r="E261" s="1"/>
      <c r="F261" s="34">
        <f t="shared" si="46"/>
        <v>179.34481736645861</v>
      </c>
      <c r="G261" s="8">
        <f t="shared" si="47"/>
        <v>552.50835777787279</v>
      </c>
      <c r="I261" s="2"/>
      <c r="J261" s="2"/>
      <c r="K261" s="57">
        <f t="shared" si="44"/>
        <v>0.15178374692379343</v>
      </c>
      <c r="L261" s="25">
        <f t="shared" si="45"/>
        <v>0.10700931904591639</v>
      </c>
      <c r="M261" s="23"/>
      <c r="N261" s="23"/>
      <c r="O261" s="23"/>
      <c r="P261" s="23"/>
      <c r="Q261" s="23"/>
      <c r="R261" s="23"/>
      <c r="S261" s="22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</row>
    <row r="262" spans="1:38" x14ac:dyDescent="0.35">
      <c r="A262" s="7">
        <v>44208</v>
      </c>
      <c r="B262" s="3">
        <v>260</v>
      </c>
      <c r="C262" s="34">
        <v>156.041504</v>
      </c>
      <c r="D262" s="8">
        <v>494.25</v>
      </c>
      <c r="E262" s="1"/>
      <c r="F262" s="34">
        <f t="shared" si="46"/>
        <v>179.68758567961666</v>
      </c>
      <c r="G262" s="8">
        <f t="shared" si="47"/>
        <v>553.30876347299181</v>
      </c>
      <c r="I262" s="2"/>
      <c r="J262" s="2"/>
      <c r="K262" s="57">
        <f t="shared" si="44"/>
        <v>0.15153713001649008</v>
      </c>
      <c r="L262" s="25">
        <f t="shared" si="45"/>
        <v>0.11949168128071182</v>
      </c>
      <c r="M262" s="23"/>
      <c r="N262" s="23"/>
      <c r="O262" s="23"/>
      <c r="P262" s="23"/>
      <c r="Q262" s="23"/>
      <c r="R262" s="23"/>
      <c r="S262" s="22"/>
      <c r="T262" s="23"/>
      <c r="U262" s="23"/>
      <c r="V262" s="23"/>
      <c r="W262" s="64"/>
      <c r="X262" s="64"/>
      <c r="Y262" s="64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</row>
    <row r="263" spans="1:38" x14ac:dyDescent="0.35">
      <c r="A263" s="7">
        <v>44209</v>
      </c>
      <c r="B263" s="3">
        <v>261</v>
      </c>
      <c r="C263" s="34">
        <v>158.29449500000001</v>
      </c>
      <c r="D263" s="8">
        <v>507.790009</v>
      </c>
      <c r="E263" s="1"/>
      <c r="F263" s="34">
        <f t="shared" si="46"/>
        <v>180.03035399277474</v>
      </c>
      <c r="G263" s="8">
        <f t="shared" si="47"/>
        <v>554.10916916811072</v>
      </c>
      <c r="I263" s="2"/>
      <c r="J263" s="2"/>
      <c r="K263" s="57">
        <f t="shared" si="44"/>
        <v>0.13731279153311504</v>
      </c>
      <c r="L263" s="25">
        <f t="shared" si="45"/>
        <v>9.1217155412978451E-2</v>
      </c>
      <c r="M263" s="23"/>
      <c r="N263" s="23"/>
      <c r="O263" s="23"/>
      <c r="P263" s="23"/>
      <c r="Q263" s="23"/>
      <c r="R263" s="23"/>
      <c r="S263" s="2"/>
      <c r="T263" s="23"/>
      <c r="U263" s="23"/>
      <c r="V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</row>
    <row r="264" spans="1:38" ht="15" thickBot="1" x14ac:dyDescent="0.4">
      <c r="A264" s="9">
        <v>44210</v>
      </c>
      <c r="B264" s="10">
        <v>262</v>
      </c>
      <c r="C264" s="16">
        <v>156.37</v>
      </c>
      <c r="D264" s="36">
        <v>500.85998499999999</v>
      </c>
      <c r="E264" s="1"/>
      <c r="F264" s="35">
        <f t="shared" si="46"/>
        <v>180.37312230593278</v>
      </c>
      <c r="G264" s="36">
        <f t="shared" si="47"/>
        <v>554.90957486322975</v>
      </c>
      <c r="I264" s="2"/>
      <c r="J264" s="2"/>
      <c r="K264" s="57">
        <f t="shared" si="44"/>
        <v>0.15350209315043023</v>
      </c>
      <c r="L264" s="25">
        <f t="shared" si="45"/>
        <v>0.10791357162067909</v>
      </c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</row>
    <row r="265" spans="1:38" ht="15" thickBot="1" x14ac:dyDescent="0.4">
      <c r="K265" s="53">
        <f>AVERAGE(K255:K264)</f>
        <v>0.12947957855074488</v>
      </c>
      <c r="L265" s="28">
        <f>AVERAGE(L255:L264)</f>
        <v>8.0495596737363159E-2</v>
      </c>
    </row>
  </sheetData>
  <sortState xmlns:xlrd2="http://schemas.microsoft.com/office/spreadsheetml/2017/richdata2" ref="O3:O254">
    <sortCondition ref="O2:O254"/>
  </sortState>
  <mergeCells count="9">
    <mergeCell ref="AE11:AF11"/>
    <mergeCell ref="AE29:AF29"/>
    <mergeCell ref="L15:N15"/>
    <mergeCell ref="O1:U1"/>
    <mergeCell ref="A1:D1"/>
    <mergeCell ref="I1:J1"/>
    <mergeCell ref="K1:M1"/>
    <mergeCell ref="K9:M9"/>
    <mergeCell ref="W1:Y1"/>
  </mergeCells>
  <pageMargins left="0.7" right="0.7" top="0.75" bottom="0.75" header="0.3" footer="0.3"/>
  <pageSetup orientation="portrait" r:id="rId1"/>
  <ignoredErrors>
    <ignoredError sqref="L3:M5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0080-96E4-4064-9D2E-E1890E73B2B1}">
  <dimension ref="A1:M265"/>
  <sheetViews>
    <sheetView tabSelected="1" topLeftCell="A228" workbookViewId="0">
      <selection activeCell="L263" sqref="L263:M264"/>
    </sheetView>
  </sheetViews>
  <sheetFormatPr defaultRowHeight="14.5" x14ac:dyDescent="0.35"/>
  <cols>
    <col min="1" max="1" width="10.453125" bestFit="1" customWidth="1"/>
    <col min="2" max="2" width="6.26953125" bestFit="1" customWidth="1"/>
    <col min="3" max="3" width="6.81640625" bestFit="1" customWidth="1"/>
    <col min="4" max="4" width="6.36328125" bestFit="1" customWidth="1"/>
    <col min="6" max="6" width="9.1796875" bestFit="1" customWidth="1"/>
    <col min="8" max="9" width="9.36328125" bestFit="1" customWidth="1"/>
  </cols>
  <sheetData>
    <row r="1" spans="1:9" x14ac:dyDescent="0.35">
      <c r="A1" s="101" t="s">
        <v>0</v>
      </c>
      <c r="B1" s="102"/>
      <c r="C1" s="102"/>
      <c r="D1" s="103"/>
      <c r="F1" s="101" t="s">
        <v>55</v>
      </c>
      <c r="G1" s="102"/>
      <c r="H1" s="102" t="s">
        <v>56</v>
      </c>
      <c r="I1" s="103"/>
    </row>
    <row r="2" spans="1:9" ht="15" thickBot="1" x14ac:dyDescent="0.4">
      <c r="A2" s="19" t="s">
        <v>2</v>
      </c>
      <c r="B2" s="20" t="s">
        <v>3</v>
      </c>
      <c r="C2" s="20" t="s">
        <v>4</v>
      </c>
      <c r="D2" s="21" t="s">
        <v>5</v>
      </c>
      <c r="F2" s="55" t="s">
        <v>4</v>
      </c>
      <c r="G2" s="54" t="s">
        <v>5</v>
      </c>
      <c r="H2" s="54" t="s">
        <v>4</v>
      </c>
      <c r="I2" s="59" t="s">
        <v>5</v>
      </c>
    </row>
    <row r="3" spans="1:9" x14ac:dyDescent="0.35">
      <c r="A3" s="12">
        <v>43832</v>
      </c>
      <c r="B3" s="13">
        <v>1</v>
      </c>
      <c r="C3" s="14">
        <v>94.9</v>
      </c>
      <c r="D3" s="15">
        <v>329.81</v>
      </c>
      <c r="F3" s="34"/>
      <c r="G3" s="3"/>
      <c r="H3" s="24"/>
      <c r="I3" s="25"/>
    </row>
    <row r="4" spans="1:9" x14ac:dyDescent="0.35">
      <c r="A4" s="7">
        <v>43833</v>
      </c>
      <c r="B4" s="3">
        <v>2</v>
      </c>
      <c r="C4" s="4">
        <v>93.75</v>
      </c>
      <c r="D4" s="8">
        <v>325.89999999999998</v>
      </c>
      <c r="F4" s="34">
        <f>C3</f>
        <v>94.9</v>
      </c>
      <c r="G4" s="4">
        <f>D3</f>
        <v>329.81</v>
      </c>
      <c r="H4" s="24">
        <f t="shared" ref="H4:H67" si="0">ABS(C4-F4)/C4</f>
        <v>1.2266666666666728E-2</v>
      </c>
      <c r="I4" s="25">
        <f t="shared" ref="I4:I67" si="1">ABS(D4-G4)/D4</f>
        <v>1.1997545259282066E-2</v>
      </c>
    </row>
    <row r="5" spans="1:9" x14ac:dyDescent="0.35">
      <c r="A5" s="7">
        <v>43836</v>
      </c>
      <c r="B5" s="3">
        <v>3</v>
      </c>
      <c r="C5" s="4">
        <v>95.14</v>
      </c>
      <c r="D5" s="8">
        <v>335.83</v>
      </c>
      <c r="F5" s="34">
        <f>C4</f>
        <v>93.75</v>
      </c>
      <c r="G5" s="4">
        <f t="shared" ref="G5:G68" si="2">D4</f>
        <v>325.89999999999998</v>
      </c>
      <c r="H5" s="24">
        <f t="shared" si="0"/>
        <v>1.46100483498003E-2</v>
      </c>
      <c r="I5" s="25">
        <f t="shared" si="1"/>
        <v>2.956853169758511E-2</v>
      </c>
    </row>
    <row r="6" spans="1:9" x14ac:dyDescent="0.35">
      <c r="A6" s="7">
        <v>43837</v>
      </c>
      <c r="B6" s="3">
        <v>4</v>
      </c>
      <c r="C6" s="4">
        <v>95.34</v>
      </c>
      <c r="D6" s="8">
        <v>330.75</v>
      </c>
      <c r="F6" s="34">
        <f t="shared" ref="F6:F69" si="3">C5</f>
        <v>95.14</v>
      </c>
      <c r="G6" s="4">
        <f t="shared" si="2"/>
        <v>335.83</v>
      </c>
      <c r="H6" s="24">
        <f t="shared" si="0"/>
        <v>2.097755401720189E-3</v>
      </c>
      <c r="I6" s="25">
        <f t="shared" si="1"/>
        <v>1.5359032501889597E-2</v>
      </c>
    </row>
    <row r="7" spans="1:9" x14ac:dyDescent="0.35">
      <c r="A7" s="7">
        <v>43838</v>
      </c>
      <c r="B7" s="3">
        <v>5</v>
      </c>
      <c r="C7" s="4">
        <v>94.6</v>
      </c>
      <c r="D7" s="8">
        <v>339.26</v>
      </c>
      <c r="F7" s="34">
        <f t="shared" si="3"/>
        <v>95.34</v>
      </c>
      <c r="G7" s="4">
        <f t="shared" si="2"/>
        <v>330.75</v>
      </c>
      <c r="H7" s="24">
        <f t="shared" si="0"/>
        <v>7.8224101479916399E-3</v>
      </c>
      <c r="I7" s="25">
        <f t="shared" si="1"/>
        <v>2.5084006366798299E-2</v>
      </c>
    </row>
    <row r="8" spans="1:9" x14ac:dyDescent="0.35">
      <c r="A8" s="7">
        <v>43839</v>
      </c>
      <c r="B8" s="3">
        <v>6</v>
      </c>
      <c r="C8" s="4">
        <v>95.05</v>
      </c>
      <c r="D8" s="8">
        <v>335.66</v>
      </c>
      <c r="F8" s="34">
        <f t="shared" si="3"/>
        <v>94.6</v>
      </c>
      <c r="G8" s="4">
        <f t="shared" si="2"/>
        <v>339.26</v>
      </c>
      <c r="H8" s="24">
        <f t="shared" si="0"/>
        <v>4.7343503419253327E-3</v>
      </c>
      <c r="I8" s="25">
        <f t="shared" si="1"/>
        <v>1.0725138533039283E-2</v>
      </c>
    </row>
    <row r="9" spans="1:9" x14ac:dyDescent="0.35">
      <c r="A9" s="7">
        <v>43840</v>
      </c>
      <c r="B9" s="3">
        <v>7</v>
      </c>
      <c r="C9" s="4">
        <v>94.16</v>
      </c>
      <c r="D9" s="8">
        <v>329.05</v>
      </c>
      <c r="F9" s="34">
        <f t="shared" si="3"/>
        <v>95.05</v>
      </c>
      <c r="G9" s="4">
        <f t="shared" si="2"/>
        <v>335.66</v>
      </c>
      <c r="H9" s="24">
        <f t="shared" si="0"/>
        <v>9.4519966015293184E-3</v>
      </c>
      <c r="I9" s="25">
        <f t="shared" si="1"/>
        <v>2.0088132502659211E-2</v>
      </c>
    </row>
    <row r="10" spans="1:9" x14ac:dyDescent="0.35">
      <c r="A10" s="7">
        <v>43843</v>
      </c>
      <c r="B10" s="3">
        <v>8</v>
      </c>
      <c r="C10" s="4">
        <v>94.57</v>
      </c>
      <c r="D10" s="8">
        <v>338.92</v>
      </c>
      <c r="F10" s="34">
        <f t="shared" si="3"/>
        <v>94.16</v>
      </c>
      <c r="G10" s="4">
        <f t="shared" si="2"/>
        <v>329.05</v>
      </c>
      <c r="H10" s="24">
        <f t="shared" si="0"/>
        <v>4.3354129216453064E-3</v>
      </c>
      <c r="I10" s="25">
        <f t="shared" si="1"/>
        <v>2.9121916676501842E-2</v>
      </c>
    </row>
    <row r="11" spans="1:9" x14ac:dyDescent="0.35">
      <c r="A11" s="7">
        <v>43844</v>
      </c>
      <c r="B11" s="3">
        <v>9</v>
      </c>
      <c r="C11" s="4">
        <v>93.47</v>
      </c>
      <c r="D11" s="8">
        <v>338.69</v>
      </c>
      <c r="F11" s="34">
        <f t="shared" si="3"/>
        <v>94.57</v>
      </c>
      <c r="G11" s="4">
        <f t="shared" si="2"/>
        <v>338.92</v>
      </c>
      <c r="H11" s="24">
        <f t="shared" si="0"/>
        <v>1.1768481865839247E-2</v>
      </c>
      <c r="I11" s="25">
        <f t="shared" si="1"/>
        <v>6.7908707077273672E-4</v>
      </c>
    </row>
    <row r="12" spans="1:9" x14ac:dyDescent="0.35">
      <c r="A12" s="7">
        <v>43845</v>
      </c>
      <c r="B12" s="3">
        <v>10</v>
      </c>
      <c r="C12" s="4">
        <v>93.1</v>
      </c>
      <c r="D12" s="8">
        <v>339.07</v>
      </c>
      <c r="F12" s="34">
        <f t="shared" si="3"/>
        <v>93.47</v>
      </c>
      <c r="G12" s="4">
        <f t="shared" si="2"/>
        <v>338.69</v>
      </c>
      <c r="H12" s="24">
        <f t="shared" si="0"/>
        <v>3.9742212674543989E-3</v>
      </c>
      <c r="I12" s="25">
        <f t="shared" si="1"/>
        <v>1.120712537234186E-3</v>
      </c>
    </row>
    <row r="13" spans="1:9" x14ac:dyDescent="0.35">
      <c r="A13" s="7">
        <v>43846</v>
      </c>
      <c r="B13" s="3">
        <v>11</v>
      </c>
      <c r="C13" s="4">
        <v>93.9</v>
      </c>
      <c r="D13" s="8">
        <v>338.62</v>
      </c>
      <c r="F13" s="34">
        <f t="shared" si="3"/>
        <v>93.1</v>
      </c>
      <c r="G13" s="4">
        <f t="shared" si="2"/>
        <v>339.07</v>
      </c>
      <c r="H13" s="24">
        <f t="shared" si="0"/>
        <v>8.5197018104367552E-3</v>
      </c>
      <c r="I13" s="25">
        <f t="shared" si="1"/>
        <v>1.3289232768294507E-3</v>
      </c>
    </row>
    <row r="14" spans="1:9" x14ac:dyDescent="0.35">
      <c r="A14" s="7">
        <v>43847</v>
      </c>
      <c r="B14" s="3">
        <v>12</v>
      </c>
      <c r="C14" s="4">
        <v>93.24</v>
      </c>
      <c r="D14" s="8">
        <v>339.67</v>
      </c>
      <c r="F14" s="34">
        <f t="shared" si="3"/>
        <v>93.9</v>
      </c>
      <c r="G14" s="4">
        <f t="shared" si="2"/>
        <v>338.62</v>
      </c>
      <c r="H14" s="24">
        <f t="shared" si="0"/>
        <v>7.078507078507195E-3</v>
      </c>
      <c r="I14" s="25">
        <f t="shared" si="1"/>
        <v>3.0912356110342726E-3</v>
      </c>
    </row>
    <row r="15" spans="1:9" x14ac:dyDescent="0.35">
      <c r="A15" s="7">
        <v>43851</v>
      </c>
      <c r="B15" s="3">
        <v>13</v>
      </c>
      <c r="C15" s="4">
        <v>94.6</v>
      </c>
      <c r="D15" s="8">
        <v>338.11</v>
      </c>
      <c r="F15" s="34">
        <f t="shared" si="3"/>
        <v>93.24</v>
      </c>
      <c r="G15" s="4">
        <f t="shared" si="2"/>
        <v>339.67</v>
      </c>
      <c r="H15" s="24">
        <f t="shared" si="0"/>
        <v>1.4376321353065534E-2</v>
      </c>
      <c r="I15" s="25">
        <f t="shared" si="1"/>
        <v>4.6138830558102462E-3</v>
      </c>
    </row>
    <row r="16" spans="1:9" x14ac:dyDescent="0.35">
      <c r="A16" s="7">
        <v>43852</v>
      </c>
      <c r="B16" s="3">
        <v>14</v>
      </c>
      <c r="C16" s="4">
        <v>94.37</v>
      </c>
      <c r="D16" s="8">
        <v>326</v>
      </c>
      <c r="F16" s="34">
        <f t="shared" si="3"/>
        <v>94.6</v>
      </c>
      <c r="G16" s="4">
        <f t="shared" si="2"/>
        <v>338.11</v>
      </c>
      <c r="H16" s="24">
        <f t="shared" si="0"/>
        <v>2.437215216700114E-3</v>
      </c>
      <c r="I16" s="25">
        <f t="shared" si="1"/>
        <v>3.714723926380372E-2</v>
      </c>
    </row>
    <row r="17" spans="1:9" x14ac:dyDescent="0.35">
      <c r="A17" s="7">
        <v>43853</v>
      </c>
      <c r="B17" s="3">
        <v>15</v>
      </c>
      <c r="C17" s="4">
        <v>94.23</v>
      </c>
      <c r="D17" s="8">
        <v>349.6</v>
      </c>
      <c r="F17" s="34">
        <f t="shared" si="3"/>
        <v>94.37</v>
      </c>
      <c r="G17" s="4">
        <f t="shared" si="2"/>
        <v>326</v>
      </c>
      <c r="H17" s="24">
        <f t="shared" si="0"/>
        <v>1.4857264140931822E-3</v>
      </c>
      <c r="I17" s="25">
        <f t="shared" si="1"/>
        <v>6.7505720823798687E-2</v>
      </c>
    </row>
    <row r="18" spans="1:9" x14ac:dyDescent="0.35">
      <c r="A18" s="7">
        <v>43854</v>
      </c>
      <c r="B18" s="3">
        <v>16</v>
      </c>
      <c r="C18" s="4">
        <v>93.08</v>
      </c>
      <c r="D18" s="8">
        <v>353.16</v>
      </c>
      <c r="F18" s="34">
        <f t="shared" si="3"/>
        <v>94.23</v>
      </c>
      <c r="G18" s="4">
        <f t="shared" si="2"/>
        <v>349.6</v>
      </c>
      <c r="H18" s="24">
        <f t="shared" si="0"/>
        <v>1.2354963472281969E-2</v>
      </c>
      <c r="I18" s="25">
        <f t="shared" si="1"/>
        <v>1.0080416808245561E-2</v>
      </c>
    </row>
    <row r="19" spans="1:9" x14ac:dyDescent="0.35">
      <c r="A19" s="7">
        <v>43857</v>
      </c>
      <c r="B19" s="3">
        <v>17</v>
      </c>
      <c r="C19" s="4">
        <v>91.42</v>
      </c>
      <c r="D19" s="8">
        <v>342.88</v>
      </c>
      <c r="F19" s="34">
        <f t="shared" si="3"/>
        <v>93.08</v>
      </c>
      <c r="G19" s="4">
        <f t="shared" si="2"/>
        <v>353.16</v>
      </c>
      <c r="H19" s="24">
        <f t="shared" si="0"/>
        <v>1.815795230802884E-2</v>
      </c>
      <c r="I19" s="25">
        <f t="shared" si="1"/>
        <v>2.9981334577694908E-2</v>
      </c>
    </row>
    <row r="20" spans="1:9" x14ac:dyDescent="0.35">
      <c r="A20" s="7">
        <v>43858</v>
      </c>
      <c r="B20" s="3">
        <v>18</v>
      </c>
      <c r="C20" s="4">
        <v>92.66</v>
      </c>
      <c r="D20" s="8">
        <v>348.52</v>
      </c>
      <c r="F20" s="34">
        <f t="shared" si="3"/>
        <v>91.42</v>
      </c>
      <c r="G20" s="4">
        <f t="shared" si="2"/>
        <v>342.88</v>
      </c>
      <c r="H20" s="24">
        <f t="shared" si="0"/>
        <v>1.3382257716382418E-2</v>
      </c>
      <c r="I20" s="25">
        <f t="shared" si="1"/>
        <v>1.6182715482612152E-2</v>
      </c>
    </row>
    <row r="21" spans="1:9" x14ac:dyDescent="0.35">
      <c r="A21" s="7">
        <v>43859</v>
      </c>
      <c r="B21" s="3">
        <v>19</v>
      </c>
      <c r="C21" s="4">
        <v>92.9</v>
      </c>
      <c r="D21" s="8">
        <v>343.16</v>
      </c>
      <c r="F21" s="34">
        <f t="shared" si="3"/>
        <v>92.66</v>
      </c>
      <c r="G21" s="4">
        <f t="shared" si="2"/>
        <v>348.52</v>
      </c>
      <c r="H21" s="24">
        <f t="shared" si="0"/>
        <v>2.5834230355221647E-3</v>
      </c>
      <c r="I21" s="25">
        <f t="shared" si="1"/>
        <v>1.5619536076465662E-2</v>
      </c>
    </row>
    <row r="22" spans="1:9" x14ac:dyDescent="0.35">
      <c r="A22" s="7">
        <v>43860</v>
      </c>
      <c r="B22" s="3">
        <v>20</v>
      </c>
      <c r="C22" s="4">
        <v>93.53</v>
      </c>
      <c r="D22" s="8">
        <v>347.74</v>
      </c>
      <c r="F22" s="34">
        <f t="shared" si="3"/>
        <v>92.9</v>
      </c>
      <c r="G22" s="4">
        <f t="shared" si="2"/>
        <v>343.16</v>
      </c>
      <c r="H22" s="24">
        <f t="shared" si="0"/>
        <v>6.7358066930396174E-3</v>
      </c>
      <c r="I22" s="25">
        <f t="shared" si="1"/>
        <v>1.3170759763041306E-2</v>
      </c>
    </row>
    <row r="23" spans="1:9" x14ac:dyDescent="0.35">
      <c r="A23" s="7">
        <v>43861</v>
      </c>
      <c r="B23" s="3">
        <v>21</v>
      </c>
      <c r="C23" s="4">
        <v>100.44</v>
      </c>
      <c r="D23" s="8">
        <v>345.09</v>
      </c>
      <c r="F23" s="34">
        <f t="shared" si="3"/>
        <v>93.53</v>
      </c>
      <c r="G23" s="4">
        <f t="shared" si="2"/>
        <v>347.74</v>
      </c>
      <c r="H23" s="24">
        <f t="shared" si="0"/>
        <v>6.8797291915571449E-2</v>
      </c>
      <c r="I23" s="25">
        <f t="shared" si="1"/>
        <v>7.6791561621606949E-3</v>
      </c>
    </row>
    <row r="24" spans="1:9" x14ac:dyDescent="0.35">
      <c r="A24" s="7">
        <v>43864</v>
      </c>
      <c r="B24" s="3">
        <v>22</v>
      </c>
      <c r="C24" s="4">
        <v>100.21</v>
      </c>
      <c r="D24" s="8">
        <v>358</v>
      </c>
      <c r="F24" s="34">
        <f t="shared" si="3"/>
        <v>100.44</v>
      </c>
      <c r="G24" s="4">
        <f t="shared" si="2"/>
        <v>345.09</v>
      </c>
      <c r="H24" s="24">
        <f t="shared" si="0"/>
        <v>2.2951801217443767E-3</v>
      </c>
      <c r="I24" s="25">
        <f t="shared" si="1"/>
        <v>3.6061452513966551E-2</v>
      </c>
    </row>
    <row r="25" spans="1:9" x14ac:dyDescent="0.35">
      <c r="A25" s="7">
        <v>43865</v>
      </c>
      <c r="B25" s="3">
        <v>23</v>
      </c>
      <c r="C25" s="4">
        <v>102.48</v>
      </c>
      <c r="D25" s="8">
        <v>369.01</v>
      </c>
      <c r="F25" s="34">
        <f t="shared" si="3"/>
        <v>100.21</v>
      </c>
      <c r="G25" s="4">
        <f t="shared" si="2"/>
        <v>358</v>
      </c>
      <c r="H25" s="24">
        <f t="shared" si="0"/>
        <v>2.2150663544106265E-2</v>
      </c>
      <c r="I25" s="25">
        <f t="shared" si="1"/>
        <v>2.9836589794314493E-2</v>
      </c>
    </row>
    <row r="26" spans="1:9" x14ac:dyDescent="0.35">
      <c r="A26" s="7">
        <v>43866</v>
      </c>
      <c r="B26" s="3">
        <v>24</v>
      </c>
      <c r="C26" s="4">
        <v>101.99</v>
      </c>
      <c r="D26" s="8">
        <v>369.67</v>
      </c>
      <c r="F26" s="34">
        <f t="shared" si="3"/>
        <v>102.48</v>
      </c>
      <c r="G26" s="4">
        <f t="shared" si="2"/>
        <v>369.01</v>
      </c>
      <c r="H26" s="24">
        <f t="shared" si="0"/>
        <v>4.8043925875086687E-3</v>
      </c>
      <c r="I26" s="25">
        <f t="shared" si="1"/>
        <v>1.7853761462927069E-3</v>
      </c>
    </row>
    <row r="27" spans="1:9" x14ac:dyDescent="0.35">
      <c r="A27" s="7">
        <v>43867</v>
      </c>
      <c r="B27" s="3">
        <v>25</v>
      </c>
      <c r="C27" s="4">
        <v>102.51</v>
      </c>
      <c r="D27" s="8">
        <v>366.95</v>
      </c>
      <c r="F27" s="34">
        <f t="shared" si="3"/>
        <v>101.99</v>
      </c>
      <c r="G27" s="4">
        <f t="shared" si="2"/>
        <v>369.67</v>
      </c>
      <c r="H27" s="24">
        <f t="shared" si="0"/>
        <v>5.0726758365038553E-3</v>
      </c>
      <c r="I27" s="25">
        <f t="shared" si="1"/>
        <v>7.4124540128083592E-3</v>
      </c>
    </row>
    <row r="28" spans="1:9" x14ac:dyDescent="0.35">
      <c r="A28" s="7">
        <v>43868</v>
      </c>
      <c r="B28" s="3">
        <v>26</v>
      </c>
      <c r="C28" s="4">
        <v>103.96</v>
      </c>
      <c r="D28" s="8">
        <v>366.77</v>
      </c>
      <c r="F28" s="34">
        <f t="shared" si="3"/>
        <v>102.51</v>
      </c>
      <c r="G28" s="4">
        <f t="shared" si="2"/>
        <v>366.95</v>
      </c>
      <c r="H28" s="24">
        <f t="shared" si="0"/>
        <v>1.3947672181608202E-2</v>
      </c>
      <c r="I28" s="25">
        <f t="shared" si="1"/>
        <v>4.9077078277941721E-4</v>
      </c>
    </row>
    <row r="29" spans="1:9" x14ac:dyDescent="0.35">
      <c r="A29" s="7">
        <v>43871</v>
      </c>
      <c r="B29" s="3">
        <v>27</v>
      </c>
      <c r="C29" s="4">
        <v>106.7</v>
      </c>
      <c r="D29" s="8">
        <v>371.07</v>
      </c>
      <c r="F29" s="34">
        <f t="shared" si="3"/>
        <v>103.96</v>
      </c>
      <c r="G29" s="4">
        <f t="shared" si="2"/>
        <v>366.77</v>
      </c>
      <c r="H29" s="24">
        <f t="shared" si="0"/>
        <v>2.5679475164011333E-2</v>
      </c>
      <c r="I29" s="25">
        <f t="shared" si="1"/>
        <v>1.1588110060096508E-2</v>
      </c>
    </row>
    <row r="30" spans="1:9" x14ac:dyDescent="0.35">
      <c r="A30" s="7">
        <v>43872</v>
      </c>
      <c r="B30" s="3">
        <v>28</v>
      </c>
      <c r="C30" s="4">
        <v>107.54</v>
      </c>
      <c r="D30" s="8">
        <v>373.69</v>
      </c>
      <c r="F30" s="34">
        <f t="shared" si="3"/>
        <v>106.7</v>
      </c>
      <c r="G30" s="4">
        <f t="shared" si="2"/>
        <v>371.07</v>
      </c>
      <c r="H30" s="24">
        <f t="shared" si="0"/>
        <v>7.8110470522596556E-3</v>
      </c>
      <c r="I30" s="25">
        <f t="shared" si="1"/>
        <v>7.0111589820439522E-3</v>
      </c>
    </row>
    <row r="31" spans="1:9" x14ac:dyDescent="0.35">
      <c r="A31" s="7">
        <v>43873</v>
      </c>
      <c r="B31" s="3">
        <v>29</v>
      </c>
      <c r="C31" s="4">
        <v>108</v>
      </c>
      <c r="D31" s="8">
        <v>380.01</v>
      </c>
      <c r="F31" s="34">
        <f t="shared" si="3"/>
        <v>107.54</v>
      </c>
      <c r="G31" s="4">
        <f t="shared" si="2"/>
        <v>373.69</v>
      </c>
      <c r="H31" s="24">
        <f t="shared" si="0"/>
        <v>4.2592592592592014E-3</v>
      </c>
      <c r="I31" s="25">
        <f t="shared" si="1"/>
        <v>1.6631141285755619E-2</v>
      </c>
    </row>
    <row r="32" spans="1:9" x14ac:dyDescent="0.35">
      <c r="A32" s="7">
        <v>43874</v>
      </c>
      <c r="B32" s="3">
        <v>30</v>
      </c>
      <c r="C32" s="4">
        <v>107.49</v>
      </c>
      <c r="D32" s="8">
        <v>381.4</v>
      </c>
      <c r="F32" s="34">
        <f t="shared" si="3"/>
        <v>108</v>
      </c>
      <c r="G32" s="4">
        <f t="shared" si="2"/>
        <v>380.01</v>
      </c>
      <c r="H32" s="24">
        <f t="shared" si="0"/>
        <v>4.744627407200718E-3</v>
      </c>
      <c r="I32" s="25">
        <f t="shared" si="1"/>
        <v>3.6444677503932525E-3</v>
      </c>
    </row>
    <row r="33" spans="1:9" x14ac:dyDescent="0.35">
      <c r="A33" s="7">
        <v>43875</v>
      </c>
      <c r="B33" s="3">
        <v>31</v>
      </c>
      <c r="C33" s="4">
        <v>106.74</v>
      </c>
      <c r="D33" s="8">
        <v>380.4</v>
      </c>
      <c r="F33" s="34">
        <f t="shared" si="3"/>
        <v>107.49</v>
      </c>
      <c r="G33" s="4">
        <f t="shared" si="2"/>
        <v>381.4</v>
      </c>
      <c r="H33" s="24">
        <f t="shared" si="0"/>
        <v>7.0264193367060145E-3</v>
      </c>
      <c r="I33" s="25">
        <f t="shared" si="1"/>
        <v>2.6288117770767614E-3</v>
      </c>
    </row>
    <row r="34" spans="1:9" x14ac:dyDescent="0.35">
      <c r="A34" s="7">
        <v>43879</v>
      </c>
      <c r="B34" s="3">
        <v>32</v>
      </c>
      <c r="C34" s="4">
        <v>107.78</v>
      </c>
      <c r="D34" s="8">
        <v>387.78</v>
      </c>
      <c r="F34" s="34">
        <f t="shared" si="3"/>
        <v>106.74</v>
      </c>
      <c r="G34" s="4">
        <f t="shared" si="2"/>
        <v>380.4</v>
      </c>
      <c r="H34" s="24">
        <f t="shared" si="0"/>
        <v>9.6492855817406405E-3</v>
      </c>
      <c r="I34" s="25">
        <f t="shared" si="1"/>
        <v>1.9031409562122844E-2</v>
      </c>
    </row>
    <row r="35" spans="1:9" x14ac:dyDescent="0.35">
      <c r="A35" s="7">
        <v>43880</v>
      </c>
      <c r="B35" s="3">
        <v>33</v>
      </c>
      <c r="C35" s="4">
        <v>108.51</v>
      </c>
      <c r="D35" s="8">
        <v>386.19</v>
      </c>
      <c r="F35" s="34">
        <f t="shared" si="3"/>
        <v>107.78</v>
      </c>
      <c r="G35" s="4">
        <f t="shared" si="2"/>
        <v>387.78</v>
      </c>
      <c r="H35" s="24">
        <f t="shared" si="0"/>
        <v>6.7274905538660399E-3</v>
      </c>
      <c r="I35" s="25">
        <f t="shared" si="1"/>
        <v>4.1171444107821926E-3</v>
      </c>
    </row>
    <row r="36" spans="1:9" x14ac:dyDescent="0.35">
      <c r="A36" s="7">
        <v>43881</v>
      </c>
      <c r="B36" s="3">
        <v>34</v>
      </c>
      <c r="C36" s="4">
        <v>107.65</v>
      </c>
      <c r="D36" s="8">
        <v>386</v>
      </c>
      <c r="F36" s="34">
        <f t="shared" si="3"/>
        <v>108.51</v>
      </c>
      <c r="G36" s="4">
        <f t="shared" si="2"/>
        <v>386.19</v>
      </c>
      <c r="H36" s="24">
        <f t="shared" si="0"/>
        <v>7.9888527635856889E-3</v>
      </c>
      <c r="I36" s="25">
        <f t="shared" si="1"/>
        <v>4.9222797927460555E-4</v>
      </c>
    </row>
    <row r="37" spans="1:9" x14ac:dyDescent="0.35">
      <c r="A37" s="7">
        <v>43882</v>
      </c>
      <c r="B37" s="3">
        <v>35</v>
      </c>
      <c r="C37" s="4">
        <v>104.8</v>
      </c>
      <c r="D37" s="8">
        <v>380.07</v>
      </c>
      <c r="F37" s="34">
        <f t="shared" si="3"/>
        <v>107.65</v>
      </c>
      <c r="G37" s="4">
        <f t="shared" si="2"/>
        <v>386</v>
      </c>
      <c r="H37" s="24">
        <f t="shared" si="0"/>
        <v>2.7194656488549702E-2</v>
      </c>
      <c r="I37" s="25">
        <f t="shared" si="1"/>
        <v>1.5602389033599092E-2</v>
      </c>
    </row>
    <row r="38" spans="1:9" x14ac:dyDescent="0.35">
      <c r="A38" s="7">
        <v>43885</v>
      </c>
      <c r="B38" s="3">
        <v>36</v>
      </c>
      <c r="C38" s="4">
        <v>100.46</v>
      </c>
      <c r="D38" s="8">
        <v>368.7</v>
      </c>
      <c r="F38" s="34">
        <f t="shared" si="3"/>
        <v>104.8</v>
      </c>
      <c r="G38" s="4">
        <f t="shared" si="2"/>
        <v>380.07</v>
      </c>
      <c r="H38" s="24">
        <f t="shared" si="0"/>
        <v>4.320127413896082E-2</v>
      </c>
      <c r="I38" s="25">
        <f t="shared" si="1"/>
        <v>3.0838079739625726E-2</v>
      </c>
    </row>
    <row r="39" spans="1:9" x14ac:dyDescent="0.35">
      <c r="A39" s="7">
        <v>43886</v>
      </c>
      <c r="B39" s="3">
        <v>37</v>
      </c>
      <c r="C39" s="4">
        <v>98.64</v>
      </c>
      <c r="D39" s="8">
        <v>360.09</v>
      </c>
      <c r="F39" s="34">
        <f t="shared" si="3"/>
        <v>100.46</v>
      </c>
      <c r="G39" s="4">
        <f t="shared" si="2"/>
        <v>368.7</v>
      </c>
      <c r="H39" s="24">
        <f t="shared" si="0"/>
        <v>1.8450932684509258E-2</v>
      </c>
      <c r="I39" s="25">
        <f t="shared" si="1"/>
        <v>2.3910688994418103E-2</v>
      </c>
    </row>
    <row r="40" spans="1:9" x14ac:dyDescent="0.35">
      <c r="A40" s="7">
        <v>43887</v>
      </c>
      <c r="B40" s="3">
        <v>38</v>
      </c>
      <c r="C40" s="4">
        <v>98.98</v>
      </c>
      <c r="D40" s="8">
        <v>379.24</v>
      </c>
      <c r="F40" s="34">
        <f t="shared" si="3"/>
        <v>98.64</v>
      </c>
      <c r="G40" s="4">
        <f t="shared" si="2"/>
        <v>360.09</v>
      </c>
      <c r="H40" s="24">
        <f t="shared" si="0"/>
        <v>3.4350373812891835E-3</v>
      </c>
      <c r="I40" s="25">
        <f t="shared" si="1"/>
        <v>5.0495728298702761E-2</v>
      </c>
    </row>
    <row r="41" spans="1:9" x14ac:dyDescent="0.35">
      <c r="A41" s="7">
        <v>43888</v>
      </c>
      <c r="B41" s="3">
        <v>39</v>
      </c>
      <c r="C41" s="4">
        <v>94.21</v>
      </c>
      <c r="D41" s="8">
        <v>371.71</v>
      </c>
      <c r="F41" s="34">
        <f t="shared" si="3"/>
        <v>98.98</v>
      </c>
      <c r="G41" s="4">
        <f t="shared" si="2"/>
        <v>379.24</v>
      </c>
      <c r="H41" s="24">
        <f t="shared" si="0"/>
        <v>5.0631567774121755E-2</v>
      </c>
      <c r="I41" s="25">
        <f t="shared" si="1"/>
        <v>2.0257727798552717E-2</v>
      </c>
    </row>
    <row r="42" spans="1:9" x14ac:dyDescent="0.35">
      <c r="A42" s="7">
        <v>43889</v>
      </c>
      <c r="B42" s="3">
        <v>40</v>
      </c>
      <c r="C42" s="4">
        <v>94.19</v>
      </c>
      <c r="D42" s="8">
        <v>369.03</v>
      </c>
      <c r="F42" s="34">
        <f t="shared" si="3"/>
        <v>94.21</v>
      </c>
      <c r="G42" s="4">
        <f t="shared" si="2"/>
        <v>371.71</v>
      </c>
      <c r="H42" s="24">
        <f t="shared" si="0"/>
        <v>2.123367661110099E-4</v>
      </c>
      <c r="I42" s="25">
        <f t="shared" si="1"/>
        <v>7.2622821992792104E-3</v>
      </c>
    </row>
    <row r="43" spans="1:9" x14ac:dyDescent="0.35">
      <c r="A43" s="7">
        <v>43892</v>
      </c>
      <c r="B43" s="3">
        <v>41</v>
      </c>
      <c r="C43" s="4">
        <v>97.7</v>
      </c>
      <c r="D43" s="8">
        <v>381.05</v>
      </c>
      <c r="F43" s="34">
        <f t="shared" si="3"/>
        <v>94.19</v>
      </c>
      <c r="G43" s="4">
        <f t="shared" si="2"/>
        <v>369.03</v>
      </c>
      <c r="H43" s="24">
        <f t="shared" si="0"/>
        <v>3.5926305015353176E-2</v>
      </c>
      <c r="I43" s="25">
        <f t="shared" si="1"/>
        <v>3.1544416743209652E-2</v>
      </c>
    </row>
    <row r="44" spans="1:9" x14ac:dyDescent="0.35">
      <c r="A44" s="7">
        <v>43893</v>
      </c>
      <c r="B44" s="3">
        <v>42</v>
      </c>
      <c r="C44" s="4">
        <v>95.45</v>
      </c>
      <c r="D44" s="8">
        <v>368.77</v>
      </c>
      <c r="F44" s="34">
        <f t="shared" si="3"/>
        <v>97.7</v>
      </c>
      <c r="G44" s="4">
        <f t="shared" si="2"/>
        <v>381.05</v>
      </c>
      <c r="H44" s="24">
        <f t="shared" si="0"/>
        <v>2.3572551073860658E-2</v>
      </c>
      <c r="I44" s="25">
        <f t="shared" si="1"/>
        <v>3.3299888819589528E-2</v>
      </c>
    </row>
    <row r="45" spans="1:9" x14ac:dyDescent="0.35">
      <c r="A45" s="7">
        <v>43894</v>
      </c>
      <c r="B45" s="3">
        <v>43</v>
      </c>
      <c r="C45" s="4">
        <v>98.79</v>
      </c>
      <c r="D45" s="8">
        <v>383.79</v>
      </c>
      <c r="F45" s="34">
        <f t="shared" si="3"/>
        <v>95.45</v>
      </c>
      <c r="G45" s="4">
        <f t="shared" si="2"/>
        <v>368.77</v>
      </c>
      <c r="H45" s="24">
        <f t="shared" si="0"/>
        <v>3.3809089988865303E-2</v>
      </c>
      <c r="I45" s="25">
        <f t="shared" si="1"/>
        <v>3.9135985825581796E-2</v>
      </c>
    </row>
    <row r="46" spans="1:9" x14ac:dyDescent="0.35">
      <c r="A46" s="7">
        <v>43895</v>
      </c>
      <c r="B46" s="3">
        <v>44</v>
      </c>
      <c r="C46" s="4">
        <v>96.2</v>
      </c>
      <c r="D46" s="8">
        <v>372.78</v>
      </c>
      <c r="F46" s="34">
        <f t="shared" si="3"/>
        <v>98.79</v>
      </c>
      <c r="G46" s="4">
        <f t="shared" si="2"/>
        <v>383.79</v>
      </c>
      <c r="H46" s="24">
        <f t="shared" si="0"/>
        <v>2.6923076923076959E-2</v>
      </c>
      <c r="I46" s="25">
        <f t="shared" si="1"/>
        <v>2.9534846290037151E-2</v>
      </c>
    </row>
    <row r="47" spans="1:9" x14ac:dyDescent="0.35">
      <c r="A47" s="7">
        <v>43896</v>
      </c>
      <c r="B47" s="3">
        <v>45</v>
      </c>
      <c r="C47" s="4">
        <v>95.05</v>
      </c>
      <c r="D47" s="8">
        <v>368.97</v>
      </c>
      <c r="F47" s="34">
        <f t="shared" si="3"/>
        <v>96.2</v>
      </c>
      <c r="G47" s="4">
        <f t="shared" si="2"/>
        <v>372.78</v>
      </c>
      <c r="H47" s="24">
        <f t="shared" si="0"/>
        <v>1.2098895318253611E-2</v>
      </c>
      <c r="I47" s="25">
        <f t="shared" si="1"/>
        <v>1.0326042767704543E-2</v>
      </c>
    </row>
    <row r="48" spans="1:9" x14ac:dyDescent="0.35">
      <c r="A48" s="7">
        <v>43899</v>
      </c>
      <c r="B48" s="3">
        <v>46</v>
      </c>
      <c r="C48" s="4">
        <v>90.03</v>
      </c>
      <c r="D48" s="8">
        <v>346.49</v>
      </c>
      <c r="F48" s="34">
        <f t="shared" si="3"/>
        <v>95.05</v>
      </c>
      <c r="G48" s="4">
        <f t="shared" si="2"/>
        <v>368.97</v>
      </c>
      <c r="H48" s="24">
        <f t="shared" si="0"/>
        <v>5.5759191380650851E-2</v>
      </c>
      <c r="I48" s="25">
        <f t="shared" si="1"/>
        <v>6.4879217293428437E-2</v>
      </c>
    </row>
    <row r="49" spans="1:9" x14ac:dyDescent="0.35">
      <c r="A49" s="7">
        <v>43900</v>
      </c>
      <c r="B49" s="3">
        <v>47</v>
      </c>
      <c r="C49" s="4">
        <v>94.59</v>
      </c>
      <c r="D49" s="8">
        <v>364.13</v>
      </c>
      <c r="F49" s="34">
        <f t="shared" si="3"/>
        <v>90.03</v>
      </c>
      <c r="G49" s="4">
        <f t="shared" si="2"/>
        <v>346.49</v>
      </c>
      <c r="H49" s="24">
        <f t="shared" si="0"/>
        <v>4.8208055819854129E-2</v>
      </c>
      <c r="I49" s="25">
        <f t="shared" si="1"/>
        <v>4.8444236948342587E-2</v>
      </c>
    </row>
    <row r="50" spans="1:9" x14ac:dyDescent="0.35">
      <c r="A50" s="7">
        <v>43901</v>
      </c>
      <c r="B50" s="3">
        <v>48</v>
      </c>
      <c r="C50" s="4">
        <v>91.04</v>
      </c>
      <c r="D50" s="8">
        <v>349.92</v>
      </c>
      <c r="F50" s="34">
        <f t="shared" si="3"/>
        <v>94.59</v>
      </c>
      <c r="G50" s="4">
        <f t="shared" si="2"/>
        <v>364.13</v>
      </c>
      <c r="H50" s="24">
        <f t="shared" si="0"/>
        <v>3.899384885764496E-2</v>
      </c>
      <c r="I50" s="25">
        <f t="shared" si="1"/>
        <v>4.0609282121627739E-2</v>
      </c>
    </row>
    <row r="51" spans="1:9" x14ac:dyDescent="0.35">
      <c r="A51" s="7">
        <v>43902</v>
      </c>
      <c r="B51" s="3">
        <v>49</v>
      </c>
      <c r="C51" s="4">
        <v>83.83</v>
      </c>
      <c r="D51" s="8">
        <v>315.25</v>
      </c>
      <c r="F51" s="34">
        <f t="shared" si="3"/>
        <v>91.04</v>
      </c>
      <c r="G51" s="4">
        <f t="shared" si="2"/>
        <v>349.92</v>
      </c>
      <c r="H51" s="24">
        <f t="shared" si="0"/>
        <v>8.6007395920315019E-2</v>
      </c>
      <c r="I51" s="25">
        <f t="shared" si="1"/>
        <v>0.1099762093576527</v>
      </c>
    </row>
    <row r="52" spans="1:9" x14ac:dyDescent="0.35">
      <c r="A52" s="7">
        <v>43903</v>
      </c>
      <c r="B52" s="3">
        <v>50</v>
      </c>
      <c r="C52" s="4">
        <v>89.25</v>
      </c>
      <c r="D52" s="8">
        <v>336.3</v>
      </c>
      <c r="F52" s="34">
        <f t="shared" si="3"/>
        <v>83.83</v>
      </c>
      <c r="G52" s="4">
        <f t="shared" si="2"/>
        <v>315.25</v>
      </c>
      <c r="H52" s="24">
        <f t="shared" si="0"/>
        <v>6.0728291316526628E-2</v>
      </c>
      <c r="I52" s="25">
        <f t="shared" si="1"/>
        <v>6.2592922985429705E-2</v>
      </c>
    </row>
    <row r="53" spans="1:9" x14ac:dyDescent="0.35">
      <c r="A53" s="7">
        <v>43906</v>
      </c>
      <c r="B53" s="3">
        <v>51</v>
      </c>
      <c r="C53" s="4">
        <v>84.46</v>
      </c>
      <c r="D53" s="8">
        <v>298.83999999999997</v>
      </c>
      <c r="F53" s="34">
        <f t="shared" si="3"/>
        <v>89.25</v>
      </c>
      <c r="G53" s="4">
        <f t="shared" si="2"/>
        <v>336.3</v>
      </c>
      <c r="H53" s="24">
        <f t="shared" si="0"/>
        <v>5.6713237035283054E-2</v>
      </c>
      <c r="I53" s="25">
        <f t="shared" si="1"/>
        <v>0.12535135858653473</v>
      </c>
    </row>
    <row r="54" spans="1:9" x14ac:dyDescent="0.35">
      <c r="A54" s="7">
        <v>43907</v>
      </c>
      <c r="B54" s="3">
        <v>52</v>
      </c>
      <c r="C54" s="4">
        <v>90.39</v>
      </c>
      <c r="D54" s="8">
        <v>319.75</v>
      </c>
      <c r="F54" s="34">
        <f t="shared" si="3"/>
        <v>84.46</v>
      </c>
      <c r="G54" s="4">
        <f t="shared" si="2"/>
        <v>298.83999999999997</v>
      </c>
      <c r="H54" s="24">
        <f t="shared" si="0"/>
        <v>6.5604602279013241E-2</v>
      </c>
      <c r="I54" s="25">
        <f t="shared" si="1"/>
        <v>6.5394839718530176E-2</v>
      </c>
    </row>
    <row r="55" spans="1:9" x14ac:dyDescent="0.35">
      <c r="A55" s="7">
        <v>43908</v>
      </c>
      <c r="B55" s="3">
        <v>53</v>
      </c>
      <c r="C55" s="4">
        <v>91.5</v>
      </c>
      <c r="D55" s="8">
        <v>315.47000000000003</v>
      </c>
      <c r="F55" s="34">
        <f t="shared" si="3"/>
        <v>90.39</v>
      </c>
      <c r="G55" s="4">
        <f t="shared" si="2"/>
        <v>319.75</v>
      </c>
      <c r="H55" s="24">
        <f t="shared" si="0"/>
        <v>1.21311475409836E-2</v>
      </c>
      <c r="I55" s="25">
        <f t="shared" si="1"/>
        <v>1.3567058674358805E-2</v>
      </c>
    </row>
    <row r="56" spans="1:9" x14ac:dyDescent="0.35">
      <c r="A56" s="7">
        <v>43909</v>
      </c>
      <c r="B56" s="3">
        <v>54</v>
      </c>
      <c r="C56" s="4">
        <v>94.05</v>
      </c>
      <c r="D56" s="8">
        <v>332.03</v>
      </c>
      <c r="F56" s="34">
        <f t="shared" si="3"/>
        <v>91.5</v>
      </c>
      <c r="G56" s="4">
        <f t="shared" si="2"/>
        <v>315.47000000000003</v>
      </c>
      <c r="H56" s="24">
        <f t="shared" si="0"/>
        <v>2.7113237639553398E-2</v>
      </c>
      <c r="I56" s="25">
        <f t="shared" si="1"/>
        <v>4.9875011294160006E-2</v>
      </c>
    </row>
    <row r="57" spans="1:9" x14ac:dyDescent="0.35">
      <c r="A57" s="7">
        <v>43910</v>
      </c>
      <c r="B57" s="3">
        <v>55</v>
      </c>
      <c r="C57" s="4">
        <v>92.3</v>
      </c>
      <c r="D57" s="8">
        <v>332.83</v>
      </c>
      <c r="F57" s="34">
        <f t="shared" si="3"/>
        <v>94.05</v>
      </c>
      <c r="G57" s="4">
        <f t="shared" si="2"/>
        <v>332.03</v>
      </c>
      <c r="H57" s="24">
        <f t="shared" si="0"/>
        <v>1.8959913326110509E-2</v>
      </c>
      <c r="I57" s="25">
        <f t="shared" si="1"/>
        <v>2.403629480515613E-3</v>
      </c>
    </row>
    <row r="58" spans="1:9" x14ac:dyDescent="0.35">
      <c r="A58" s="7">
        <v>43913</v>
      </c>
      <c r="B58" s="3">
        <v>56</v>
      </c>
      <c r="C58" s="4">
        <v>95.14</v>
      </c>
      <c r="D58" s="8">
        <v>360.27</v>
      </c>
      <c r="F58" s="34">
        <f t="shared" si="3"/>
        <v>92.3</v>
      </c>
      <c r="G58" s="4">
        <f t="shared" si="2"/>
        <v>332.83</v>
      </c>
      <c r="H58" s="24">
        <f t="shared" si="0"/>
        <v>2.9850746268656751E-2</v>
      </c>
      <c r="I58" s="25">
        <f t="shared" si="1"/>
        <v>7.6165098398423406E-2</v>
      </c>
    </row>
    <row r="59" spans="1:9" x14ac:dyDescent="0.35">
      <c r="A59" s="7">
        <v>43914</v>
      </c>
      <c r="B59" s="3">
        <v>57</v>
      </c>
      <c r="C59" s="4">
        <v>97</v>
      </c>
      <c r="D59" s="8">
        <v>357.32</v>
      </c>
      <c r="F59" s="34">
        <f t="shared" si="3"/>
        <v>95.14</v>
      </c>
      <c r="G59" s="4">
        <f t="shared" si="2"/>
        <v>360.27</v>
      </c>
      <c r="H59" s="24">
        <f t="shared" si="0"/>
        <v>1.9175257731958759E-2</v>
      </c>
      <c r="I59" s="25">
        <f t="shared" si="1"/>
        <v>8.2559050710847102E-3</v>
      </c>
    </row>
    <row r="60" spans="1:9" x14ac:dyDescent="0.35">
      <c r="A60" s="7">
        <v>43915</v>
      </c>
      <c r="B60" s="3">
        <v>58</v>
      </c>
      <c r="C60" s="4">
        <v>94.29</v>
      </c>
      <c r="D60" s="8">
        <v>342.39</v>
      </c>
      <c r="F60" s="34">
        <f t="shared" si="3"/>
        <v>97</v>
      </c>
      <c r="G60" s="4">
        <f t="shared" si="2"/>
        <v>357.32</v>
      </c>
      <c r="H60" s="24">
        <f t="shared" si="0"/>
        <v>2.8741117827977447E-2</v>
      </c>
      <c r="I60" s="25">
        <f t="shared" si="1"/>
        <v>4.3605245480300266E-2</v>
      </c>
    </row>
    <row r="61" spans="1:9" x14ac:dyDescent="0.35">
      <c r="A61" s="7">
        <v>43916</v>
      </c>
      <c r="B61" s="3">
        <v>59</v>
      </c>
      <c r="C61" s="4">
        <v>97.77</v>
      </c>
      <c r="D61" s="8">
        <v>362.99</v>
      </c>
      <c r="F61" s="34">
        <f t="shared" si="3"/>
        <v>94.29</v>
      </c>
      <c r="G61" s="4">
        <f t="shared" si="2"/>
        <v>342.39</v>
      </c>
      <c r="H61" s="24">
        <f t="shared" si="0"/>
        <v>3.5593740411168966E-2</v>
      </c>
      <c r="I61" s="25">
        <f t="shared" si="1"/>
        <v>5.6750874679743303E-2</v>
      </c>
    </row>
    <row r="62" spans="1:9" x14ac:dyDescent="0.35">
      <c r="A62" s="7">
        <v>43917</v>
      </c>
      <c r="B62" s="3">
        <v>60</v>
      </c>
      <c r="C62" s="4">
        <v>95</v>
      </c>
      <c r="D62" s="8">
        <v>357.12</v>
      </c>
      <c r="F62" s="34">
        <f t="shared" si="3"/>
        <v>97.77</v>
      </c>
      <c r="G62" s="4">
        <f t="shared" si="2"/>
        <v>362.99</v>
      </c>
      <c r="H62" s="24">
        <f t="shared" si="0"/>
        <v>2.9157894736842063E-2</v>
      </c>
      <c r="I62" s="25">
        <f t="shared" si="1"/>
        <v>1.6437051971326177E-2</v>
      </c>
    </row>
    <row r="63" spans="1:9" x14ac:dyDescent="0.35">
      <c r="A63" s="7">
        <v>43920</v>
      </c>
      <c r="B63" s="3">
        <v>61</v>
      </c>
      <c r="C63" s="4">
        <v>98.2</v>
      </c>
      <c r="D63" s="8">
        <v>370.96</v>
      </c>
      <c r="F63" s="34">
        <f t="shared" si="3"/>
        <v>95</v>
      </c>
      <c r="G63" s="4">
        <f t="shared" si="2"/>
        <v>357.12</v>
      </c>
      <c r="H63" s="24">
        <f t="shared" si="0"/>
        <v>3.2586558044806542E-2</v>
      </c>
      <c r="I63" s="25">
        <f t="shared" si="1"/>
        <v>3.7308604701315438E-2</v>
      </c>
    </row>
    <row r="64" spans="1:9" x14ac:dyDescent="0.35">
      <c r="A64" s="7">
        <v>43921</v>
      </c>
      <c r="B64" s="3">
        <v>62</v>
      </c>
      <c r="C64" s="4">
        <v>97.49</v>
      </c>
      <c r="D64" s="8">
        <v>375.5</v>
      </c>
      <c r="F64" s="34">
        <f t="shared" si="3"/>
        <v>98.2</v>
      </c>
      <c r="G64" s="4">
        <f t="shared" si="2"/>
        <v>370.96</v>
      </c>
      <c r="H64" s="24">
        <f t="shared" si="0"/>
        <v>7.2827982357165661E-3</v>
      </c>
      <c r="I64" s="25">
        <f t="shared" si="1"/>
        <v>1.2090545938748389E-2</v>
      </c>
    </row>
    <row r="65" spans="1:9" x14ac:dyDescent="0.35">
      <c r="A65" s="7">
        <v>43922</v>
      </c>
      <c r="B65" s="3">
        <v>63</v>
      </c>
      <c r="C65" s="4">
        <v>95.39</v>
      </c>
      <c r="D65" s="8">
        <v>364.08</v>
      </c>
      <c r="F65" s="34">
        <f t="shared" si="3"/>
        <v>97.49</v>
      </c>
      <c r="G65" s="4">
        <f t="shared" si="2"/>
        <v>375.5</v>
      </c>
      <c r="H65" s="24">
        <f t="shared" si="0"/>
        <v>2.2014886256420948E-2</v>
      </c>
      <c r="I65" s="25">
        <f t="shared" si="1"/>
        <v>3.1366732586244825E-2</v>
      </c>
    </row>
    <row r="66" spans="1:9" x14ac:dyDescent="0.35">
      <c r="A66" s="7">
        <v>43923</v>
      </c>
      <c r="B66" s="3">
        <v>64</v>
      </c>
      <c r="C66" s="4">
        <v>95.94</v>
      </c>
      <c r="D66" s="8">
        <v>370.08</v>
      </c>
      <c r="F66" s="34">
        <f t="shared" si="3"/>
        <v>95.39</v>
      </c>
      <c r="G66" s="4">
        <f t="shared" si="2"/>
        <v>364.08</v>
      </c>
      <c r="H66" s="24">
        <f t="shared" si="0"/>
        <v>5.7327496351886305E-3</v>
      </c>
      <c r="I66" s="25">
        <f t="shared" si="1"/>
        <v>1.621271076523995E-2</v>
      </c>
    </row>
    <row r="67" spans="1:9" x14ac:dyDescent="0.35">
      <c r="A67" s="7">
        <v>43924</v>
      </c>
      <c r="B67" s="3">
        <v>65</v>
      </c>
      <c r="C67" s="4">
        <v>95.33</v>
      </c>
      <c r="D67" s="8">
        <v>361.76</v>
      </c>
      <c r="F67" s="34">
        <f t="shared" si="3"/>
        <v>95.94</v>
      </c>
      <c r="G67" s="4">
        <f t="shared" si="2"/>
        <v>370.08</v>
      </c>
      <c r="H67" s="24">
        <f t="shared" si="0"/>
        <v>6.3988251337459296E-3</v>
      </c>
      <c r="I67" s="25">
        <f t="shared" si="1"/>
        <v>2.2998673153471896E-2</v>
      </c>
    </row>
    <row r="68" spans="1:9" x14ac:dyDescent="0.35">
      <c r="A68" s="7">
        <v>43927</v>
      </c>
      <c r="B68" s="3">
        <v>66</v>
      </c>
      <c r="C68" s="4">
        <v>99.88</v>
      </c>
      <c r="D68" s="8">
        <v>379.96</v>
      </c>
      <c r="F68" s="34">
        <f t="shared" si="3"/>
        <v>95.33</v>
      </c>
      <c r="G68" s="4">
        <f t="shared" si="2"/>
        <v>361.76</v>
      </c>
      <c r="H68" s="24">
        <f t="shared" ref="H68:H131" si="4">ABS(C68-F68)/C68</f>
        <v>4.5554665598718437E-2</v>
      </c>
      <c r="I68" s="25">
        <f t="shared" ref="I68:I131" si="5">ABS(D68-G68)/D68</f>
        <v>4.7899778924097247E-2</v>
      </c>
    </row>
    <row r="69" spans="1:9" x14ac:dyDescent="0.35">
      <c r="A69" s="7">
        <v>43928</v>
      </c>
      <c r="B69" s="3">
        <v>67</v>
      </c>
      <c r="C69" s="4">
        <v>100.58</v>
      </c>
      <c r="D69" s="8">
        <v>372.28</v>
      </c>
      <c r="F69" s="34">
        <f t="shared" si="3"/>
        <v>99.88</v>
      </c>
      <c r="G69" s="4">
        <f t="shared" ref="G69:G132" si="6">D68</f>
        <v>379.96</v>
      </c>
      <c r="H69" s="24">
        <f t="shared" si="4"/>
        <v>6.9596341220918958E-3</v>
      </c>
      <c r="I69" s="25">
        <f t="shared" si="5"/>
        <v>2.062963360911144E-2</v>
      </c>
    </row>
    <row r="70" spans="1:9" x14ac:dyDescent="0.35">
      <c r="A70" s="7">
        <v>43929</v>
      </c>
      <c r="B70" s="3">
        <v>68</v>
      </c>
      <c r="C70" s="4">
        <v>102.15</v>
      </c>
      <c r="D70" s="8">
        <v>371.12</v>
      </c>
      <c r="F70" s="34">
        <f t="shared" ref="F70:F133" si="7">C69</f>
        <v>100.58</v>
      </c>
      <c r="G70" s="4">
        <f t="shared" si="6"/>
        <v>372.28</v>
      </c>
      <c r="H70" s="24">
        <f t="shared" si="4"/>
        <v>1.5369554576603106E-2</v>
      </c>
      <c r="I70" s="25">
        <f t="shared" si="5"/>
        <v>3.1256736365595176E-3</v>
      </c>
    </row>
    <row r="71" spans="1:9" x14ac:dyDescent="0.35">
      <c r="A71" s="7">
        <v>43930</v>
      </c>
      <c r="B71" s="3">
        <v>69</v>
      </c>
      <c r="C71" s="4">
        <v>102.14</v>
      </c>
      <c r="D71" s="8">
        <v>370.72</v>
      </c>
      <c r="F71" s="34">
        <f t="shared" si="7"/>
        <v>102.15</v>
      </c>
      <c r="G71" s="4">
        <f t="shared" si="6"/>
        <v>371.12</v>
      </c>
      <c r="H71" s="24">
        <f t="shared" si="4"/>
        <v>9.7904836498973133E-5</v>
      </c>
      <c r="I71" s="25">
        <f t="shared" si="5"/>
        <v>1.0789814415191445E-3</v>
      </c>
    </row>
    <row r="72" spans="1:9" x14ac:dyDescent="0.35">
      <c r="A72" s="7">
        <v>43934</v>
      </c>
      <c r="B72" s="3">
        <v>70</v>
      </c>
      <c r="C72" s="4">
        <v>108.44</v>
      </c>
      <c r="D72" s="8">
        <v>396.72</v>
      </c>
      <c r="F72" s="34">
        <f t="shared" si="7"/>
        <v>102.14</v>
      </c>
      <c r="G72" s="4">
        <f t="shared" si="6"/>
        <v>370.72</v>
      </c>
      <c r="H72" s="24">
        <f t="shared" si="4"/>
        <v>5.8096643305053458E-2</v>
      </c>
      <c r="I72" s="25">
        <f t="shared" si="5"/>
        <v>6.553740673522887E-2</v>
      </c>
    </row>
    <row r="73" spans="1:9" x14ac:dyDescent="0.35">
      <c r="A73" s="7">
        <v>43935</v>
      </c>
      <c r="B73" s="3">
        <v>71</v>
      </c>
      <c r="C73" s="4">
        <v>114.17</v>
      </c>
      <c r="D73" s="8">
        <v>413.55</v>
      </c>
      <c r="F73" s="34">
        <f t="shared" si="7"/>
        <v>108.44</v>
      </c>
      <c r="G73" s="4">
        <f t="shared" si="6"/>
        <v>396.72</v>
      </c>
      <c r="H73" s="24">
        <f t="shared" si="4"/>
        <v>5.018831566961552E-2</v>
      </c>
      <c r="I73" s="25">
        <f t="shared" si="5"/>
        <v>4.0696409140369927E-2</v>
      </c>
    </row>
    <row r="74" spans="1:9" x14ac:dyDescent="0.35">
      <c r="A74" s="7">
        <v>43936</v>
      </c>
      <c r="B74" s="3">
        <v>72</v>
      </c>
      <c r="C74" s="4">
        <v>115.38</v>
      </c>
      <c r="D74" s="8">
        <v>426.75</v>
      </c>
      <c r="F74" s="34">
        <f t="shared" si="7"/>
        <v>114.17</v>
      </c>
      <c r="G74" s="4">
        <f t="shared" si="6"/>
        <v>413.55</v>
      </c>
      <c r="H74" s="24">
        <f t="shared" si="4"/>
        <v>1.0487086150112618E-2</v>
      </c>
      <c r="I74" s="25">
        <f t="shared" si="5"/>
        <v>3.0931458699472732E-2</v>
      </c>
    </row>
    <row r="75" spans="1:9" x14ac:dyDescent="0.35">
      <c r="A75" s="7">
        <v>43937</v>
      </c>
      <c r="B75" s="3">
        <v>73</v>
      </c>
      <c r="C75" s="4">
        <v>120.41</v>
      </c>
      <c r="D75" s="8">
        <v>439.17</v>
      </c>
      <c r="F75" s="34">
        <f t="shared" si="7"/>
        <v>115.38</v>
      </c>
      <c r="G75" s="4">
        <f t="shared" si="6"/>
        <v>426.75</v>
      </c>
      <c r="H75" s="24">
        <f t="shared" si="4"/>
        <v>4.1773939041607852E-2</v>
      </c>
      <c r="I75" s="25">
        <f t="shared" si="5"/>
        <v>2.8280620260946823E-2</v>
      </c>
    </row>
    <row r="76" spans="1:9" x14ac:dyDescent="0.35">
      <c r="A76" s="7">
        <v>43938</v>
      </c>
      <c r="B76" s="3">
        <v>74</v>
      </c>
      <c r="C76" s="4">
        <v>118.75</v>
      </c>
      <c r="D76" s="8">
        <v>422.96</v>
      </c>
      <c r="F76" s="34">
        <f t="shared" si="7"/>
        <v>120.41</v>
      </c>
      <c r="G76" s="4">
        <f t="shared" si="6"/>
        <v>439.17</v>
      </c>
      <c r="H76" s="24">
        <f t="shared" si="4"/>
        <v>1.3978947368421023E-2</v>
      </c>
      <c r="I76" s="25">
        <f t="shared" si="5"/>
        <v>3.8325137128806593E-2</v>
      </c>
    </row>
    <row r="77" spans="1:9" x14ac:dyDescent="0.35">
      <c r="A77" s="7">
        <v>43941</v>
      </c>
      <c r="B77" s="3">
        <v>75</v>
      </c>
      <c r="C77" s="4">
        <v>119.68</v>
      </c>
      <c r="D77" s="8">
        <v>437.49</v>
      </c>
      <c r="F77" s="34">
        <f t="shared" si="7"/>
        <v>118.75</v>
      </c>
      <c r="G77" s="4">
        <f t="shared" si="6"/>
        <v>422.96</v>
      </c>
      <c r="H77" s="24">
        <f t="shared" si="4"/>
        <v>7.7707219251337461E-3</v>
      </c>
      <c r="I77" s="25">
        <f t="shared" si="5"/>
        <v>3.3212187707147657E-2</v>
      </c>
    </row>
    <row r="78" spans="1:9" x14ac:dyDescent="0.35">
      <c r="A78" s="7">
        <v>43942</v>
      </c>
      <c r="B78" s="3">
        <v>76</v>
      </c>
      <c r="C78" s="4">
        <v>116.41</v>
      </c>
      <c r="D78" s="8">
        <v>433.83</v>
      </c>
      <c r="F78" s="34">
        <f t="shared" si="7"/>
        <v>119.68</v>
      </c>
      <c r="G78" s="4">
        <f t="shared" si="6"/>
        <v>437.49</v>
      </c>
      <c r="H78" s="24">
        <f t="shared" si="4"/>
        <v>2.8090370243106351E-2</v>
      </c>
      <c r="I78" s="25">
        <f t="shared" si="5"/>
        <v>8.4364843371828261E-3</v>
      </c>
    </row>
    <row r="79" spans="1:9" x14ac:dyDescent="0.35">
      <c r="A79" s="7">
        <v>43943</v>
      </c>
      <c r="B79" s="3">
        <v>77</v>
      </c>
      <c r="C79" s="4">
        <v>118.17</v>
      </c>
      <c r="D79" s="8">
        <v>421.42</v>
      </c>
      <c r="F79" s="34">
        <f t="shared" si="7"/>
        <v>116.41</v>
      </c>
      <c r="G79" s="4">
        <f t="shared" si="6"/>
        <v>433.83</v>
      </c>
      <c r="H79" s="24">
        <f t="shared" si="4"/>
        <v>1.4893797072014938E-2</v>
      </c>
      <c r="I79" s="25">
        <f t="shared" si="5"/>
        <v>2.9448056570642037E-2</v>
      </c>
    </row>
    <row r="80" spans="1:9" x14ac:dyDescent="0.35">
      <c r="A80" s="7">
        <v>43944</v>
      </c>
      <c r="B80" s="3">
        <v>78</v>
      </c>
      <c r="C80" s="4">
        <v>119.97</v>
      </c>
      <c r="D80" s="8">
        <v>426.7</v>
      </c>
      <c r="F80" s="34">
        <f t="shared" si="7"/>
        <v>118.17</v>
      </c>
      <c r="G80" s="4">
        <f t="shared" si="6"/>
        <v>421.42</v>
      </c>
      <c r="H80" s="24">
        <f t="shared" si="4"/>
        <v>1.5003750937734411E-2</v>
      </c>
      <c r="I80" s="25">
        <f t="shared" si="5"/>
        <v>1.2374033278650042E-2</v>
      </c>
    </row>
    <row r="81" spans="1:9" x14ac:dyDescent="0.35">
      <c r="A81" s="7">
        <v>43945</v>
      </c>
      <c r="B81" s="3">
        <v>79</v>
      </c>
      <c r="C81" s="4">
        <v>120.51</v>
      </c>
      <c r="D81" s="8">
        <v>424.99</v>
      </c>
      <c r="F81" s="34">
        <f t="shared" si="7"/>
        <v>119.97</v>
      </c>
      <c r="G81" s="4">
        <f t="shared" si="6"/>
        <v>426.7</v>
      </c>
      <c r="H81" s="24">
        <f t="shared" si="4"/>
        <v>4.4809559372666688E-3</v>
      </c>
      <c r="I81" s="25">
        <f t="shared" si="5"/>
        <v>4.0236240852725468E-3</v>
      </c>
    </row>
    <row r="82" spans="1:9" x14ac:dyDescent="0.35">
      <c r="A82" s="7">
        <v>43948</v>
      </c>
      <c r="B82" s="3">
        <v>80</v>
      </c>
      <c r="C82" s="4">
        <v>118.8</v>
      </c>
      <c r="D82" s="8">
        <v>421.38</v>
      </c>
      <c r="F82" s="34">
        <f t="shared" si="7"/>
        <v>120.51</v>
      </c>
      <c r="G82" s="4">
        <f t="shared" si="6"/>
        <v>424.99</v>
      </c>
      <c r="H82" s="24">
        <f t="shared" si="4"/>
        <v>1.4393939393939461E-2</v>
      </c>
      <c r="I82" s="25">
        <f t="shared" si="5"/>
        <v>8.5670890882339305E-3</v>
      </c>
    </row>
    <row r="83" spans="1:9" x14ac:dyDescent="0.35">
      <c r="A83" s="7">
        <v>43949</v>
      </c>
      <c r="B83" s="3">
        <v>81</v>
      </c>
      <c r="C83" s="4">
        <v>115.7</v>
      </c>
      <c r="D83" s="8">
        <v>403.83</v>
      </c>
      <c r="F83" s="34">
        <f t="shared" si="7"/>
        <v>118.8</v>
      </c>
      <c r="G83" s="4">
        <f t="shared" si="6"/>
        <v>421.38</v>
      </c>
      <c r="H83" s="24">
        <f t="shared" si="4"/>
        <v>2.6793431287813259E-2</v>
      </c>
      <c r="I83" s="25">
        <f t="shared" si="5"/>
        <v>4.345888121239138E-2</v>
      </c>
    </row>
    <row r="84" spans="1:9" x14ac:dyDescent="0.35">
      <c r="A84" s="7">
        <v>43950</v>
      </c>
      <c r="B84" s="3">
        <v>82</v>
      </c>
      <c r="C84" s="4">
        <v>118.64</v>
      </c>
      <c r="D84" s="8">
        <v>411.89</v>
      </c>
      <c r="F84" s="34">
        <f t="shared" si="7"/>
        <v>115.7</v>
      </c>
      <c r="G84" s="4">
        <f t="shared" si="6"/>
        <v>403.83</v>
      </c>
      <c r="H84" s="24">
        <f t="shared" si="4"/>
        <v>2.4780849629130124E-2</v>
      </c>
      <c r="I84" s="25">
        <f t="shared" si="5"/>
        <v>1.9568331350603322E-2</v>
      </c>
    </row>
    <row r="85" spans="1:9" x14ac:dyDescent="0.35">
      <c r="A85" s="7">
        <v>43951</v>
      </c>
      <c r="B85" s="3">
        <v>83</v>
      </c>
      <c r="C85" s="4">
        <v>123.7</v>
      </c>
      <c r="D85" s="8">
        <v>419.85</v>
      </c>
      <c r="F85" s="34">
        <f t="shared" si="7"/>
        <v>118.64</v>
      </c>
      <c r="G85" s="4">
        <f t="shared" si="6"/>
        <v>411.89</v>
      </c>
      <c r="H85" s="24">
        <f t="shared" si="4"/>
        <v>4.0905416329830253E-2</v>
      </c>
      <c r="I85" s="25">
        <f t="shared" si="5"/>
        <v>1.8959152078123223E-2</v>
      </c>
    </row>
    <row r="86" spans="1:9" x14ac:dyDescent="0.35">
      <c r="A86" s="7">
        <v>43952</v>
      </c>
      <c r="B86" s="3">
        <v>84</v>
      </c>
      <c r="C86" s="4">
        <v>114.3</v>
      </c>
      <c r="D86" s="8">
        <v>415.27</v>
      </c>
      <c r="F86" s="34">
        <f t="shared" si="7"/>
        <v>123.7</v>
      </c>
      <c r="G86" s="4">
        <f t="shared" si="6"/>
        <v>419.85</v>
      </c>
      <c r="H86" s="24">
        <f t="shared" si="4"/>
        <v>8.2239720034995675E-2</v>
      </c>
      <c r="I86" s="25">
        <f t="shared" si="5"/>
        <v>1.1028969104438175E-2</v>
      </c>
    </row>
    <row r="87" spans="1:9" x14ac:dyDescent="0.35">
      <c r="A87" s="7">
        <v>43955</v>
      </c>
      <c r="B87" s="3">
        <v>85</v>
      </c>
      <c r="C87" s="4">
        <v>115.8</v>
      </c>
      <c r="D87" s="8">
        <v>428.15</v>
      </c>
      <c r="F87" s="34">
        <f t="shared" si="7"/>
        <v>114.3</v>
      </c>
      <c r="G87" s="4">
        <f t="shared" si="6"/>
        <v>415.27</v>
      </c>
      <c r="H87" s="24">
        <f t="shared" si="4"/>
        <v>1.2953367875647669E-2</v>
      </c>
      <c r="I87" s="25">
        <f t="shared" si="5"/>
        <v>3.0082914866285171E-2</v>
      </c>
    </row>
    <row r="88" spans="1:9" x14ac:dyDescent="0.35">
      <c r="A88" s="7">
        <v>43956</v>
      </c>
      <c r="B88" s="3">
        <v>86</v>
      </c>
      <c r="C88" s="4">
        <v>115.89</v>
      </c>
      <c r="D88" s="8">
        <v>424.68</v>
      </c>
      <c r="F88" s="34">
        <f t="shared" si="7"/>
        <v>115.8</v>
      </c>
      <c r="G88" s="4">
        <f t="shared" si="6"/>
        <v>428.15</v>
      </c>
      <c r="H88" s="24">
        <f t="shared" si="4"/>
        <v>7.7659849857626554E-4</v>
      </c>
      <c r="I88" s="25">
        <f t="shared" si="5"/>
        <v>8.1708580578317095E-3</v>
      </c>
    </row>
    <row r="89" spans="1:9" x14ac:dyDescent="0.35">
      <c r="A89" s="7">
        <v>43957</v>
      </c>
      <c r="B89" s="3">
        <v>87</v>
      </c>
      <c r="C89" s="4">
        <v>117.56</v>
      </c>
      <c r="D89" s="8">
        <v>434.26</v>
      </c>
      <c r="F89" s="34">
        <f t="shared" si="7"/>
        <v>115.89</v>
      </c>
      <c r="G89" s="4">
        <f t="shared" si="6"/>
        <v>424.68</v>
      </c>
      <c r="H89" s="24">
        <f t="shared" si="4"/>
        <v>1.4205512078938429E-2</v>
      </c>
      <c r="I89" s="25">
        <f t="shared" si="5"/>
        <v>2.2060516741122794E-2</v>
      </c>
    </row>
    <row r="90" spans="1:9" x14ac:dyDescent="0.35">
      <c r="A90" s="7">
        <v>43958</v>
      </c>
      <c r="B90" s="3">
        <v>88</v>
      </c>
      <c r="C90" s="4">
        <v>118.38</v>
      </c>
      <c r="D90" s="8">
        <v>436.53</v>
      </c>
      <c r="F90" s="34">
        <f t="shared" si="7"/>
        <v>117.56</v>
      </c>
      <c r="G90" s="4">
        <f t="shared" si="6"/>
        <v>434.26</v>
      </c>
      <c r="H90" s="24">
        <f t="shared" si="4"/>
        <v>6.9268457509713902E-3</v>
      </c>
      <c r="I90" s="25">
        <f t="shared" si="5"/>
        <v>5.2001007949052346E-3</v>
      </c>
    </row>
    <row r="91" spans="1:9" x14ac:dyDescent="0.35">
      <c r="A91" s="7">
        <v>43959</v>
      </c>
      <c r="B91" s="3">
        <v>89</v>
      </c>
      <c r="C91" s="4">
        <v>118.98</v>
      </c>
      <c r="D91" s="8">
        <v>435.55</v>
      </c>
      <c r="F91" s="34">
        <f t="shared" si="7"/>
        <v>118.38</v>
      </c>
      <c r="G91" s="4">
        <f t="shared" si="6"/>
        <v>436.53</v>
      </c>
      <c r="H91" s="24">
        <f t="shared" si="4"/>
        <v>5.0428643469491389E-3</v>
      </c>
      <c r="I91" s="25">
        <f t="shared" si="5"/>
        <v>2.2500286993455661E-3</v>
      </c>
    </row>
    <row r="92" spans="1:9" x14ac:dyDescent="0.35">
      <c r="A92" s="7">
        <v>43962</v>
      </c>
      <c r="B92" s="3">
        <v>90</v>
      </c>
      <c r="C92" s="4">
        <v>120.45</v>
      </c>
      <c r="D92" s="8">
        <v>440.52</v>
      </c>
      <c r="F92" s="34">
        <f t="shared" si="7"/>
        <v>118.98</v>
      </c>
      <c r="G92" s="4">
        <f t="shared" si="6"/>
        <v>435.55</v>
      </c>
      <c r="H92" s="24">
        <f t="shared" si="4"/>
        <v>1.2204234122042331E-2</v>
      </c>
      <c r="I92" s="25">
        <f t="shared" si="5"/>
        <v>1.1282121129574073E-2</v>
      </c>
    </row>
    <row r="93" spans="1:9" x14ac:dyDescent="0.35">
      <c r="A93" s="7">
        <v>43963</v>
      </c>
      <c r="B93" s="3">
        <v>91</v>
      </c>
      <c r="C93" s="4">
        <v>117.85</v>
      </c>
      <c r="D93" s="8">
        <v>431.82</v>
      </c>
      <c r="F93" s="34">
        <f t="shared" si="7"/>
        <v>120.45</v>
      </c>
      <c r="G93" s="4">
        <f t="shared" si="6"/>
        <v>440.52</v>
      </c>
      <c r="H93" s="24">
        <f t="shared" si="4"/>
        <v>2.2061943148069654E-2</v>
      </c>
      <c r="I93" s="25">
        <f t="shared" si="5"/>
        <v>2.0147283590384858E-2</v>
      </c>
    </row>
    <row r="94" spans="1:9" x14ac:dyDescent="0.35">
      <c r="A94" s="7">
        <v>43964</v>
      </c>
      <c r="B94" s="3">
        <v>92</v>
      </c>
      <c r="C94" s="4">
        <v>118.4</v>
      </c>
      <c r="D94" s="8">
        <v>438.27</v>
      </c>
      <c r="F94" s="34">
        <f t="shared" si="7"/>
        <v>117.85</v>
      </c>
      <c r="G94" s="4">
        <f t="shared" si="6"/>
        <v>431.82</v>
      </c>
      <c r="H94" s="24">
        <f t="shared" si="4"/>
        <v>4.6452702702703659E-3</v>
      </c>
      <c r="I94" s="25">
        <f t="shared" si="5"/>
        <v>1.4716955301526431E-2</v>
      </c>
    </row>
    <row r="95" spans="1:9" x14ac:dyDescent="0.35">
      <c r="A95" s="7">
        <v>43965</v>
      </c>
      <c r="B95" s="3">
        <v>93</v>
      </c>
      <c r="C95" s="4">
        <v>119.44</v>
      </c>
      <c r="D95" s="8">
        <v>441.95</v>
      </c>
      <c r="F95" s="34">
        <f t="shared" si="7"/>
        <v>118.4</v>
      </c>
      <c r="G95" s="4">
        <f t="shared" si="6"/>
        <v>438.27</v>
      </c>
      <c r="H95" s="24">
        <f t="shared" si="4"/>
        <v>8.7073007367715338E-3</v>
      </c>
      <c r="I95" s="25">
        <f t="shared" si="5"/>
        <v>8.32673379341556E-3</v>
      </c>
    </row>
    <row r="96" spans="1:9" x14ac:dyDescent="0.35">
      <c r="A96" s="7">
        <v>43966</v>
      </c>
      <c r="B96" s="3">
        <v>94</v>
      </c>
      <c r="C96" s="4">
        <v>120.49</v>
      </c>
      <c r="D96" s="8">
        <v>454.19</v>
      </c>
      <c r="F96" s="34">
        <f t="shared" si="7"/>
        <v>119.44</v>
      </c>
      <c r="G96" s="4">
        <f t="shared" si="6"/>
        <v>441.95</v>
      </c>
      <c r="H96" s="24">
        <f t="shared" si="4"/>
        <v>8.7144161341189911E-3</v>
      </c>
      <c r="I96" s="25">
        <f t="shared" si="5"/>
        <v>2.6949074176005658E-2</v>
      </c>
    </row>
    <row r="97" spans="1:9" x14ac:dyDescent="0.35">
      <c r="A97" s="7">
        <v>43969</v>
      </c>
      <c r="B97" s="3">
        <v>95</v>
      </c>
      <c r="C97" s="4">
        <v>121.31</v>
      </c>
      <c r="D97" s="8">
        <v>452.58</v>
      </c>
      <c r="F97" s="34">
        <f t="shared" si="7"/>
        <v>120.49</v>
      </c>
      <c r="G97" s="4">
        <f t="shared" si="6"/>
        <v>454.19</v>
      </c>
      <c r="H97" s="24">
        <f t="shared" si="4"/>
        <v>6.7595416701014543E-3</v>
      </c>
      <c r="I97" s="25">
        <f t="shared" si="5"/>
        <v>3.5573821202881562E-3</v>
      </c>
    </row>
    <row r="98" spans="1:9" x14ac:dyDescent="0.35">
      <c r="A98" s="7">
        <v>43970</v>
      </c>
      <c r="B98" s="3">
        <v>96</v>
      </c>
      <c r="C98" s="4">
        <v>122.47</v>
      </c>
      <c r="D98" s="8">
        <v>451.04</v>
      </c>
      <c r="F98" s="34">
        <f t="shared" si="7"/>
        <v>121.31</v>
      </c>
      <c r="G98" s="4">
        <f t="shared" si="6"/>
        <v>452.58</v>
      </c>
      <c r="H98" s="24">
        <f t="shared" si="4"/>
        <v>9.4717073569037039E-3</v>
      </c>
      <c r="I98" s="25">
        <f t="shared" si="5"/>
        <v>3.4143313231641617E-3</v>
      </c>
    </row>
    <row r="99" spans="1:9" x14ac:dyDescent="0.35">
      <c r="A99" s="7">
        <v>43971</v>
      </c>
      <c r="B99" s="3">
        <v>97</v>
      </c>
      <c r="C99" s="4">
        <v>124.9</v>
      </c>
      <c r="D99" s="8">
        <v>447.67</v>
      </c>
      <c r="F99" s="34">
        <f t="shared" si="7"/>
        <v>122.47</v>
      </c>
      <c r="G99" s="4">
        <f t="shared" si="6"/>
        <v>451.04</v>
      </c>
      <c r="H99" s="24">
        <f t="shared" si="4"/>
        <v>1.9455564451561304E-2</v>
      </c>
      <c r="I99" s="25">
        <f t="shared" si="5"/>
        <v>7.527866508812305E-3</v>
      </c>
    </row>
    <row r="100" spans="1:9" x14ac:dyDescent="0.35">
      <c r="A100" s="7">
        <v>43972</v>
      </c>
      <c r="B100" s="3">
        <v>98</v>
      </c>
      <c r="C100" s="4">
        <v>122.34</v>
      </c>
      <c r="D100" s="8">
        <v>436.25</v>
      </c>
      <c r="F100" s="34">
        <f t="shared" si="7"/>
        <v>124.9</v>
      </c>
      <c r="G100" s="4">
        <f t="shared" si="6"/>
        <v>447.67</v>
      </c>
      <c r="H100" s="24">
        <f t="shared" si="4"/>
        <v>2.0925290174922364E-2</v>
      </c>
      <c r="I100" s="25">
        <f t="shared" si="5"/>
        <v>2.6177650429799464E-2</v>
      </c>
    </row>
    <row r="101" spans="1:9" x14ac:dyDescent="0.35">
      <c r="A101" s="7">
        <v>43973</v>
      </c>
      <c r="B101" s="3">
        <v>99</v>
      </c>
      <c r="C101" s="4">
        <v>121.84</v>
      </c>
      <c r="D101" s="8">
        <v>429.32</v>
      </c>
      <c r="F101" s="34">
        <f t="shared" si="7"/>
        <v>122.34</v>
      </c>
      <c r="G101" s="4">
        <f t="shared" si="6"/>
        <v>436.25</v>
      </c>
      <c r="H101" s="24">
        <f t="shared" si="4"/>
        <v>4.1037426132632957E-3</v>
      </c>
      <c r="I101" s="25">
        <f t="shared" si="5"/>
        <v>1.6141805646138097E-2</v>
      </c>
    </row>
    <row r="102" spans="1:9" x14ac:dyDescent="0.35">
      <c r="A102" s="7">
        <v>43977</v>
      </c>
      <c r="B102" s="3">
        <v>100</v>
      </c>
      <c r="C102" s="4">
        <v>121.09</v>
      </c>
      <c r="D102" s="8">
        <v>414.77</v>
      </c>
      <c r="F102" s="34">
        <f t="shared" si="7"/>
        <v>121.84</v>
      </c>
      <c r="G102" s="4">
        <f t="shared" si="6"/>
        <v>429.32</v>
      </c>
      <c r="H102" s="24">
        <f t="shared" si="4"/>
        <v>6.1937401932446942E-3</v>
      </c>
      <c r="I102" s="25">
        <f t="shared" si="5"/>
        <v>3.5079682715721996E-2</v>
      </c>
    </row>
    <row r="103" spans="1:9" x14ac:dyDescent="0.35">
      <c r="A103" s="7">
        <v>43978</v>
      </c>
      <c r="B103" s="3">
        <v>101</v>
      </c>
      <c r="C103" s="4">
        <v>120.52</v>
      </c>
      <c r="D103" s="8">
        <v>419.89</v>
      </c>
      <c r="F103" s="34">
        <f t="shared" si="7"/>
        <v>121.09</v>
      </c>
      <c r="G103" s="4">
        <f t="shared" si="6"/>
        <v>414.77</v>
      </c>
      <c r="H103" s="24">
        <f t="shared" si="4"/>
        <v>4.7295054762695604E-3</v>
      </c>
      <c r="I103" s="25">
        <f t="shared" si="5"/>
        <v>1.219366977065423E-2</v>
      </c>
    </row>
    <row r="104" spans="1:9" x14ac:dyDescent="0.35">
      <c r="A104" s="7">
        <v>43979</v>
      </c>
      <c r="B104" s="3">
        <v>102</v>
      </c>
      <c r="C104" s="4">
        <v>120.06</v>
      </c>
      <c r="D104" s="8">
        <v>413.44</v>
      </c>
      <c r="F104" s="34">
        <f t="shared" si="7"/>
        <v>120.52</v>
      </c>
      <c r="G104" s="4">
        <f t="shared" si="6"/>
        <v>419.89</v>
      </c>
      <c r="H104" s="24">
        <f t="shared" si="4"/>
        <v>3.8314176245210206E-3</v>
      </c>
      <c r="I104" s="25">
        <f t="shared" si="5"/>
        <v>1.5600812693498424E-2</v>
      </c>
    </row>
    <row r="105" spans="1:9" x14ac:dyDescent="0.35">
      <c r="A105" s="7">
        <v>43980</v>
      </c>
      <c r="B105" s="3">
        <v>103</v>
      </c>
      <c r="C105" s="4">
        <v>122.12</v>
      </c>
      <c r="D105" s="8">
        <v>419.73</v>
      </c>
      <c r="F105" s="34">
        <f t="shared" si="7"/>
        <v>120.06</v>
      </c>
      <c r="G105" s="4">
        <f t="shared" si="6"/>
        <v>413.44</v>
      </c>
      <c r="H105" s="24">
        <f t="shared" si="4"/>
        <v>1.6868653783164118E-2</v>
      </c>
      <c r="I105" s="25">
        <f t="shared" si="5"/>
        <v>1.4985824220332166E-2</v>
      </c>
    </row>
    <row r="106" spans="1:9" x14ac:dyDescent="0.35">
      <c r="A106" s="7">
        <v>43983</v>
      </c>
      <c r="B106" s="3">
        <v>104</v>
      </c>
      <c r="C106" s="4">
        <v>123.55</v>
      </c>
      <c r="D106" s="8">
        <v>425.92</v>
      </c>
      <c r="F106" s="34">
        <f t="shared" si="7"/>
        <v>122.12</v>
      </c>
      <c r="G106" s="4">
        <f t="shared" si="6"/>
        <v>419.73</v>
      </c>
      <c r="H106" s="24">
        <f t="shared" si="4"/>
        <v>1.1574261432618313E-2</v>
      </c>
      <c r="I106" s="25">
        <f t="shared" si="5"/>
        <v>1.4533245679939889E-2</v>
      </c>
    </row>
    <row r="107" spans="1:9" x14ac:dyDescent="0.35">
      <c r="A107" s="7">
        <v>43984</v>
      </c>
      <c r="B107" s="3">
        <v>105</v>
      </c>
      <c r="C107" s="4">
        <v>123.62</v>
      </c>
      <c r="D107" s="8">
        <v>427.31</v>
      </c>
      <c r="F107" s="34">
        <f t="shared" si="7"/>
        <v>123.55</v>
      </c>
      <c r="G107" s="4">
        <f t="shared" si="6"/>
        <v>425.92</v>
      </c>
      <c r="H107" s="24">
        <f t="shared" si="4"/>
        <v>5.6625141562859885E-4</v>
      </c>
      <c r="I107" s="25">
        <f t="shared" si="5"/>
        <v>3.2529077250707597E-3</v>
      </c>
    </row>
    <row r="108" spans="1:9" x14ac:dyDescent="0.35">
      <c r="A108" s="7">
        <v>43985</v>
      </c>
      <c r="B108" s="3">
        <v>106</v>
      </c>
      <c r="C108" s="4">
        <v>123.92</v>
      </c>
      <c r="D108" s="8">
        <v>421.97</v>
      </c>
      <c r="F108" s="34">
        <f t="shared" si="7"/>
        <v>123.62</v>
      </c>
      <c r="G108" s="4">
        <f t="shared" si="6"/>
        <v>427.31</v>
      </c>
      <c r="H108" s="24">
        <f t="shared" si="4"/>
        <v>2.4209167204647932E-3</v>
      </c>
      <c r="I108" s="25">
        <f t="shared" si="5"/>
        <v>1.265492807545554E-2</v>
      </c>
    </row>
    <row r="109" spans="1:9" x14ac:dyDescent="0.35">
      <c r="A109" s="7">
        <v>43986</v>
      </c>
      <c r="B109" s="3">
        <v>107</v>
      </c>
      <c r="C109" s="4">
        <v>123.03</v>
      </c>
      <c r="D109" s="8">
        <v>414.33</v>
      </c>
      <c r="F109" s="34">
        <f t="shared" si="7"/>
        <v>123.92</v>
      </c>
      <c r="G109" s="4">
        <f t="shared" si="6"/>
        <v>421.97</v>
      </c>
      <c r="H109" s="24">
        <f t="shared" si="4"/>
        <v>7.2340079655368655E-3</v>
      </c>
      <c r="I109" s="25">
        <f t="shared" si="5"/>
        <v>1.843940820119239E-2</v>
      </c>
    </row>
    <row r="110" spans="1:9" x14ac:dyDescent="0.35">
      <c r="A110" s="7">
        <v>43987</v>
      </c>
      <c r="B110" s="3">
        <v>108</v>
      </c>
      <c r="C110" s="4">
        <v>124.15</v>
      </c>
      <c r="D110" s="8">
        <v>419.6</v>
      </c>
      <c r="F110" s="34">
        <f t="shared" si="7"/>
        <v>123.03</v>
      </c>
      <c r="G110" s="4">
        <f t="shared" si="6"/>
        <v>414.33</v>
      </c>
      <c r="H110" s="24">
        <f t="shared" si="4"/>
        <v>9.021345146999633E-3</v>
      </c>
      <c r="I110" s="25">
        <f t="shared" si="5"/>
        <v>1.2559580552907623E-2</v>
      </c>
    </row>
    <row r="111" spans="1:9" x14ac:dyDescent="0.35">
      <c r="A111" s="7">
        <v>43990</v>
      </c>
      <c r="B111" s="3">
        <v>109</v>
      </c>
      <c r="C111" s="4">
        <v>126.2</v>
      </c>
      <c r="D111" s="8">
        <v>419.49</v>
      </c>
      <c r="F111" s="34">
        <f t="shared" si="7"/>
        <v>124.15</v>
      </c>
      <c r="G111" s="4">
        <f t="shared" si="6"/>
        <v>419.6</v>
      </c>
      <c r="H111" s="24">
        <f t="shared" si="4"/>
        <v>1.6244057052297915E-2</v>
      </c>
      <c r="I111" s="25">
        <f t="shared" si="5"/>
        <v>2.6222317576107568E-4</v>
      </c>
    </row>
    <row r="112" spans="1:9" x14ac:dyDescent="0.35">
      <c r="A112" s="7">
        <v>43991</v>
      </c>
      <c r="B112" s="3">
        <v>110</v>
      </c>
      <c r="C112" s="4">
        <v>130.04</v>
      </c>
      <c r="D112" s="8">
        <v>434.05</v>
      </c>
      <c r="F112" s="34">
        <f t="shared" si="7"/>
        <v>126.2</v>
      </c>
      <c r="G112" s="4">
        <f t="shared" si="6"/>
        <v>419.49</v>
      </c>
      <c r="H112" s="24">
        <f t="shared" si="4"/>
        <v>2.9529375576745537E-2</v>
      </c>
      <c r="I112" s="25">
        <f t="shared" si="5"/>
        <v>3.3544522520446957E-2</v>
      </c>
    </row>
    <row r="113" spans="1:9" x14ac:dyDescent="0.35">
      <c r="A113" s="7">
        <v>43992</v>
      </c>
      <c r="B113" s="3">
        <v>111</v>
      </c>
      <c r="C113" s="4">
        <v>132.37</v>
      </c>
      <c r="D113" s="8">
        <v>434.48</v>
      </c>
      <c r="F113" s="34">
        <f t="shared" si="7"/>
        <v>130.04</v>
      </c>
      <c r="G113" s="4">
        <f t="shared" si="6"/>
        <v>434.05</v>
      </c>
      <c r="H113" s="24">
        <f t="shared" si="4"/>
        <v>1.7602175719574016E-2</v>
      </c>
      <c r="I113" s="25">
        <f t="shared" si="5"/>
        <v>9.8968882342111673E-4</v>
      </c>
    </row>
    <row r="114" spans="1:9" x14ac:dyDescent="0.35">
      <c r="A114" s="7">
        <v>43993</v>
      </c>
      <c r="B114" s="3">
        <v>112</v>
      </c>
      <c r="C114" s="4">
        <v>127.9</v>
      </c>
      <c r="D114" s="8">
        <v>425.56</v>
      </c>
      <c r="F114" s="34">
        <f t="shared" si="7"/>
        <v>132.37</v>
      </c>
      <c r="G114" s="4">
        <f t="shared" si="6"/>
        <v>434.48</v>
      </c>
      <c r="H114" s="24">
        <f t="shared" si="4"/>
        <v>3.4949179046129777E-2</v>
      </c>
      <c r="I114" s="25">
        <f t="shared" si="5"/>
        <v>2.0960616599304482E-2</v>
      </c>
    </row>
    <row r="115" spans="1:9" x14ac:dyDescent="0.35">
      <c r="A115" s="7">
        <v>43994</v>
      </c>
      <c r="B115" s="3">
        <v>113</v>
      </c>
      <c r="C115" s="4">
        <v>127.25</v>
      </c>
      <c r="D115" s="8">
        <v>418.07</v>
      </c>
      <c r="F115" s="34">
        <f t="shared" si="7"/>
        <v>127.9</v>
      </c>
      <c r="G115" s="4">
        <f t="shared" si="6"/>
        <v>425.56</v>
      </c>
      <c r="H115" s="24">
        <f t="shared" si="4"/>
        <v>5.1080550098232275E-3</v>
      </c>
      <c r="I115" s="25">
        <f t="shared" si="5"/>
        <v>1.7915660056928288E-2</v>
      </c>
    </row>
    <row r="116" spans="1:9" x14ac:dyDescent="0.35">
      <c r="A116" s="7">
        <v>43997</v>
      </c>
      <c r="B116" s="3">
        <v>114</v>
      </c>
      <c r="C116" s="4">
        <v>128.63</v>
      </c>
      <c r="D116" s="8">
        <v>425.5</v>
      </c>
      <c r="F116" s="34">
        <f t="shared" si="7"/>
        <v>127.25</v>
      </c>
      <c r="G116" s="4">
        <f t="shared" si="6"/>
        <v>418.07</v>
      </c>
      <c r="H116" s="24">
        <f t="shared" si="4"/>
        <v>1.0728445930187324E-2</v>
      </c>
      <c r="I116" s="25">
        <f t="shared" si="5"/>
        <v>1.7461809635722695E-2</v>
      </c>
    </row>
    <row r="117" spans="1:9" x14ac:dyDescent="0.35">
      <c r="A117" s="7">
        <v>43998</v>
      </c>
      <c r="B117" s="3">
        <v>115</v>
      </c>
      <c r="C117" s="4">
        <v>130.76</v>
      </c>
      <c r="D117" s="8">
        <v>436.13</v>
      </c>
      <c r="F117" s="34">
        <f t="shared" si="7"/>
        <v>128.63</v>
      </c>
      <c r="G117" s="4">
        <f t="shared" si="6"/>
        <v>425.5</v>
      </c>
      <c r="H117" s="24">
        <f t="shared" si="4"/>
        <v>1.6289385133068181E-2</v>
      </c>
      <c r="I117" s="25">
        <f t="shared" si="5"/>
        <v>2.4373466626923156E-2</v>
      </c>
    </row>
    <row r="118" spans="1:9" x14ac:dyDescent="0.35">
      <c r="A118" s="7">
        <v>43999</v>
      </c>
      <c r="B118" s="3">
        <v>116</v>
      </c>
      <c r="C118" s="4">
        <v>132.05000000000001</v>
      </c>
      <c r="D118" s="8">
        <v>447.77</v>
      </c>
      <c r="F118" s="34">
        <f t="shared" si="7"/>
        <v>130.76</v>
      </c>
      <c r="G118" s="4">
        <f t="shared" si="6"/>
        <v>436.13</v>
      </c>
      <c r="H118" s="24">
        <f t="shared" si="4"/>
        <v>9.7690268837563078E-3</v>
      </c>
      <c r="I118" s="25">
        <f t="shared" si="5"/>
        <v>2.5995488755387781E-2</v>
      </c>
    </row>
    <row r="119" spans="1:9" x14ac:dyDescent="0.35">
      <c r="A119" s="7">
        <v>44000</v>
      </c>
      <c r="B119" s="3">
        <v>117</v>
      </c>
      <c r="C119" s="4">
        <v>132.69999999999999</v>
      </c>
      <c r="D119" s="8">
        <v>449.87</v>
      </c>
      <c r="F119" s="34">
        <f t="shared" si="7"/>
        <v>132.05000000000001</v>
      </c>
      <c r="G119" s="4">
        <f t="shared" si="6"/>
        <v>447.77</v>
      </c>
      <c r="H119" s="24">
        <f t="shared" si="4"/>
        <v>4.8982667671437627E-3</v>
      </c>
      <c r="I119" s="25">
        <f t="shared" si="5"/>
        <v>4.6680152043924302E-3</v>
      </c>
    </row>
    <row r="120" spans="1:9" x14ac:dyDescent="0.35">
      <c r="A120" s="7">
        <v>44001</v>
      </c>
      <c r="B120" s="3">
        <v>118</v>
      </c>
      <c r="C120" s="4">
        <v>133.75</v>
      </c>
      <c r="D120" s="8">
        <v>453.72</v>
      </c>
      <c r="F120" s="34">
        <f t="shared" si="7"/>
        <v>132.69999999999999</v>
      </c>
      <c r="G120" s="4">
        <f t="shared" si="6"/>
        <v>449.87</v>
      </c>
      <c r="H120" s="24">
        <f t="shared" si="4"/>
        <v>7.8504672897197116E-3</v>
      </c>
      <c r="I120" s="25">
        <f t="shared" si="5"/>
        <v>8.4854095036586939E-3</v>
      </c>
    </row>
    <row r="121" spans="1:9" x14ac:dyDescent="0.35">
      <c r="A121" s="7">
        <v>44004</v>
      </c>
      <c r="B121" s="3">
        <v>119</v>
      </c>
      <c r="C121" s="4">
        <v>135.69</v>
      </c>
      <c r="D121" s="8">
        <v>468.04</v>
      </c>
      <c r="F121" s="34">
        <f t="shared" si="7"/>
        <v>133.75</v>
      </c>
      <c r="G121" s="4">
        <f t="shared" si="6"/>
        <v>453.72</v>
      </c>
      <c r="H121" s="24">
        <f t="shared" si="4"/>
        <v>1.42972953054757E-2</v>
      </c>
      <c r="I121" s="25">
        <f t="shared" si="5"/>
        <v>3.0595675583283462E-2</v>
      </c>
    </row>
    <row r="122" spans="1:9" x14ac:dyDescent="0.35">
      <c r="A122" s="7">
        <v>44005</v>
      </c>
      <c r="B122" s="3">
        <v>120</v>
      </c>
      <c r="C122" s="4">
        <v>138.22</v>
      </c>
      <c r="D122" s="8">
        <v>466.26</v>
      </c>
      <c r="F122" s="34">
        <f t="shared" si="7"/>
        <v>135.69</v>
      </c>
      <c r="G122" s="4">
        <f t="shared" si="6"/>
        <v>468.04</v>
      </c>
      <c r="H122" s="24">
        <f t="shared" si="4"/>
        <v>1.830415279988425E-2</v>
      </c>
      <c r="I122" s="25">
        <f t="shared" si="5"/>
        <v>3.8176124908849774E-3</v>
      </c>
    </row>
    <row r="123" spans="1:9" x14ac:dyDescent="0.35">
      <c r="A123" s="7">
        <v>44006</v>
      </c>
      <c r="B123" s="3">
        <v>121</v>
      </c>
      <c r="C123" s="4">
        <v>136.72</v>
      </c>
      <c r="D123" s="8">
        <v>457.85</v>
      </c>
      <c r="F123" s="34">
        <f t="shared" si="7"/>
        <v>138.22</v>
      </c>
      <c r="G123" s="4">
        <f t="shared" si="6"/>
        <v>466.26</v>
      </c>
      <c r="H123" s="24">
        <f t="shared" si="4"/>
        <v>1.0971328262141603E-2</v>
      </c>
      <c r="I123" s="25">
        <f t="shared" si="5"/>
        <v>1.8368461286447455E-2</v>
      </c>
    </row>
    <row r="124" spans="1:9" x14ac:dyDescent="0.35">
      <c r="A124" s="7">
        <v>44007</v>
      </c>
      <c r="B124" s="3">
        <v>122</v>
      </c>
      <c r="C124" s="4">
        <v>137.72999999999999</v>
      </c>
      <c r="D124" s="8">
        <v>465.91</v>
      </c>
      <c r="F124" s="34">
        <f t="shared" si="7"/>
        <v>136.72</v>
      </c>
      <c r="G124" s="4">
        <f t="shared" si="6"/>
        <v>457.85</v>
      </c>
      <c r="H124" s="24">
        <f t="shared" si="4"/>
        <v>7.333188121687294E-3</v>
      </c>
      <c r="I124" s="25">
        <f t="shared" si="5"/>
        <v>1.7299478440042072E-2</v>
      </c>
    </row>
    <row r="125" spans="1:9" x14ac:dyDescent="0.35">
      <c r="A125" s="7">
        <v>44008</v>
      </c>
      <c r="B125" s="3">
        <v>123</v>
      </c>
      <c r="C125" s="4">
        <v>134.63999999999999</v>
      </c>
      <c r="D125" s="8">
        <v>443.4</v>
      </c>
      <c r="F125" s="34">
        <f t="shared" si="7"/>
        <v>137.72999999999999</v>
      </c>
      <c r="G125" s="4">
        <f t="shared" si="6"/>
        <v>465.91</v>
      </c>
      <c r="H125" s="24">
        <f t="shared" si="4"/>
        <v>2.2950089126559742E-2</v>
      </c>
      <c r="I125" s="25">
        <f t="shared" si="5"/>
        <v>5.0766801984664073E-2</v>
      </c>
    </row>
    <row r="126" spans="1:9" x14ac:dyDescent="0.35">
      <c r="A126" s="7">
        <v>44011</v>
      </c>
      <c r="B126" s="3">
        <v>124</v>
      </c>
      <c r="C126" s="4">
        <v>134.02000000000001</v>
      </c>
      <c r="D126" s="8">
        <v>447.24</v>
      </c>
      <c r="F126" s="34">
        <f t="shared" si="7"/>
        <v>134.63999999999999</v>
      </c>
      <c r="G126" s="4">
        <f t="shared" si="6"/>
        <v>443.4</v>
      </c>
      <c r="H126" s="24">
        <f t="shared" si="4"/>
        <v>4.6261751977315036E-3</v>
      </c>
      <c r="I126" s="25">
        <f t="shared" si="5"/>
        <v>8.585994097129129E-3</v>
      </c>
    </row>
    <row r="127" spans="1:9" x14ac:dyDescent="0.35">
      <c r="A127" s="7">
        <v>44012</v>
      </c>
      <c r="B127" s="3">
        <v>125</v>
      </c>
      <c r="C127" s="4">
        <v>137.94</v>
      </c>
      <c r="D127" s="8">
        <v>455.04</v>
      </c>
      <c r="F127" s="34">
        <f t="shared" si="7"/>
        <v>134.02000000000001</v>
      </c>
      <c r="G127" s="4">
        <f t="shared" si="6"/>
        <v>447.24</v>
      </c>
      <c r="H127" s="24">
        <f t="shared" si="4"/>
        <v>2.8418152820066607E-2</v>
      </c>
      <c r="I127" s="25">
        <f t="shared" si="5"/>
        <v>1.7141350210970487E-2</v>
      </c>
    </row>
    <row r="128" spans="1:9" x14ac:dyDescent="0.35">
      <c r="A128" s="7">
        <v>44013</v>
      </c>
      <c r="B128" s="3">
        <v>126</v>
      </c>
      <c r="C128" s="4">
        <v>143.93</v>
      </c>
      <c r="D128" s="8">
        <v>485.64</v>
      </c>
      <c r="F128" s="34">
        <f t="shared" si="7"/>
        <v>137.94</v>
      </c>
      <c r="G128" s="4">
        <f t="shared" si="6"/>
        <v>455.04</v>
      </c>
      <c r="H128" s="24">
        <f t="shared" si="4"/>
        <v>4.1617452928506972E-2</v>
      </c>
      <c r="I128" s="25">
        <f t="shared" si="5"/>
        <v>6.3009636767976204E-2</v>
      </c>
    </row>
    <row r="129" spans="1:9" x14ac:dyDescent="0.35">
      <c r="A129" s="7">
        <v>44014</v>
      </c>
      <c r="B129" s="3">
        <v>127</v>
      </c>
      <c r="C129" s="4">
        <v>144.51</v>
      </c>
      <c r="D129" s="8">
        <v>476.89</v>
      </c>
      <c r="F129" s="34">
        <f t="shared" si="7"/>
        <v>143.93</v>
      </c>
      <c r="G129" s="4">
        <f t="shared" si="6"/>
        <v>485.64</v>
      </c>
      <c r="H129" s="24">
        <f t="shared" si="4"/>
        <v>4.0135630752195983E-3</v>
      </c>
      <c r="I129" s="25">
        <f t="shared" si="5"/>
        <v>1.8348046719369248E-2</v>
      </c>
    </row>
    <row r="130" spans="1:9" x14ac:dyDescent="0.35">
      <c r="A130" s="7">
        <v>44018</v>
      </c>
      <c r="B130" s="3">
        <v>128</v>
      </c>
      <c r="C130" s="4">
        <v>152.85</v>
      </c>
      <c r="D130" s="8">
        <v>493.81</v>
      </c>
      <c r="F130" s="34">
        <f t="shared" si="7"/>
        <v>144.51</v>
      </c>
      <c r="G130" s="4">
        <f t="shared" si="6"/>
        <v>476.89</v>
      </c>
      <c r="H130" s="24">
        <f t="shared" si="4"/>
        <v>5.4563297350343501E-2</v>
      </c>
      <c r="I130" s="25">
        <f t="shared" si="5"/>
        <v>3.4264190680626187E-2</v>
      </c>
    </row>
    <row r="131" spans="1:9" x14ac:dyDescent="0.35">
      <c r="A131" s="7">
        <v>44019</v>
      </c>
      <c r="B131" s="3">
        <v>129</v>
      </c>
      <c r="C131" s="4">
        <v>150.01</v>
      </c>
      <c r="D131" s="8">
        <v>493.16</v>
      </c>
      <c r="F131" s="34">
        <f t="shared" si="7"/>
        <v>152.85</v>
      </c>
      <c r="G131" s="4">
        <f t="shared" si="6"/>
        <v>493.81</v>
      </c>
      <c r="H131" s="24">
        <f t="shared" si="4"/>
        <v>1.8932071195253673E-2</v>
      </c>
      <c r="I131" s="25">
        <f t="shared" si="5"/>
        <v>1.3180306594208315E-3</v>
      </c>
    </row>
    <row r="132" spans="1:9" x14ac:dyDescent="0.35">
      <c r="A132" s="7">
        <v>44020</v>
      </c>
      <c r="B132" s="3">
        <v>130</v>
      </c>
      <c r="C132" s="4">
        <v>154.06</v>
      </c>
      <c r="D132" s="8">
        <v>502.78</v>
      </c>
      <c r="F132" s="34">
        <f t="shared" si="7"/>
        <v>150.01</v>
      </c>
      <c r="G132" s="4">
        <f t="shared" si="6"/>
        <v>493.16</v>
      </c>
      <c r="H132" s="24">
        <f t="shared" ref="H132:H195" si="8">ABS(C132-F132)/C132</f>
        <v>2.6288459041931788E-2</v>
      </c>
      <c r="I132" s="25">
        <f t="shared" ref="I132:I195" si="9">ABS(D132-G132)/D132</f>
        <v>1.9133617088985141E-2</v>
      </c>
    </row>
    <row r="133" spans="1:9" x14ac:dyDescent="0.35">
      <c r="A133" s="7">
        <v>44021</v>
      </c>
      <c r="B133" s="3">
        <v>131</v>
      </c>
      <c r="C133" s="4">
        <v>159.13</v>
      </c>
      <c r="D133" s="8">
        <v>507.76</v>
      </c>
      <c r="F133" s="34">
        <f t="shared" si="7"/>
        <v>154.06</v>
      </c>
      <c r="G133" s="4">
        <f t="shared" ref="G133:G196" si="10">D132</f>
        <v>502.78</v>
      </c>
      <c r="H133" s="24">
        <f t="shared" si="8"/>
        <v>3.1860742788914681E-2</v>
      </c>
      <c r="I133" s="25">
        <f t="shared" si="9"/>
        <v>9.8077832046636563E-3</v>
      </c>
    </row>
    <row r="134" spans="1:9" x14ac:dyDescent="0.35">
      <c r="A134" s="7">
        <v>44022</v>
      </c>
      <c r="B134" s="3">
        <v>132</v>
      </c>
      <c r="C134" s="4">
        <v>160</v>
      </c>
      <c r="D134" s="8">
        <v>548.73</v>
      </c>
      <c r="F134" s="34">
        <f t="shared" ref="F134:F197" si="11">C133</f>
        <v>159.13</v>
      </c>
      <c r="G134" s="4">
        <f t="shared" si="10"/>
        <v>507.76</v>
      </c>
      <c r="H134" s="24">
        <f t="shared" si="8"/>
        <v>5.4375000000000282E-3</v>
      </c>
      <c r="I134" s="25">
        <f t="shared" si="9"/>
        <v>7.4663313469283663E-2</v>
      </c>
    </row>
    <row r="135" spans="1:9" x14ac:dyDescent="0.35">
      <c r="A135" s="7">
        <v>44025</v>
      </c>
      <c r="B135" s="3">
        <v>133</v>
      </c>
      <c r="C135" s="4">
        <v>155.19999999999999</v>
      </c>
      <c r="D135" s="8">
        <v>525.5</v>
      </c>
      <c r="F135" s="34">
        <f t="shared" si="11"/>
        <v>160</v>
      </c>
      <c r="G135" s="4">
        <f t="shared" si="10"/>
        <v>548.73</v>
      </c>
      <c r="H135" s="24">
        <f t="shared" si="8"/>
        <v>3.0927835051546466E-2</v>
      </c>
      <c r="I135" s="25">
        <f t="shared" si="9"/>
        <v>4.4205518553758358E-2</v>
      </c>
    </row>
    <row r="136" spans="1:9" x14ac:dyDescent="0.35">
      <c r="A136" s="7">
        <v>44026</v>
      </c>
      <c r="B136" s="3">
        <v>134</v>
      </c>
      <c r="C136" s="4">
        <v>154.19999999999999</v>
      </c>
      <c r="D136" s="8">
        <v>524.88</v>
      </c>
      <c r="F136" s="34">
        <f t="shared" si="11"/>
        <v>155.19999999999999</v>
      </c>
      <c r="G136" s="4">
        <f t="shared" si="10"/>
        <v>525.5</v>
      </c>
      <c r="H136" s="24">
        <f t="shared" si="8"/>
        <v>6.4850843060959796E-3</v>
      </c>
      <c r="I136" s="25">
        <f t="shared" si="9"/>
        <v>1.1812223746380211E-3</v>
      </c>
    </row>
    <row r="137" spans="1:9" x14ac:dyDescent="0.35">
      <c r="A137" s="7">
        <v>44027</v>
      </c>
      <c r="B137" s="3">
        <v>135</v>
      </c>
      <c r="C137" s="4">
        <v>150.44</v>
      </c>
      <c r="D137" s="8">
        <v>523.26</v>
      </c>
      <c r="F137" s="34">
        <f t="shared" si="11"/>
        <v>154.19999999999999</v>
      </c>
      <c r="G137" s="4">
        <f t="shared" si="10"/>
        <v>524.88</v>
      </c>
      <c r="H137" s="24">
        <f t="shared" si="8"/>
        <v>2.4993352831693638E-2</v>
      </c>
      <c r="I137" s="25">
        <f t="shared" si="9"/>
        <v>3.0959752321981513E-3</v>
      </c>
    </row>
    <row r="138" spans="1:9" x14ac:dyDescent="0.35">
      <c r="A138" s="7">
        <v>44028</v>
      </c>
      <c r="B138" s="3">
        <v>136</v>
      </c>
      <c r="C138" s="4">
        <v>149.99</v>
      </c>
      <c r="D138" s="8">
        <v>527.39</v>
      </c>
      <c r="F138" s="34">
        <f t="shared" si="11"/>
        <v>150.44</v>
      </c>
      <c r="G138" s="4">
        <f t="shared" si="10"/>
        <v>523.26</v>
      </c>
      <c r="H138" s="24">
        <f t="shared" si="8"/>
        <v>3.0002000133341465E-3</v>
      </c>
      <c r="I138" s="25">
        <f t="shared" si="9"/>
        <v>7.8310168945182803E-3</v>
      </c>
    </row>
    <row r="139" spans="1:9" x14ac:dyDescent="0.35">
      <c r="A139" s="7">
        <v>44029</v>
      </c>
      <c r="B139" s="3">
        <v>137</v>
      </c>
      <c r="C139" s="4">
        <v>148.1</v>
      </c>
      <c r="D139" s="8">
        <v>492.99</v>
      </c>
      <c r="F139" s="34">
        <f t="shared" si="11"/>
        <v>149.99</v>
      </c>
      <c r="G139" s="4">
        <f t="shared" si="10"/>
        <v>527.39</v>
      </c>
      <c r="H139" s="24">
        <f t="shared" si="8"/>
        <v>1.2761647535449122E-2</v>
      </c>
      <c r="I139" s="25">
        <f t="shared" si="9"/>
        <v>6.9778291648917787E-2</v>
      </c>
    </row>
    <row r="140" spans="1:9" x14ac:dyDescent="0.35">
      <c r="A140" s="7">
        <v>44032</v>
      </c>
      <c r="B140" s="3">
        <v>138</v>
      </c>
      <c r="C140" s="4">
        <v>159.84</v>
      </c>
      <c r="D140" s="8">
        <v>502.41</v>
      </c>
      <c r="F140" s="34">
        <f t="shared" si="11"/>
        <v>148.1</v>
      </c>
      <c r="G140" s="4">
        <f t="shared" si="10"/>
        <v>492.99</v>
      </c>
      <c r="H140" s="24">
        <f t="shared" si="8"/>
        <v>7.34484484484485E-2</v>
      </c>
      <c r="I140" s="25">
        <f t="shared" si="9"/>
        <v>1.8749626798829671E-2</v>
      </c>
    </row>
    <row r="141" spans="1:9" x14ac:dyDescent="0.35">
      <c r="A141" s="7">
        <v>44033</v>
      </c>
      <c r="B141" s="3">
        <v>139</v>
      </c>
      <c r="C141" s="4">
        <v>156.91</v>
      </c>
      <c r="D141" s="8">
        <v>490.1</v>
      </c>
      <c r="F141" s="34">
        <f t="shared" si="11"/>
        <v>159.84</v>
      </c>
      <c r="G141" s="4">
        <f t="shared" si="10"/>
        <v>502.41</v>
      </c>
      <c r="H141" s="24">
        <f t="shared" si="8"/>
        <v>1.867312472117779E-2</v>
      </c>
      <c r="I141" s="25">
        <f t="shared" si="9"/>
        <v>2.5117322995307084E-2</v>
      </c>
    </row>
    <row r="142" spans="1:9" x14ac:dyDescent="0.35">
      <c r="A142" s="7">
        <v>44034</v>
      </c>
      <c r="B142" s="3">
        <v>140</v>
      </c>
      <c r="C142" s="4">
        <v>155</v>
      </c>
      <c r="D142" s="8">
        <v>489.82</v>
      </c>
      <c r="F142" s="34">
        <f t="shared" si="11"/>
        <v>156.91</v>
      </c>
      <c r="G142" s="4">
        <f t="shared" si="10"/>
        <v>490.1</v>
      </c>
      <c r="H142" s="24">
        <f t="shared" si="8"/>
        <v>1.2322580645161268E-2</v>
      </c>
      <c r="I142" s="25">
        <f t="shared" si="9"/>
        <v>5.7163856110413935E-4</v>
      </c>
    </row>
    <row r="143" spans="1:9" x14ac:dyDescent="0.35">
      <c r="A143" s="7">
        <v>44035</v>
      </c>
      <c r="B143" s="3">
        <v>141</v>
      </c>
      <c r="C143" s="4">
        <v>149.33000000000001</v>
      </c>
      <c r="D143" s="8">
        <v>477.58</v>
      </c>
      <c r="F143" s="34">
        <f t="shared" si="11"/>
        <v>155</v>
      </c>
      <c r="G143" s="4">
        <f t="shared" si="10"/>
        <v>489.82</v>
      </c>
      <c r="H143" s="24">
        <f t="shared" si="8"/>
        <v>3.7969597535659191E-2</v>
      </c>
      <c r="I143" s="25">
        <f t="shared" si="9"/>
        <v>2.5629213953683172E-2</v>
      </c>
    </row>
    <row r="144" spans="1:9" x14ac:dyDescent="0.35">
      <c r="A144" s="7">
        <v>44036</v>
      </c>
      <c r="B144" s="3">
        <v>142</v>
      </c>
      <c r="C144" s="4">
        <v>150.44999999999999</v>
      </c>
      <c r="D144" s="8">
        <v>480.45</v>
      </c>
      <c r="F144" s="34">
        <f t="shared" si="11"/>
        <v>149.33000000000001</v>
      </c>
      <c r="G144" s="4">
        <f t="shared" si="10"/>
        <v>477.58</v>
      </c>
      <c r="H144" s="24">
        <f t="shared" si="8"/>
        <v>7.4443336656694996E-3</v>
      </c>
      <c r="I144" s="25">
        <f t="shared" si="9"/>
        <v>5.973566448121562E-3</v>
      </c>
    </row>
    <row r="145" spans="1:9" x14ac:dyDescent="0.35">
      <c r="A145" s="7">
        <v>44039</v>
      </c>
      <c r="B145" s="3">
        <v>143</v>
      </c>
      <c r="C145" s="4">
        <v>152.76</v>
      </c>
      <c r="D145" s="8">
        <v>495.65</v>
      </c>
      <c r="F145" s="34">
        <f t="shared" si="11"/>
        <v>150.44999999999999</v>
      </c>
      <c r="G145" s="4">
        <f t="shared" si="10"/>
        <v>480.45</v>
      </c>
      <c r="H145" s="24">
        <f t="shared" si="8"/>
        <v>1.5121759622937958E-2</v>
      </c>
      <c r="I145" s="25">
        <f t="shared" si="9"/>
        <v>3.0666801170180551E-2</v>
      </c>
    </row>
    <row r="146" spans="1:9" x14ac:dyDescent="0.35">
      <c r="A146" s="7">
        <v>44040</v>
      </c>
      <c r="B146" s="3">
        <v>144</v>
      </c>
      <c r="C146" s="4">
        <v>150.02000000000001</v>
      </c>
      <c r="D146" s="8">
        <v>488.51</v>
      </c>
      <c r="F146" s="34">
        <f t="shared" si="11"/>
        <v>152.76</v>
      </c>
      <c r="G146" s="4">
        <f t="shared" si="10"/>
        <v>495.65</v>
      </c>
      <c r="H146" s="24">
        <f t="shared" si="8"/>
        <v>1.826423143580843E-2</v>
      </c>
      <c r="I146" s="25">
        <f t="shared" si="9"/>
        <v>1.4615872755931274E-2</v>
      </c>
    </row>
    <row r="147" spans="1:9" x14ac:dyDescent="0.35">
      <c r="A147" s="7">
        <v>44041</v>
      </c>
      <c r="B147" s="3">
        <v>145</v>
      </c>
      <c r="C147" s="4">
        <v>151.68</v>
      </c>
      <c r="D147" s="8">
        <v>484.48</v>
      </c>
      <c r="F147" s="34">
        <f t="shared" si="11"/>
        <v>150.02000000000001</v>
      </c>
      <c r="G147" s="4">
        <f t="shared" si="10"/>
        <v>488.51</v>
      </c>
      <c r="H147" s="24">
        <f t="shared" si="8"/>
        <v>1.0944092827004197E-2</v>
      </c>
      <c r="I147" s="25">
        <f t="shared" si="9"/>
        <v>8.3181968295904327E-3</v>
      </c>
    </row>
    <row r="148" spans="1:9" x14ac:dyDescent="0.35">
      <c r="A148" s="7">
        <v>44042</v>
      </c>
      <c r="B148" s="3">
        <v>146</v>
      </c>
      <c r="C148" s="4">
        <v>152.59</v>
      </c>
      <c r="D148" s="8">
        <v>485.8</v>
      </c>
      <c r="F148" s="34">
        <f t="shared" si="11"/>
        <v>151.68</v>
      </c>
      <c r="G148" s="4">
        <f t="shared" si="10"/>
        <v>484.48</v>
      </c>
      <c r="H148" s="24">
        <f t="shared" si="8"/>
        <v>5.9636935579002329E-3</v>
      </c>
      <c r="I148" s="25">
        <f t="shared" si="9"/>
        <v>2.7171675586661038E-3</v>
      </c>
    </row>
    <row r="149" spans="1:9" x14ac:dyDescent="0.35">
      <c r="A149" s="7">
        <v>44043</v>
      </c>
      <c r="B149" s="3">
        <v>147</v>
      </c>
      <c r="C149" s="4">
        <v>158.22999999999999</v>
      </c>
      <c r="D149" s="8">
        <v>488.88</v>
      </c>
      <c r="F149" s="34">
        <f t="shared" si="11"/>
        <v>152.59</v>
      </c>
      <c r="G149" s="4">
        <f t="shared" si="10"/>
        <v>485.8</v>
      </c>
      <c r="H149" s="24">
        <f t="shared" si="8"/>
        <v>3.5644315237312686E-2</v>
      </c>
      <c r="I149" s="25">
        <f t="shared" si="9"/>
        <v>6.3001145475371952E-3</v>
      </c>
    </row>
    <row r="150" spans="1:9" x14ac:dyDescent="0.35">
      <c r="A150" s="7">
        <v>44046</v>
      </c>
      <c r="B150" s="3">
        <v>148</v>
      </c>
      <c r="C150" s="4">
        <v>155.59</v>
      </c>
      <c r="D150" s="8">
        <v>498.62</v>
      </c>
      <c r="F150" s="34">
        <f t="shared" si="11"/>
        <v>158.22999999999999</v>
      </c>
      <c r="G150" s="4">
        <f t="shared" si="10"/>
        <v>488.88</v>
      </c>
      <c r="H150" s="24">
        <f t="shared" si="8"/>
        <v>1.696767144418013E-2</v>
      </c>
      <c r="I150" s="25">
        <f t="shared" si="9"/>
        <v>1.9533913601540269E-2</v>
      </c>
    </row>
    <row r="151" spans="1:9" x14ac:dyDescent="0.35">
      <c r="A151" s="7">
        <v>44047</v>
      </c>
      <c r="B151" s="3">
        <v>149</v>
      </c>
      <c r="C151" s="4">
        <v>156.94</v>
      </c>
      <c r="D151" s="8">
        <v>509.64</v>
      </c>
      <c r="F151" s="34">
        <f t="shared" si="11"/>
        <v>155.59</v>
      </c>
      <c r="G151" s="4">
        <f t="shared" si="10"/>
        <v>498.62</v>
      </c>
      <c r="H151" s="24">
        <f t="shared" si="8"/>
        <v>8.6020135083471026E-3</v>
      </c>
      <c r="I151" s="25">
        <f t="shared" si="9"/>
        <v>2.1623106506553611E-2</v>
      </c>
    </row>
    <row r="152" spans="1:9" x14ac:dyDescent="0.35">
      <c r="A152" s="7">
        <v>44048</v>
      </c>
      <c r="B152" s="3">
        <v>150</v>
      </c>
      <c r="C152" s="4">
        <v>160.25</v>
      </c>
      <c r="D152" s="8">
        <v>502.11</v>
      </c>
      <c r="F152" s="34">
        <f t="shared" si="11"/>
        <v>156.94</v>
      </c>
      <c r="G152" s="4">
        <f t="shared" si="10"/>
        <v>509.64</v>
      </c>
      <c r="H152" s="24">
        <f t="shared" si="8"/>
        <v>2.0655226209048375E-2</v>
      </c>
      <c r="I152" s="25">
        <f t="shared" si="9"/>
        <v>1.4996713867479182E-2</v>
      </c>
    </row>
    <row r="153" spans="1:9" x14ac:dyDescent="0.35">
      <c r="A153" s="7">
        <v>44049</v>
      </c>
      <c r="B153" s="3">
        <v>151</v>
      </c>
      <c r="C153" s="4">
        <v>161.25</v>
      </c>
      <c r="D153" s="8">
        <v>509.08</v>
      </c>
      <c r="F153" s="34">
        <f t="shared" si="11"/>
        <v>160.25</v>
      </c>
      <c r="G153" s="4">
        <f t="shared" si="10"/>
        <v>502.11</v>
      </c>
      <c r="H153" s="24">
        <f t="shared" si="8"/>
        <v>6.2015503875968991E-3</v>
      </c>
      <c r="I153" s="25">
        <f t="shared" si="9"/>
        <v>1.3691364814960263E-2</v>
      </c>
    </row>
    <row r="154" spans="1:9" x14ac:dyDescent="0.35">
      <c r="A154" s="7">
        <v>44050</v>
      </c>
      <c r="B154" s="3">
        <v>152</v>
      </c>
      <c r="C154" s="4">
        <v>158.37</v>
      </c>
      <c r="D154" s="8">
        <v>494.73</v>
      </c>
      <c r="F154" s="34">
        <f t="shared" si="11"/>
        <v>161.25</v>
      </c>
      <c r="G154" s="4">
        <f t="shared" si="10"/>
        <v>509.08</v>
      </c>
      <c r="H154" s="24">
        <f t="shared" si="8"/>
        <v>1.8185262360295482E-2</v>
      </c>
      <c r="I154" s="25">
        <f t="shared" si="9"/>
        <v>2.9005720291876307E-2</v>
      </c>
    </row>
    <row r="155" spans="1:9" x14ac:dyDescent="0.35">
      <c r="A155" s="7">
        <v>44053</v>
      </c>
      <c r="B155" s="3">
        <v>153</v>
      </c>
      <c r="C155" s="4">
        <v>157.41</v>
      </c>
      <c r="D155" s="8">
        <v>483.38</v>
      </c>
      <c r="F155" s="34">
        <f t="shared" si="11"/>
        <v>158.37</v>
      </c>
      <c r="G155" s="4">
        <f t="shared" si="10"/>
        <v>494.73</v>
      </c>
      <c r="H155" s="24">
        <f t="shared" si="8"/>
        <v>6.0987230798552061E-3</v>
      </c>
      <c r="I155" s="25">
        <f t="shared" si="9"/>
        <v>2.3480491538748031E-2</v>
      </c>
    </row>
    <row r="156" spans="1:9" x14ac:dyDescent="0.35">
      <c r="A156" s="7">
        <v>44054</v>
      </c>
      <c r="B156" s="3">
        <v>154</v>
      </c>
      <c r="C156" s="4">
        <v>154.03</v>
      </c>
      <c r="D156" s="8">
        <v>466.93</v>
      </c>
      <c r="F156" s="34">
        <f t="shared" si="11"/>
        <v>157.41</v>
      </c>
      <c r="G156" s="4">
        <f t="shared" si="10"/>
        <v>483.38</v>
      </c>
      <c r="H156" s="24">
        <f t="shared" si="8"/>
        <v>2.1943777186262385E-2</v>
      </c>
      <c r="I156" s="25">
        <f t="shared" si="9"/>
        <v>3.5230120146488741E-2</v>
      </c>
    </row>
    <row r="157" spans="1:9" x14ac:dyDescent="0.35">
      <c r="A157" s="7">
        <v>44055</v>
      </c>
      <c r="B157" s="3">
        <v>155</v>
      </c>
      <c r="C157" s="4">
        <v>158.11000000000001</v>
      </c>
      <c r="D157" s="8">
        <v>475.47</v>
      </c>
      <c r="F157" s="34">
        <f t="shared" si="11"/>
        <v>154.03</v>
      </c>
      <c r="G157" s="4">
        <f t="shared" si="10"/>
        <v>466.93</v>
      </c>
      <c r="H157" s="24">
        <f t="shared" si="8"/>
        <v>2.5804819429511176E-2</v>
      </c>
      <c r="I157" s="25">
        <f t="shared" si="9"/>
        <v>1.7961175258165648E-2</v>
      </c>
    </row>
    <row r="158" spans="1:9" x14ac:dyDescent="0.35">
      <c r="A158" s="7">
        <v>44056</v>
      </c>
      <c r="B158" s="3">
        <v>156</v>
      </c>
      <c r="C158" s="4">
        <v>158.05000000000001</v>
      </c>
      <c r="D158" s="8">
        <v>481.33</v>
      </c>
      <c r="F158" s="34">
        <f t="shared" si="11"/>
        <v>158.11000000000001</v>
      </c>
      <c r="G158" s="4">
        <f t="shared" si="10"/>
        <v>475.47</v>
      </c>
      <c r="H158" s="24">
        <f t="shared" si="8"/>
        <v>3.796267004112766E-4</v>
      </c>
      <c r="I158" s="25">
        <f t="shared" si="9"/>
        <v>1.2174599547088187E-2</v>
      </c>
    </row>
    <row r="159" spans="1:9" x14ac:dyDescent="0.35">
      <c r="A159" s="7">
        <v>44057</v>
      </c>
      <c r="B159" s="3">
        <v>157</v>
      </c>
      <c r="C159" s="4">
        <v>157.4</v>
      </c>
      <c r="D159" s="8">
        <v>482.68</v>
      </c>
      <c r="F159" s="34">
        <f t="shared" si="11"/>
        <v>158.05000000000001</v>
      </c>
      <c r="G159" s="4">
        <f t="shared" si="10"/>
        <v>481.33</v>
      </c>
      <c r="H159" s="24">
        <f t="shared" si="8"/>
        <v>4.1296060991105827E-3</v>
      </c>
      <c r="I159" s="25">
        <f t="shared" si="9"/>
        <v>2.7968840639761802E-3</v>
      </c>
    </row>
    <row r="160" spans="1:9" x14ac:dyDescent="0.35">
      <c r="A160" s="7">
        <v>44060</v>
      </c>
      <c r="B160" s="3">
        <v>158</v>
      </c>
      <c r="C160" s="4">
        <v>159.12</v>
      </c>
      <c r="D160" s="8">
        <v>482.35</v>
      </c>
      <c r="F160" s="34">
        <f t="shared" si="11"/>
        <v>157.4</v>
      </c>
      <c r="G160" s="4">
        <f t="shared" si="10"/>
        <v>482.68</v>
      </c>
      <c r="H160" s="24">
        <f t="shared" si="8"/>
        <v>1.0809451985922567E-2</v>
      </c>
      <c r="I160" s="25">
        <f t="shared" si="9"/>
        <v>6.8415051311285181E-4</v>
      </c>
    </row>
    <row r="161" spans="1:9" x14ac:dyDescent="0.35">
      <c r="A161" s="7">
        <v>44061</v>
      </c>
      <c r="B161" s="3">
        <v>159</v>
      </c>
      <c r="C161" s="4">
        <v>165.62</v>
      </c>
      <c r="D161" s="8">
        <v>491.87</v>
      </c>
      <c r="F161" s="34">
        <f t="shared" si="11"/>
        <v>159.12</v>
      </c>
      <c r="G161" s="4">
        <f t="shared" si="10"/>
        <v>482.35</v>
      </c>
      <c r="H161" s="24">
        <f t="shared" si="8"/>
        <v>3.924646781789639E-2</v>
      </c>
      <c r="I161" s="25">
        <f t="shared" si="9"/>
        <v>1.9354707544676403E-2</v>
      </c>
    </row>
    <row r="162" spans="1:9" x14ac:dyDescent="0.35">
      <c r="A162" s="7">
        <v>44062</v>
      </c>
      <c r="B162" s="3">
        <v>160</v>
      </c>
      <c r="C162" s="4">
        <v>163.02000000000001</v>
      </c>
      <c r="D162" s="8">
        <v>484.53</v>
      </c>
      <c r="F162" s="34">
        <f t="shared" si="11"/>
        <v>165.62</v>
      </c>
      <c r="G162" s="4">
        <f t="shared" si="10"/>
        <v>491.87</v>
      </c>
      <c r="H162" s="24">
        <f t="shared" si="8"/>
        <v>1.5948963317384334E-2</v>
      </c>
      <c r="I162" s="25">
        <f t="shared" si="9"/>
        <v>1.5148700802839933E-2</v>
      </c>
    </row>
    <row r="163" spans="1:9" x14ac:dyDescent="0.35">
      <c r="A163" s="7">
        <v>44063</v>
      </c>
      <c r="B163" s="3">
        <v>161</v>
      </c>
      <c r="C163" s="4">
        <v>164.87</v>
      </c>
      <c r="D163" s="8">
        <v>497.9</v>
      </c>
      <c r="F163" s="34">
        <f t="shared" si="11"/>
        <v>163.02000000000001</v>
      </c>
      <c r="G163" s="4">
        <f t="shared" si="10"/>
        <v>484.53</v>
      </c>
      <c r="H163" s="24">
        <f t="shared" si="8"/>
        <v>1.1220961970036964E-2</v>
      </c>
      <c r="I163" s="25">
        <f t="shared" si="9"/>
        <v>2.6852781683068899E-2</v>
      </c>
    </row>
    <row r="164" spans="1:9" x14ac:dyDescent="0.35">
      <c r="A164" s="7">
        <v>44064</v>
      </c>
      <c r="B164" s="3">
        <v>162</v>
      </c>
      <c r="C164" s="4">
        <v>164.24</v>
      </c>
      <c r="D164" s="8">
        <v>492.31</v>
      </c>
      <c r="F164" s="34">
        <f t="shared" si="11"/>
        <v>164.87</v>
      </c>
      <c r="G164" s="4">
        <f t="shared" si="10"/>
        <v>497.9</v>
      </c>
      <c r="H164" s="24">
        <f t="shared" si="8"/>
        <v>3.8358499756453689E-3</v>
      </c>
      <c r="I164" s="25">
        <f t="shared" si="9"/>
        <v>1.1354634275151784E-2</v>
      </c>
    </row>
    <row r="165" spans="1:9" x14ac:dyDescent="0.35">
      <c r="A165" s="7">
        <v>44067</v>
      </c>
      <c r="B165" s="3">
        <v>163</v>
      </c>
      <c r="C165" s="4">
        <v>165.37</v>
      </c>
      <c r="D165" s="8">
        <v>488.81</v>
      </c>
      <c r="F165" s="34">
        <f t="shared" si="11"/>
        <v>164.24</v>
      </c>
      <c r="G165" s="4">
        <f t="shared" si="10"/>
        <v>492.31</v>
      </c>
      <c r="H165" s="24">
        <f t="shared" si="8"/>
        <v>6.8331620003627951E-3</v>
      </c>
      <c r="I165" s="25">
        <f t="shared" si="9"/>
        <v>7.1602463124731492E-3</v>
      </c>
    </row>
    <row r="166" spans="1:9" x14ac:dyDescent="0.35">
      <c r="A166" s="7">
        <v>44068</v>
      </c>
      <c r="B166" s="3">
        <v>164</v>
      </c>
      <c r="C166" s="4">
        <v>167.32</v>
      </c>
      <c r="D166" s="8">
        <v>490.58</v>
      </c>
      <c r="F166" s="34">
        <f t="shared" si="11"/>
        <v>165.37</v>
      </c>
      <c r="G166" s="4">
        <f t="shared" si="10"/>
        <v>488.81</v>
      </c>
      <c r="H166" s="24">
        <f t="shared" si="8"/>
        <v>1.1654315084867252E-2</v>
      </c>
      <c r="I166" s="25">
        <f t="shared" si="9"/>
        <v>3.6079742345794404E-3</v>
      </c>
    </row>
    <row r="167" spans="1:9" x14ac:dyDescent="0.35">
      <c r="A167" s="7">
        <v>44069</v>
      </c>
      <c r="B167" s="3">
        <v>165</v>
      </c>
      <c r="C167" s="4">
        <v>172.09</v>
      </c>
      <c r="D167" s="8">
        <v>547.53</v>
      </c>
      <c r="F167" s="34">
        <f t="shared" si="11"/>
        <v>167.32</v>
      </c>
      <c r="G167" s="4">
        <f t="shared" si="10"/>
        <v>490.58</v>
      </c>
      <c r="H167" s="24">
        <f t="shared" si="8"/>
        <v>2.7718054506363009E-2</v>
      </c>
      <c r="I167" s="25">
        <f t="shared" si="9"/>
        <v>0.10401256552152392</v>
      </c>
    </row>
    <row r="168" spans="1:9" x14ac:dyDescent="0.35">
      <c r="A168" s="7">
        <v>44070</v>
      </c>
      <c r="B168" s="3">
        <v>166</v>
      </c>
      <c r="C168" s="4">
        <v>170</v>
      </c>
      <c r="D168" s="8">
        <v>526.27</v>
      </c>
      <c r="F168" s="34">
        <f t="shared" si="11"/>
        <v>172.09</v>
      </c>
      <c r="G168" s="4">
        <f t="shared" si="10"/>
        <v>547.53</v>
      </c>
      <c r="H168" s="24">
        <f t="shared" si="8"/>
        <v>1.2294117647058844E-2</v>
      </c>
      <c r="I168" s="25">
        <f t="shared" si="9"/>
        <v>4.0397514583768772E-2</v>
      </c>
    </row>
    <row r="169" spans="1:9" x14ac:dyDescent="0.35">
      <c r="A169" s="7">
        <v>44071</v>
      </c>
      <c r="B169" s="3">
        <v>167</v>
      </c>
      <c r="C169" s="4">
        <v>170.09</v>
      </c>
      <c r="D169" s="8">
        <v>523.89</v>
      </c>
      <c r="F169" s="34">
        <f t="shared" si="11"/>
        <v>170</v>
      </c>
      <c r="G169" s="4">
        <f t="shared" si="10"/>
        <v>526.27</v>
      </c>
      <c r="H169" s="24">
        <f t="shared" si="8"/>
        <v>5.2913163619262393E-4</v>
      </c>
      <c r="I169" s="25">
        <f t="shared" si="9"/>
        <v>4.5429384030998788E-3</v>
      </c>
    </row>
    <row r="170" spans="1:9" x14ac:dyDescent="0.35">
      <c r="A170" s="7">
        <v>44074</v>
      </c>
      <c r="B170" s="3">
        <v>168</v>
      </c>
      <c r="C170" s="4">
        <v>172.55</v>
      </c>
      <c r="D170" s="8">
        <v>529.55999999999995</v>
      </c>
      <c r="F170" s="34">
        <f t="shared" si="11"/>
        <v>170.09</v>
      </c>
      <c r="G170" s="4">
        <f t="shared" si="10"/>
        <v>523.89</v>
      </c>
      <c r="H170" s="24">
        <f t="shared" si="8"/>
        <v>1.4256737177629718E-2</v>
      </c>
      <c r="I170" s="25">
        <f t="shared" si="9"/>
        <v>1.0707002039428884E-2</v>
      </c>
    </row>
    <row r="171" spans="1:9" x14ac:dyDescent="0.35">
      <c r="A171" s="7">
        <v>44075</v>
      </c>
      <c r="B171" s="3">
        <v>169</v>
      </c>
      <c r="C171" s="4">
        <v>174.96</v>
      </c>
      <c r="D171" s="8">
        <v>556.54999999999995</v>
      </c>
      <c r="F171" s="34">
        <f t="shared" si="11"/>
        <v>172.55</v>
      </c>
      <c r="G171" s="4">
        <f t="shared" si="10"/>
        <v>529.55999999999995</v>
      </c>
      <c r="H171" s="24">
        <f t="shared" si="8"/>
        <v>1.3774577046181964E-2</v>
      </c>
      <c r="I171" s="25">
        <f t="shared" si="9"/>
        <v>4.8495193603449845E-2</v>
      </c>
    </row>
    <row r="172" spans="1:9" x14ac:dyDescent="0.35">
      <c r="A172" s="7">
        <v>44076</v>
      </c>
      <c r="B172" s="3">
        <v>170</v>
      </c>
      <c r="C172" s="4">
        <v>176.57</v>
      </c>
      <c r="D172" s="8">
        <v>552.84</v>
      </c>
      <c r="F172" s="34">
        <f t="shared" si="11"/>
        <v>174.96</v>
      </c>
      <c r="G172" s="4">
        <f t="shared" si="10"/>
        <v>556.54999999999995</v>
      </c>
      <c r="H172" s="24">
        <f t="shared" si="8"/>
        <v>9.1181967491645536E-3</v>
      </c>
      <c r="I172" s="25">
        <f t="shared" si="9"/>
        <v>6.7108024021415285E-3</v>
      </c>
    </row>
    <row r="173" spans="1:9" x14ac:dyDescent="0.35">
      <c r="A173" s="7">
        <v>44077</v>
      </c>
      <c r="B173" s="3">
        <v>171</v>
      </c>
      <c r="C173" s="4">
        <v>168.4</v>
      </c>
      <c r="D173" s="8">
        <v>525.75</v>
      </c>
      <c r="F173" s="34">
        <f t="shared" si="11"/>
        <v>176.57</v>
      </c>
      <c r="G173" s="4">
        <f t="shared" si="10"/>
        <v>552.84</v>
      </c>
      <c r="H173" s="24">
        <f t="shared" si="8"/>
        <v>4.8515439429928663E-2</v>
      </c>
      <c r="I173" s="25">
        <f t="shared" si="9"/>
        <v>5.1526390870185512E-2</v>
      </c>
    </row>
    <row r="174" spans="1:9" x14ac:dyDescent="0.35">
      <c r="A174" s="7">
        <v>44078</v>
      </c>
      <c r="B174" s="3">
        <v>172</v>
      </c>
      <c r="C174" s="4">
        <v>164.73</v>
      </c>
      <c r="D174" s="8">
        <v>516.04999999999995</v>
      </c>
      <c r="F174" s="34">
        <f t="shared" si="11"/>
        <v>168.4</v>
      </c>
      <c r="G174" s="4">
        <f t="shared" si="10"/>
        <v>525.75</v>
      </c>
      <c r="H174" s="24">
        <f t="shared" si="8"/>
        <v>2.227888059248477E-2</v>
      </c>
      <c r="I174" s="25">
        <f t="shared" si="9"/>
        <v>1.8796628233698376E-2</v>
      </c>
    </row>
    <row r="175" spans="1:9" x14ac:dyDescent="0.35">
      <c r="A175" s="7">
        <v>44082</v>
      </c>
      <c r="B175" s="3">
        <v>173</v>
      </c>
      <c r="C175" s="4">
        <v>157.49</v>
      </c>
      <c r="D175" s="8">
        <v>507.02</v>
      </c>
      <c r="F175" s="34">
        <f t="shared" si="11"/>
        <v>164.73</v>
      </c>
      <c r="G175" s="4">
        <f t="shared" si="10"/>
        <v>516.04999999999995</v>
      </c>
      <c r="H175" s="24">
        <f t="shared" si="8"/>
        <v>4.5971172772874346E-2</v>
      </c>
      <c r="I175" s="25">
        <f t="shared" si="9"/>
        <v>1.7809948325509788E-2</v>
      </c>
    </row>
    <row r="176" spans="1:9" x14ac:dyDescent="0.35">
      <c r="A176" s="7">
        <v>44083</v>
      </c>
      <c r="B176" s="3">
        <v>174</v>
      </c>
      <c r="C176" s="4">
        <v>163.43</v>
      </c>
      <c r="D176" s="8">
        <v>500.19</v>
      </c>
      <c r="F176" s="34">
        <f t="shared" si="11"/>
        <v>157.49</v>
      </c>
      <c r="G176" s="4">
        <f t="shared" si="10"/>
        <v>507.02</v>
      </c>
      <c r="H176" s="24">
        <f t="shared" si="8"/>
        <v>3.6345836137795982E-2</v>
      </c>
      <c r="I176" s="25">
        <f t="shared" si="9"/>
        <v>1.3654811171754702E-2</v>
      </c>
    </row>
    <row r="177" spans="1:9" x14ac:dyDescent="0.35">
      <c r="A177" s="7">
        <v>44084</v>
      </c>
      <c r="B177" s="3">
        <v>175</v>
      </c>
      <c r="C177" s="4">
        <v>158.76</v>
      </c>
      <c r="D177" s="8">
        <v>480.67</v>
      </c>
      <c r="F177" s="34">
        <f t="shared" si="11"/>
        <v>163.43</v>
      </c>
      <c r="G177" s="4">
        <f t="shared" si="10"/>
        <v>500.19</v>
      </c>
      <c r="H177" s="24">
        <f t="shared" si="8"/>
        <v>2.9415469891660471E-2</v>
      </c>
      <c r="I177" s="25">
        <f t="shared" si="9"/>
        <v>4.0609981900264172E-2</v>
      </c>
    </row>
    <row r="178" spans="1:9" x14ac:dyDescent="0.35">
      <c r="A178" s="7">
        <v>44085</v>
      </c>
      <c r="B178" s="3">
        <v>176</v>
      </c>
      <c r="C178" s="4">
        <v>155.81</v>
      </c>
      <c r="D178" s="8">
        <v>482.03</v>
      </c>
      <c r="F178" s="34">
        <f t="shared" si="11"/>
        <v>158.76</v>
      </c>
      <c r="G178" s="4">
        <f t="shared" si="10"/>
        <v>480.67</v>
      </c>
      <c r="H178" s="24">
        <f t="shared" si="8"/>
        <v>1.8933316218471143E-2</v>
      </c>
      <c r="I178" s="25">
        <f t="shared" si="9"/>
        <v>2.8214011576042091E-3</v>
      </c>
    </row>
    <row r="179" spans="1:9" x14ac:dyDescent="0.35">
      <c r="A179" s="7">
        <v>44088</v>
      </c>
      <c r="B179" s="3">
        <v>177</v>
      </c>
      <c r="C179" s="4">
        <v>155.15</v>
      </c>
      <c r="D179" s="8">
        <v>476.26</v>
      </c>
      <c r="F179" s="34">
        <f t="shared" si="11"/>
        <v>155.81</v>
      </c>
      <c r="G179" s="4">
        <f t="shared" si="10"/>
        <v>482.03</v>
      </c>
      <c r="H179" s="24">
        <f t="shared" si="8"/>
        <v>4.2539477924588886E-3</v>
      </c>
      <c r="I179" s="25">
        <f t="shared" si="9"/>
        <v>1.211523117624823E-2</v>
      </c>
    </row>
    <row r="180" spans="1:9" x14ac:dyDescent="0.35">
      <c r="A180" s="7">
        <v>44089</v>
      </c>
      <c r="B180" s="3">
        <v>178</v>
      </c>
      <c r="C180" s="4">
        <v>157.81</v>
      </c>
      <c r="D180" s="8">
        <v>495.99</v>
      </c>
      <c r="F180" s="34">
        <f t="shared" si="11"/>
        <v>155.15</v>
      </c>
      <c r="G180" s="4">
        <f t="shared" si="10"/>
        <v>476.26</v>
      </c>
      <c r="H180" s="24">
        <f t="shared" si="8"/>
        <v>1.6855712565743593E-2</v>
      </c>
      <c r="I180" s="25">
        <f t="shared" si="9"/>
        <v>3.9779027802979934E-2</v>
      </c>
    </row>
    <row r="181" spans="1:9" x14ac:dyDescent="0.35">
      <c r="A181" s="7">
        <v>44090</v>
      </c>
      <c r="B181" s="3">
        <v>179</v>
      </c>
      <c r="C181" s="4">
        <v>153.9</v>
      </c>
      <c r="D181" s="8">
        <v>483.86</v>
      </c>
      <c r="F181" s="34">
        <f t="shared" si="11"/>
        <v>157.81</v>
      </c>
      <c r="G181" s="4">
        <f t="shared" si="10"/>
        <v>495.99</v>
      </c>
      <c r="H181" s="24">
        <f t="shared" si="8"/>
        <v>2.540610786224819E-2</v>
      </c>
      <c r="I181" s="25">
        <f t="shared" si="9"/>
        <v>2.5069234902657785E-2</v>
      </c>
    </row>
    <row r="182" spans="1:9" x14ac:dyDescent="0.35">
      <c r="A182" s="7">
        <v>44091</v>
      </c>
      <c r="B182" s="3">
        <v>180</v>
      </c>
      <c r="C182" s="4">
        <v>150.44</v>
      </c>
      <c r="D182" s="8">
        <v>470.2</v>
      </c>
      <c r="F182" s="34">
        <f t="shared" si="11"/>
        <v>153.9</v>
      </c>
      <c r="G182" s="4">
        <f t="shared" si="10"/>
        <v>483.86</v>
      </c>
      <c r="H182" s="24">
        <f t="shared" si="8"/>
        <v>2.2999202339803296E-2</v>
      </c>
      <c r="I182" s="25">
        <f t="shared" si="9"/>
        <v>2.9051467460655095E-2</v>
      </c>
    </row>
    <row r="183" spans="1:9" x14ac:dyDescent="0.35">
      <c r="A183" s="7">
        <v>44092</v>
      </c>
      <c r="B183" s="3">
        <v>181</v>
      </c>
      <c r="C183" s="4">
        <v>147.75</v>
      </c>
      <c r="D183" s="8">
        <v>469.96</v>
      </c>
      <c r="F183" s="34">
        <f t="shared" si="11"/>
        <v>150.44</v>
      </c>
      <c r="G183" s="4">
        <f t="shared" si="10"/>
        <v>470.2</v>
      </c>
      <c r="H183" s="24">
        <f t="shared" si="8"/>
        <v>1.8206429780033825E-2</v>
      </c>
      <c r="I183" s="25">
        <f t="shared" si="9"/>
        <v>5.1068176014981931E-4</v>
      </c>
    </row>
    <row r="184" spans="1:9" x14ac:dyDescent="0.35">
      <c r="A184" s="7">
        <v>44095</v>
      </c>
      <c r="B184" s="3">
        <v>182</v>
      </c>
      <c r="C184" s="4">
        <v>148.02000000000001</v>
      </c>
      <c r="D184" s="8">
        <v>487.35</v>
      </c>
      <c r="F184" s="34">
        <f t="shared" si="11"/>
        <v>147.75</v>
      </c>
      <c r="G184" s="4">
        <f t="shared" si="10"/>
        <v>469.96</v>
      </c>
      <c r="H184" s="24">
        <f t="shared" si="8"/>
        <v>1.8240778273207014E-3</v>
      </c>
      <c r="I184" s="25">
        <f t="shared" si="9"/>
        <v>3.5682774186929396E-2</v>
      </c>
    </row>
    <row r="185" spans="1:9" x14ac:dyDescent="0.35">
      <c r="A185" s="7">
        <v>44096</v>
      </c>
      <c r="B185" s="3">
        <v>183</v>
      </c>
      <c r="C185" s="4">
        <v>156.44999999999999</v>
      </c>
      <c r="D185" s="8">
        <v>491.17</v>
      </c>
      <c r="F185" s="34">
        <f t="shared" si="11"/>
        <v>148.02000000000001</v>
      </c>
      <c r="G185" s="4">
        <f t="shared" si="10"/>
        <v>487.35</v>
      </c>
      <c r="H185" s="24">
        <f t="shared" si="8"/>
        <v>5.3883029721955765E-2</v>
      </c>
      <c r="I185" s="25">
        <f t="shared" si="9"/>
        <v>7.7773479650629987E-3</v>
      </c>
    </row>
    <row r="186" spans="1:9" x14ac:dyDescent="0.35">
      <c r="A186" s="7">
        <v>44097</v>
      </c>
      <c r="B186" s="3">
        <v>184</v>
      </c>
      <c r="C186" s="4">
        <v>149.99</v>
      </c>
      <c r="D186" s="8">
        <v>470.61</v>
      </c>
      <c r="F186" s="34">
        <f t="shared" si="11"/>
        <v>156.44999999999999</v>
      </c>
      <c r="G186" s="4">
        <f t="shared" si="10"/>
        <v>491.17</v>
      </c>
      <c r="H186" s="24">
        <f t="shared" si="8"/>
        <v>4.306953796919781E-2</v>
      </c>
      <c r="I186" s="25">
        <f t="shared" si="9"/>
        <v>4.3687979430951325E-2</v>
      </c>
    </row>
    <row r="187" spans="1:9" x14ac:dyDescent="0.35">
      <c r="A187" s="7">
        <v>44098</v>
      </c>
      <c r="B187" s="3">
        <v>185</v>
      </c>
      <c r="C187" s="4">
        <v>150.99</v>
      </c>
      <c r="D187" s="8">
        <v>473.08</v>
      </c>
      <c r="F187" s="34">
        <f t="shared" si="11"/>
        <v>149.99</v>
      </c>
      <c r="G187" s="4">
        <f t="shared" si="10"/>
        <v>470.61</v>
      </c>
      <c r="H187" s="24">
        <f t="shared" si="8"/>
        <v>6.6229551625935487E-3</v>
      </c>
      <c r="I187" s="25">
        <f t="shared" si="9"/>
        <v>5.2211042529804064E-3</v>
      </c>
    </row>
    <row r="188" spans="1:9" x14ac:dyDescent="0.35">
      <c r="A188" s="7">
        <v>44099</v>
      </c>
      <c r="B188" s="3">
        <v>186</v>
      </c>
      <c r="C188" s="4">
        <v>154.76</v>
      </c>
      <c r="D188" s="8">
        <v>482.88</v>
      </c>
      <c r="F188" s="34">
        <f t="shared" si="11"/>
        <v>150.99</v>
      </c>
      <c r="G188" s="4">
        <f t="shared" si="10"/>
        <v>473.08</v>
      </c>
      <c r="H188" s="24">
        <f t="shared" si="8"/>
        <v>2.4360299819074581E-2</v>
      </c>
      <c r="I188" s="25">
        <f t="shared" si="9"/>
        <v>2.0294897282968877E-2</v>
      </c>
    </row>
    <row r="189" spans="1:9" x14ac:dyDescent="0.35">
      <c r="A189" s="7">
        <v>44102</v>
      </c>
      <c r="B189" s="3">
        <v>187</v>
      </c>
      <c r="C189" s="4">
        <v>158.69999999999999</v>
      </c>
      <c r="D189" s="8">
        <v>490.65</v>
      </c>
      <c r="F189" s="34">
        <f t="shared" si="11"/>
        <v>154.76</v>
      </c>
      <c r="G189" s="4">
        <f t="shared" si="10"/>
        <v>482.88</v>
      </c>
      <c r="H189" s="24">
        <f t="shared" si="8"/>
        <v>2.4826717076244474E-2</v>
      </c>
      <c r="I189" s="25">
        <f t="shared" si="9"/>
        <v>1.5836135738306292E-2</v>
      </c>
    </row>
    <row r="190" spans="1:9" x14ac:dyDescent="0.35">
      <c r="A190" s="7">
        <v>44103</v>
      </c>
      <c r="B190" s="3">
        <v>188</v>
      </c>
      <c r="C190" s="4">
        <v>157.24</v>
      </c>
      <c r="D190" s="8">
        <v>493.48</v>
      </c>
      <c r="F190" s="34">
        <f t="shared" si="11"/>
        <v>158.69999999999999</v>
      </c>
      <c r="G190" s="4">
        <f t="shared" si="10"/>
        <v>490.65</v>
      </c>
      <c r="H190" s="24">
        <f t="shared" si="8"/>
        <v>9.2851691681504669E-3</v>
      </c>
      <c r="I190" s="25">
        <f t="shared" si="9"/>
        <v>5.7347815514307383E-3</v>
      </c>
    </row>
    <row r="191" spans="1:9" x14ac:dyDescent="0.35">
      <c r="A191" s="7">
        <v>44104</v>
      </c>
      <c r="B191" s="3">
        <v>189</v>
      </c>
      <c r="C191" s="4">
        <v>157.44</v>
      </c>
      <c r="D191" s="8">
        <v>500.03</v>
      </c>
      <c r="F191" s="34">
        <f t="shared" si="11"/>
        <v>157.24</v>
      </c>
      <c r="G191" s="4">
        <f t="shared" si="10"/>
        <v>493.48</v>
      </c>
      <c r="H191" s="24">
        <f t="shared" si="8"/>
        <v>1.2703252032519603E-3</v>
      </c>
      <c r="I191" s="25">
        <f t="shared" si="9"/>
        <v>1.309921404715708E-2</v>
      </c>
    </row>
    <row r="192" spans="1:9" x14ac:dyDescent="0.35">
      <c r="A192" s="7">
        <v>44105</v>
      </c>
      <c r="B192" s="3">
        <v>190</v>
      </c>
      <c r="C192" s="4">
        <v>161.06</v>
      </c>
      <c r="D192" s="8">
        <v>527.51</v>
      </c>
      <c r="F192" s="34">
        <f t="shared" si="11"/>
        <v>157.44</v>
      </c>
      <c r="G192" s="4">
        <f t="shared" si="10"/>
        <v>500.03</v>
      </c>
      <c r="H192" s="24">
        <f t="shared" si="8"/>
        <v>2.2476095864895098E-2</v>
      </c>
      <c r="I192" s="25">
        <f t="shared" si="9"/>
        <v>5.209379916968402E-2</v>
      </c>
    </row>
    <row r="193" spans="1:9" x14ac:dyDescent="0.35">
      <c r="A193" s="7">
        <v>44106</v>
      </c>
      <c r="B193" s="3">
        <v>191</v>
      </c>
      <c r="C193" s="4">
        <v>156.25</v>
      </c>
      <c r="D193" s="8">
        <v>503.06</v>
      </c>
      <c r="F193" s="34">
        <f t="shared" si="11"/>
        <v>161.06</v>
      </c>
      <c r="G193" s="4">
        <f t="shared" si="10"/>
        <v>527.51</v>
      </c>
      <c r="H193" s="24">
        <f t="shared" si="8"/>
        <v>3.0784000000000016E-2</v>
      </c>
      <c r="I193" s="25">
        <f t="shared" si="9"/>
        <v>4.8602552379437815E-2</v>
      </c>
    </row>
    <row r="194" spans="1:9" x14ac:dyDescent="0.35">
      <c r="A194" s="7">
        <v>44109</v>
      </c>
      <c r="B194" s="3">
        <v>192</v>
      </c>
      <c r="C194" s="4">
        <v>159.96</v>
      </c>
      <c r="D194" s="8">
        <v>520.65</v>
      </c>
      <c r="F194" s="34">
        <f t="shared" si="11"/>
        <v>156.25</v>
      </c>
      <c r="G194" s="4">
        <f t="shared" si="10"/>
        <v>503.06</v>
      </c>
      <c r="H194" s="24">
        <f t="shared" si="8"/>
        <v>2.3193298324581193E-2</v>
      </c>
      <c r="I194" s="25">
        <f t="shared" si="9"/>
        <v>3.378469221165846E-2</v>
      </c>
    </row>
    <row r="195" spans="1:9" x14ac:dyDescent="0.35">
      <c r="A195" s="7">
        <v>44110</v>
      </c>
      <c r="B195" s="3">
        <v>193</v>
      </c>
      <c r="C195" s="4">
        <v>155</v>
      </c>
      <c r="D195" s="8">
        <v>505.87</v>
      </c>
      <c r="F195" s="34">
        <f t="shared" si="11"/>
        <v>159.96</v>
      </c>
      <c r="G195" s="4">
        <f t="shared" si="10"/>
        <v>520.65</v>
      </c>
      <c r="H195" s="24">
        <f t="shared" si="8"/>
        <v>3.2000000000000049E-2</v>
      </c>
      <c r="I195" s="25">
        <f t="shared" si="9"/>
        <v>2.9216992507956535E-2</v>
      </c>
    </row>
    <row r="196" spans="1:9" x14ac:dyDescent="0.35">
      <c r="A196" s="7">
        <v>44111</v>
      </c>
      <c r="B196" s="3">
        <v>194</v>
      </c>
      <c r="C196" s="4">
        <v>159.78</v>
      </c>
      <c r="D196" s="8">
        <v>534.66</v>
      </c>
      <c r="F196" s="34">
        <f t="shared" si="11"/>
        <v>155</v>
      </c>
      <c r="G196" s="4">
        <f t="shared" si="10"/>
        <v>505.87</v>
      </c>
      <c r="H196" s="24">
        <f t="shared" ref="H196:H259" si="12">ABS(C196-F196)/C196</f>
        <v>2.9916134685192147E-2</v>
      </c>
      <c r="I196" s="25">
        <f t="shared" ref="I196:I259" si="13">ABS(D196-G196)/D196</f>
        <v>5.3847304829237205E-2</v>
      </c>
    </row>
    <row r="197" spans="1:9" x14ac:dyDescent="0.35">
      <c r="A197" s="7">
        <v>44112</v>
      </c>
      <c r="B197" s="3">
        <v>195</v>
      </c>
      <c r="C197" s="4">
        <v>159.53</v>
      </c>
      <c r="D197" s="8">
        <v>531.79</v>
      </c>
      <c r="F197" s="34">
        <f t="shared" si="11"/>
        <v>159.78</v>
      </c>
      <c r="G197" s="4">
        <f t="shared" ref="G197:G260" si="14">D196</f>
        <v>534.66</v>
      </c>
      <c r="H197" s="24">
        <f t="shared" si="12"/>
        <v>1.5671033661380305E-3</v>
      </c>
      <c r="I197" s="25">
        <f t="shared" si="13"/>
        <v>5.3968671844149092E-3</v>
      </c>
    </row>
    <row r="198" spans="1:9" x14ac:dyDescent="0.35">
      <c r="A198" s="7">
        <v>44113</v>
      </c>
      <c r="B198" s="3">
        <v>196</v>
      </c>
      <c r="C198" s="4">
        <v>164.33</v>
      </c>
      <c r="D198" s="8">
        <v>539.44000000000005</v>
      </c>
      <c r="F198" s="34">
        <f t="shared" ref="F198:F261" si="15">C197</f>
        <v>159.53</v>
      </c>
      <c r="G198" s="4">
        <f t="shared" si="14"/>
        <v>531.79</v>
      </c>
      <c r="H198" s="24">
        <f t="shared" si="12"/>
        <v>2.9209517434430787E-2</v>
      </c>
      <c r="I198" s="25">
        <f t="shared" si="13"/>
        <v>1.4181373275990082E-2</v>
      </c>
    </row>
    <row r="199" spans="1:9" x14ac:dyDescent="0.35">
      <c r="A199" s="7">
        <v>44116</v>
      </c>
      <c r="B199" s="3">
        <v>197</v>
      </c>
      <c r="C199" s="4">
        <v>172.15</v>
      </c>
      <c r="D199" s="8">
        <v>539.80999999999995</v>
      </c>
      <c r="F199" s="34">
        <f t="shared" si="15"/>
        <v>164.33</v>
      </c>
      <c r="G199" s="4">
        <f t="shared" si="14"/>
        <v>539.44000000000005</v>
      </c>
      <c r="H199" s="24">
        <f t="shared" si="12"/>
        <v>4.5425501016555292E-2</v>
      </c>
      <c r="I199" s="25">
        <f t="shared" si="13"/>
        <v>6.8542635371684644E-4</v>
      </c>
    </row>
    <row r="200" spans="1:9" x14ac:dyDescent="0.35">
      <c r="A200" s="7">
        <v>44117</v>
      </c>
      <c r="B200" s="3">
        <v>198</v>
      </c>
      <c r="C200" s="4">
        <v>172.18</v>
      </c>
      <c r="D200" s="8">
        <v>554.09</v>
      </c>
      <c r="F200" s="34">
        <f t="shared" si="15"/>
        <v>172.15</v>
      </c>
      <c r="G200" s="4">
        <f t="shared" si="14"/>
        <v>539.80999999999995</v>
      </c>
      <c r="H200" s="24">
        <f t="shared" si="12"/>
        <v>1.742362643744984E-4</v>
      </c>
      <c r="I200" s="25">
        <f t="shared" si="13"/>
        <v>2.5771986500388179E-2</v>
      </c>
    </row>
    <row r="201" spans="1:9" x14ac:dyDescent="0.35">
      <c r="A201" s="7">
        <v>44118</v>
      </c>
      <c r="B201" s="3">
        <v>199</v>
      </c>
      <c r="C201" s="4">
        <v>168.19</v>
      </c>
      <c r="D201" s="8">
        <v>541.45000000000005</v>
      </c>
      <c r="F201" s="34">
        <f t="shared" si="15"/>
        <v>172.18</v>
      </c>
      <c r="G201" s="4">
        <f t="shared" si="14"/>
        <v>554.09</v>
      </c>
      <c r="H201" s="24">
        <f t="shared" si="12"/>
        <v>2.372317022415131E-2</v>
      </c>
      <c r="I201" s="25">
        <f t="shared" si="13"/>
        <v>2.3344722504386343E-2</v>
      </c>
    </row>
    <row r="202" spans="1:9" x14ac:dyDescent="0.35">
      <c r="A202" s="7">
        <v>44119</v>
      </c>
      <c r="B202" s="3">
        <v>200</v>
      </c>
      <c r="C202" s="4">
        <v>166.93</v>
      </c>
      <c r="D202" s="8">
        <v>541.94000000000005</v>
      </c>
      <c r="F202" s="34">
        <f t="shared" si="15"/>
        <v>168.19</v>
      </c>
      <c r="G202" s="4">
        <f t="shared" si="14"/>
        <v>541.45000000000005</v>
      </c>
      <c r="H202" s="24">
        <f t="shared" si="12"/>
        <v>7.5480740430119864E-3</v>
      </c>
      <c r="I202" s="25">
        <f t="shared" si="13"/>
        <v>9.0415913200724994E-4</v>
      </c>
    </row>
    <row r="203" spans="1:9" x14ac:dyDescent="0.35">
      <c r="A203" s="7">
        <v>44120</v>
      </c>
      <c r="B203" s="3">
        <v>201</v>
      </c>
      <c r="C203" s="4">
        <v>163.63999999999999</v>
      </c>
      <c r="D203" s="8">
        <v>530.79</v>
      </c>
      <c r="F203" s="34">
        <f t="shared" si="15"/>
        <v>166.93</v>
      </c>
      <c r="G203" s="4">
        <f t="shared" si="14"/>
        <v>541.94000000000005</v>
      </c>
      <c r="H203" s="24">
        <f t="shared" si="12"/>
        <v>2.0105108775360675E-2</v>
      </c>
      <c r="I203" s="25">
        <f t="shared" si="13"/>
        <v>2.1006424386292303E-2</v>
      </c>
    </row>
    <row r="204" spans="1:9" x14ac:dyDescent="0.35">
      <c r="A204" s="7">
        <v>44123</v>
      </c>
      <c r="B204" s="3">
        <v>202</v>
      </c>
      <c r="C204" s="4">
        <v>160.36000000000001</v>
      </c>
      <c r="D204" s="8">
        <v>530.72</v>
      </c>
      <c r="F204" s="34">
        <f t="shared" si="15"/>
        <v>163.63999999999999</v>
      </c>
      <c r="G204" s="4">
        <f t="shared" si="14"/>
        <v>530.79</v>
      </c>
      <c r="H204" s="24">
        <f t="shared" si="12"/>
        <v>2.0453978548266229E-2</v>
      </c>
      <c r="I204" s="25">
        <f t="shared" si="13"/>
        <v>1.3189629182984688E-4</v>
      </c>
    </row>
    <row r="205" spans="1:9" x14ac:dyDescent="0.35">
      <c r="A205" s="7">
        <v>44124</v>
      </c>
      <c r="B205" s="3">
        <v>203</v>
      </c>
      <c r="C205" s="4">
        <v>160.85</v>
      </c>
      <c r="D205" s="8">
        <v>525.41999999999996</v>
      </c>
      <c r="F205" s="34">
        <f t="shared" si="15"/>
        <v>160.36000000000001</v>
      </c>
      <c r="G205" s="4">
        <f t="shared" si="14"/>
        <v>530.72</v>
      </c>
      <c r="H205" s="24">
        <f t="shared" si="12"/>
        <v>3.0463164438917045E-3</v>
      </c>
      <c r="I205" s="25">
        <f t="shared" si="13"/>
        <v>1.0087168360549787E-2</v>
      </c>
    </row>
    <row r="206" spans="1:9" x14ac:dyDescent="0.35">
      <c r="A206" s="7">
        <v>44125</v>
      </c>
      <c r="B206" s="3">
        <v>204</v>
      </c>
      <c r="C206" s="4">
        <v>159.25</v>
      </c>
      <c r="D206" s="8">
        <v>489.05</v>
      </c>
      <c r="F206" s="34">
        <f t="shared" si="15"/>
        <v>160.85</v>
      </c>
      <c r="G206" s="4">
        <f t="shared" si="14"/>
        <v>525.41999999999996</v>
      </c>
      <c r="H206" s="24">
        <f t="shared" si="12"/>
        <v>1.0047095761381439E-2</v>
      </c>
      <c r="I206" s="25">
        <f t="shared" si="13"/>
        <v>7.4368673959717718E-2</v>
      </c>
    </row>
    <row r="207" spans="1:9" x14ac:dyDescent="0.35">
      <c r="A207" s="7">
        <v>44126</v>
      </c>
      <c r="B207" s="3">
        <v>205</v>
      </c>
      <c r="C207" s="4">
        <v>158.82</v>
      </c>
      <c r="D207" s="8">
        <v>485.23</v>
      </c>
      <c r="F207" s="34">
        <f t="shared" si="15"/>
        <v>159.25</v>
      </c>
      <c r="G207" s="4">
        <f t="shared" si="14"/>
        <v>489.05</v>
      </c>
      <c r="H207" s="24">
        <f t="shared" si="12"/>
        <v>2.7074675733535251E-3</v>
      </c>
      <c r="I207" s="25">
        <f t="shared" si="13"/>
        <v>7.8725552830616261E-3</v>
      </c>
    </row>
    <row r="208" spans="1:9" x14ac:dyDescent="0.35">
      <c r="A208" s="7">
        <v>44127</v>
      </c>
      <c r="B208" s="3">
        <v>206</v>
      </c>
      <c r="C208" s="4">
        <v>160.22</v>
      </c>
      <c r="D208" s="8">
        <v>488.28</v>
      </c>
      <c r="F208" s="34">
        <f t="shared" si="15"/>
        <v>158.82</v>
      </c>
      <c r="G208" s="4">
        <f t="shared" si="14"/>
        <v>485.23</v>
      </c>
      <c r="H208" s="24">
        <f t="shared" si="12"/>
        <v>8.7379852702534379E-3</v>
      </c>
      <c r="I208" s="25">
        <f t="shared" si="13"/>
        <v>6.246415990824844E-3</v>
      </c>
    </row>
    <row r="209" spans="1:9" x14ac:dyDescent="0.35">
      <c r="A209" s="7">
        <v>44130</v>
      </c>
      <c r="B209" s="3">
        <v>207</v>
      </c>
      <c r="C209" s="4">
        <v>160.35</v>
      </c>
      <c r="D209" s="8">
        <v>488.24</v>
      </c>
      <c r="F209" s="34">
        <f t="shared" si="15"/>
        <v>160.22</v>
      </c>
      <c r="G209" s="4">
        <f t="shared" si="14"/>
        <v>488.28</v>
      </c>
      <c r="H209" s="24">
        <f t="shared" si="12"/>
        <v>8.1072653570312108E-4</v>
      </c>
      <c r="I209" s="25">
        <f t="shared" si="13"/>
        <v>8.1926921186227302E-5</v>
      </c>
    </row>
    <row r="210" spans="1:9" x14ac:dyDescent="0.35">
      <c r="A210" s="7">
        <v>44131</v>
      </c>
      <c r="B210" s="3">
        <v>208</v>
      </c>
      <c r="C210" s="4">
        <v>164.32</v>
      </c>
      <c r="D210" s="8">
        <v>488.93</v>
      </c>
      <c r="F210" s="34">
        <f t="shared" si="15"/>
        <v>160.35</v>
      </c>
      <c r="G210" s="4">
        <f t="shared" si="14"/>
        <v>488.24</v>
      </c>
      <c r="H210" s="24">
        <f t="shared" si="12"/>
        <v>2.4160175267770197E-2</v>
      </c>
      <c r="I210" s="25">
        <f t="shared" si="13"/>
        <v>1.4112449634917017E-3</v>
      </c>
    </row>
    <row r="211" spans="1:9" x14ac:dyDescent="0.35">
      <c r="A211" s="7">
        <v>44132</v>
      </c>
      <c r="B211" s="3">
        <v>209</v>
      </c>
      <c r="C211" s="4">
        <v>158.13999999999999</v>
      </c>
      <c r="D211" s="8">
        <v>486.24</v>
      </c>
      <c r="F211" s="34">
        <f t="shared" si="15"/>
        <v>164.32</v>
      </c>
      <c r="G211" s="4">
        <f t="shared" si="14"/>
        <v>488.93</v>
      </c>
      <c r="H211" s="24">
        <f t="shared" si="12"/>
        <v>3.9079296825597618E-2</v>
      </c>
      <c r="I211" s="25">
        <f t="shared" si="13"/>
        <v>5.5322474498190151E-3</v>
      </c>
    </row>
    <row r="212" spans="1:9" x14ac:dyDescent="0.35">
      <c r="A212" s="7">
        <v>44133</v>
      </c>
      <c r="B212" s="3">
        <v>210</v>
      </c>
      <c r="C212" s="4">
        <v>160.55000000000001</v>
      </c>
      <c r="D212" s="8">
        <v>504.21</v>
      </c>
      <c r="F212" s="34">
        <f t="shared" si="15"/>
        <v>158.13999999999999</v>
      </c>
      <c r="G212" s="4">
        <f t="shared" si="14"/>
        <v>486.24</v>
      </c>
      <c r="H212" s="24">
        <f t="shared" si="12"/>
        <v>1.5010900031143101E-2</v>
      </c>
      <c r="I212" s="25">
        <f t="shared" si="13"/>
        <v>3.5639911941452912E-2</v>
      </c>
    </row>
    <row r="213" spans="1:9" x14ac:dyDescent="0.35">
      <c r="A213" s="7">
        <v>44134</v>
      </c>
      <c r="B213" s="3">
        <v>211</v>
      </c>
      <c r="C213" s="4">
        <v>151.81</v>
      </c>
      <c r="D213" s="8">
        <v>475.74</v>
      </c>
      <c r="F213" s="34">
        <f t="shared" si="15"/>
        <v>160.55000000000001</v>
      </c>
      <c r="G213" s="4">
        <f t="shared" si="14"/>
        <v>504.21</v>
      </c>
      <c r="H213" s="24">
        <f t="shared" si="12"/>
        <v>5.75719649561953E-2</v>
      </c>
      <c r="I213" s="25">
        <f t="shared" si="13"/>
        <v>5.9843612057005863E-2</v>
      </c>
    </row>
    <row r="214" spans="1:9" x14ac:dyDescent="0.35">
      <c r="A214" s="7">
        <v>44137</v>
      </c>
      <c r="B214" s="3">
        <v>212</v>
      </c>
      <c r="C214" s="4">
        <v>150.22</v>
      </c>
      <c r="D214" s="8">
        <v>484.12</v>
      </c>
      <c r="F214" s="34">
        <f t="shared" si="15"/>
        <v>151.81</v>
      </c>
      <c r="G214" s="4">
        <f t="shared" si="14"/>
        <v>475.74</v>
      </c>
      <c r="H214" s="24">
        <f t="shared" si="12"/>
        <v>1.0584476101717503E-2</v>
      </c>
      <c r="I214" s="25">
        <f t="shared" si="13"/>
        <v>1.7309757911261662E-2</v>
      </c>
    </row>
    <row r="215" spans="1:9" x14ac:dyDescent="0.35">
      <c r="A215" s="7">
        <v>44138</v>
      </c>
      <c r="B215" s="3">
        <v>213</v>
      </c>
      <c r="C215" s="4">
        <v>152.41999999999999</v>
      </c>
      <c r="D215" s="8">
        <v>487.22</v>
      </c>
      <c r="F215" s="34">
        <f t="shared" si="15"/>
        <v>150.22</v>
      </c>
      <c r="G215" s="4">
        <f t="shared" si="14"/>
        <v>484.12</v>
      </c>
      <c r="H215" s="24">
        <f t="shared" si="12"/>
        <v>1.443380133840696E-2</v>
      </c>
      <c r="I215" s="25">
        <f t="shared" si="13"/>
        <v>6.36262879192156E-3</v>
      </c>
    </row>
    <row r="216" spans="1:9" x14ac:dyDescent="0.35">
      <c r="A216" s="7">
        <v>44139</v>
      </c>
      <c r="B216" s="3">
        <v>214</v>
      </c>
      <c r="C216" s="4">
        <v>162.06</v>
      </c>
      <c r="D216" s="8">
        <v>496.95</v>
      </c>
      <c r="F216" s="34">
        <f t="shared" si="15"/>
        <v>152.41999999999999</v>
      </c>
      <c r="G216" s="4">
        <f t="shared" si="14"/>
        <v>487.22</v>
      </c>
      <c r="H216" s="24">
        <f t="shared" si="12"/>
        <v>5.9484141675922586E-2</v>
      </c>
      <c r="I216" s="25">
        <f t="shared" si="13"/>
        <v>1.9579434550759556E-2</v>
      </c>
    </row>
    <row r="217" spans="1:9" x14ac:dyDescent="0.35">
      <c r="A217" s="7">
        <v>44140</v>
      </c>
      <c r="B217" s="3">
        <v>215</v>
      </c>
      <c r="C217" s="4">
        <v>166.1</v>
      </c>
      <c r="D217" s="8">
        <v>513.76</v>
      </c>
      <c r="F217" s="34">
        <f t="shared" si="15"/>
        <v>162.06</v>
      </c>
      <c r="G217" s="4">
        <f t="shared" si="14"/>
        <v>496.95</v>
      </c>
      <c r="H217" s="24">
        <f t="shared" si="12"/>
        <v>2.4322697170379243E-2</v>
      </c>
      <c r="I217" s="25">
        <f t="shared" si="13"/>
        <v>3.271955777016506E-2</v>
      </c>
    </row>
    <row r="218" spans="1:9" x14ac:dyDescent="0.35">
      <c r="A218" s="7">
        <v>44141</v>
      </c>
      <c r="B218" s="3">
        <v>216</v>
      </c>
      <c r="C218" s="4">
        <v>165.57</v>
      </c>
      <c r="D218" s="8">
        <v>514.73</v>
      </c>
      <c r="F218" s="34">
        <f t="shared" si="15"/>
        <v>166.1</v>
      </c>
      <c r="G218" s="4">
        <f t="shared" si="14"/>
        <v>513.76</v>
      </c>
      <c r="H218" s="24">
        <f t="shared" si="12"/>
        <v>3.2010629945038423E-3</v>
      </c>
      <c r="I218" s="25">
        <f t="shared" si="13"/>
        <v>1.8844831270763843E-3</v>
      </c>
    </row>
    <row r="219" spans="1:9" x14ac:dyDescent="0.35">
      <c r="A219" s="7">
        <v>44144</v>
      </c>
      <c r="B219" s="3">
        <v>217</v>
      </c>
      <c r="C219" s="4">
        <v>157.19</v>
      </c>
      <c r="D219" s="8">
        <v>470.5</v>
      </c>
      <c r="F219" s="34">
        <f t="shared" si="15"/>
        <v>165.57</v>
      </c>
      <c r="G219" s="4">
        <f t="shared" si="14"/>
        <v>514.73</v>
      </c>
      <c r="H219" s="24">
        <f t="shared" si="12"/>
        <v>5.3311279343469659E-2</v>
      </c>
      <c r="I219" s="25">
        <f t="shared" si="13"/>
        <v>9.4006376195536701E-2</v>
      </c>
    </row>
    <row r="220" spans="1:9" x14ac:dyDescent="0.35">
      <c r="A220" s="7">
        <v>44145</v>
      </c>
      <c r="B220" s="3">
        <v>218</v>
      </c>
      <c r="C220" s="4">
        <v>151.75</v>
      </c>
      <c r="D220" s="8">
        <v>480.24</v>
      </c>
      <c r="F220" s="34">
        <f t="shared" si="15"/>
        <v>157.19</v>
      </c>
      <c r="G220" s="4">
        <f t="shared" si="14"/>
        <v>470.5</v>
      </c>
      <c r="H220" s="24">
        <f t="shared" si="12"/>
        <v>3.5848434925864897E-2</v>
      </c>
      <c r="I220" s="25">
        <f t="shared" si="13"/>
        <v>2.0281525903714827E-2</v>
      </c>
    </row>
    <row r="221" spans="1:9" x14ac:dyDescent="0.35">
      <c r="A221" s="7">
        <v>44146</v>
      </c>
      <c r="B221" s="3">
        <v>219</v>
      </c>
      <c r="C221" s="4">
        <v>156.87</v>
      </c>
      <c r="D221" s="8">
        <v>490.76</v>
      </c>
      <c r="F221" s="34">
        <f t="shared" si="15"/>
        <v>151.75</v>
      </c>
      <c r="G221" s="4">
        <f t="shared" si="14"/>
        <v>480.24</v>
      </c>
      <c r="H221" s="24">
        <f t="shared" si="12"/>
        <v>3.2638490469815797E-2</v>
      </c>
      <c r="I221" s="25">
        <f t="shared" si="13"/>
        <v>2.1436139864699614E-2</v>
      </c>
    </row>
    <row r="222" spans="1:9" x14ac:dyDescent="0.35">
      <c r="A222" s="7">
        <v>44147</v>
      </c>
      <c r="B222" s="3">
        <v>220</v>
      </c>
      <c r="C222" s="4">
        <v>155.51</v>
      </c>
      <c r="D222" s="8">
        <v>486.77</v>
      </c>
      <c r="F222" s="34">
        <f t="shared" si="15"/>
        <v>156.87</v>
      </c>
      <c r="G222" s="4">
        <f t="shared" si="14"/>
        <v>490.76</v>
      </c>
      <c r="H222" s="24">
        <f t="shared" si="12"/>
        <v>8.7454183010739744E-3</v>
      </c>
      <c r="I222" s="25">
        <f t="shared" si="13"/>
        <v>8.1968897015017549E-3</v>
      </c>
    </row>
    <row r="223" spans="1:9" x14ac:dyDescent="0.35">
      <c r="A223" s="7">
        <v>44148</v>
      </c>
      <c r="B223" s="3">
        <v>221</v>
      </c>
      <c r="C223" s="4">
        <v>156.44</v>
      </c>
      <c r="D223" s="8">
        <v>482.84</v>
      </c>
      <c r="F223" s="34">
        <f t="shared" si="15"/>
        <v>155.51</v>
      </c>
      <c r="G223" s="4">
        <f t="shared" si="14"/>
        <v>486.77</v>
      </c>
      <c r="H223" s="24">
        <f t="shared" si="12"/>
        <v>5.9447711582715857E-3</v>
      </c>
      <c r="I223" s="25">
        <f t="shared" si="13"/>
        <v>8.1393422251677724E-3</v>
      </c>
    </row>
    <row r="224" spans="1:9" x14ac:dyDescent="0.35">
      <c r="A224" s="7">
        <v>44151</v>
      </c>
      <c r="B224" s="3">
        <v>222</v>
      </c>
      <c r="C224" s="4">
        <v>156.55000000000001</v>
      </c>
      <c r="D224" s="8">
        <v>479.1</v>
      </c>
      <c r="F224" s="34">
        <f t="shared" si="15"/>
        <v>156.44</v>
      </c>
      <c r="G224" s="4">
        <f t="shared" si="14"/>
        <v>482.84</v>
      </c>
      <c r="H224" s="24">
        <f t="shared" si="12"/>
        <v>7.0265091025240262E-4</v>
      </c>
      <c r="I224" s="25">
        <f t="shared" si="13"/>
        <v>7.8063034857022585E-3</v>
      </c>
    </row>
    <row r="225" spans="1:9" x14ac:dyDescent="0.35">
      <c r="A225" s="7">
        <v>44152</v>
      </c>
      <c r="B225" s="3">
        <v>223</v>
      </c>
      <c r="C225" s="4">
        <v>156.78</v>
      </c>
      <c r="D225" s="8">
        <v>480.63</v>
      </c>
      <c r="F225" s="34">
        <f t="shared" si="15"/>
        <v>156.55000000000001</v>
      </c>
      <c r="G225" s="4">
        <f t="shared" si="14"/>
        <v>479.1</v>
      </c>
      <c r="H225" s="24">
        <f t="shared" si="12"/>
        <v>1.4670238550834912E-3</v>
      </c>
      <c r="I225" s="25">
        <f t="shared" si="13"/>
        <v>3.1833218900192929E-3</v>
      </c>
    </row>
    <row r="226" spans="1:9" x14ac:dyDescent="0.35">
      <c r="A226" s="7">
        <v>44153</v>
      </c>
      <c r="B226" s="3">
        <v>224</v>
      </c>
      <c r="C226" s="4">
        <v>155.27000000000001</v>
      </c>
      <c r="D226" s="8">
        <v>481.79</v>
      </c>
      <c r="F226" s="34">
        <f t="shared" si="15"/>
        <v>156.78</v>
      </c>
      <c r="G226" s="4">
        <f t="shared" si="14"/>
        <v>480.63</v>
      </c>
      <c r="H226" s="24">
        <f t="shared" si="12"/>
        <v>9.7249951697043271E-3</v>
      </c>
      <c r="I226" s="25">
        <f t="shared" si="13"/>
        <v>2.4076879968451502E-3</v>
      </c>
    </row>
    <row r="227" spans="1:9" x14ac:dyDescent="0.35">
      <c r="A227" s="7">
        <v>44154</v>
      </c>
      <c r="B227" s="3">
        <v>225</v>
      </c>
      <c r="C227" s="4">
        <v>155.85</v>
      </c>
      <c r="D227" s="8">
        <v>484.67</v>
      </c>
      <c r="F227" s="34">
        <f t="shared" si="15"/>
        <v>155.27000000000001</v>
      </c>
      <c r="G227" s="4">
        <f t="shared" si="14"/>
        <v>481.79</v>
      </c>
      <c r="H227" s="24">
        <f t="shared" si="12"/>
        <v>3.7215271093999623E-3</v>
      </c>
      <c r="I227" s="25">
        <f t="shared" si="13"/>
        <v>5.9421874677615602E-3</v>
      </c>
    </row>
    <row r="228" spans="1:9" x14ac:dyDescent="0.35">
      <c r="A228" s="7">
        <v>44155</v>
      </c>
      <c r="B228" s="3">
        <v>226</v>
      </c>
      <c r="C228" s="4">
        <v>154.97</v>
      </c>
      <c r="D228" s="8">
        <v>488.24</v>
      </c>
      <c r="F228" s="34">
        <f t="shared" si="15"/>
        <v>155.85</v>
      </c>
      <c r="G228" s="4">
        <f t="shared" si="14"/>
        <v>484.67</v>
      </c>
      <c r="H228" s="24">
        <f t="shared" si="12"/>
        <v>5.6785184229205359E-3</v>
      </c>
      <c r="I228" s="25">
        <f t="shared" si="13"/>
        <v>7.3119777158774232E-3</v>
      </c>
    </row>
    <row r="229" spans="1:9" x14ac:dyDescent="0.35">
      <c r="A229" s="7">
        <v>44158</v>
      </c>
      <c r="B229" s="3">
        <v>227</v>
      </c>
      <c r="C229" s="4">
        <v>154.91999999999999</v>
      </c>
      <c r="D229" s="8">
        <v>476.62</v>
      </c>
      <c r="F229" s="34">
        <f t="shared" si="15"/>
        <v>154.97</v>
      </c>
      <c r="G229" s="4">
        <f t="shared" si="14"/>
        <v>488.24</v>
      </c>
      <c r="H229" s="24">
        <f t="shared" si="12"/>
        <v>3.2274722437394381E-4</v>
      </c>
      <c r="I229" s="25">
        <f t="shared" si="13"/>
        <v>2.4380009231673039E-2</v>
      </c>
    </row>
    <row r="230" spans="1:9" x14ac:dyDescent="0.35">
      <c r="A230" s="7">
        <v>44159</v>
      </c>
      <c r="B230" s="3">
        <v>228</v>
      </c>
      <c r="C230" s="4">
        <v>155.9</v>
      </c>
      <c r="D230" s="8">
        <v>482.88</v>
      </c>
      <c r="F230" s="34">
        <f t="shared" si="15"/>
        <v>154.91999999999999</v>
      </c>
      <c r="G230" s="4">
        <f t="shared" si="14"/>
        <v>476.62</v>
      </c>
      <c r="H230" s="24">
        <f t="shared" si="12"/>
        <v>6.2860808210392439E-3</v>
      </c>
      <c r="I230" s="25">
        <f t="shared" si="13"/>
        <v>1.2963883366467841E-2</v>
      </c>
    </row>
    <row r="231" spans="1:9" x14ac:dyDescent="0.35">
      <c r="A231" s="7">
        <v>44160</v>
      </c>
      <c r="B231" s="3">
        <v>229</v>
      </c>
      <c r="C231" s="4">
        <v>159.25</v>
      </c>
      <c r="D231" s="8">
        <v>485</v>
      </c>
      <c r="F231" s="34">
        <f t="shared" si="15"/>
        <v>155.9</v>
      </c>
      <c r="G231" s="4">
        <f t="shared" si="14"/>
        <v>482.88</v>
      </c>
      <c r="H231" s="24">
        <f t="shared" si="12"/>
        <v>2.1036106750392428E-2</v>
      </c>
      <c r="I231" s="25">
        <f t="shared" si="13"/>
        <v>4.3711340206185664E-3</v>
      </c>
    </row>
    <row r="232" spans="1:9" x14ac:dyDescent="0.35">
      <c r="A232" s="7">
        <v>44162</v>
      </c>
      <c r="B232" s="3">
        <v>230</v>
      </c>
      <c r="C232" s="4">
        <v>159.77000000000001</v>
      </c>
      <c r="D232" s="8">
        <v>491.36</v>
      </c>
      <c r="F232" s="34">
        <f t="shared" si="15"/>
        <v>159.25</v>
      </c>
      <c r="G232" s="4">
        <f t="shared" si="14"/>
        <v>485</v>
      </c>
      <c r="H232" s="24">
        <f t="shared" si="12"/>
        <v>3.2546786004882654E-3</v>
      </c>
      <c r="I232" s="25">
        <f t="shared" si="13"/>
        <v>1.2943666558124418E-2</v>
      </c>
    </row>
    <row r="233" spans="1:9" x14ac:dyDescent="0.35">
      <c r="A233" s="7">
        <v>44165</v>
      </c>
      <c r="B233" s="3">
        <v>231</v>
      </c>
      <c r="C233" s="4">
        <v>158.4</v>
      </c>
      <c r="D233" s="8">
        <v>490.7</v>
      </c>
      <c r="F233" s="34">
        <f t="shared" si="15"/>
        <v>159.77000000000001</v>
      </c>
      <c r="G233" s="4">
        <f t="shared" si="14"/>
        <v>491.36</v>
      </c>
      <c r="H233" s="24">
        <f t="shared" si="12"/>
        <v>8.6489898989899269E-3</v>
      </c>
      <c r="I233" s="25">
        <f t="shared" si="13"/>
        <v>1.3450173221928369E-3</v>
      </c>
    </row>
    <row r="234" spans="1:9" x14ac:dyDescent="0.35">
      <c r="A234" s="7">
        <v>44166</v>
      </c>
      <c r="B234" s="3">
        <v>232</v>
      </c>
      <c r="C234" s="4">
        <v>161</v>
      </c>
      <c r="D234" s="8">
        <v>504.58</v>
      </c>
      <c r="F234" s="34">
        <f t="shared" si="15"/>
        <v>158.4</v>
      </c>
      <c r="G234" s="4">
        <f t="shared" si="14"/>
        <v>490.7</v>
      </c>
      <c r="H234" s="24">
        <f t="shared" si="12"/>
        <v>1.6149068322981332E-2</v>
      </c>
      <c r="I234" s="25">
        <f t="shared" si="13"/>
        <v>2.7508026477466401E-2</v>
      </c>
    </row>
    <row r="235" spans="1:9" x14ac:dyDescent="0.35">
      <c r="A235" s="7">
        <v>44167</v>
      </c>
      <c r="B235" s="3">
        <v>233</v>
      </c>
      <c r="C235" s="4">
        <v>160.18</v>
      </c>
      <c r="D235" s="8">
        <v>503.38</v>
      </c>
      <c r="F235" s="34">
        <f t="shared" si="15"/>
        <v>161</v>
      </c>
      <c r="G235" s="4">
        <f t="shared" si="14"/>
        <v>504.58</v>
      </c>
      <c r="H235" s="24">
        <f t="shared" si="12"/>
        <v>5.1192408540391629E-3</v>
      </c>
      <c r="I235" s="25">
        <f t="shared" si="13"/>
        <v>2.383884937820312E-3</v>
      </c>
    </row>
    <row r="236" spans="1:9" x14ac:dyDescent="0.35">
      <c r="A236" s="7">
        <v>44168</v>
      </c>
      <c r="B236" s="3">
        <v>234</v>
      </c>
      <c r="C236" s="4">
        <v>159.34</v>
      </c>
      <c r="D236" s="8">
        <v>497.52</v>
      </c>
      <c r="F236" s="34">
        <f t="shared" si="15"/>
        <v>160.18</v>
      </c>
      <c r="G236" s="4">
        <f t="shared" si="14"/>
        <v>503.38</v>
      </c>
      <c r="H236" s="24">
        <f t="shared" si="12"/>
        <v>5.2717459520522369E-3</v>
      </c>
      <c r="I236" s="25">
        <f t="shared" si="13"/>
        <v>1.1778420968001314E-2</v>
      </c>
    </row>
    <row r="237" spans="1:9" x14ac:dyDescent="0.35">
      <c r="A237" s="7">
        <v>44169</v>
      </c>
      <c r="B237" s="3">
        <v>235</v>
      </c>
      <c r="C237" s="4">
        <v>158.13</v>
      </c>
      <c r="D237" s="8">
        <v>498.31</v>
      </c>
      <c r="F237" s="34">
        <f t="shared" si="15"/>
        <v>159.34</v>
      </c>
      <c r="G237" s="4">
        <f t="shared" si="14"/>
        <v>497.52</v>
      </c>
      <c r="H237" s="24">
        <f t="shared" si="12"/>
        <v>7.65193195472085E-3</v>
      </c>
      <c r="I237" s="25">
        <f t="shared" si="13"/>
        <v>1.585358511769823E-3</v>
      </c>
    </row>
    <row r="238" spans="1:9" x14ac:dyDescent="0.35">
      <c r="A238" s="7">
        <v>44172</v>
      </c>
      <c r="B238" s="3">
        <v>236</v>
      </c>
      <c r="C238" s="4">
        <v>157.9</v>
      </c>
      <c r="D238" s="8">
        <v>515.78</v>
      </c>
      <c r="F238" s="34">
        <f t="shared" si="15"/>
        <v>158.13</v>
      </c>
      <c r="G238" s="4">
        <f t="shared" si="14"/>
        <v>498.31</v>
      </c>
      <c r="H238" s="24">
        <f t="shared" si="12"/>
        <v>1.4566181127295109E-3</v>
      </c>
      <c r="I238" s="25">
        <f t="shared" si="13"/>
        <v>3.3871030284229657E-2</v>
      </c>
    </row>
    <row r="239" spans="1:9" x14ac:dyDescent="0.35">
      <c r="A239" s="7">
        <v>44173</v>
      </c>
      <c r="B239" s="3">
        <v>237</v>
      </c>
      <c r="C239" s="4">
        <v>158.86000000000001</v>
      </c>
      <c r="D239" s="8">
        <v>512.66</v>
      </c>
      <c r="F239" s="34">
        <f t="shared" si="15"/>
        <v>157.9</v>
      </c>
      <c r="G239" s="4">
        <f t="shared" si="14"/>
        <v>515.78</v>
      </c>
      <c r="H239" s="24">
        <f t="shared" si="12"/>
        <v>6.043056779554374E-3</v>
      </c>
      <c r="I239" s="25">
        <f t="shared" si="13"/>
        <v>6.0859048882300256E-3</v>
      </c>
    </row>
    <row r="240" spans="1:9" x14ac:dyDescent="0.35">
      <c r="A240" s="7">
        <v>44174</v>
      </c>
      <c r="B240" s="3">
        <v>238</v>
      </c>
      <c r="C240" s="4">
        <v>155.21</v>
      </c>
      <c r="D240" s="8">
        <v>493.6</v>
      </c>
      <c r="F240" s="34">
        <f t="shared" si="15"/>
        <v>158.86000000000001</v>
      </c>
      <c r="G240" s="4">
        <f t="shared" si="14"/>
        <v>512.66</v>
      </c>
      <c r="H240" s="24">
        <f t="shared" si="12"/>
        <v>2.3516525997036308E-2</v>
      </c>
      <c r="I240" s="25">
        <f t="shared" si="13"/>
        <v>3.8614262560777844E-2</v>
      </c>
    </row>
    <row r="241" spans="1:9" x14ac:dyDescent="0.35">
      <c r="A241" s="7">
        <v>44175</v>
      </c>
      <c r="B241" s="3">
        <v>239</v>
      </c>
      <c r="C241" s="4">
        <v>155.07</v>
      </c>
      <c r="D241" s="8">
        <v>501.09</v>
      </c>
      <c r="F241" s="34">
        <f t="shared" si="15"/>
        <v>155.21</v>
      </c>
      <c r="G241" s="4">
        <f t="shared" si="14"/>
        <v>493.6</v>
      </c>
      <c r="H241" s="24">
        <f t="shared" si="12"/>
        <v>9.028180821565408E-4</v>
      </c>
      <c r="I241" s="25">
        <f t="shared" si="13"/>
        <v>1.4947414636093222E-2</v>
      </c>
    </row>
    <row r="242" spans="1:9" x14ac:dyDescent="0.35">
      <c r="A242" s="7">
        <v>44176</v>
      </c>
      <c r="B242" s="3">
        <v>240</v>
      </c>
      <c r="C242" s="4">
        <v>155.82</v>
      </c>
      <c r="D242" s="8">
        <v>503.22</v>
      </c>
      <c r="F242" s="34">
        <f t="shared" si="15"/>
        <v>155.07</v>
      </c>
      <c r="G242" s="4">
        <f t="shared" si="14"/>
        <v>501.09</v>
      </c>
      <c r="H242" s="24">
        <f t="shared" si="12"/>
        <v>4.8132460531382371E-3</v>
      </c>
      <c r="I242" s="25">
        <f t="shared" si="13"/>
        <v>4.2327411470133381E-3</v>
      </c>
    </row>
    <row r="243" spans="1:9" x14ac:dyDescent="0.35">
      <c r="A243" s="7">
        <v>44179</v>
      </c>
      <c r="B243" s="3">
        <v>241</v>
      </c>
      <c r="C243" s="4">
        <v>157.85</v>
      </c>
      <c r="D243" s="8">
        <v>522.41999999999996</v>
      </c>
      <c r="F243" s="34">
        <f t="shared" si="15"/>
        <v>155.82</v>
      </c>
      <c r="G243" s="4">
        <f t="shared" si="14"/>
        <v>503.22</v>
      </c>
      <c r="H243" s="24">
        <f t="shared" si="12"/>
        <v>1.2860310421286039E-2</v>
      </c>
      <c r="I243" s="25">
        <f t="shared" si="13"/>
        <v>3.6752038589640393E-2</v>
      </c>
    </row>
    <row r="244" spans="1:9" x14ac:dyDescent="0.35">
      <c r="A244" s="7">
        <v>44180</v>
      </c>
      <c r="B244" s="3">
        <v>242</v>
      </c>
      <c r="C244" s="4">
        <v>158.26</v>
      </c>
      <c r="D244" s="8">
        <v>519.78</v>
      </c>
      <c r="F244" s="34">
        <f t="shared" si="15"/>
        <v>157.85</v>
      </c>
      <c r="G244" s="4">
        <f t="shared" si="14"/>
        <v>522.41999999999996</v>
      </c>
      <c r="H244" s="24">
        <f t="shared" si="12"/>
        <v>2.5906735751295121E-3</v>
      </c>
      <c r="I244" s="25">
        <f t="shared" si="13"/>
        <v>5.0790719150409528E-3</v>
      </c>
    </row>
    <row r="245" spans="1:9" x14ac:dyDescent="0.35">
      <c r="A245" s="7">
        <v>44181</v>
      </c>
      <c r="B245" s="3">
        <v>243</v>
      </c>
      <c r="C245" s="4">
        <v>162.05000000000001</v>
      </c>
      <c r="D245" s="8">
        <v>524.83000000000004</v>
      </c>
      <c r="F245" s="34">
        <f t="shared" si="15"/>
        <v>158.26</v>
      </c>
      <c r="G245" s="4">
        <f t="shared" si="14"/>
        <v>519.78</v>
      </c>
      <c r="H245" s="24">
        <f t="shared" si="12"/>
        <v>2.338784325825375E-2</v>
      </c>
      <c r="I245" s="25">
        <f t="shared" si="13"/>
        <v>9.6221633671856946E-3</v>
      </c>
    </row>
    <row r="246" spans="1:9" x14ac:dyDescent="0.35">
      <c r="A246" s="7">
        <v>44182</v>
      </c>
      <c r="B246" s="3">
        <v>244</v>
      </c>
      <c r="C246" s="4">
        <v>161.80000000000001</v>
      </c>
      <c r="D246" s="8">
        <v>532.9</v>
      </c>
      <c r="F246" s="34">
        <f t="shared" si="15"/>
        <v>162.05000000000001</v>
      </c>
      <c r="G246" s="4">
        <f t="shared" si="14"/>
        <v>524.83000000000004</v>
      </c>
      <c r="H246" s="24">
        <f t="shared" si="12"/>
        <v>1.5451174289245982E-3</v>
      </c>
      <c r="I246" s="25">
        <f t="shared" si="13"/>
        <v>1.5143554137736793E-2</v>
      </c>
    </row>
    <row r="247" spans="1:9" x14ac:dyDescent="0.35">
      <c r="A247" s="7">
        <v>44183</v>
      </c>
      <c r="B247" s="3">
        <v>245</v>
      </c>
      <c r="C247" s="4">
        <v>160.08000000000001</v>
      </c>
      <c r="D247" s="8">
        <v>534.45000000000005</v>
      </c>
      <c r="F247" s="34">
        <f t="shared" si="15"/>
        <v>161.80000000000001</v>
      </c>
      <c r="G247" s="4">
        <f t="shared" si="14"/>
        <v>532.9</v>
      </c>
      <c r="H247" s="24">
        <f t="shared" si="12"/>
        <v>1.0744627686156914E-2</v>
      </c>
      <c r="I247" s="25">
        <f t="shared" si="13"/>
        <v>2.9001777528301397E-3</v>
      </c>
    </row>
    <row r="248" spans="1:9" x14ac:dyDescent="0.35">
      <c r="A248" s="7">
        <v>44186</v>
      </c>
      <c r="B248" s="3">
        <v>246</v>
      </c>
      <c r="C248" s="4">
        <v>160.31</v>
      </c>
      <c r="D248" s="8">
        <v>528.91</v>
      </c>
      <c r="F248" s="34">
        <f t="shared" si="15"/>
        <v>160.08000000000001</v>
      </c>
      <c r="G248" s="4">
        <f t="shared" si="14"/>
        <v>534.45000000000005</v>
      </c>
      <c r="H248" s="24">
        <f t="shared" si="12"/>
        <v>1.4347202295551728E-3</v>
      </c>
      <c r="I248" s="25">
        <f t="shared" si="13"/>
        <v>1.0474371821292995E-2</v>
      </c>
    </row>
    <row r="249" spans="1:9" x14ac:dyDescent="0.35">
      <c r="A249" s="7">
        <v>44187</v>
      </c>
      <c r="B249" s="3">
        <v>247</v>
      </c>
      <c r="C249" s="4">
        <v>160.33000000000001</v>
      </c>
      <c r="D249" s="8">
        <v>527.33000000000004</v>
      </c>
      <c r="F249" s="34">
        <f t="shared" si="15"/>
        <v>160.31</v>
      </c>
      <c r="G249" s="4">
        <f t="shared" si="14"/>
        <v>528.91</v>
      </c>
      <c r="H249" s="24">
        <f t="shared" si="12"/>
        <v>1.2474271814389215E-4</v>
      </c>
      <c r="I249" s="25">
        <f t="shared" si="13"/>
        <v>2.996226271973768E-3</v>
      </c>
    </row>
    <row r="250" spans="1:9" x14ac:dyDescent="0.35">
      <c r="A250" s="7">
        <v>44188</v>
      </c>
      <c r="B250" s="3">
        <v>248</v>
      </c>
      <c r="C250" s="4">
        <v>159.26</v>
      </c>
      <c r="D250" s="8">
        <v>514.48</v>
      </c>
      <c r="F250" s="34">
        <f t="shared" si="15"/>
        <v>160.33000000000001</v>
      </c>
      <c r="G250" s="4">
        <f t="shared" si="14"/>
        <v>527.33000000000004</v>
      </c>
      <c r="H250" s="24">
        <f t="shared" si="12"/>
        <v>6.7185734019843124E-3</v>
      </c>
      <c r="I250" s="25">
        <f t="shared" si="13"/>
        <v>2.497667547815274E-2</v>
      </c>
    </row>
    <row r="251" spans="1:9" x14ac:dyDescent="0.35">
      <c r="A251" s="7">
        <v>44189</v>
      </c>
      <c r="B251" s="3">
        <v>249</v>
      </c>
      <c r="C251" s="4">
        <v>158.63</v>
      </c>
      <c r="D251" s="8">
        <v>513.97</v>
      </c>
      <c r="F251" s="34">
        <f t="shared" si="15"/>
        <v>159.26</v>
      </c>
      <c r="G251" s="4">
        <f t="shared" si="14"/>
        <v>514.48</v>
      </c>
      <c r="H251" s="24">
        <f t="shared" si="12"/>
        <v>3.9715060202987797E-3</v>
      </c>
      <c r="I251" s="25">
        <f t="shared" si="13"/>
        <v>9.9227581376343157E-4</v>
      </c>
    </row>
    <row r="252" spans="1:9" x14ac:dyDescent="0.35">
      <c r="A252" s="7">
        <v>44193</v>
      </c>
      <c r="B252" s="3">
        <v>250</v>
      </c>
      <c r="C252" s="4">
        <v>164.2</v>
      </c>
      <c r="D252" s="8">
        <v>519.12</v>
      </c>
      <c r="F252" s="34">
        <f t="shared" si="15"/>
        <v>158.63</v>
      </c>
      <c r="G252" s="4">
        <f t="shared" si="14"/>
        <v>513.97</v>
      </c>
      <c r="H252" s="24">
        <f t="shared" si="12"/>
        <v>3.3922046285018229E-2</v>
      </c>
      <c r="I252" s="25">
        <f t="shared" si="13"/>
        <v>9.9206349206348767E-3</v>
      </c>
    </row>
    <row r="253" spans="1:9" x14ac:dyDescent="0.35">
      <c r="A253" s="7">
        <v>44194</v>
      </c>
      <c r="B253" s="3">
        <v>251</v>
      </c>
      <c r="C253" s="4">
        <v>166.1</v>
      </c>
      <c r="D253" s="8">
        <v>530.87</v>
      </c>
      <c r="F253" s="34">
        <f t="shared" si="15"/>
        <v>164.2</v>
      </c>
      <c r="G253" s="4">
        <f t="shared" si="14"/>
        <v>519.12</v>
      </c>
      <c r="H253" s="24">
        <f t="shared" si="12"/>
        <v>1.1438892233594254E-2</v>
      </c>
      <c r="I253" s="25">
        <f t="shared" si="13"/>
        <v>2.2133479006159699E-2</v>
      </c>
    </row>
    <row r="254" spans="1:9" x14ac:dyDescent="0.35">
      <c r="A254" s="7">
        <v>44195</v>
      </c>
      <c r="B254" s="3">
        <v>252</v>
      </c>
      <c r="C254" s="4">
        <v>164.29</v>
      </c>
      <c r="D254" s="8">
        <v>524.59</v>
      </c>
      <c r="F254" s="34">
        <f t="shared" si="15"/>
        <v>166.1</v>
      </c>
      <c r="G254" s="4">
        <f t="shared" si="14"/>
        <v>530.87</v>
      </c>
      <c r="H254" s="116">
        <f t="shared" si="12"/>
        <v>1.1017103901637362E-2</v>
      </c>
      <c r="I254" s="117">
        <f t="shared" si="13"/>
        <v>1.1971253741016742E-2</v>
      </c>
    </row>
    <row r="255" spans="1:9" x14ac:dyDescent="0.35">
      <c r="A255" s="7">
        <v>44196</v>
      </c>
      <c r="B255" s="3">
        <v>253</v>
      </c>
      <c r="C255" s="46">
        <v>162.846497</v>
      </c>
      <c r="D255" s="15">
        <v>540.72997999999995</v>
      </c>
      <c r="F255" s="34">
        <f t="shared" si="15"/>
        <v>164.29</v>
      </c>
      <c r="G255" s="4">
        <f t="shared" si="14"/>
        <v>524.59</v>
      </c>
      <c r="H255" s="75">
        <f t="shared" si="12"/>
        <v>8.8641943584453816E-3</v>
      </c>
      <c r="I255" s="76">
        <f t="shared" si="13"/>
        <v>2.984850220437181E-2</v>
      </c>
    </row>
    <row r="256" spans="1:9" x14ac:dyDescent="0.35">
      <c r="A256" s="7">
        <v>44200</v>
      </c>
      <c r="B256" s="3">
        <v>254</v>
      </c>
      <c r="C256" s="34">
        <v>159.33149700000001</v>
      </c>
      <c r="D256" s="8">
        <v>522.85998500000005</v>
      </c>
      <c r="F256" s="34">
        <f t="shared" si="15"/>
        <v>162.846497</v>
      </c>
      <c r="G256" s="4">
        <f t="shared" si="14"/>
        <v>540.72997999999995</v>
      </c>
      <c r="H256" s="75">
        <f t="shared" si="12"/>
        <v>2.206092371052025E-2</v>
      </c>
      <c r="I256" s="76">
        <f t="shared" si="13"/>
        <v>3.4177400284322583E-2</v>
      </c>
    </row>
    <row r="257" spans="1:13" x14ac:dyDescent="0.35">
      <c r="A257" s="7">
        <v>44201</v>
      </c>
      <c r="B257" s="3">
        <v>255</v>
      </c>
      <c r="C257" s="34">
        <v>160.92550700000001</v>
      </c>
      <c r="D257" s="8">
        <v>520.79998799999998</v>
      </c>
      <c r="F257" s="34">
        <f t="shared" si="15"/>
        <v>159.33149700000001</v>
      </c>
      <c r="G257" s="4">
        <f t="shared" si="14"/>
        <v>522.85998500000005</v>
      </c>
      <c r="H257" s="75">
        <f t="shared" si="12"/>
        <v>9.9052662919371579E-3</v>
      </c>
      <c r="I257" s="76">
        <f t="shared" si="13"/>
        <v>3.9554474797723433E-3</v>
      </c>
    </row>
    <row r="258" spans="1:13" x14ac:dyDescent="0.35">
      <c r="A258" s="7">
        <v>44202</v>
      </c>
      <c r="B258" s="3">
        <v>256</v>
      </c>
      <c r="C258" s="34">
        <v>156.919006</v>
      </c>
      <c r="D258" s="8">
        <v>500.48998999999998</v>
      </c>
      <c r="F258" s="34">
        <f t="shared" si="15"/>
        <v>160.92550700000001</v>
      </c>
      <c r="G258" s="4">
        <f t="shared" si="14"/>
        <v>520.79998799999998</v>
      </c>
      <c r="H258" s="75">
        <f t="shared" si="12"/>
        <v>2.5532286382186326E-2</v>
      </c>
      <c r="I258" s="76">
        <f t="shared" si="13"/>
        <v>4.0580228187980356E-2</v>
      </c>
    </row>
    <row r="259" spans="1:13" x14ac:dyDescent="0.35">
      <c r="A259" s="7">
        <v>44203</v>
      </c>
      <c r="B259" s="3">
        <v>257</v>
      </c>
      <c r="C259" s="34">
        <v>158.108002</v>
      </c>
      <c r="D259" s="8">
        <v>508.89001500000001</v>
      </c>
      <c r="F259" s="34">
        <f t="shared" si="15"/>
        <v>156.919006</v>
      </c>
      <c r="G259" s="4">
        <f t="shared" si="14"/>
        <v>500.48998999999998</v>
      </c>
      <c r="H259" s="75">
        <f t="shared" si="12"/>
        <v>7.5201506878823446E-3</v>
      </c>
      <c r="I259" s="76">
        <f t="shared" si="13"/>
        <v>1.6506562817900892E-2</v>
      </c>
    </row>
    <row r="260" spans="1:13" x14ac:dyDescent="0.35">
      <c r="A260" s="7">
        <v>44204</v>
      </c>
      <c r="B260" s="3">
        <v>258</v>
      </c>
      <c r="C260" s="34">
        <v>159.134995</v>
      </c>
      <c r="D260" s="8">
        <v>510.39999399999999</v>
      </c>
      <c r="F260" s="34">
        <f t="shared" si="15"/>
        <v>158.108002</v>
      </c>
      <c r="G260" s="4">
        <f t="shared" si="14"/>
        <v>508.89001500000001</v>
      </c>
      <c r="H260" s="75">
        <f t="shared" ref="H260:H264" si="16">ABS(C260-F260)/C260</f>
        <v>6.4535962061644863E-3</v>
      </c>
      <c r="I260" s="76">
        <f t="shared" ref="I260:I264" si="17">ABS(D260-G260)/D260</f>
        <v>2.9584228404203059E-3</v>
      </c>
    </row>
    <row r="261" spans="1:13" x14ac:dyDescent="0.35">
      <c r="A261" s="7">
        <v>44207</v>
      </c>
      <c r="B261" s="3">
        <v>259</v>
      </c>
      <c r="C261" s="34">
        <v>155.71049500000001</v>
      </c>
      <c r="D261" s="8">
        <v>499.10000600000001</v>
      </c>
      <c r="F261" s="34">
        <f t="shared" si="15"/>
        <v>159.134995</v>
      </c>
      <c r="G261" s="4">
        <f t="shared" ref="G261:G264" si="18">D260</f>
        <v>510.39999399999999</v>
      </c>
      <c r="H261" s="75">
        <f t="shared" si="16"/>
        <v>2.1992737226864473E-2</v>
      </c>
      <c r="I261" s="76">
        <f t="shared" si="17"/>
        <v>2.2640729040584274E-2</v>
      </c>
    </row>
    <row r="262" spans="1:13" x14ac:dyDescent="0.35">
      <c r="A262" s="7">
        <v>44208</v>
      </c>
      <c r="B262" s="3">
        <v>260</v>
      </c>
      <c r="C262" s="34">
        <v>156.041504</v>
      </c>
      <c r="D262" s="8">
        <v>494.25</v>
      </c>
      <c r="F262" s="34">
        <f t="shared" ref="F262:F264" si="19">C261</f>
        <v>155.71049500000001</v>
      </c>
      <c r="G262" s="4">
        <f t="shared" si="18"/>
        <v>499.10000600000001</v>
      </c>
      <c r="H262" s="75">
        <f t="shared" si="16"/>
        <v>2.121288192659272E-3</v>
      </c>
      <c r="I262" s="76">
        <f t="shared" si="17"/>
        <v>9.8128598887202989E-3</v>
      </c>
    </row>
    <row r="263" spans="1:13" x14ac:dyDescent="0.35">
      <c r="A263" s="7">
        <v>44209</v>
      </c>
      <c r="B263" s="3">
        <v>261</v>
      </c>
      <c r="C263" s="34">
        <v>158.29449500000001</v>
      </c>
      <c r="D263" s="8">
        <v>507.790009</v>
      </c>
      <c r="F263" s="34">
        <f t="shared" si="19"/>
        <v>156.041504</v>
      </c>
      <c r="G263" s="4">
        <f t="shared" si="18"/>
        <v>494.25</v>
      </c>
      <c r="H263" s="75">
        <f t="shared" si="16"/>
        <v>1.4232908099552095E-2</v>
      </c>
      <c r="I263" s="76">
        <f t="shared" si="17"/>
        <v>2.6664583312035976E-2</v>
      </c>
      <c r="L263" s="54" t="s">
        <v>4</v>
      </c>
      <c r="M263" s="59" t="s">
        <v>5</v>
      </c>
    </row>
    <row r="264" spans="1:13" ht="15" thickBot="1" x14ac:dyDescent="0.4">
      <c r="A264" s="9">
        <v>44210</v>
      </c>
      <c r="B264" s="10">
        <v>262</v>
      </c>
      <c r="C264" s="16">
        <v>156.37</v>
      </c>
      <c r="D264" s="36">
        <v>500.85998499999999</v>
      </c>
      <c r="F264" s="34">
        <f t="shared" si="19"/>
        <v>158.29449500000001</v>
      </c>
      <c r="G264" s="4">
        <f t="shared" si="18"/>
        <v>507.790009</v>
      </c>
      <c r="H264" s="75">
        <f t="shared" si="16"/>
        <v>1.2307315981326387E-2</v>
      </c>
      <c r="I264" s="76">
        <f t="shared" si="17"/>
        <v>1.383625006497575E-2</v>
      </c>
      <c r="J264" s="22"/>
      <c r="K264" s="22"/>
      <c r="L264" s="79">
        <v>1.3099066713753818E-2</v>
      </c>
      <c r="M264" s="80">
        <v>2.0098098612108459E-2</v>
      </c>
    </row>
    <row r="265" spans="1:13" ht="15" thickBot="1" x14ac:dyDescent="0.4">
      <c r="F265" s="77"/>
      <c r="G265" s="78"/>
      <c r="H265" s="79">
        <f>AVERAGE(H255:H264)</f>
        <v>1.3099066713753818E-2</v>
      </c>
      <c r="I265" s="80">
        <f>AVERAGE(I255:I264)</f>
        <v>2.0098098612108459E-2</v>
      </c>
      <c r="J265" s="92"/>
      <c r="K265" s="92"/>
    </row>
  </sheetData>
  <mergeCells count="3">
    <mergeCell ref="A1:D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Part1</vt:lpstr>
      <vt:lpstr>Part2</vt:lpstr>
      <vt:lpstr>Part3</vt:lpstr>
      <vt:lpstr>Part4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Dhairyav Shah</cp:lastModifiedBy>
  <dcterms:created xsi:type="dcterms:W3CDTF">2023-03-14T17:50:25Z</dcterms:created>
  <dcterms:modified xsi:type="dcterms:W3CDTF">2023-03-17T21:38:06Z</dcterms:modified>
</cp:coreProperties>
</file>