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h_dhair_northeastern_edu/Documents/Documents/MPS ANALYTICS/Winter Q3/ALY 6050/Assignments/Week 6/"/>
    </mc:Choice>
  </mc:AlternateContent>
  <xr:revisionPtr revIDLastSave="10133" documentId="13_ncr:1_{D5262ECC-D91E-4E2E-818A-F42AFBF22455}" xr6:coauthVersionLast="47" xr6:coauthVersionMax="47" xr10:uidLastSave="{E73FAA5D-3663-4160-96B7-914E197E8093}"/>
  <bookViews>
    <workbookView xWindow="38280" yWindow="-120" windowWidth="29040" windowHeight="15720" activeTab="4" xr2:uid="{7AEC5213-303D-0540-92AB-43C9CF7CF98F}"/>
  </bookViews>
  <sheets>
    <sheet name="Part 1" sheetId="1" r:id="rId1"/>
    <sheet name="Sensitivity Report 1.1" sheetId="3" r:id="rId2"/>
    <sheet name="Part 1.2" sheetId="4" r:id="rId3"/>
    <sheet name="Sensitivity Report 1.2" sheetId="6" r:id="rId4"/>
    <sheet name="Part 2" sheetId="2" r:id="rId5"/>
  </sheets>
  <definedNames>
    <definedName name="solver_adj" localSheetId="0" hidden="1">'Part 1'!$I$29:$K$34</definedName>
    <definedName name="solver_adj" localSheetId="2" hidden="1">'Part 1.2'!$L$30:$T$38</definedName>
    <definedName name="solver_adj" localSheetId="4" hidden="1">'Part 2'!$F$17:$K$17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4" hidden="1">2</definedName>
    <definedName name="solver_eng" localSheetId="0" hidden="1">1</definedName>
    <definedName name="solver_eng" localSheetId="2" hidden="1">2</definedName>
    <definedName name="solver_eng" localSheetId="4" hidden="1">1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0" localSheetId="2" hidden="1">'Part 1.2'!$T$39</definedName>
    <definedName name="solver_lhs1" localSheetId="0" hidden="1">'Part 1'!$L$16</definedName>
    <definedName name="solver_lhs1" localSheetId="2" hidden="1">'Part 1.2'!$R$40:$T$40</definedName>
    <definedName name="solver_lhs1" localSheetId="4" hidden="1">'Part 2'!$L$17</definedName>
    <definedName name="solver_lhs10" localSheetId="2" hidden="1">'Part 1.2'!$T$39</definedName>
    <definedName name="solver_lhs11" localSheetId="2" hidden="1">'Part 1.2'!$U$32</definedName>
    <definedName name="solver_lhs12" localSheetId="2" hidden="1">'Part 1.2'!$U$33</definedName>
    <definedName name="solver_lhs13" localSheetId="2" hidden="1">'Part 1.2'!$U$34</definedName>
    <definedName name="solver_lhs14" localSheetId="2" hidden="1">'Part 1.2'!$U$35</definedName>
    <definedName name="solver_lhs2" localSheetId="0" hidden="1">'Part 1'!$L$17</definedName>
    <definedName name="solver_lhs2" localSheetId="2" hidden="1">'Part 1.2'!$V$30:$V$35</definedName>
    <definedName name="solver_lhs2" localSheetId="4" hidden="1">'Part 2'!$L$19</definedName>
    <definedName name="solver_lhs3" localSheetId="0" hidden="1">'Part 1'!$L$18</definedName>
    <definedName name="solver_lhs3" localSheetId="2" hidden="1">'Part 1.2'!$T$40</definedName>
    <definedName name="solver_lhs4" localSheetId="0" hidden="1">'Part 1'!$L$19</definedName>
    <definedName name="solver_lhs4" localSheetId="2" hidden="1">'Part 1.2'!$V$30</definedName>
    <definedName name="solver_lhs5" localSheetId="0" hidden="1">'Part 1'!$L$20</definedName>
    <definedName name="solver_lhs5" localSheetId="2" hidden="1">'Part 1.2'!$V$31</definedName>
    <definedName name="solver_lhs6" localSheetId="0" hidden="1">'Part 1'!$L$21</definedName>
    <definedName name="solver_lhs6" localSheetId="2" hidden="1">'Part 1.2'!$V$32</definedName>
    <definedName name="solver_lhs7" localSheetId="0" hidden="1">'Part 1'!$L$22</definedName>
    <definedName name="solver_lhs7" localSheetId="2" hidden="1">'Part 1.2'!$V$33</definedName>
    <definedName name="solver_lhs8" localSheetId="0" hidden="1">'Part 1'!$L$23</definedName>
    <definedName name="solver_lhs8" localSheetId="2" hidden="1">'Part 1.2'!$V$34</definedName>
    <definedName name="solver_lhs9" localSheetId="0" hidden="1">'Part 1'!$L$24</definedName>
    <definedName name="solver_lhs9" localSheetId="2" hidden="1">'Part 1.2'!$V$35</definedName>
    <definedName name="solver_lin" localSheetId="0" hidden="1">2</definedName>
    <definedName name="solver_lin" localSheetId="2" hidden="1">2</definedName>
    <definedName name="solver_lin" localSheetId="4" hidden="1">2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0" hidden="1">9</definedName>
    <definedName name="solver_num" localSheetId="2" hidden="1">2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0" hidden="1">'Part 1'!$K$38</definedName>
    <definedName name="solver_opt" localSheetId="2" hidden="1">'Part 1.2'!$U$43</definedName>
    <definedName name="solver_opt" localSheetId="4" hidden="1">'Part 2'!$M$19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4" hidden="1">2</definedName>
    <definedName name="solver_rel0" localSheetId="2" hidden="1">1</definedName>
    <definedName name="solver_rel1" localSheetId="0" hidden="1">1</definedName>
    <definedName name="solver_rel1" localSheetId="2" hidden="1">1</definedName>
    <definedName name="solver_rel1" localSheetId="4" hidden="1">2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2" localSheetId="0" hidden="1">1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2" hidden="1">1</definedName>
    <definedName name="solver_rel4" localSheetId="0" hidden="1">2</definedName>
    <definedName name="solver_rel4" localSheetId="2" hidden="1">1</definedName>
    <definedName name="solver_rel5" localSheetId="0" hidden="1">2</definedName>
    <definedName name="solver_rel5" localSheetId="2" hidden="1">1</definedName>
    <definedName name="solver_rel6" localSheetId="0" hidden="1">2</definedName>
    <definedName name="solver_rel6" localSheetId="2" hidden="1">1</definedName>
    <definedName name="solver_rel7" localSheetId="0" hidden="1">2</definedName>
    <definedName name="solver_rel7" localSheetId="2" hidden="1">1</definedName>
    <definedName name="solver_rel8" localSheetId="0" hidden="1">2</definedName>
    <definedName name="solver_rel8" localSheetId="2" hidden="1">1</definedName>
    <definedName name="solver_rel9" localSheetId="0" hidden="1">2</definedName>
    <definedName name="solver_rel9" localSheetId="2" hidden="1">1</definedName>
    <definedName name="solver_rhs0" localSheetId="2" hidden="1">'Part 1.2'!$T$42</definedName>
    <definedName name="solver_rhs1" localSheetId="0" hidden="1">'Part 1'!$N$16</definedName>
    <definedName name="solver_rhs1" localSheetId="2" hidden="1">'Part 1.2'!$R$42:$T$42</definedName>
    <definedName name="solver_rhs1" localSheetId="4" hidden="1">1</definedName>
    <definedName name="solver_rhs10" localSheetId="2" hidden="1">'Part 1.2'!$T$42</definedName>
    <definedName name="solver_rhs11" localSheetId="2" hidden="1">'Part 1.2'!$X$32</definedName>
    <definedName name="solver_rhs12" localSheetId="2" hidden="1">'Part 1.2'!$X$33</definedName>
    <definedName name="solver_rhs13" localSheetId="2" hidden="1">'Part 1.2'!$X$34</definedName>
    <definedName name="solver_rhs14" localSheetId="2" hidden="1">'Part 1.2'!$X$35</definedName>
    <definedName name="solver_rhs2" localSheetId="0" hidden="1">'Part 1'!$N$17</definedName>
    <definedName name="solver_rhs2" localSheetId="2" hidden="1">'Part 1.2'!$X$30:$X$35</definedName>
    <definedName name="solver_rhs2" localSheetId="4" hidden="1">'Part 2'!$N$19</definedName>
    <definedName name="solver_rhs3" localSheetId="0" hidden="1">'Part 1'!$N$18</definedName>
    <definedName name="solver_rhs3" localSheetId="2" hidden="1">'Part 1.2'!$T$42</definedName>
    <definedName name="solver_rhs4" localSheetId="0" hidden="1">'Part 1'!$N$19</definedName>
    <definedName name="solver_rhs4" localSheetId="2" hidden="1">'Part 1.2'!$X$30</definedName>
    <definedName name="solver_rhs5" localSheetId="0" hidden="1">'Part 1'!$N$20</definedName>
    <definedName name="solver_rhs5" localSheetId="2" hidden="1">'Part 1.2'!$X$31</definedName>
    <definedName name="solver_rhs6" localSheetId="0" hidden="1">'Part 1'!$N$21</definedName>
    <definedName name="solver_rhs6" localSheetId="2" hidden="1">'Part 1.2'!$X$32</definedName>
    <definedName name="solver_rhs7" localSheetId="0" hidden="1">'Part 1'!$N$22</definedName>
    <definedName name="solver_rhs7" localSheetId="2" hidden="1">'Part 1.2'!$X$33</definedName>
    <definedName name="solver_rhs8" localSheetId="0" hidden="1">'Part 1'!$N$23</definedName>
    <definedName name="solver_rhs8" localSheetId="2" hidden="1">'Part 1.2'!$X$34</definedName>
    <definedName name="solver_rhs9" localSheetId="0" hidden="1">'Part 1'!$N$24</definedName>
    <definedName name="solver_rhs9" localSheetId="2" hidden="1">'Part 1.2'!$X$35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4" hidden="1">2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0" hidden="1">2</definedName>
    <definedName name="solver_typ" localSheetId="2" hidden="1">2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2" l="1" a="1"/>
  <c r="M19" i="2" s="1"/>
  <c r="F9" i="2"/>
  <c r="K19" i="2"/>
  <c r="J19" i="2"/>
  <c r="I19" i="2"/>
  <c r="H19" i="2"/>
  <c r="G19" i="2"/>
  <c r="F19" i="2"/>
  <c r="L17" i="2"/>
  <c r="K10" i="2"/>
  <c r="L10" i="2" s="1"/>
  <c r="K9" i="2"/>
  <c r="L9" i="2" s="1"/>
  <c r="K8" i="2"/>
  <c r="L8" i="2" s="1"/>
  <c r="K7" i="2"/>
  <c r="L7" i="2" s="1"/>
  <c r="K6" i="2"/>
  <c r="L6" i="2" s="1"/>
  <c r="K5" i="2"/>
  <c r="L5" i="2" s="1"/>
  <c r="V30" i="4"/>
  <c r="U30" i="4"/>
  <c r="U43" i="4"/>
  <c r="L19" i="2" l="1"/>
  <c r="U36" i="4"/>
  <c r="R39" i="4"/>
  <c r="L39" i="4"/>
  <c r="L17" i="1"/>
  <c r="M39" i="4"/>
  <c r="N39" i="4"/>
  <c r="O39" i="4"/>
  <c r="P39" i="4"/>
  <c r="Q39" i="4"/>
  <c r="T39" i="4"/>
  <c r="S39" i="4"/>
  <c r="U31" i="4"/>
  <c r="U32" i="4"/>
  <c r="U33" i="4"/>
  <c r="U34" i="4"/>
  <c r="U35" i="4"/>
  <c r="U37" i="4"/>
  <c r="U38" i="4"/>
  <c r="T40" i="4" l="1"/>
  <c r="S40" i="4"/>
  <c r="R40" i="4"/>
  <c r="V31" i="4"/>
  <c r="V33" i="4"/>
  <c r="V32" i="4"/>
  <c r="V35" i="4"/>
  <c r="V34" i="4"/>
  <c r="I11" i="4" l="1"/>
  <c r="E5" i="4"/>
  <c r="L19" i="1"/>
  <c r="L20" i="1"/>
  <c r="L21" i="1"/>
  <c r="L22" i="1"/>
  <c r="L23" i="1"/>
  <c r="L24" i="1"/>
  <c r="L18" i="1"/>
  <c r="L16" i="1"/>
  <c r="K38" i="1"/>
  <c r="K35" i="1"/>
  <c r="J35" i="1"/>
  <c r="I35" i="1"/>
  <c r="L30" i="1"/>
  <c r="L31" i="1"/>
  <c r="L32" i="1"/>
  <c r="L33" i="1"/>
  <c r="L34" i="1"/>
  <c r="L29" i="1"/>
  <c r="E5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<sst xmlns="http://schemas.openxmlformats.org/spreadsheetml/2006/main" count="597" uniqueCount="346">
  <si>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</si>
  <si>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</si>
  <si>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</si>
  <si>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</si>
  <si>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</si>
  <si>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</si>
  <si>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</si>
  <si>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</si>
  <si>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</si>
  <si>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</si>
  <si>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</si>
  <si>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</si>
  <si>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</si>
  <si>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</si>
  <si>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</si>
  <si>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</si>
  <si>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</si>
  <si>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</si>
  <si>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</si>
  <si>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High tech stocks</t>
  </si>
  <si>
    <t>Foreign stocks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</si>
  <si>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</si>
  <si>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</si>
  <si>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</si>
  <si>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</si>
  <si>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</si>
  <si>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CDs</t>
  </si>
  <si>
    <t>Energy stocks</t>
  </si>
  <si>
    <t>Constraints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</si>
  <si>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</si>
  <si>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</si>
  <si>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</si>
  <si>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</si>
  <si>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</si>
  <si>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</si>
  <si>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</si>
  <si>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</si>
  <si>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</si>
  <si>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</si>
  <si>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</si>
  <si>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</si>
  <si>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</si>
  <si>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</si>
  <si>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</si>
  <si>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</si>
  <si>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</si>
  <si>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</si>
  <si>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A + B + C + D + E + F + G + H + I + J + K + L + M + N + O + P + Q + R = 250</t>
  </si>
  <si>
    <t>Total</t>
  </si>
  <si>
    <t>A+B+C = 45</t>
  </si>
  <si>
    <t>D+E+F = 35</t>
  </si>
  <si>
    <t>G+H+I = 55</t>
  </si>
  <si>
    <t>M+N+O = 30</t>
  </si>
  <si>
    <t>P+Q+R = 35</t>
  </si>
  <si>
    <t>J+K+L = 50</t>
  </si>
  <si>
    <t>A+D+G+J+M+P &lt;= 75</t>
  </si>
  <si>
    <t>B+E+H+K+N+Q &lt;= 85</t>
  </si>
  <si>
    <t>C+F+I+L+O+R &lt;= 90</t>
  </si>
  <si>
    <t>Calculations</t>
  </si>
  <si>
    <t xml:space="preserve">Orangeburg Discposal Capacity </t>
  </si>
  <si>
    <t xml:space="preserve">Florence Discposal Capacity </t>
  </si>
  <si>
    <t xml:space="preserve">Macon Discposal Capacity </t>
  </si>
  <si>
    <t>Denver Waste per week</t>
  </si>
  <si>
    <t>Morganton Waste per week</t>
  </si>
  <si>
    <t>Morrisville Waste per week</t>
  </si>
  <si>
    <t>Pineville Waste per week</t>
  </si>
  <si>
    <t>Rockhill Waste per week</t>
  </si>
  <si>
    <t>Statesville Waste per week</t>
  </si>
  <si>
    <t xml:space="preserve">Inqeuality </t>
  </si>
  <si>
    <t xml:space="preserve">Given </t>
  </si>
  <si>
    <t>&lt;=</t>
  </si>
  <si>
    <t>=</t>
  </si>
  <si>
    <t xml:space="preserve">Waste per week </t>
  </si>
  <si>
    <t xml:space="preserve">Site Capacity </t>
  </si>
  <si>
    <t>Decision Variable</t>
  </si>
  <si>
    <t xml:space="preserve">Total Cost (Minimized) </t>
  </si>
  <si>
    <t>Microsoft Excel 16.0 Sensitivity Report</t>
  </si>
  <si>
    <t>Worksheet: [ALY6050_MOD6_Project_2023WinterB.xlsx]Part 1</t>
  </si>
  <si>
    <t>Report Created: 3/31/2023 3:39:23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</si>
  <si>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</si>
  <si>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</si>
  <si>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</si>
  <si>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</si>
  <si>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</si>
  <si>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</si>
  <si>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</si>
  <si>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</si>
  <si>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</si>
  <si>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</si>
  <si>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</si>
  <si>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</si>
  <si>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</si>
  <si>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</si>
  <si>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</si>
  <si>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</si>
  <si>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$I$29</t>
  </si>
  <si>
    <t>Denver Orangeburg</t>
  </si>
  <si>
    <t>$J$29</t>
  </si>
  <si>
    <t>Denver Florence</t>
  </si>
  <si>
    <t>$K$29</t>
  </si>
  <si>
    <t>Denver Macon</t>
  </si>
  <si>
    <t>$I$30</t>
  </si>
  <si>
    <t>Morganton Orangeburg</t>
  </si>
  <si>
    <t>$J$30</t>
  </si>
  <si>
    <t>Morganton Florence</t>
  </si>
  <si>
    <t>$K$30</t>
  </si>
  <si>
    <t>Morganton Macon</t>
  </si>
  <si>
    <t>$I$31</t>
  </si>
  <si>
    <t>Morrisville Orangeburg</t>
  </si>
  <si>
    <t>$J$31</t>
  </si>
  <si>
    <t>Morrisville Florence</t>
  </si>
  <si>
    <t>$K$31</t>
  </si>
  <si>
    <t>Morrisville Macon</t>
  </si>
  <si>
    <t>$I$32</t>
  </si>
  <si>
    <t>Pineville Orangeburg</t>
  </si>
  <si>
    <t>$J$32</t>
  </si>
  <si>
    <t>Pineville Florence</t>
  </si>
  <si>
    <t>$K$32</t>
  </si>
  <si>
    <t>Pineville Macon</t>
  </si>
  <si>
    <t>$I$33</t>
  </si>
  <si>
    <t>Rockhill Orangeburg</t>
  </si>
  <si>
    <t>$J$33</t>
  </si>
  <si>
    <t>Rockhill Florence</t>
  </si>
  <si>
    <t>$K$33</t>
  </si>
  <si>
    <t>Rockhill Macon</t>
  </si>
  <si>
    <t>$I$34</t>
  </si>
  <si>
    <t>Statesville Orangeburg</t>
  </si>
  <si>
    <t>$J$34</t>
  </si>
  <si>
    <t>Statesville Florence</t>
  </si>
  <si>
    <t>$K$34</t>
  </si>
  <si>
    <t>Statesville Macon</t>
  </si>
  <si>
    <t>$L$16</t>
  </si>
  <si>
    <t>Orangeburg Discposal Capacity  Calculations</t>
  </si>
  <si>
    <t>$L$17</t>
  </si>
  <si>
    <t>Florence Discposal Capacity  Calculations</t>
  </si>
  <si>
    <t>$L$18</t>
  </si>
  <si>
    <t>Macon Discposal Capacity  Calculations</t>
  </si>
  <si>
    <t>$L$19</t>
  </si>
  <si>
    <t>Denver Waste per week Calculations</t>
  </si>
  <si>
    <t>$L$20</t>
  </si>
  <si>
    <t>Morganton Waste per week Calculations</t>
  </si>
  <si>
    <t>$L$21</t>
  </si>
  <si>
    <t>Morrisville Waste per week Calculations</t>
  </si>
  <si>
    <t>$L$22</t>
  </si>
  <si>
    <t>Pineville Waste per week Calculations</t>
  </si>
  <si>
    <t>$L$23</t>
  </si>
  <si>
    <t>Rockhill Waste per week Calculations</t>
  </si>
  <si>
    <t>$L$24</t>
  </si>
  <si>
    <t>Statesville Waste per week Calculations</t>
  </si>
  <si>
    <t>Sum</t>
  </si>
  <si>
    <t xml:space="preserve">Inequality </t>
  </si>
  <si>
    <t>Worksheet: [ALY6050_MOD6_Project_2023WinterB.xlsx]Part 1.2</t>
  </si>
  <si>
    <t>$L$30</t>
  </si>
  <si>
    <t>Denver Denver</t>
  </si>
  <si>
    <t>$M$30</t>
  </si>
  <si>
    <t>Denver Morganton</t>
  </si>
  <si>
    <t>$N$30</t>
  </si>
  <si>
    <t>Denver Morrisville</t>
  </si>
  <si>
    <t>$O$30</t>
  </si>
  <si>
    <t>Denver Pineville</t>
  </si>
  <si>
    <t>$P$30</t>
  </si>
  <si>
    <t>Denver Rockhill</t>
  </si>
  <si>
    <t>$Q$30</t>
  </si>
  <si>
    <t>Denver Statesville</t>
  </si>
  <si>
    <t>$R$30</t>
  </si>
  <si>
    <t>$S$30</t>
  </si>
  <si>
    <t>$T$30</t>
  </si>
  <si>
    <t>$L$31</t>
  </si>
  <si>
    <t>Morganton Denver</t>
  </si>
  <si>
    <t>$M$31</t>
  </si>
  <si>
    <t>Morganton Morganton</t>
  </si>
  <si>
    <t>$N$31</t>
  </si>
  <si>
    <t>Morganton Morrisville</t>
  </si>
  <si>
    <t>$O$31</t>
  </si>
  <si>
    <t>Morganton Pineville</t>
  </si>
  <si>
    <t>$P$31</t>
  </si>
  <si>
    <t>Morganton Rockhill</t>
  </si>
  <si>
    <t>$Q$31</t>
  </si>
  <si>
    <t>Morganton Statesville</t>
  </si>
  <si>
    <t>$R$31</t>
  </si>
  <si>
    <t>$S$31</t>
  </si>
  <si>
    <t>$T$31</t>
  </si>
  <si>
    <t>$L$32</t>
  </si>
  <si>
    <t>Morrisville Denver</t>
  </si>
  <si>
    <t>$M$32</t>
  </si>
  <si>
    <t>Morrisville Morganton</t>
  </si>
  <si>
    <t>$N$32</t>
  </si>
  <si>
    <t>Morrisville Morrisville</t>
  </si>
  <si>
    <t>$O$32</t>
  </si>
  <si>
    <t>Morrisville Pineville</t>
  </si>
  <si>
    <t>$P$32</t>
  </si>
  <si>
    <t>Morrisville Rockhill</t>
  </si>
  <si>
    <t>$Q$32</t>
  </si>
  <si>
    <t>Morrisville Statesville</t>
  </si>
  <si>
    <t>$R$32</t>
  </si>
  <si>
    <t>$S$32</t>
  </si>
  <si>
    <t>$T$32</t>
  </si>
  <si>
    <t>$L$33</t>
  </si>
  <si>
    <t>Pineville Denver</t>
  </si>
  <si>
    <t>$M$33</t>
  </si>
  <si>
    <t>Pineville Morganton</t>
  </si>
  <si>
    <t>$N$33</t>
  </si>
  <si>
    <t>Pineville Morrisville</t>
  </si>
  <si>
    <t>$O$33</t>
  </si>
  <si>
    <t>Pineville Pineville</t>
  </si>
  <si>
    <t>$P$33</t>
  </si>
  <si>
    <t>Pineville Rockhill</t>
  </si>
  <si>
    <t>$Q$33</t>
  </si>
  <si>
    <t>Pineville Statesville</t>
  </si>
  <si>
    <t>$R$33</t>
  </si>
  <si>
    <t>$S$33</t>
  </si>
  <si>
    <t>$T$33</t>
  </si>
  <si>
    <t>$L$34</t>
  </si>
  <si>
    <t>Rockhill Denver</t>
  </si>
  <si>
    <t>$M$34</t>
  </si>
  <si>
    <t>Rockhill Morganton</t>
  </si>
  <si>
    <t>$N$34</t>
  </si>
  <si>
    <t>Rockhill Morrisville</t>
  </si>
  <si>
    <t>$O$34</t>
  </si>
  <si>
    <t>Rockhill Pineville</t>
  </si>
  <si>
    <t>$P$34</t>
  </si>
  <si>
    <t>Rockhill Rockhill</t>
  </si>
  <si>
    <t>$Q$34</t>
  </si>
  <si>
    <t>Rockhill Statesville</t>
  </si>
  <si>
    <t>$R$34</t>
  </si>
  <si>
    <t>$S$34</t>
  </si>
  <si>
    <t>$T$34</t>
  </si>
  <si>
    <t>$L$35</t>
  </si>
  <si>
    <t>Statesville Denver</t>
  </si>
  <si>
    <t>$M$35</t>
  </si>
  <si>
    <t>Statesville Morganton</t>
  </si>
  <si>
    <t>$N$35</t>
  </si>
  <si>
    <t>Statesville Morrisville</t>
  </si>
  <si>
    <t>$O$35</t>
  </si>
  <si>
    <t>Statesville Pineville</t>
  </si>
  <si>
    <t>$P$35</t>
  </si>
  <si>
    <t>Statesville Rockhill</t>
  </si>
  <si>
    <t>$Q$35</t>
  </si>
  <si>
    <t>Statesville Statesville</t>
  </si>
  <si>
    <t>$R$35</t>
  </si>
  <si>
    <t>$S$35</t>
  </si>
  <si>
    <t>$T$35</t>
  </si>
  <si>
    <t>$L$36</t>
  </si>
  <si>
    <t>Orangeburg Denver</t>
  </si>
  <si>
    <t>$M$36</t>
  </si>
  <si>
    <t>Orangeburg Morganton</t>
  </si>
  <si>
    <t>$N$36</t>
  </si>
  <si>
    <t>Orangeburg Morrisville</t>
  </si>
  <si>
    <t>$O$36</t>
  </si>
  <si>
    <t>Orangeburg Pineville</t>
  </si>
  <si>
    <t>$P$36</t>
  </si>
  <si>
    <t>Orangeburg Rockhill</t>
  </si>
  <si>
    <t>$Q$36</t>
  </si>
  <si>
    <t>Orangeburg Statesville</t>
  </si>
  <si>
    <t>$R$36</t>
  </si>
  <si>
    <t>Orangeburg Orangeburg</t>
  </si>
  <si>
    <t>$S$36</t>
  </si>
  <si>
    <t>Orangeburg Florence</t>
  </si>
  <si>
    <t>$T$36</t>
  </si>
  <si>
    <t>Orangeburg Macon</t>
  </si>
  <si>
    <t>$L$37</t>
  </si>
  <si>
    <t>Florence Denver</t>
  </si>
  <si>
    <t>$M$37</t>
  </si>
  <si>
    <t>Florence Morganton</t>
  </si>
  <si>
    <t>$N$37</t>
  </si>
  <si>
    <t>Florence Morrisville</t>
  </si>
  <si>
    <t>$O$37</t>
  </si>
  <si>
    <t>Florence Pineville</t>
  </si>
  <si>
    <t>$P$37</t>
  </si>
  <si>
    <t>Florence Rockhill</t>
  </si>
  <si>
    <t>$Q$37</t>
  </si>
  <si>
    <t>Florence Statesville</t>
  </si>
  <si>
    <t>$R$37</t>
  </si>
  <si>
    <t>Florence Orangeburg</t>
  </si>
  <si>
    <t>$S$37</t>
  </si>
  <si>
    <t>Florence Florence</t>
  </si>
  <si>
    <t>$T$37</t>
  </si>
  <si>
    <t>Florence Macon</t>
  </si>
  <si>
    <t>$L$38</t>
  </si>
  <si>
    <t>Macon Denver</t>
  </si>
  <si>
    <t>$M$38</t>
  </si>
  <si>
    <t>Macon Morganton</t>
  </si>
  <si>
    <t>$N$38</t>
  </si>
  <si>
    <t>Macon Morrisville</t>
  </si>
  <si>
    <t>$O$38</t>
  </si>
  <si>
    <t>Macon Pineville</t>
  </si>
  <si>
    <t>$P$38</t>
  </si>
  <si>
    <t>Macon Rockhill</t>
  </si>
  <si>
    <t>$Q$38</t>
  </si>
  <si>
    <t>Macon Statesville</t>
  </si>
  <si>
    <t>$R$38</t>
  </si>
  <si>
    <t>Macon Orangeburg</t>
  </si>
  <si>
    <t>$S$38</t>
  </si>
  <si>
    <t>Macon Florence</t>
  </si>
  <si>
    <t>$T$38</t>
  </si>
  <si>
    <t>Macon Macon</t>
  </si>
  <si>
    <t>Difference</t>
  </si>
  <si>
    <t xml:space="preserve">Difference </t>
  </si>
  <si>
    <t>&gt;=</t>
  </si>
  <si>
    <t>Report Created: 3/31/2023 6:50:57 PM</t>
  </si>
  <si>
    <t>$R$40</t>
  </si>
  <si>
    <t>Difference  Orangeburg</t>
  </si>
  <si>
    <t>$S$40</t>
  </si>
  <si>
    <t>Difference  Florence</t>
  </si>
  <si>
    <t>$T$40</t>
  </si>
  <si>
    <t>Difference  Macon</t>
  </si>
  <si>
    <t>$V$30</t>
  </si>
  <si>
    <t>Denver Difference</t>
  </si>
  <si>
    <t>$V$31</t>
  </si>
  <si>
    <t>Morganton Difference</t>
  </si>
  <si>
    <t>$V$32</t>
  </si>
  <si>
    <t>Morrisville Difference</t>
  </si>
  <si>
    <t>$V$33</t>
  </si>
  <si>
    <t>Pineville Difference</t>
  </si>
  <si>
    <t>$V$34</t>
  </si>
  <si>
    <t>Rockhill Difference</t>
  </si>
  <si>
    <t>$V$35</t>
  </si>
  <si>
    <t>Statesville Difference</t>
  </si>
  <si>
    <t xml:space="preserve">                                    </t>
  </si>
  <si>
    <t xml:space="preserve">                                                                 </t>
  </si>
  <si>
    <t>Allocation %</t>
  </si>
  <si>
    <t>Investestment</t>
  </si>
  <si>
    <t>CD's</t>
  </si>
  <si>
    <t>X1</t>
  </si>
  <si>
    <t>X2</t>
  </si>
  <si>
    <t>X3</t>
  </si>
  <si>
    <t>X4</t>
  </si>
  <si>
    <t>X5</t>
  </si>
  <si>
    <t>X6</t>
  </si>
  <si>
    <t xml:space="preserve">Expected Returns </t>
  </si>
  <si>
    <t>Exp Return</t>
  </si>
  <si>
    <t xml:space="preserve">Risk </t>
  </si>
  <si>
    <t>Risk</t>
  </si>
  <si>
    <t>x11 + x21 + x31 + x41 + x51 + x61 &lt;= 75 (Orangeburg capacity)</t>
  </si>
  <si>
    <t>x12 + x22 + x32 + x42 + x52 + x62 &lt;= 85 (Florence capacity)</t>
  </si>
  <si>
    <t>x13 + x23 + x33 + x43 + x53 + x63 &lt;= 90 (Macon capacity)</t>
  </si>
  <si>
    <t>x11 + x12 + x13 = 45 (Denver waste)</t>
  </si>
  <si>
    <t>x21 + x22 + x23 = 35 (Morganton waste)</t>
  </si>
  <si>
    <t>x31 + x32 + x33 = 55 (Morrisville waste)</t>
  </si>
  <si>
    <t>x41 + x42 + x43 = 50 (Pineville waste)</t>
  </si>
  <si>
    <t>x51 + x52 + x53 = 30 (Rockhill waste)</t>
  </si>
  <si>
    <t>x61 + x62 + x63 = 35 (Statesville waste)</t>
  </si>
  <si>
    <t>xij &gt;= 0 (non-negativity)</t>
  </si>
  <si>
    <t>Table 2: Amount of Waste generated by each plant</t>
  </si>
  <si>
    <t>Minimize Z = 10*X11 + 8*X12 + 9*X13 + 14*X21 + 10*X22 + 8*X23 + 13*X31 + 18*X32 + 11*X33 + 15*X41 + 11*X42 + 12*X43 + 9*X51 + 12*X52 + 9*X53 + 18*X61 + 12*X62 + 13*X63</t>
  </si>
  <si>
    <t>Table 3: Shipping Cost among the plants and disposal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</si>
</sst>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72" formatCode="0.000%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sz val="10"/>
      <color theme="1"/>
      <name val="Palatino Linotype"/>
      <family val="1"/>
    </font>
    <font>
      <b/>
      <sz val="12"/>
      <color rgb="FF000000"/>
      <name val="Palatino Linotype"/>
      <family val="1"/>
    </font>
    <font>
      <sz val="12"/>
      <color rgb="FF000000"/>
      <name val="Palatino Linotype"/>
      <family val="1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4">
    <xf numFmtId="0" fontId="0" fillId="0" borderId="0" xfId="0"/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6" fontId="9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6" fontId="4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0" fillId="0" borderId="15" xfId="0" applyBorder="1"/>
    <xf numFmtId="0" fontId="0" fillId="0" borderId="16" xfId="0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/>
    <xf numFmtId="0" fontId="2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38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4" fillId="2" borderId="8" xfId="0" applyFont="1" applyFill="1" applyBorder="1"/>
    <xf numFmtId="2" fontId="9" fillId="3" borderId="8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/>
    <xf numFmtId="0" fontId="4" fillId="3" borderId="8" xfId="0" applyFont="1" applyFill="1" applyBorder="1"/>
    <xf numFmtId="0" fontId="3" fillId="2" borderId="8" xfId="0" applyFont="1" applyFill="1" applyBorder="1"/>
    <xf numFmtId="9" fontId="9" fillId="3" borderId="8" xfId="2" applyFont="1" applyFill="1" applyBorder="1" applyAlignment="1">
      <alignment horizontal="center" vertical="center" wrapText="1"/>
    </xf>
    <xf numFmtId="44" fontId="9" fillId="3" borderId="8" xfId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3" fillId="2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167" fontId="9" fillId="0" borderId="8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4" fillId="3" borderId="24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 wrapText="1"/>
    </xf>
    <xf numFmtId="10" fontId="0" fillId="0" borderId="0" xfId="2" applyNumberFormat="1" applyFont="1"/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3" fillId="2" borderId="26" xfId="0" applyFont="1" applyFill="1" applyBorder="1"/>
    <xf numFmtId="0" fontId="3" fillId="2" borderId="27" xfId="0" applyFont="1" applyFill="1" applyBorder="1"/>
    <xf numFmtId="0" fontId="4" fillId="3" borderId="37" xfId="0" applyFont="1" applyFill="1" applyBorder="1" applyAlignment="1">
      <alignment horizontal="center" vertical="center"/>
    </xf>
    <xf numFmtId="0" fontId="4" fillId="3" borderId="29" xfId="0" applyFont="1" applyFill="1" applyBorder="1"/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31" xfId="0" applyFont="1" applyFill="1" applyBorder="1"/>
    <xf numFmtId="0" fontId="4" fillId="3" borderId="3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28" xfId="0" applyFont="1" applyFill="1" applyBorder="1"/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1" fillId="3" borderId="31" xfId="0" applyFont="1" applyFill="1" applyBorder="1"/>
    <xf numFmtId="10" fontId="9" fillId="3" borderId="8" xfId="2" applyNumberFormat="1" applyFont="1" applyFill="1" applyBorder="1" applyAlignment="1">
      <alignment horizontal="center" vertical="center" wrapText="1"/>
    </xf>
    <xf numFmtId="172" fontId="9" fillId="3" borderId="8" xfId="2" applyNumberFormat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v/s Expected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2'!$B$22</c:f>
              <c:strCache>
                <c:ptCount val="1"/>
                <c:pt idx="0">
                  <c:v>Exp 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2'!$C$23:$C$29</c:f>
              <c:numCache>
                <c:formatCode>0.00%</c:formatCode>
                <c:ptCount val="7"/>
                <c:pt idx="0">
                  <c:v>2.9937627517304761E-4</c:v>
                </c:pt>
                <c:pt idx="1">
                  <c:v>1.2994562751345818E-3</c:v>
                </c:pt>
                <c:pt idx="2">
                  <c:v>2.0430469880367451E-3</c:v>
                </c:pt>
                <c:pt idx="3">
                  <c:v>4.1181200731766829E-3</c:v>
                </c:pt>
                <c:pt idx="4">
                  <c:v>8.7004587291778981E-3</c:v>
                </c:pt>
                <c:pt idx="5">
                  <c:v>1.8660496373884207E-2</c:v>
                </c:pt>
                <c:pt idx="6">
                  <c:v>4.2000000170053446E-2</c:v>
                </c:pt>
              </c:numCache>
            </c:numRef>
          </c:xVal>
          <c:yVal>
            <c:numRef>
              <c:f>'Part 2'!$B$23:$B$29</c:f>
              <c:numCache>
                <c:formatCode>0%</c:formatCode>
                <c:ptCount val="7"/>
                <c:pt idx="0">
                  <c:v>0.11</c:v>
                </c:pt>
                <c:pt idx="1">
                  <c:v>0.14000000000000001</c:v>
                </c:pt>
                <c:pt idx="2">
                  <c:v>0.15</c:v>
                </c:pt>
                <c:pt idx="3">
                  <c:v>0.17</c:v>
                </c:pt>
                <c:pt idx="4">
                  <c:v>0.2</c:v>
                </c:pt>
                <c:pt idx="5">
                  <c:v>0.23</c:v>
                </c:pt>
                <c:pt idx="6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A-4F35-8B47-F1FF8D722F6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79556927"/>
        <c:axId val="79557887"/>
      </c:scatterChart>
      <c:valAx>
        <c:axId val="7955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57887"/>
        <c:crosses val="autoZero"/>
        <c:crossBetween val="midCat"/>
      </c:valAx>
      <c:valAx>
        <c:axId val="795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Expexted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5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96837</xdr:colOff>
      <xdr:row>20</xdr:row>
      <xdr:rowOff>38101</xdr:rowOff>
    </xdr:from>
    <xdr:to>
      <xdr:col>9</xdr:col>
      <xdr:colOff>1162050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67DFE-4781-93D1-D9DB-8C6A8C492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1:P38"/>
  <sheetViews>
    <sheetView topLeftCell="C15" zoomScale="115" zoomScaleNormal="115" workbookViewId="0">
      <selection activeCell="L33" sqref="L33"/>
    </sheetView>
  </sheetViews>
  <sheetFormatPr defaultColWidth="11" defaultRowHeight="17" x14ac:dyDescent="0.45"/>
  <cols>
    <col min="1" max="2" width="11" style="3"/>
    <col min="3" max="3" width="20.08203125" style="3" bestFit="1" customWidth="1"/>
    <col min="4" max="4" width="12" style="3" bestFit="1" customWidth="1"/>
    <col min="5" max="5" width="11.4140625" style="3" bestFit="1" customWidth="1"/>
    <col min="6" max="6" width="11.33203125" style="3" customWidth="1"/>
    <col min="7" max="7" width="9.25" style="3" bestFit="1" customWidth="1"/>
    <col min="8" max="8" width="17.33203125" style="3" bestFit="1" customWidth="1"/>
    <col min="9" max="9" width="20.6640625" style="3" bestFit="1" customWidth="1"/>
    <col min="10" max="10" width="8.9140625" style="3" bestFit="1" customWidth="1"/>
    <col min="11" max="11" width="30.58203125" style="3" bestFit="1" customWidth="1"/>
    <col min="12" max="12" width="15.33203125" style="3" bestFit="1" customWidth="1"/>
    <col min="13" max="13" width="11.08203125" style="3" bestFit="1" customWidth="1"/>
    <col min="14" max="14" width="7.33203125" style="3" bestFit="1" customWidth="1"/>
    <col min="15" max="15" width="15.33203125" style="3" bestFit="1" customWidth="1"/>
    <col min="16" max="16" width="11.1640625" style="3" customWidth="1"/>
    <col min="17" max="17" width="11" style="3"/>
    <col min="18" max="18" width="12.08203125" style="3" customWidth="1"/>
    <col min="19" max="20" width="11" style="3"/>
    <col min="21" max="21" width="20.08203125" style="3" customWidth="1"/>
    <col min="22" max="16384" width="11" style="3"/>
  </cols>
  <sheetData>
    <row r="1" spans="3:16" ht="17" customHeight="1" x14ac:dyDescent="0.45">
      <c r="D1" s="71"/>
      <c r="E1" s="71"/>
      <c r="F1" s="71"/>
      <c r="K1" s="80" t="s">
        <v>344</v>
      </c>
      <c r="L1" s="81"/>
      <c r="M1" s="81"/>
      <c r="N1" s="81"/>
      <c r="O1" s="82"/>
    </row>
    <row r="2" spans="3:16" ht="17" customHeight="1" x14ac:dyDescent="0.45">
      <c r="C2" s="72" t="s">
        <v>12</v>
      </c>
      <c r="D2" s="73"/>
      <c r="E2" s="73"/>
      <c r="F2" s="74"/>
      <c r="H2" s="79" t="s">
        <v>343</v>
      </c>
      <c r="I2" s="79"/>
      <c r="K2" s="83"/>
      <c r="L2" s="84"/>
      <c r="M2" s="84"/>
      <c r="N2" s="84"/>
      <c r="O2" s="85"/>
    </row>
    <row r="3" spans="3:16" ht="17" customHeight="1" x14ac:dyDescent="0.45">
      <c r="C3" s="75"/>
      <c r="D3" s="76"/>
      <c r="E3" s="76"/>
      <c r="F3" s="77"/>
      <c r="H3" s="79"/>
      <c r="I3" s="79"/>
      <c r="K3" s="68" t="s">
        <v>28</v>
      </c>
      <c r="L3" s="68"/>
      <c r="M3" s="68"/>
    </row>
    <row r="4" spans="3:16" x14ac:dyDescent="0.45">
      <c r="C4" s="5" t="s">
        <v>1</v>
      </c>
      <c r="D4" s="4" t="s">
        <v>2</v>
      </c>
      <c r="E4" s="4" t="s">
        <v>3</v>
      </c>
      <c r="F4" s="4" t="s">
        <v>4</v>
      </c>
      <c r="H4" s="5" t="s">
        <v>1</v>
      </c>
      <c r="I4" s="5" t="s">
        <v>11</v>
      </c>
      <c r="K4" s="69" t="s">
        <v>333</v>
      </c>
      <c r="L4" s="69"/>
      <c r="M4" s="69"/>
      <c r="N4" s="67"/>
      <c r="O4" s="67"/>
      <c r="P4" s="67"/>
    </row>
    <row r="5" spans="3:16" x14ac:dyDescent="0.45">
      <c r="C5" s="4" t="s">
        <v>5</v>
      </c>
      <c r="D5" s="78">
        <v>10</v>
      </c>
      <c r="E5" s="78">
        <f>8</f>
        <v>8</v>
      </c>
      <c r="F5" s="78">
        <v>9</v>
      </c>
      <c r="H5" s="4" t="s">
        <v>5</v>
      </c>
      <c r="I5" s="8">
        <v>45</v>
      </c>
      <c r="K5" s="69" t="s">
        <v>334</v>
      </c>
      <c r="L5" s="69"/>
      <c r="M5" s="69"/>
      <c r="N5" s="67"/>
      <c r="O5" s="67"/>
      <c r="P5" s="67"/>
    </row>
    <row r="6" spans="3:16" x14ac:dyDescent="0.45">
      <c r="C6" s="4" t="s">
        <v>6</v>
      </c>
      <c r="D6" s="78">
        <v>14</v>
      </c>
      <c r="E6" s="78">
        <v>10</v>
      </c>
      <c r="F6" s="78">
        <v>8</v>
      </c>
      <c r="H6" s="4" t="s">
        <v>6</v>
      </c>
      <c r="I6" s="8">
        <v>35</v>
      </c>
      <c r="K6" s="69" t="s">
        <v>335</v>
      </c>
      <c r="L6" s="69"/>
      <c r="M6" s="69"/>
      <c r="N6" s="67"/>
      <c r="O6" s="67"/>
      <c r="P6" s="67"/>
    </row>
    <row r="7" spans="3:16" x14ac:dyDescent="0.45">
      <c r="C7" s="4" t="s">
        <v>7</v>
      </c>
      <c r="D7" s="78">
        <v>13</v>
      </c>
      <c r="E7" s="78">
        <v>18</v>
      </c>
      <c r="F7" s="78">
        <v>11</v>
      </c>
      <c r="H7" s="4" t="s">
        <v>7</v>
      </c>
      <c r="I7" s="8">
        <v>55</v>
      </c>
      <c r="K7" s="69" t="s">
        <v>336</v>
      </c>
      <c r="L7" s="69"/>
      <c r="M7" s="69"/>
      <c r="N7" s="67"/>
      <c r="O7" s="67"/>
      <c r="P7" s="67"/>
    </row>
    <row r="8" spans="3:16" x14ac:dyDescent="0.45">
      <c r="C8" s="4" t="s">
        <v>8</v>
      </c>
      <c r="D8" s="78">
        <v>15</v>
      </c>
      <c r="E8" s="78">
        <v>11</v>
      </c>
      <c r="F8" s="78">
        <v>12</v>
      </c>
      <c r="H8" s="4" t="s">
        <v>8</v>
      </c>
      <c r="I8" s="8">
        <v>50</v>
      </c>
      <c r="K8" s="69" t="s">
        <v>337</v>
      </c>
      <c r="L8" s="69"/>
      <c r="M8" s="69"/>
      <c r="N8" s="67"/>
      <c r="O8" s="67"/>
      <c r="P8" s="67"/>
    </row>
    <row r="9" spans="3:16" x14ac:dyDescent="0.45">
      <c r="C9" s="4" t="s">
        <v>9</v>
      </c>
      <c r="D9" s="78">
        <v>9</v>
      </c>
      <c r="E9" s="78">
        <v>12</v>
      </c>
      <c r="F9" s="78">
        <v>9</v>
      </c>
      <c r="H9" s="4" t="s">
        <v>9</v>
      </c>
      <c r="I9" s="8">
        <v>30</v>
      </c>
      <c r="K9" s="69" t="s">
        <v>338</v>
      </c>
      <c r="L9" s="69"/>
      <c r="M9" s="69"/>
      <c r="N9" s="67"/>
      <c r="O9" s="67"/>
      <c r="P9" s="67"/>
    </row>
    <row r="10" spans="3:16" x14ac:dyDescent="0.45">
      <c r="C10" s="4" t="s">
        <v>10</v>
      </c>
      <c r="D10" s="78">
        <v>18</v>
      </c>
      <c r="E10" s="78">
        <v>12</v>
      </c>
      <c r="F10" s="78">
        <v>13</v>
      </c>
      <c r="H10" s="4" t="s">
        <v>10</v>
      </c>
      <c r="I10" s="8">
        <v>35</v>
      </c>
      <c r="K10" s="69" t="s">
        <v>339</v>
      </c>
      <c r="L10" s="69"/>
      <c r="M10" s="69"/>
      <c r="N10" s="67"/>
      <c r="O10" s="67"/>
      <c r="P10" s="67"/>
    </row>
    <row r="11" spans="3:16" x14ac:dyDescent="0.45">
      <c r="C11" s="51" t="s">
        <v>12</v>
      </c>
      <c r="D11" s="51"/>
      <c r="E11" s="51"/>
      <c r="F11" s="51"/>
      <c r="H11" s="4" t="s">
        <v>48</v>
      </c>
      <c r="I11" s="8">
        <f>SUM(I5:I10)</f>
        <v>250</v>
      </c>
      <c r="K11" s="69" t="s">
        <v>340</v>
      </c>
      <c r="L11" s="69"/>
      <c r="M11" s="69"/>
      <c r="N11" s="67"/>
      <c r="O11" s="67"/>
      <c r="P11" s="67"/>
    </row>
    <row r="12" spans="3:16" x14ac:dyDescent="0.45">
      <c r="K12" s="69" t="s">
        <v>341</v>
      </c>
      <c r="L12" s="69"/>
      <c r="M12" s="69"/>
      <c r="N12" s="67"/>
      <c r="O12" s="67"/>
      <c r="P12" s="67"/>
    </row>
    <row r="13" spans="3:16" x14ac:dyDescent="0.45">
      <c r="K13" s="70" t="s">
        <v>342</v>
      </c>
      <c r="L13" s="70"/>
      <c r="M13" s="70"/>
      <c r="N13" s="67"/>
      <c r="O13" s="67"/>
      <c r="P13" s="67"/>
    </row>
    <row r="14" spans="3:16" ht="17.5" thickBot="1" x14ac:dyDescent="0.5"/>
    <row r="15" spans="3:16" ht="17.5" thickBot="1" x14ac:dyDescent="0.5">
      <c r="C15" s="10"/>
      <c r="D15" s="46" t="s">
        <v>13</v>
      </c>
      <c r="E15" s="47"/>
      <c r="F15" s="47"/>
      <c r="G15" s="47"/>
      <c r="H15" s="47"/>
      <c r="I15" s="48"/>
      <c r="K15" s="38"/>
      <c r="L15" s="42" t="s">
        <v>58</v>
      </c>
      <c r="M15" s="42" t="s">
        <v>68</v>
      </c>
      <c r="N15" s="42" t="s">
        <v>69</v>
      </c>
    </row>
    <row r="16" spans="3:16" ht="18" thickTop="1" thickBot="1" x14ac:dyDescent="0.5">
      <c r="C16" s="13" t="s">
        <v>1</v>
      </c>
      <c r="D16" s="15" t="s">
        <v>5</v>
      </c>
      <c r="E16" s="15" t="s">
        <v>6</v>
      </c>
      <c r="F16" s="15" t="s">
        <v>7</v>
      </c>
      <c r="G16" s="15" t="s">
        <v>8</v>
      </c>
      <c r="H16" s="15" t="s">
        <v>9</v>
      </c>
      <c r="I16" s="15" t="s">
        <v>10</v>
      </c>
      <c r="K16" s="29" t="s">
        <v>59</v>
      </c>
      <c r="L16" s="40">
        <f>SUM(I29:I34)</f>
        <v>75</v>
      </c>
      <c r="M16" s="41" t="s">
        <v>70</v>
      </c>
      <c r="N16" s="41">
        <v>75</v>
      </c>
    </row>
    <row r="17" spans="3:14" ht="17.5" thickBot="1" x14ac:dyDescent="0.5">
      <c r="C17" s="14" t="s">
        <v>5</v>
      </c>
      <c r="D17" s="11" t="s">
        <v>14</v>
      </c>
      <c r="E17" s="11">
        <v>3</v>
      </c>
      <c r="F17" s="11">
        <v>4</v>
      </c>
      <c r="G17" s="11">
        <v>3</v>
      </c>
      <c r="H17" s="11">
        <v>3</v>
      </c>
      <c r="I17" s="11">
        <v>4</v>
      </c>
      <c r="K17" s="29" t="s">
        <v>60</v>
      </c>
      <c r="L17" s="40">
        <f>SUM(J29:J34)</f>
        <v>85</v>
      </c>
      <c r="M17" s="41" t="s">
        <v>70</v>
      </c>
      <c r="N17" s="41">
        <v>85</v>
      </c>
    </row>
    <row r="18" spans="3:14" ht="17.5" thickBot="1" x14ac:dyDescent="0.5">
      <c r="C18" s="14" t="s">
        <v>6</v>
      </c>
      <c r="D18" s="11">
        <v>3</v>
      </c>
      <c r="E18" s="11" t="s">
        <v>14</v>
      </c>
      <c r="F18" s="11">
        <v>3</v>
      </c>
      <c r="G18" s="11">
        <v>3</v>
      </c>
      <c r="H18" s="11">
        <v>2</v>
      </c>
      <c r="I18" s="11">
        <v>4</v>
      </c>
      <c r="K18" s="29" t="s">
        <v>61</v>
      </c>
      <c r="L18" s="40">
        <f>SUM(K29:K34)</f>
        <v>90</v>
      </c>
      <c r="M18" s="41" t="s">
        <v>70</v>
      </c>
      <c r="N18" s="41">
        <v>90</v>
      </c>
    </row>
    <row r="19" spans="3:14" ht="17.5" thickBot="1" x14ac:dyDescent="0.5">
      <c r="C19" s="14" t="s">
        <v>7</v>
      </c>
      <c r="D19" s="11">
        <v>4</v>
      </c>
      <c r="E19" s="11">
        <v>3</v>
      </c>
      <c r="F19" s="11" t="s">
        <v>14</v>
      </c>
      <c r="G19" s="11">
        <v>3</v>
      </c>
      <c r="H19" s="11">
        <v>3</v>
      </c>
      <c r="I19" s="11">
        <v>2</v>
      </c>
      <c r="K19" s="29" t="s">
        <v>62</v>
      </c>
      <c r="L19" s="40">
        <f>SUM(I29:K29)</f>
        <v>45</v>
      </c>
      <c r="M19" s="41" t="s">
        <v>71</v>
      </c>
      <c r="N19" s="41">
        <v>45</v>
      </c>
    </row>
    <row r="20" spans="3:14" ht="17.5" thickBot="1" x14ac:dyDescent="0.5">
      <c r="C20" s="14" t="s">
        <v>8</v>
      </c>
      <c r="D20" s="11">
        <v>3</v>
      </c>
      <c r="E20" s="11">
        <v>3</v>
      </c>
      <c r="F20" s="11">
        <v>3</v>
      </c>
      <c r="G20" s="11" t="s">
        <v>14</v>
      </c>
      <c r="H20" s="11">
        <v>4</v>
      </c>
      <c r="I20" s="11">
        <v>2</v>
      </c>
      <c r="K20" s="29" t="s">
        <v>63</v>
      </c>
      <c r="L20" s="40">
        <f t="shared" ref="L20:L24" si="0">SUM(I30:K30)</f>
        <v>35</v>
      </c>
      <c r="M20" s="41" t="s">
        <v>71</v>
      </c>
      <c r="N20" s="41">
        <v>35</v>
      </c>
    </row>
    <row r="21" spans="3:14" ht="17.5" thickBot="1" x14ac:dyDescent="0.5">
      <c r="C21" s="14" t="s">
        <v>9</v>
      </c>
      <c r="D21" s="11">
        <v>3</v>
      </c>
      <c r="E21" s="11">
        <v>2</v>
      </c>
      <c r="F21" s="11">
        <v>3</v>
      </c>
      <c r="G21" s="11">
        <v>4</v>
      </c>
      <c r="H21" s="11" t="s">
        <v>14</v>
      </c>
      <c r="I21" s="11">
        <v>2</v>
      </c>
      <c r="K21" s="29" t="s">
        <v>64</v>
      </c>
      <c r="L21" s="40">
        <f t="shared" si="0"/>
        <v>55</v>
      </c>
      <c r="M21" s="41" t="s">
        <v>71</v>
      </c>
      <c r="N21" s="41">
        <v>55</v>
      </c>
    </row>
    <row r="22" spans="3:14" ht="17.5" thickBot="1" x14ac:dyDescent="0.5">
      <c r="C22" s="14" t="s">
        <v>10</v>
      </c>
      <c r="D22" s="11">
        <v>4</v>
      </c>
      <c r="E22" s="11">
        <v>4</v>
      </c>
      <c r="F22" s="11">
        <v>2</v>
      </c>
      <c r="G22" s="11">
        <v>2</v>
      </c>
      <c r="H22" s="11">
        <v>2</v>
      </c>
      <c r="I22" s="11" t="s">
        <v>14</v>
      </c>
      <c r="K22" s="29" t="s">
        <v>65</v>
      </c>
      <c r="L22" s="40">
        <f t="shared" si="0"/>
        <v>50</v>
      </c>
      <c r="M22" s="41" t="s">
        <v>71</v>
      </c>
      <c r="N22" s="41">
        <v>50</v>
      </c>
    </row>
    <row r="23" spans="3:14" x14ac:dyDescent="0.45">
      <c r="C23" s="49" t="s">
        <v>25</v>
      </c>
      <c r="D23" s="49"/>
      <c r="E23" s="49"/>
      <c r="F23" s="49"/>
      <c r="G23" s="49"/>
      <c r="H23" s="49"/>
      <c r="I23" s="49"/>
      <c r="K23" s="29" t="s">
        <v>66</v>
      </c>
      <c r="L23" s="40">
        <f t="shared" si="0"/>
        <v>30</v>
      </c>
      <c r="M23" s="41" t="s">
        <v>71</v>
      </c>
      <c r="N23" s="41">
        <v>30</v>
      </c>
    </row>
    <row r="24" spans="3:14" x14ac:dyDescent="0.45">
      <c r="K24" s="29" t="s">
        <v>67</v>
      </c>
      <c r="L24" s="40">
        <f t="shared" si="0"/>
        <v>35</v>
      </c>
      <c r="M24" s="41" t="s">
        <v>71</v>
      </c>
      <c r="N24" s="41">
        <v>35</v>
      </c>
    </row>
    <row r="25" spans="3:14" ht="17.5" thickBot="1" x14ac:dyDescent="0.5"/>
    <row r="26" spans="3:14" ht="17.5" thickBot="1" x14ac:dyDescent="0.5">
      <c r="C26" s="16"/>
      <c r="D26" s="46" t="s">
        <v>0</v>
      </c>
      <c r="E26" s="47"/>
      <c r="F26" s="48"/>
      <c r="H26" s="87" t="s">
        <v>74</v>
      </c>
    </row>
    <row r="27" spans="3:14" ht="18" thickTop="1" thickBot="1" x14ac:dyDescent="0.5">
      <c r="C27" s="13" t="s">
        <v>16</v>
      </c>
      <c r="D27" s="15" t="s">
        <v>2</v>
      </c>
      <c r="E27" s="15" t="s">
        <v>3</v>
      </c>
      <c r="F27" s="15" t="s">
        <v>4</v>
      </c>
      <c r="H27" s="88" t="s">
        <v>0</v>
      </c>
      <c r="I27" s="89"/>
      <c r="J27" s="89"/>
      <c r="K27" s="89"/>
      <c r="L27" s="90"/>
    </row>
    <row r="28" spans="3:14" ht="17.5" thickBot="1" x14ac:dyDescent="0.5">
      <c r="C28" s="14" t="s">
        <v>2</v>
      </c>
      <c r="D28" s="11" t="s">
        <v>14</v>
      </c>
      <c r="E28" s="12">
        <v>1</v>
      </c>
      <c r="F28" s="12">
        <v>2</v>
      </c>
      <c r="H28" s="91" t="s">
        <v>1</v>
      </c>
      <c r="I28" s="29" t="s">
        <v>2</v>
      </c>
      <c r="J28" s="29" t="s">
        <v>3</v>
      </c>
      <c r="K28" s="29" t="s">
        <v>4</v>
      </c>
      <c r="L28" s="92" t="s">
        <v>72</v>
      </c>
      <c r="M28" s="98" t="s">
        <v>68</v>
      </c>
      <c r="N28" s="99" t="s">
        <v>69</v>
      </c>
    </row>
    <row r="29" spans="3:14" ht="17.5" thickBot="1" x14ac:dyDescent="0.5">
      <c r="C29" s="14" t="s">
        <v>3</v>
      </c>
      <c r="D29" s="11">
        <v>1</v>
      </c>
      <c r="E29" s="11" t="s">
        <v>15</v>
      </c>
      <c r="F29" s="11">
        <v>1</v>
      </c>
      <c r="H29" s="93" t="s">
        <v>5</v>
      </c>
      <c r="I29" s="39">
        <v>45</v>
      </c>
      <c r="J29" s="39">
        <v>0</v>
      </c>
      <c r="K29" s="39">
        <v>0</v>
      </c>
      <c r="L29" s="94">
        <f t="shared" ref="L29:L34" si="1">N19</f>
        <v>45</v>
      </c>
      <c r="M29" s="100" t="s">
        <v>71</v>
      </c>
      <c r="N29" s="101">
        <v>45</v>
      </c>
    </row>
    <row r="30" spans="3:14" ht="17.5" thickBot="1" x14ac:dyDescent="0.5">
      <c r="C30" s="14" t="s">
        <v>4</v>
      </c>
      <c r="D30" s="11">
        <v>2</v>
      </c>
      <c r="E30" s="11">
        <v>1</v>
      </c>
      <c r="F30" s="11" t="s">
        <v>15</v>
      </c>
      <c r="H30" s="93" t="s">
        <v>6</v>
      </c>
      <c r="I30" s="39">
        <v>0</v>
      </c>
      <c r="J30" s="39">
        <v>0</v>
      </c>
      <c r="K30" s="39">
        <v>35</v>
      </c>
      <c r="L30" s="94">
        <f t="shared" si="1"/>
        <v>35</v>
      </c>
      <c r="M30" s="102"/>
      <c r="N30" s="101">
        <v>35</v>
      </c>
    </row>
    <row r="31" spans="3:14" x14ac:dyDescent="0.45">
      <c r="C31" s="45" t="s">
        <v>17</v>
      </c>
      <c r="D31" s="45"/>
      <c r="E31" s="45"/>
      <c r="F31" s="45"/>
      <c r="H31" s="93" t="s">
        <v>7</v>
      </c>
      <c r="I31" s="39">
        <v>0</v>
      </c>
      <c r="J31" s="39">
        <v>0</v>
      </c>
      <c r="K31" s="39">
        <v>55</v>
      </c>
      <c r="L31" s="94">
        <f t="shared" si="1"/>
        <v>55</v>
      </c>
      <c r="M31" s="102"/>
      <c r="N31" s="101">
        <v>55</v>
      </c>
    </row>
    <row r="32" spans="3:14" x14ac:dyDescent="0.45">
      <c r="H32" s="93" t="s">
        <v>8</v>
      </c>
      <c r="I32" s="39">
        <v>0</v>
      </c>
      <c r="J32" s="39">
        <v>50</v>
      </c>
      <c r="K32" s="39">
        <v>0</v>
      </c>
      <c r="L32" s="94">
        <f t="shared" si="1"/>
        <v>50</v>
      </c>
      <c r="M32" s="102"/>
      <c r="N32" s="101">
        <v>50</v>
      </c>
    </row>
    <row r="33" spans="8:14" x14ac:dyDescent="0.45">
      <c r="H33" s="93" t="s">
        <v>9</v>
      </c>
      <c r="I33" s="39">
        <v>30</v>
      </c>
      <c r="J33" s="39">
        <v>0</v>
      </c>
      <c r="K33" s="39">
        <v>0</v>
      </c>
      <c r="L33" s="94">
        <f t="shared" si="1"/>
        <v>30</v>
      </c>
      <c r="M33" s="102"/>
      <c r="N33" s="101">
        <v>30</v>
      </c>
    </row>
    <row r="34" spans="8:14" ht="17.5" thickBot="1" x14ac:dyDescent="0.5">
      <c r="H34" s="93" t="s">
        <v>10</v>
      </c>
      <c r="I34" s="39">
        <v>0</v>
      </c>
      <c r="J34" s="39">
        <v>35</v>
      </c>
      <c r="K34" s="39">
        <v>0</v>
      </c>
      <c r="L34" s="94">
        <f t="shared" si="1"/>
        <v>35</v>
      </c>
      <c r="M34" s="103"/>
      <c r="N34" s="104">
        <v>35</v>
      </c>
    </row>
    <row r="35" spans="8:14" ht="17.5" thickBot="1" x14ac:dyDescent="0.5">
      <c r="H35" s="95" t="s">
        <v>73</v>
      </c>
      <c r="I35" s="96">
        <f>N16</f>
        <v>75</v>
      </c>
      <c r="J35" s="96">
        <f>N17</f>
        <v>85</v>
      </c>
      <c r="K35" s="96">
        <f>N18</f>
        <v>90</v>
      </c>
      <c r="L35" s="97"/>
    </row>
    <row r="36" spans="8:14" x14ac:dyDescent="0.45">
      <c r="I36" s="105" t="s">
        <v>70</v>
      </c>
      <c r="J36" s="106"/>
      <c r="K36" s="107"/>
    </row>
    <row r="37" spans="8:14" x14ac:dyDescent="0.45">
      <c r="I37" s="108">
        <v>75</v>
      </c>
      <c r="J37" s="41">
        <v>85</v>
      </c>
      <c r="K37" s="101">
        <v>90</v>
      </c>
    </row>
    <row r="38" spans="8:14" ht="17.5" thickBot="1" x14ac:dyDescent="0.5">
      <c r="I38" s="109" t="s">
        <v>75</v>
      </c>
      <c r="J38" s="110"/>
      <c r="K38" s="111">
        <f>SUMPRODUCT(D5:F10,I29:K34)</f>
        <v>2575</v>
      </c>
    </row>
  </sheetData>
  <mergeCells count="23">
    <mergeCell ref="M29:M34"/>
    <mergeCell ref="I36:K36"/>
    <mergeCell ref="I38:J38"/>
    <mergeCell ref="C2:F3"/>
    <mergeCell ref="H2:I3"/>
    <mergeCell ref="K1:O2"/>
    <mergeCell ref="K11:M11"/>
    <mergeCell ref="K12:M12"/>
    <mergeCell ref="K13:M13"/>
    <mergeCell ref="K3:M3"/>
    <mergeCell ref="K4:M4"/>
    <mergeCell ref="K5:M5"/>
    <mergeCell ref="K6:M6"/>
    <mergeCell ref="K7:M7"/>
    <mergeCell ref="H27:L27"/>
    <mergeCell ref="K8:M8"/>
    <mergeCell ref="K9:M9"/>
    <mergeCell ref="K10:M10"/>
    <mergeCell ref="C31:F31"/>
    <mergeCell ref="D15:I15"/>
    <mergeCell ref="C23:I23"/>
    <mergeCell ref="D26:F26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6980-87F2-4719-B5FC-1E2A11DFFB89}">
  <dimension ref="A1:H39"/>
  <sheetViews>
    <sheetView showGridLines="0" workbookViewId="0">
      <selection activeCell="A28" sqref="A28:H33"/>
    </sheetView>
  </sheetViews>
  <sheetFormatPr defaultRowHeight="15.5" x14ac:dyDescent="0.35"/>
  <cols>
    <col min="1" max="1" width="2.08203125" customWidth="1"/>
    <col min="2" max="2" width="5.83203125" bestFit="1" customWidth="1"/>
    <col min="3" max="3" width="38.25" bestFit="1" customWidth="1"/>
    <col min="4" max="4" width="5.58203125" bestFit="1" customWidth="1"/>
    <col min="5" max="5" width="8.25" bestFit="1" customWidth="1"/>
    <col min="6" max="6" width="10" bestFit="1" customWidth="1"/>
    <col min="7" max="8" width="9.33203125" bestFit="1" customWidth="1"/>
  </cols>
  <sheetData>
    <row r="1" spans="1:8" x14ac:dyDescent="0.35">
      <c r="A1" s="17" t="s">
        <v>76</v>
      </c>
    </row>
    <row r="2" spans="1:8" x14ac:dyDescent="0.35">
      <c r="A2" s="17" t="s">
        <v>77</v>
      </c>
    </row>
    <row r="3" spans="1:8" x14ac:dyDescent="0.35">
      <c r="A3" s="17" t="s">
        <v>78</v>
      </c>
    </row>
    <row r="6" spans="1:8" ht="16" thickBot="1" x14ac:dyDescent="0.4">
      <c r="A6" t="s">
        <v>79</v>
      </c>
    </row>
    <row r="7" spans="1:8" x14ac:dyDescent="0.35">
      <c r="B7" s="20"/>
      <c r="C7" s="20"/>
      <c r="D7" s="20" t="s">
        <v>82</v>
      </c>
      <c r="E7" s="20" t="s">
        <v>84</v>
      </c>
      <c r="F7" s="20" t="s">
        <v>86</v>
      </c>
      <c r="G7" s="20" t="s">
        <v>88</v>
      </c>
      <c r="H7" s="20" t="s">
        <v>88</v>
      </c>
    </row>
    <row r="8" spans="1:8" ht="16" thickBot="1" x14ac:dyDescent="0.4">
      <c r="B8" s="21" t="s">
        <v>80</v>
      </c>
      <c r="C8" s="21" t="s">
        <v>81</v>
      </c>
      <c r="D8" s="21" t="s">
        <v>83</v>
      </c>
      <c r="E8" s="21" t="s">
        <v>85</v>
      </c>
      <c r="F8" s="21" t="s">
        <v>87</v>
      </c>
      <c r="G8" s="21" t="s">
        <v>89</v>
      </c>
      <c r="H8" s="21" t="s">
        <v>90</v>
      </c>
    </row>
    <row r="9" spans="1:8" x14ac:dyDescent="0.35">
      <c r="B9" s="18" t="s">
        <v>95</v>
      </c>
      <c r="C9" s="18" t="s">
        <v>96</v>
      </c>
      <c r="D9" s="18">
        <v>45</v>
      </c>
      <c r="E9" s="18">
        <v>0</v>
      </c>
      <c r="F9" s="18">
        <v>10</v>
      </c>
      <c r="G9" s="18">
        <v>1</v>
      </c>
      <c r="H9" s="18">
        <v>1</v>
      </c>
    </row>
    <row r="10" spans="1:8" x14ac:dyDescent="0.35">
      <c r="B10" s="18" t="s">
        <v>97</v>
      </c>
      <c r="C10" s="18" t="s">
        <v>98</v>
      </c>
      <c r="D10" s="18">
        <v>0</v>
      </c>
      <c r="E10" s="18">
        <v>0</v>
      </c>
      <c r="F10" s="18">
        <v>8</v>
      </c>
      <c r="G10" s="18">
        <v>0</v>
      </c>
      <c r="H10" s="18">
        <v>1</v>
      </c>
    </row>
    <row r="11" spans="1:8" x14ac:dyDescent="0.35">
      <c r="B11" s="18" t="s">
        <v>99</v>
      </c>
      <c r="C11" s="18" t="s">
        <v>100</v>
      </c>
      <c r="D11" s="18">
        <v>0</v>
      </c>
      <c r="E11" s="18">
        <v>0</v>
      </c>
      <c r="F11" s="18">
        <v>9</v>
      </c>
      <c r="G11" s="18">
        <v>1E+30</v>
      </c>
      <c r="H11" s="18">
        <v>0</v>
      </c>
    </row>
    <row r="12" spans="1:8" x14ac:dyDescent="0.35">
      <c r="B12" s="18" t="s">
        <v>101</v>
      </c>
      <c r="C12" s="18" t="s">
        <v>102</v>
      </c>
      <c r="D12" s="18">
        <v>0</v>
      </c>
      <c r="E12" s="18">
        <v>5</v>
      </c>
      <c r="F12" s="18">
        <v>14</v>
      </c>
      <c r="G12" s="18">
        <v>1E+30</v>
      </c>
      <c r="H12" s="18">
        <v>5</v>
      </c>
    </row>
    <row r="13" spans="1:8" x14ac:dyDescent="0.35">
      <c r="B13" s="18" t="s">
        <v>103</v>
      </c>
      <c r="C13" s="18" t="s">
        <v>104</v>
      </c>
      <c r="D13" s="18">
        <v>0</v>
      </c>
      <c r="E13" s="18">
        <v>3</v>
      </c>
      <c r="F13" s="18">
        <v>10</v>
      </c>
      <c r="G13" s="18">
        <v>1E+30</v>
      </c>
      <c r="H13" s="18">
        <v>3</v>
      </c>
    </row>
    <row r="14" spans="1:8" x14ac:dyDescent="0.35">
      <c r="B14" s="18" t="s">
        <v>105</v>
      </c>
      <c r="C14" s="18" t="s">
        <v>106</v>
      </c>
      <c r="D14" s="18">
        <v>35</v>
      </c>
      <c r="E14" s="18">
        <v>0</v>
      </c>
      <c r="F14" s="18">
        <v>8</v>
      </c>
      <c r="G14" s="18">
        <v>3</v>
      </c>
      <c r="H14" s="18">
        <v>1E+30</v>
      </c>
    </row>
    <row r="15" spans="1:8" x14ac:dyDescent="0.35">
      <c r="B15" s="18" t="s">
        <v>107</v>
      </c>
      <c r="C15" s="18" t="s">
        <v>108</v>
      </c>
      <c r="D15" s="18">
        <v>0</v>
      </c>
      <c r="E15" s="18">
        <v>1</v>
      </c>
      <c r="F15" s="18">
        <v>13</v>
      </c>
      <c r="G15" s="18">
        <v>1E+30</v>
      </c>
      <c r="H15" s="18">
        <v>1</v>
      </c>
    </row>
    <row r="16" spans="1:8" x14ac:dyDescent="0.35">
      <c r="B16" s="18" t="s">
        <v>109</v>
      </c>
      <c r="C16" s="18" t="s">
        <v>110</v>
      </c>
      <c r="D16" s="18">
        <v>0</v>
      </c>
      <c r="E16" s="18">
        <v>8</v>
      </c>
      <c r="F16" s="18">
        <v>18</v>
      </c>
      <c r="G16" s="18">
        <v>1E+30</v>
      </c>
      <c r="H16" s="18">
        <v>8</v>
      </c>
    </row>
    <row r="17" spans="1:8" x14ac:dyDescent="0.35">
      <c r="B17" s="18" t="s">
        <v>111</v>
      </c>
      <c r="C17" s="18" t="s">
        <v>112</v>
      </c>
      <c r="D17" s="18">
        <v>55</v>
      </c>
      <c r="E17" s="18">
        <v>0</v>
      </c>
      <c r="F17" s="18">
        <v>11</v>
      </c>
      <c r="G17" s="18">
        <v>1</v>
      </c>
      <c r="H17" s="18">
        <v>1E+30</v>
      </c>
    </row>
    <row r="18" spans="1:8" x14ac:dyDescent="0.35">
      <c r="B18" s="18" t="s">
        <v>113</v>
      </c>
      <c r="C18" s="18" t="s">
        <v>114</v>
      </c>
      <c r="D18" s="18">
        <v>0</v>
      </c>
      <c r="E18" s="18">
        <v>2</v>
      </c>
      <c r="F18" s="18">
        <v>15</v>
      </c>
      <c r="G18" s="18">
        <v>1E+30</v>
      </c>
      <c r="H18" s="18">
        <v>2</v>
      </c>
    </row>
    <row r="19" spans="1:8" x14ac:dyDescent="0.35">
      <c r="B19" s="18" t="s">
        <v>115</v>
      </c>
      <c r="C19" s="18" t="s">
        <v>116</v>
      </c>
      <c r="D19" s="18">
        <v>50</v>
      </c>
      <c r="E19" s="18">
        <v>0</v>
      </c>
      <c r="F19" s="18">
        <v>11</v>
      </c>
      <c r="G19" s="18">
        <v>0</v>
      </c>
      <c r="H19" s="18">
        <v>1E+30</v>
      </c>
    </row>
    <row r="20" spans="1:8" x14ac:dyDescent="0.35">
      <c r="B20" s="18" t="s">
        <v>117</v>
      </c>
      <c r="C20" s="18" t="s">
        <v>118</v>
      </c>
      <c r="D20" s="18">
        <v>0</v>
      </c>
      <c r="E20" s="18">
        <v>0</v>
      </c>
      <c r="F20" s="18">
        <v>12</v>
      </c>
      <c r="G20" s="18">
        <v>1E+30</v>
      </c>
      <c r="H20" s="18">
        <v>0</v>
      </c>
    </row>
    <row r="21" spans="1:8" x14ac:dyDescent="0.35">
      <c r="B21" s="18" t="s">
        <v>119</v>
      </c>
      <c r="C21" s="18" t="s">
        <v>120</v>
      </c>
      <c r="D21" s="18">
        <v>30</v>
      </c>
      <c r="E21" s="18">
        <v>0</v>
      </c>
      <c r="F21" s="18">
        <v>9</v>
      </c>
      <c r="G21" s="18">
        <v>1</v>
      </c>
      <c r="H21" s="18">
        <v>1E+30</v>
      </c>
    </row>
    <row r="22" spans="1:8" x14ac:dyDescent="0.35">
      <c r="B22" s="18" t="s">
        <v>121</v>
      </c>
      <c r="C22" s="18" t="s">
        <v>122</v>
      </c>
      <c r="D22" s="18">
        <v>0</v>
      </c>
      <c r="E22" s="18">
        <v>5</v>
      </c>
      <c r="F22" s="18">
        <v>12</v>
      </c>
      <c r="G22" s="18">
        <v>1E+30</v>
      </c>
      <c r="H22" s="18">
        <v>5</v>
      </c>
    </row>
    <row r="23" spans="1:8" x14ac:dyDescent="0.35">
      <c r="B23" s="18" t="s">
        <v>123</v>
      </c>
      <c r="C23" s="18" t="s">
        <v>124</v>
      </c>
      <c r="D23" s="18">
        <v>0</v>
      </c>
      <c r="E23" s="18">
        <v>1</v>
      </c>
      <c r="F23" s="18">
        <v>9</v>
      </c>
      <c r="G23" s="18">
        <v>1E+30</v>
      </c>
      <c r="H23" s="18">
        <v>1</v>
      </c>
    </row>
    <row r="24" spans="1:8" x14ac:dyDescent="0.35">
      <c r="B24" s="18" t="s">
        <v>125</v>
      </c>
      <c r="C24" s="18" t="s">
        <v>126</v>
      </c>
      <c r="D24" s="18">
        <v>0</v>
      </c>
      <c r="E24" s="18">
        <v>4</v>
      </c>
      <c r="F24" s="18">
        <v>18</v>
      </c>
      <c r="G24" s="18">
        <v>1E+30</v>
      </c>
      <c r="H24" s="18">
        <v>4</v>
      </c>
    </row>
    <row r="25" spans="1:8" x14ac:dyDescent="0.35">
      <c r="B25" s="18" t="s">
        <v>127</v>
      </c>
      <c r="C25" s="18" t="s">
        <v>128</v>
      </c>
      <c r="D25" s="18">
        <v>35</v>
      </c>
      <c r="E25" s="18">
        <v>0</v>
      </c>
      <c r="F25" s="18">
        <v>12</v>
      </c>
      <c r="G25" s="18">
        <v>1</v>
      </c>
      <c r="H25" s="18">
        <v>0</v>
      </c>
    </row>
    <row r="26" spans="1:8" ht="16" thickBot="1" x14ac:dyDescent="0.4">
      <c r="B26" s="19" t="s">
        <v>129</v>
      </c>
      <c r="C26" s="19" t="s">
        <v>130</v>
      </c>
      <c r="D26" s="19">
        <v>0</v>
      </c>
      <c r="E26" s="19">
        <v>0</v>
      </c>
      <c r="F26" s="19">
        <v>13</v>
      </c>
      <c r="G26" s="19">
        <v>0</v>
      </c>
      <c r="H26" s="19">
        <v>1</v>
      </c>
    </row>
    <row r="28" spans="1:8" ht="16" thickBot="1" x14ac:dyDescent="0.4">
      <c r="A28" t="s">
        <v>28</v>
      </c>
    </row>
    <row r="29" spans="1:8" x14ac:dyDescent="0.35">
      <c r="B29" s="20"/>
      <c r="C29" s="20"/>
      <c r="D29" s="20" t="s">
        <v>82</v>
      </c>
      <c r="E29" s="20" t="s">
        <v>91</v>
      </c>
      <c r="F29" s="20" t="s">
        <v>93</v>
      </c>
      <c r="G29" s="20" t="s">
        <v>88</v>
      </c>
      <c r="H29" s="20" t="s">
        <v>88</v>
      </c>
    </row>
    <row r="30" spans="1:8" ht="16" thickBot="1" x14ac:dyDescent="0.4">
      <c r="B30" s="21" t="s">
        <v>80</v>
      </c>
      <c r="C30" s="21" t="s">
        <v>81</v>
      </c>
      <c r="D30" s="21" t="s">
        <v>83</v>
      </c>
      <c r="E30" s="21" t="s">
        <v>92</v>
      </c>
      <c r="F30" s="21" t="s">
        <v>94</v>
      </c>
      <c r="G30" s="21" t="s">
        <v>89</v>
      </c>
      <c r="H30" s="21" t="s">
        <v>90</v>
      </c>
    </row>
    <row r="31" spans="1:8" x14ac:dyDescent="0.35">
      <c r="B31" s="18" t="s">
        <v>131</v>
      </c>
      <c r="C31" s="18" t="s">
        <v>132</v>
      </c>
      <c r="D31" s="18">
        <v>75</v>
      </c>
      <c r="E31" s="18">
        <v>0</v>
      </c>
      <c r="F31" s="18">
        <v>75</v>
      </c>
      <c r="G31" s="18">
        <v>1E+30</v>
      </c>
      <c r="H31" s="18">
        <v>0</v>
      </c>
    </row>
    <row r="32" spans="1:8" x14ac:dyDescent="0.35">
      <c r="B32" s="18" t="s">
        <v>133</v>
      </c>
      <c r="C32" s="18" t="s">
        <v>134</v>
      </c>
      <c r="D32" s="18">
        <v>85</v>
      </c>
      <c r="E32" s="18">
        <v>-2</v>
      </c>
      <c r="F32" s="18">
        <v>85</v>
      </c>
      <c r="G32" s="18">
        <v>45</v>
      </c>
      <c r="H32" s="18">
        <v>0</v>
      </c>
    </row>
    <row r="33" spans="2:8" x14ac:dyDescent="0.35">
      <c r="B33" s="18" t="s">
        <v>135</v>
      </c>
      <c r="C33" s="18" t="s">
        <v>136</v>
      </c>
      <c r="D33" s="18">
        <v>90</v>
      </c>
      <c r="E33" s="18">
        <v>-1</v>
      </c>
      <c r="F33" s="18">
        <v>90</v>
      </c>
      <c r="G33" s="18">
        <v>35</v>
      </c>
      <c r="H33" s="18">
        <v>0</v>
      </c>
    </row>
    <row r="34" spans="2:8" x14ac:dyDescent="0.35">
      <c r="B34" s="18" t="s">
        <v>137</v>
      </c>
      <c r="C34" s="18" t="s">
        <v>138</v>
      </c>
      <c r="D34" s="18">
        <v>45</v>
      </c>
      <c r="E34" s="18">
        <v>10</v>
      </c>
      <c r="F34" s="18">
        <v>45</v>
      </c>
      <c r="G34" s="18">
        <v>0</v>
      </c>
      <c r="H34" s="18">
        <v>45</v>
      </c>
    </row>
    <row r="35" spans="2:8" x14ac:dyDescent="0.35">
      <c r="B35" s="18" t="s">
        <v>139</v>
      </c>
      <c r="C35" s="18" t="s">
        <v>140</v>
      </c>
      <c r="D35" s="18">
        <v>35</v>
      </c>
      <c r="E35" s="18">
        <v>9</v>
      </c>
      <c r="F35" s="18">
        <v>35</v>
      </c>
      <c r="G35" s="18">
        <v>0</v>
      </c>
      <c r="H35" s="18">
        <v>35</v>
      </c>
    </row>
    <row r="36" spans="2:8" x14ac:dyDescent="0.35">
      <c r="B36" s="18" t="s">
        <v>141</v>
      </c>
      <c r="C36" s="18" t="s">
        <v>142</v>
      </c>
      <c r="D36" s="18">
        <v>55</v>
      </c>
      <c r="E36" s="18">
        <v>12</v>
      </c>
      <c r="F36" s="18">
        <v>55</v>
      </c>
      <c r="G36" s="18">
        <v>0</v>
      </c>
      <c r="H36" s="18">
        <v>35</v>
      </c>
    </row>
    <row r="37" spans="2:8" x14ac:dyDescent="0.35">
      <c r="B37" s="18" t="s">
        <v>143</v>
      </c>
      <c r="C37" s="18" t="s">
        <v>144</v>
      </c>
      <c r="D37" s="18">
        <v>50</v>
      </c>
      <c r="E37" s="18">
        <v>13</v>
      </c>
      <c r="F37" s="18">
        <v>50</v>
      </c>
      <c r="G37" s="18">
        <v>0</v>
      </c>
      <c r="H37" s="18">
        <v>45</v>
      </c>
    </row>
    <row r="38" spans="2:8" x14ac:dyDescent="0.35">
      <c r="B38" s="18" t="s">
        <v>145</v>
      </c>
      <c r="C38" s="18" t="s">
        <v>146</v>
      </c>
      <c r="D38" s="18">
        <v>30</v>
      </c>
      <c r="E38" s="18">
        <v>9</v>
      </c>
      <c r="F38" s="18">
        <v>30</v>
      </c>
      <c r="G38" s="18">
        <v>0</v>
      </c>
      <c r="H38" s="18">
        <v>30</v>
      </c>
    </row>
    <row r="39" spans="2:8" ht="16" thickBot="1" x14ac:dyDescent="0.4">
      <c r="B39" s="19" t="s">
        <v>147</v>
      </c>
      <c r="C39" s="19" t="s">
        <v>148</v>
      </c>
      <c r="D39" s="19">
        <v>35</v>
      </c>
      <c r="E39" s="19">
        <v>14</v>
      </c>
      <c r="F39" s="19">
        <v>35</v>
      </c>
      <c r="G39" s="19">
        <v>0</v>
      </c>
      <c r="H39" s="1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93FB-EF6E-44C5-AEFF-904ECBBB78D7}">
  <dimension ref="C3:X43"/>
  <sheetViews>
    <sheetView topLeftCell="D4" zoomScale="115" zoomScaleNormal="115" workbookViewId="0">
      <selection activeCell="J31" sqref="J31"/>
    </sheetView>
  </sheetViews>
  <sheetFormatPr defaultColWidth="11" defaultRowHeight="17" x14ac:dyDescent="0.45"/>
  <cols>
    <col min="1" max="2" width="11" style="3"/>
    <col min="3" max="3" width="20.5" style="3" bestFit="1" customWidth="1"/>
    <col min="4" max="4" width="12.25" style="3" bestFit="1" customWidth="1"/>
    <col min="5" max="5" width="11.83203125" style="3" bestFit="1" customWidth="1"/>
    <col min="6" max="6" width="11.6640625" style="3" bestFit="1" customWidth="1"/>
    <col min="7" max="7" width="9.58203125" style="3" bestFit="1" customWidth="1"/>
    <col min="8" max="8" width="11.83203125" style="3" bestFit="1" customWidth="1"/>
    <col min="9" max="9" width="20.83203125" style="3" bestFit="1" customWidth="1"/>
    <col min="10" max="10" width="11.4140625" style="3" bestFit="1" customWidth="1"/>
    <col min="11" max="11" width="17.75" style="3" bestFit="1" customWidth="1"/>
    <col min="12" max="12" width="12.25" style="3" bestFit="1" customWidth="1"/>
    <col min="13" max="13" width="11.83203125" style="3" bestFit="1" customWidth="1"/>
    <col min="14" max="14" width="11.6640625" style="3" bestFit="1" customWidth="1"/>
    <col min="15" max="15" width="9.58203125" style="3" bestFit="1" customWidth="1"/>
    <col min="16" max="16" width="9.25" style="3" bestFit="1" customWidth="1"/>
    <col min="17" max="17" width="11.1640625" style="3" bestFit="1" customWidth="1"/>
    <col min="18" max="18" width="12.25" style="3" bestFit="1" customWidth="1"/>
    <col min="19" max="19" width="9.08203125" style="3" bestFit="1" customWidth="1"/>
    <col min="20" max="20" width="7.75" style="3" bestFit="1" customWidth="1"/>
    <col min="21" max="21" width="5.5" style="3" bestFit="1" customWidth="1"/>
    <col min="22" max="22" width="10.5" style="3" bestFit="1" customWidth="1"/>
    <col min="23" max="23" width="11.5" style="3" bestFit="1" customWidth="1"/>
    <col min="24" max="24" width="12.33203125" style="3" bestFit="1" customWidth="1"/>
    <col min="25" max="16384" width="11" style="3"/>
  </cols>
  <sheetData>
    <row r="3" spans="3:23" x14ac:dyDescent="0.45">
      <c r="C3" s="4"/>
      <c r="D3" s="50" t="s">
        <v>0</v>
      </c>
      <c r="E3" s="50"/>
      <c r="F3" s="50"/>
      <c r="K3" s="6"/>
      <c r="L3" s="50" t="s">
        <v>0</v>
      </c>
      <c r="M3" s="50"/>
      <c r="N3" s="50"/>
      <c r="P3" s="62" t="s">
        <v>28</v>
      </c>
      <c r="Q3" s="63"/>
      <c r="R3" s="63"/>
      <c r="S3" s="63"/>
      <c r="T3" s="63"/>
      <c r="U3" s="63"/>
      <c r="V3" s="63"/>
      <c r="W3" s="64"/>
    </row>
    <row r="4" spans="3:23" x14ac:dyDescent="0.45">
      <c r="C4" s="5" t="s">
        <v>1</v>
      </c>
      <c r="D4" s="4" t="s">
        <v>2</v>
      </c>
      <c r="E4" s="4" t="s">
        <v>3</v>
      </c>
      <c r="F4" s="4" t="s">
        <v>4</v>
      </c>
      <c r="H4" s="5" t="s">
        <v>1</v>
      </c>
      <c r="I4" s="5" t="s">
        <v>11</v>
      </c>
      <c r="K4" s="5" t="s">
        <v>1</v>
      </c>
      <c r="L4" s="4" t="s">
        <v>2</v>
      </c>
      <c r="M4" s="4" t="s">
        <v>3</v>
      </c>
      <c r="N4" s="4" t="s">
        <v>4</v>
      </c>
      <c r="P4" s="65" t="s">
        <v>47</v>
      </c>
      <c r="Q4" s="65"/>
      <c r="R4" s="65"/>
      <c r="S4" s="65"/>
      <c r="T4" s="65"/>
      <c r="U4" s="65"/>
      <c r="V4" s="65"/>
      <c r="W4" s="65"/>
    </row>
    <row r="5" spans="3:23" x14ac:dyDescent="0.45">
      <c r="C5" s="4" t="s">
        <v>5</v>
      </c>
      <c r="D5" s="7">
        <v>10</v>
      </c>
      <c r="E5" s="7">
        <f>8</f>
        <v>8</v>
      </c>
      <c r="F5" s="7">
        <v>9</v>
      </c>
      <c r="H5" s="4" t="s">
        <v>5</v>
      </c>
      <c r="I5" s="8">
        <v>45</v>
      </c>
      <c r="K5" s="4" t="s">
        <v>5</v>
      </c>
      <c r="L5" s="2" t="s">
        <v>29</v>
      </c>
      <c r="M5" s="2" t="s">
        <v>30</v>
      </c>
      <c r="N5" s="2" t="s">
        <v>31</v>
      </c>
      <c r="P5" s="65" t="s">
        <v>49</v>
      </c>
      <c r="Q5" s="65"/>
      <c r="R5" s="65"/>
      <c r="S5" s="65"/>
      <c r="T5" s="65"/>
      <c r="U5" s="65"/>
      <c r="V5" s="65"/>
      <c r="W5" s="65"/>
    </row>
    <row r="6" spans="3:23" x14ac:dyDescent="0.45">
      <c r="C6" s="4" t="s">
        <v>6</v>
      </c>
      <c r="D6" s="9">
        <v>14</v>
      </c>
      <c r="E6" s="9">
        <v>10</v>
      </c>
      <c r="F6" s="9">
        <v>8</v>
      </c>
      <c r="H6" s="4" t="s">
        <v>6</v>
      </c>
      <c r="I6" s="8">
        <v>35</v>
      </c>
      <c r="K6" s="4" t="s">
        <v>6</v>
      </c>
      <c r="L6" s="2" t="s">
        <v>32</v>
      </c>
      <c r="M6" s="2" t="s">
        <v>33</v>
      </c>
      <c r="N6" s="2" t="s">
        <v>34</v>
      </c>
      <c r="P6" s="65" t="s">
        <v>50</v>
      </c>
      <c r="Q6" s="65"/>
      <c r="R6" s="65"/>
      <c r="S6" s="65"/>
      <c r="T6" s="65"/>
      <c r="U6" s="65"/>
      <c r="V6" s="65"/>
      <c r="W6" s="65"/>
    </row>
    <row r="7" spans="3:23" x14ac:dyDescent="0.45">
      <c r="C7" s="4" t="s">
        <v>7</v>
      </c>
      <c r="D7" s="9">
        <v>13</v>
      </c>
      <c r="E7" s="9">
        <v>18</v>
      </c>
      <c r="F7" s="9">
        <v>11</v>
      </c>
      <c r="H7" s="4" t="s">
        <v>7</v>
      </c>
      <c r="I7" s="8">
        <v>55</v>
      </c>
      <c r="K7" s="4" t="s">
        <v>7</v>
      </c>
      <c r="L7" s="2" t="s">
        <v>35</v>
      </c>
      <c r="M7" s="2" t="s">
        <v>36</v>
      </c>
      <c r="N7" s="2" t="s">
        <v>37</v>
      </c>
      <c r="P7" s="65" t="s">
        <v>51</v>
      </c>
      <c r="Q7" s="65"/>
      <c r="R7" s="65"/>
      <c r="S7" s="65"/>
      <c r="T7" s="65"/>
      <c r="U7" s="65"/>
      <c r="V7" s="65"/>
      <c r="W7" s="65"/>
    </row>
    <row r="8" spans="3:23" x14ac:dyDescent="0.45">
      <c r="C8" s="4" t="s">
        <v>8</v>
      </c>
      <c r="D8" s="9">
        <v>15</v>
      </c>
      <c r="E8" s="9">
        <v>11</v>
      </c>
      <c r="F8" s="9">
        <v>12</v>
      </c>
      <c r="H8" s="4" t="s">
        <v>8</v>
      </c>
      <c r="I8" s="8">
        <v>50</v>
      </c>
      <c r="K8" s="4" t="s">
        <v>8</v>
      </c>
      <c r="L8" s="2" t="s">
        <v>38</v>
      </c>
      <c r="M8" s="2" t="s">
        <v>39</v>
      </c>
      <c r="N8" s="2" t="s">
        <v>40</v>
      </c>
      <c r="P8" s="65" t="s">
        <v>54</v>
      </c>
      <c r="Q8" s="65"/>
      <c r="R8" s="65"/>
      <c r="S8" s="65"/>
      <c r="T8" s="65"/>
      <c r="U8" s="65"/>
      <c r="V8" s="65"/>
      <c r="W8" s="65"/>
    </row>
    <row r="9" spans="3:23" x14ac:dyDescent="0.45">
      <c r="C9" s="4" t="s">
        <v>9</v>
      </c>
      <c r="D9" s="9">
        <v>9</v>
      </c>
      <c r="E9" s="9">
        <v>12</v>
      </c>
      <c r="F9" s="9">
        <v>9</v>
      </c>
      <c r="H9" s="4" t="s">
        <v>9</v>
      </c>
      <c r="I9" s="8">
        <v>30</v>
      </c>
      <c r="K9" s="4" t="s">
        <v>9</v>
      </c>
      <c r="L9" s="2" t="s">
        <v>41</v>
      </c>
      <c r="M9" s="2" t="s">
        <v>42</v>
      </c>
      <c r="N9" s="2" t="s">
        <v>43</v>
      </c>
      <c r="P9" s="65" t="s">
        <v>52</v>
      </c>
      <c r="Q9" s="65"/>
      <c r="R9" s="65"/>
      <c r="S9" s="65"/>
      <c r="T9" s="65"/>
      <c r="U9" s="65"/>
      <c r="V9" s="65"/>
      <c r="W9" s="65"/>
    </row>
    <row r="10" spans="3:23" x14ac:dyDescent="0.45">
      <c r="C10" s="4" t="s">
        <v>10</v>
      </c>
      <c r="D10" s="9">
        <v>18</v>
      </c>
      <c r="E10" s="9">
        <v>12</v>
      </c>
      <c r="F10" s="9">
        <v>13</v>
      </c>
      <c r="H10" s="4" t="s">
        <v>10</v>
      </c>
      <c r="I10" s="8">
        <v>35</v>
      </c>
      <c r="K10" s="4" t="s">
        <v>10</v>
      </c>
      <c r="L10" s="2" t="s">
        <v>44</v>
      </c>
      <c r="M10" s="2" t="s">
        <v>45</v>
      </c>
      <c r="N10" s="2" t="s">
        <v>46</v>
      </c>
      <c r="P10" s="65" t="s">
        <v>53</v>
      </c>
      <c r="Q10" s="65"/>
      <c r="R10" s="65"/>
      <c r="S10" s="65"/>
      <c r="T10" s="65"/>
      <c r="U10" s="65"/>
      <c r="V10" s="65"/>
      <c r="W10" s="65"/>
    </row>
    <row r="11" spans="3:23" x14ac:dyDescent="0.45">
      <c r="C11" s="51" t="s">
        <v>12</v>
      </c>
      <c r="D11" s="51"/>
      <c r="E11" s="51"/>
      <c r="F11" s="51"/>
      <c r="H11" s="4" t="s">
        <v>48</v>
      </c>
      <c r="I11" s="8">
        <f>SUM(I5:I10)</f>
        <v>250</v>
      </c>
      <c r="K11" s="51" t="s">
        <v>12</v>
      </c>
      <c r="L11" s="51"/>
      <c r="M11" s="51"/>
      <c r="N11" s="51"/>
      <c r="P11" s="65" t="s">
        <v>55</v>
      </c>
      <c r="Q11" s="65"/>
      <c r="R11" s="65"/>
      <c r="S11" s="65"/>
      <c r="T11" s="65"/>
      <c r="U11" s="65"/>
      <c r="V11" s="65"/>
      <c r="W11" s="65"/>
    </row>
    <row r="12" spans="3:23" x14ac:dyDescent="0.45">
      <c r="P12" s="65" t="s">
        <v>56</v>
      </c>
      <c r="Q12" s="65"/>
      <c r="R12" s="65"/>
      <c r="S12" s="65"/>
      <c r="T12" s="65"/>
      <c r="U12" s="65"/>
      <c r="V12" s="65"/>
      <c r="W12" s="65"/>
    </row>
    <row r="13" spans="3:23" x14ac:dyDescent="0.45">
      <c r="P13" s="65" t="s">
        <v>57</v>
      </c>
      <c r="Q13" s="65"/>
      <c r="R13" s="65"/>
      <c r="S13" s="65"/>
      <c r="T13" s="65"/>
      <c r="U13" s="65"/>
      <c r="V13" s="65"/>
      <c r="W13" s="65"/>
    </row>
    <row r="14" spans="3:23" ht="17.5" thickBot="1" x14ac:dyDescent="0.5"/>
    <row r="15" spans="3:23" ht="17.5" thickBot="1" x14ac:dyDescent="0.5">
      <c r="C15" s="10"/>
      <c r="D15" s="46" t="s">
        <v>13</v>
      </c>
      <c r="E15" s="47"/>
      <c r="F15" s="47"/>
      <c r="G15" s="47"/>
      <c r="H15" s="47"/>
      <c r="I15" s="48"/>
      <c r="K15" s="52" t="s">
        <v>345</v>
      </c>
      <c r="L15" s="52"/>
      <c r="M15" s="52"/>
      <c r="N15" s="52"/>
      <c r="O15" s="52"/>
      <c r="P15" s="52"/>
      <c r="Q15" s="52"/>
      <c r="R15" s="52"/>
      <c r="S15" s="52"/>
      <c r="T15" s="52"/>
      <c r="U15" s="27"/>
    </row>
    <row r="16" spans="3:23" ht="18" thickTop="1" thickBot="1" x14ac:dyDescent="0.5">
      <c r="C16" s="13" t="s">
        <v>1</v>
      </c>
      <c r="D16" s="15" t="s">
        <v>5</v>
      </c>
      <c r="E16" s="15" t="s">
        <v>6</v>
      </c>
      <c r="F16" s="15" t="s">
        <v>7</v>
      </c>
      <c r="G16" s="15" t="s">
        <v>8</v>
      </c>
      <c r="H16" s="15" t="s">
        <v>9</v>
      </c>
      <c r="I16" s="15" t="s">
        <v>10</v>
      </c>
      <c r="K16" s="28" t="s">
        <v>1</v>
      </c>
      <c r="L16" s="29" t="s">
        <v>5</v>
      </c>
      <c r="M16" s="29" t="s">
        <v>6</v>
      </c>
      <c r="N16" s="29" t="s">
        <v>7</v>
      </c>
      <c r="O16" s="29" t="s">
        <v>8</v>
      </c>
      <c r="P16" s="29" t="s">
        <v>9</v>
      </c>
      <c r="Q16" s="29" t="s">
        <v>10</v>
      </c>
      <c r="R16" s="29" t="s">
        <v>2</v>
      </c>
      <c r="S16" s="29" t="s">
        <v>3</v>
      </c>
      <c r="T16" s="30" t="s">
        <v>4</v>
      </c>
      <c r="U16" s="25"/>
    </row>
    <row r="17" spans="3:24" ht="17.5" thickBot="1" x14ac:dyDescent="0.5">
      <c r="C17" s="14" t="s">
        <v>5</v>
      </c>
      <c r="D17" s="11" t="s">
        <v>14</v>
      </c>
      <c r="E17" s="11">
        <v>3</v>
      </c>
      <c r="F17" s="11">
        <v>4</v>
      </c>
      <c r="G17" s="11">
        <v>3</v>
      </c>
      <c r="H17" s="11">
        <v>3</v>
      </c>
      <c r="I17" s="11">
        <v>4</v>
      </c>
      <c r="K17" s="29" t="s">
        <v>5</v>
      </c>
      <c r="L17" s="32">
        <v>0</v>
      </c>
      <c r="M17" s="32">
        <v>3</v>
      </c>
      <c r="N17" s="32">
        <v>4</v>
      </c>
      <c r="O17" s="32">
        <v>3</v>
      </c>
      <c r="P17" s="32">
        <v>3</v>
      </c>
      <c r="Q17" s="32">
        <v>4</v>
      </c>
      <c r="R17" s="33">
        <v>10</v>
      </c>
      <c r="S17" s="33">
        <v>8</v>
      </c>
      <c r="T17" s="33">
        <v>9</v>
      </c>
      <c r="U17" s="25"/>
    </row>
    <row r="18" spans="3:24" ht="17.5" thickBot="1" x14ac:dyDescent="0.5">
      <c r="C18" s="14" t="s">
        <v>6</v>
      </c>
      <c r="D18" s="11">
        <v>3</v>
      </c>
      <c r="E18" s="11" t="s">
        <v>14</v>
      </c>
      <c r="F18" s="11">
        <v>3</v>
      </c>
      <c r="G18" s="11">
        <v>3</v>
      </c>
      <c r="H18" s="11">
        <v>2</v>
      </c>
      <c r="I18" s="11">
        <v>4</v>
      </c>
      <c r="K18" s="29" t="s">
        <v>6</v>
      </c>
      <c r="L18" s="32">
        <v>3</v>
      </c>
      <c r="M18" s="32">
        <v>0</v>
      </c>
      <c r="N18" s="32">
        <v>3</v>
      </c>
      <c r="O18" s="32">
        <v>3</v>
      </c>
      <c r="P18" s="32">
        <v>2</v>
      </c>
      <c r="Q18" s="32">
        <v>4</v>
      </c>
      <c r="R18" s="34">
        <v>14</v>
      </c>
      <c r="S18" s="34">
        <v>10</v>
      </c>
      <c r="T18" s="34">
        <v>8</v>
      </c>
      <c r="U18" s="25"/>
    </row>
    <row r="19" spans="3:24" ht="17.5" thickBot="1" x14ac:dyDescent="0.5">
      <c r="C19" s="14" t="s">
        <v>7</v>
      </c>
      <c r="D19" s="11">
        <v>4</v>
      </c>
      <c r="E19" s="11">
        <v>3</v>
      </c>
      <c r="F19" s="11" t="s">
        <v>14</v>
      </c>
      <c r="G19" s="11">
        <v>3</v>
      </c>
      <c r="H19" s="11">
        <v>3</v>
      </c>
      <c r="I19" s="11">
        <v>2</v>
      </c>
      <c r="K19" s="29" t="s">
        <v>7</v>
      </c>
      <c r="L19" s="32">
        <v>4</v>
      </c>
      <c r="M19" s="32">
        <v>3</v>
      </c>
      <c r="N19" s="32">
        <v>0</v>
      </c>
      <c r="O19" s="32">
        <v>3</v>
      </c>
      <c r="P19" s="32">
        <v>3</v>
      </c>
      <c r="Q19" s="32">
        <v>2</v>
      </c>
      <c r="R19" s="34">
        <v>13</v>
      </c>
      <c r="S19" s="34">
        <v>18</v>
      </c>
      <c r="T19" s="34">
        <v>11</v>
      </c>
      <c r="U19" s="25"/>
    </row>
    <row r="20" spans="3:24" ht="17.5" thickBot="1" x14ac:dyDescent="0.5">
      <c r="C20" s="14" t="s">
        <v>8</v>
      </c>
      <c r="D20" s="11">
        <v>3</v>
      </c>
      <c r="E20" s="11">
        <v>3</v>
      </c>
      <c r="F20" s="11">
        <v>3</v>
      </c>
      <c r="G20" s="11" t="s">
        <v>14</v>
      </c>
      <c r="H20" s="11">
        <v>4</v>
      </c>
      <c r="I20" s="11">
        <v>2</v>
      </c>
      <c r="K20" s="29" t="s">
        <v>8</v>
      </c>
      <c r="L20" s="32">
        <v>3</v>
      </c>
      <c r="M20" s="32">
        <v>3</v>
      </c>
      <c r="N20" s="32">
        <v>3</v>
      </c>
      <c r="O20" s="32">
        <v>0</v>
      </c>
      <c r="P20" s="32">
        <v>4</v>
      </c>
      <c r="Q20" s="32">
        <v>2</v>
      </c>
      <c r="R20" s="34">
        <v>15</v>
      </c>
      <c r="S20" s="34">
        <v>11</v>
      </c>
      <c r="T20" s="34">
        <v>12</v>
      </c>
      <c r="U20" s="25"/>
    </row>
    <row r="21" spans="3:24" ht="17.5" thickBot="1" x14ac:dyDescent="0.5">
      <c r="C21" s="14" t="s">
        <v>9</v>
      </c>
      <c r="D21" s="11">
        <v>3</v>
      </c>
      <c r="E21" s="11">
        <v>2</v>
      </c>
      <c r="F21" s="11">
        <v>3</v>
      </c>
      <c r="G21" s="11">
        <v>4</v>
      </c>
      <c r="H21" s="11" t="s">
        <v>14</v>
      </c>
      <c r="I21" s="11">
        <v>2</v>
      </c>
      <c r="K21" s="29" t="s">
        <v>9</v>
      </c>
      <c r="L21" s="32">
        <v>3</v>
      </c>
      <c r="M21" s="32">
        <v>2</v>
      </c>
      <c r="N21" s="32">
        <v>3</v>
      </c>
      <c r="O21" s="32">
        <v>4</v>
      </c>
      <c r="P21" s="32">
        <v>0</v>
      </c>
      <c r="Q21" s="32">
        <v>2</v>
      </c>
      <c r="R21" s="34">
        <v>9</v>
      </c>
      <c r="S21" s="34">
        <v>12</v>
      </c>
      <c r="T21" s="34">
        <v>9</v>
      </c>
      <c r="U21" s="25"/>
    </row>
    <row r="22" spans="3:24" ht="17.5" thickBot="1" x14ac:dyDescent="0.5">
      <c r="C22" s="14" t="s">
        <v>10</v>
      </c>
      <c r="D22" s="11">
        <v>4</v>
      </c>
      <c r="E22" s="11">
        <v>4</v>
      </c>
      <c r="F22" s="11">
        <v>2</v>
      </c>
      <c r="G22" s="11">
        <v>2</v>
      </c>
      <c r="H22" s="11">
        <v>2</v>
      </c>
      <c r="I22" s="11" t="s">
        <v>14</v>
      </c>
      <c r="K22" s="29" t="s">
        <v>10</v>
      </c>
      <c r="L22" s="32">
        <v>4</v>
      </c>
      <c r="M22" s="32">
        <v>4</v>
      </c>
      <c r="N22" s="32">
        <v>2</v>
      </c>
      <c r="O22" s="32">
        <v>2</v>
      </c>
      <c r="P22" s="32">
        <v>2</v>
      </c>
      <c r="Q22" s="32">
        <v>0</v>
      </c>
      <c r="R22" s="34">
        <v>18</v>
      </c>
      <c r="S22" s="34">
        <v>12</v>
      </c>
      <c r="T22" s="34">
        <v>13</v>
      </c>
      <c r="U22" s="25"/>
    </row>
    <row r="23" spans="3:24" x14ac:dyDescent="0.45">
      <c r="C23" s="49" t="s">
        <v>25</v>
      </c>
      <c r="D23" s="49"/>
      <c r="E23" s="49"/>
      <c r="F23" s="49"/>
      <c r="G23" s="49"/>
      <c r="H23" s="49"/>
      <c r="I23" s="49"/>
      <c r="K23" s="29" t="s">
        <v>2</v>
      </c>
      <c r="L23" s="33">
        <v>10</v>
      </c>
      <c r="M23" s="34">
        <v>14</v>
      </c>
      <c r="N23" s="34">
        <v>13</v>
      </c>
      <c r="O23" s="34">
        <v>15</v>
      </c>
      <c r="P23" s="34">
        <v>9</v>
      </c>
      <c r="Q23" s="34">
        <v>18</v>
      </c>
      <c r="R23" s="35">
        <v>0</v>
      </c>
      <c r="S23" s="35">
        <v>1</v>
      </c>
      <c r="T23" s="35">
        <v>2</v>
      </c>
      <c r="U23" s="26"/>
    </row>
    <row r="24" spans="3:24" x14ac:dyDescent="0.45">
      <c r="K24" s="29" t="s">
        <v>3</v>
      </c>
      <c r="L24" s="33">
        <v>8</v>
      </c>
      <c r="M24" s="34">
        <v>10</v>
      </c>
      <c r="N24" s="34">
        <v>18</v>
      </c>
      <c r="O24" s="34">
        <v>11</v>
      </c>
      <c r="P24" s="34">
        <v>12</v>
      </c>
      <c r="Q24" s="34">
        <v>12</v>
      </c>
      <c r="R24" s="36">
        <v>1</v>
      </c>
      <c r="S24" s="36">
        <v>0</v>
      </c>
      <c r="T24" s="36">
        <v>1</v>
      </c>
      <c r="U24" s="26"/>
    </row>
    <row r="25" spans="3:24" ht="17.5" thickBot="1" x14ac:dyDescent="0.5">
      <c r="K25" s="31" t="s">
        <v>4</v>
      </c>
      <c r="L25" s="33">
        <v>9</v>
      </c>
      <c r="M25" s="34">
        <v>8</v>
      </c>
      <c r="N25" s="34">
        <v>11</v>
      </c>
      <c r="O25" s="34">
        <v>12</v>
      </c>
      <c r="P25" s="34">
        <v>9</v>
      </c>
      <c r="Q25" s="34">
        <v>13</v>
      </c>
      <c r="R25" s="36">
        <v>2</v>
      </c>
      <c r="S25" s="36">
        <v>1</v>
      </c>
      <c r="T25" s="36">
        <v>0</v>
      </c>
      <c r="U25" s="26"/>
    </row>
    <row r="26" spans="3:24" ht="17.5" thickBot="1" x14ac:dyDescent="0.5">
      <c r="C26" s="16"/>
      <c r="D26" s="46" t="s">
        <v>0</v>
      </c>
      <c r="E26" s="47"/>
      <c r="F26" s="48"/>
      <c r="K26" s="23"/>
      <c r="L26" s="24"/>
      <c r="M26" s="24"/>
      <c r="N26" s="24"/>
      <c r="O26" s="23"/>
      <c r="P26" s="23"/>
      <c r="Q26" s="23"/>
      <c r="R26" s="24"/>
      <c r="S26" s="24"/>
      <c r="T26" s="24"/>
    </row>
    <row r="27" spans="3:24" ht="18" thickTop="1" thickBot="1" x14ac:dyDescent="0.5">
      <c r="C27" s="13" t="s">
        <v>16</v>
      </c>
      <c r="D27" s="15" t="s">
        <v>2</v>
      </c>
      <c r="E27" s="15" t="s">
        <v>3</v>
      </c>
      <c r="F27" s="15" t="s">
        <v>4</v>
      </c>
      <c r="K27" s="29" t="s">
        <v>74</v>
      </c>
    </row>
    <row r="28" spans="3:24" ht="17.5" thickBot="1" x14ac:dyDescent="0.5">
      <c r="C28" s="14" t="s">
        <v>2</v>
      </c>
      <c r="D28" s="11" t="s">
        <v>14</v>
      </c>
      <c r="E28" s="12">
        <v>1</v>
      </c>
      <c r="F28" s="12">
        <v>2</v>
      </c>
      <c r="K28" s="59" t="s">
        <v>0</v>
      </c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1"/>
    </row>
    <row r="29" spans="3:24" ht="17.5" thickBot="1" x14ac:dyDescent="0.5">
      <c r="C29" s="14" t="s">
        <v>3</v>
      </c>
      <c r="D29" s="11">
        <v>1</v>
      </c>
      <c r="E29" s="11" t="s">
        <v>15</v>
      </c>
      <c r="F29" s="11">
        <v>1</v>
      </c>
      <c r="K29" s="29" t="s">
        <v>1</v>
      </c>
      <c r="L29" s="29" t="s">
        <v>5</v>
      </c>
      <c r="M29" s="29" t="s">
        <v>6</v>
      </c>
      <c r="N29" s="29" t="s">
        <v>7</v>
      </c>
      <c r="O29" s="29" t="s">
        <v>8</v>
      </c>
      <c r="P29" s="29" t="s">
        <v>9</v>
      </c>
      <c r="Q29" s="29" t="s">
        <v>10</v>
      </c>
      <c r="R29" s="29" t="s">
        <v>2</v>
      </c>
      <c r="S29" s="29" t="s">
        <v>3</v>
      </c>
      <c r="T29" s="29" t="s">
        <v>4</v>
      </c>
      <c r="U29" s="29" t="s">
        <v>149</v>
      </c>
      <c r="V29" s="29" t="s">
        <v>296</v>
      </c>
      <c r="W29" s="29" t="s">
        <v>150</v>
      </c>
      <c r="X29" s="29" t="s">
        <v>28</v>
      </c>
    </row>
    <row r="30" spans="3:24" ht="17.5" thickBot="1" x14ac:dyDescent="0.5">
      <c r="C30" s="14" t="s">
        <v>4</v>
      </c>
      <c r="D30" s="11">
        <v>2</v>
      </c>
      <c r="E30" s="11">
        <v>1</v>
      </c>
      <c r="F30" s="11" t="s">
        <v>15</v>
      </c>
      <c r="K30" s="29" t="s">
        <v>5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85</v>
      </c>
      <c r="T30" s="32">
        <v>0</v>
      </c>
      <c r="U30" s="32">
        <f>SUM(L30:T30)</f>
        <v>85</v>
      </c>
      <c r="V30" s="32">
        <f>U30-L39</f>
        <v>45</v>
      </c>
      <c r="W30" s="56" t="s">
        <v>298</v>
      </c>
      <c r="X30" s="32">
        <v>45</v>
      </c>
    </row>
    <row r="31" spans="3:24" x14ac:dyDescent="0.45">
      <c r="C31" s="45" t="s">
        <v>17</v>
      </c>
      <c r="D31" s="45"/>
      <c r="E31" s="45"/>
      <c r="F31" s="45"/>
      <c r="K31" s="29" t="s">
        <v>6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90</v>
      </c>
      <c r="U31" s="32">
        <f t="shared" ref="U31:U38" si="0">SUM(L31:T31)</f>
        <v>90</v>
      </c>
      <c r="V31" s="32">
        <f>U31-M39</f>
        <v>35</v>
      </c>
      <c r="W31" s="57"/>
      <c r="X31" s="32">
        <v>35</v>
      </c>
    </row>
    <row r="32" spans="3:24" x14ac:dyDescent="0.45">
      <c r="K32" s="29" t="s">
        <v>7</v>
      </c>
      <c r="L32" s="32">
        <v>0</v>
      </c>
      <c r="M32" s="32">
        <v>45</v>
      </c>
      <c r="N32" s="32">
        <v>0</v>
      </c>
      <c r="O32" s="32">
        <v>0</v>
      </c>
      <c r="P32" s="32">
        <v>10</v>
      </c>
      <c r="Q32" s="32">
        <v>0</v>
      </c>
      <c r="R32" s="32">
        <v>0</v>
      </c>
      <c r="S32" s="32">
        <v>0</v>
      </c>
      <c r="T32" s="32">
        <v>0</v>
      </c>
      <c r="U32" s="32">
        <f t="shared" si="0"/>
        <v>55</v>
      </c>
      <c r="V32" s="32">
        <f>U32-N39</f>
        <v>55</v>
      </c>
      <c r="W32" s="57"/>
      <c r="X32" s="32">
        <v>55</v>
      </c>
    </row>
    <row r="33" spans="11:24" x14ac:dyDescent="0.45">
      <c r="K33" s="29" t="s">
        <v>8</v>
      </c>
      <c r="L33" s="32">
        <v>40</v>
      </c>
      <c r="M33" s="32">
        <v>10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f t="shared" si="0"/>
        <v>50</v>
      </c>
      <c r="V33" s="32">
        <f>U33-O39</f>
        <v>50</v>
      </c>
      <c r="W33" s="57"/>
      <c r="X33" s="32">
        <v>50</v>
      </c>
    </row>
    <row r="34" spans="11:24" x14ac:dyDescent="0.45">
      <c r="K34" s="29" t="s">
        <v>9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75</v>
      </c>
      <c r="S34" s="32">
        <v>0</v>
      </c>
      <c r="T34" s="32">
        <v>0</v>
      </c>
      <c r="U34" s="32">
        <f t="shared" si="0"/>
        <v>75</v>
      </c>
      <c r="V34" s="32">
        <f>U34-P39</f>
        <v>30</v>
      </c>
      <c r="W34" s="57"/>
      <c r="X34" s="32">
        <v>30</v>
      </c>
    </row>
    <row r="35" spans="11:24" x14ac:dyDescent="0.45">
      <c r="K35" s="29" t="s">
        <v>10</v>
      </c>
      <c r="L35" s="32">
        <v>0</v>
      </c>
      <c r="M35" s="32">
        <v>0</v>
      </c>
      <c r="N35" s="32">
        <v>0</v>
      </c>
      <c r="O35" s="32">
        <v>0</v>
      </c>
      <c r="P35" s="32">
        <v>35</v>
      </c>
      <c r="Q35" s="32">
        <v>0</v>
      </c>
      <c r="R35" s="32">
        <v>0</v>
      </c>
      <c r="S35" s="32">
        <v>0</v>
      </c>
      <c r="T35" s="32">
        <v>0</v>
      </c>
      <c r="U35" s="32">
        <f t="shared" si="0"/>
        <v>35</v>
      </c>
      <c r="V35" s="32">
        <f>U35-Q39</f>
        <v>35</v>
      </c>
      <c r="W35" s="58"/>
      <c r="X35" s="32">
        <v>35</v>
      </c>
    </row>
    <row r="36" spans="11:24" x14ac:dyDescent="0.45">
      <c r="K36" s="29" t="s">
        <v>2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f>SUM(L36:T36)</f>
        <v>0</v>
      </c>
      <c r="V36" s="22"/>
      <c r="W36" s="22"/>
      <c r="X36" s="22"/>
    </row>
    <row r="37" spans="11:24" x14ac:dyDescent="0.45">
      <c r="K37" s="29" t="s">
        <v>3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f t="shared" si="0"/>
        <v>0</v>
      </c>
      <c r="V37" s="22"/>
      <c r="W37" s="22"/>
      <c r="X37" s="22"/>
    </row>
    <row r="38" spans="11:24" x14ac:dyDescent="0.45">
      <c r="K38" s="29" t="s">
        <v>4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f t="shared" si="0"/>
        <v>0</v>
      </c>
      <c r="V38" s="22"/>
      <c r="W38" s="22"/>
      <c r="X38" s="22"/>
    </row>
    <row r="39" spans="11:24" x14ac:dyDescent="0.45">
      <c r="K39" s="29" t="s">
        <v>149</v>
      </c>
      <c r="L39" s="32">
        <f>SUM(L30:L38)</f>
        <v>40</v>
      </c>
      <c r="M39" s="32">
        <f t="shared" ref="M39:Q39" si="1">SUM(M30:M38)</f>
        <v>55</v>
      </c>
      <c r="N39" s="32">
        <f t="shared" si="1"/>
        <v>0</v>
      </c>
      <c r="O39" s="32">
        <f t="shared" si="1"/>
        <v>0</v>
      </c>
      <c r="P39" s="32">
        <f t="shared" si="1"/>
        <v>45</v>
      </c>
      <c r="Q39" s="32">
        <f t="shared" si="1"/>
        <v>0</v>
      </c>
      <c r="R39" s="32">
        <f>SUM(R30:R38)</f>
        <v>75</v>
      </c>
      <c r="S39" s="32">
        <f t="shared" ref="S39" si="2">SUM(S30:S38)</f>
        <v>85</v>
      </c>
      <c r="T39" s="32">
        <f>SUM(T30:T38)</f>
        <v>90</v>
      </c>
      <c r="U39" s="22"/>
      <c r="V39" s="22"/>
      <c r="W39" s="22"/>
      <c r="X39" s="22"/>
    </row>
    <row r="40" spans="11:24" x14ac:dyDescent="0.45">
      <c r="K40" s="29" t="s">
        <v>297</v>
      </c>
      <c r="L40" s="32"/>
      <c r="M40" s="32"/>
      <c r="N40" s="32"/>
      <c r="O40" s="32"/>
      <c r="P40" s="32"/>
      <c r="Q40" s="32"/>
      <c r="R40" s="32">
        <f>R39-U36</f>
        <v>75</v>
      </c>
      <c r="S40" s="32">
        <f>S39-U37</f>
        <v>85</v>
      </c>
      <c r="T40" s="32">
        <f>T39-U38</f>
        <v>90</v>
      </c>
      <c r="U40" s="22"/>
      <c r="V40" s="22"/>
      <c r="W40" s="22"/>
      <c r="X40" s="22"/>
    </row>
    <row r="41" spans="11:24" x14ac:dyDescent="0.45">
      <c r="K41" s="29" t="s">
        <v>150</v>
      </c>
      <c r="L41" s="2"/>
      <c r="M41" s="2"/>
      <c r="N41" s="2"/>
      <c r="O41" s="2"/>
      <c r="P41" s="2"/>
      <c r="Q41" s="2"/>
      <c r="R41" s="53" t="s">
        <v>70</v>
      </c>
      <c r="S41" s="54"/>
      <c r="T41" s="55"/>
      <c r="U41" s="22"/>
      <c r="V41" s="22"/>
      <c r="W41" s="22"/>
      <c r="X41" s="22"/>
    </row>
    <row r="42" spans="11:24" x14ac:dyDescent="0.45">
      <c r="K42" s="29" t="s">
        <v>28</v>
      </c>
      <c r="L42" s="2"/>
      <c r="M42" s="2"/>
      <c r="N42" s="2"/>
      <c r="O42" s="2"/>
      <c r="P42" s="2"/>
      <c r="Q42" s="2"/>
      <c r="R42" s="32">
        <v>75</v>
      </c>
      <c r="S42" s="32">
        <v>85</v>
      </c>
      <c r="T42" s="32">
        <v>90</v>
      </c>
      <c r="U42" s="22"/>
      <c r="V42" s="22"/>
      <c r="W42" s="22"/>
      <c r="X42" s="22"/>
    </row>
    <row r="43" spans="11:24" x14ac:dyDescent="0.45">
      <c r="R43" s="59" t="s">
        <v>75</v>
      </c>
      <c r="S43" s="60"/>
      <c r="T43" s="61"/>
      <c r="U43" s="37">
        <f>SUMPRODUCT(L17:T25,L30:T38)</f>
        <v>2460</v>
      </c>
    </row>
  </sheetData>
  <mergeCells count="24">
    <mergeCell ref="R43:T43"/>
    <mergeCell ref="P4:W4"/>
    <mergeCell ref="P5:W5"/>
    <mergeCell ref="P6:W6"/>
    <mergeCell ref="P7:W7"/>
    <mergeCell ref="P8:W8"/>
    <mergeCell ref="P9:W9"/>
    <mergeCell ref="P10:W10"/>
    <mergeCell ref="P11:W11"/>
    <mergeCell ref="P12:W12"/>
    <mergeCell ref="P13:W13"/>
    <mergeCell ref="R41:T41"/>
    <mergeCell ref="W30:W35"/>
    <mergeCell ref="K28:X28"/>
    <mergeCell ref="D15:I15"/>
    <mergeCell ref="C23:I23"/>
    <mergeCell ref="D26:F26"/>
    <mergeCell ref="C11:F11"/>
    <mergeCell ref="K11:N11"/>
    <mergeCell ref="D3:F3"/>
    <mergeCell ref="L3:N3"/>
    <mergeCell ref="C31:F31"/>
    <mergeCell ref="K15:T15"/>
    <mergeCell ref="P3:W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980-2BBC-4E63-9975-CE83B9F3E779}">
  <dimension ref="A1:H102"/>
  <sheetViews>
    <sheetView showGridLines="0" topLeftCell="A84" workbookViewId="0">
      <selection activeCell="A91" sqref="A91:H96"/>
    </sheetView>
  </sheetViews>
  <sheetFormatPr defaultRowHeight="15.5" x14ac:dyDescent="0.35"/>
  <cols>
    <col min="1" max="1" width="2.08203125" customWidth="1"/>
    <col min="2" max="2" width="6.5" bestFit="1" customWidth="1"/>
    <col min="3" max="3" width="20.83203125" bestFit="1" customWidth="1"/>
    <col min="4" max="4" width="5.58203125" bestFit="1" customWidth="1"/>
    <col min="5" max="5" width="8.25" bestFit="1" customWidth="1"/>
    <col min="6" max="6" width="10" bestFit="1" customWidth="1"/>
    <col min="7" max="8" width="9.33203125" bestFit="1" customWidth="1"/>
  </cols>
  <sheetData>
    <row r="1" spans="1:8" x14ac:dyDescent="0.35">
      <c r="A1" s="17" t="s">
        <v>76</v>
      </c>
    </row>
    <row r="2" spans="1:8" x14ac:dyDescent="0.35">
      <c r="A2" s="17" t="s">
        <v>151</v>
      </c>
    </row>
    <row r="3" spans="1:8" x14ac:dyDescent="0.35">
      <c r="A3" s="17" t="s">
        <v>299</v>
      </c>
    </row>
    <row r="6" spans="1:8" ht="16" thickBot="1" x14ac:dyDescent="0.4">
      <c r="A6" t="s">
        <v>79</v>
      </c>
    </row>
    <row r="7" spans="1:8" x14ac:dyDescent="0.35">
      <c r="B7" s="20"/>
      <c r="C7" s="20"/>
      <c r="D7" s="20" t="s">
        <v>82</v>
      </c>
      <c r="E7" s="20" t="s">
        <v>84</v>
      </c>
      <c r="F7" s="20" t="s">
        <v>86</v>
      </c>
      <c r="G7" s="20" t="s">
        <v>88</v>
      </c>
      <c r="H7" s="20" t="s">
        <v>88</v>
      </c>
    </row>
    <row r="8" spans="1:8" ht="16" thickBot="1" x14ac:dyDescent="0.4">
      <c r="B8" s="21" t="s">
        <v>80</v>
      </c>
      <c r="C8" s="21" t="s">
        <v>81</v>
      </c>
      <c r="D8" s="21" t="s">
        <v>83</v>
      </c>
      <c r="E8" s="21" t="s">
        <v>85</v>
      </c>
      <c r="F8" s="21" t="s">
        <v>87</v>
      </c>
      <c r="G8" s="21" t="s">
        <v>89</v>
      </c>
      <c r="H8" s="21" t="s">
        <v>90</v>
      </c>
    </row>
    <row r="9" spans="1:8" x14ac:dyDescent="0.35">
      <c r="B9" s="18" t="s">
        <v>152</v>
      </c>
      <c r="C9" s="18" t="s">
        <v>153</v>
      </c>
      <c r="D9" s="18">
        <v>0</v>
      </c>
      <c r="E9" s="18">
        <v>0</v>
      </c>
      <c r="F9" s="18">
        <v>0</v>
      </c>
      <c r="G9" s="18">
        <v>1E+30</v>
      </c>
      <c r="H9" s="18">
        <v>0</v>
      </c>
    </row>
    <row r="10" spans="1:8" x14ac:dyDescent="0.35">
      <c r="B10" s="18" t="s">
        <v>154</v>
      </c>
      <c r="C10" s="18" t="s">
        <v>155</v>
      </c>
      <c r="D10" s="18">
        <v>0</v>
      </c>
      <c r="E10" s="18">
        <v>3</v>
      </c>
      <c r="F10" s="18">
        <v>3</v>
      </c>
      <c r="G10" s="18">
        <v>1E+30</v>
      </c>
      <c r="H10" s="18">
        <v>3</v>
      </c>
    </row>
    <row r="11" spans="1:8" x14ac:dyDescent="0.35">
      <c r="B11" s="18" t="s">
        <v>156</v>
      </c>
      <c r="C11" s="18" t="s">
        <v>157</v>
      </c>
      <c r="D11" s="18">
        <v>0</v>
      </c>
      <c r="E11" s="18">
        <v>7</v>
      </c>
      <c r="F11" s="18">
        <v>4</v>
      </c>
      <c r="G11" s="18">
        <v>1E+30</v>
      </c>
      <c r="H11" s="18">
        <v>7</v>
      </c>
    </row>
    <row r="12" spans="1:8" x14ac:dyDescent="0.35">
      <c r="B12" s="18" t="s">
        <v>158</v>
      </c>
      <c r="C12" s="18" t="s">
        <v>159</v>
      </c>
      <c r="D12" s="18">
        <v>0</v>
      </c>
      <c r="E12" s="18">
        <v>6</v>
      </c>
      <c r="F12" s="18">
        <v>3</v>
      </c>
      <c r="G12" s="18">
        <v>1E+30</v>
      </c>
      <c r="H12" s="18">
        <v>6</v>
      </c>
    </row>
    <row r="13" spans="1:8" x14ac:dyDescent="0.35">
      <c r="B13" s="18" t="s">
        <v>160</v>
      </c>
      <c r="C13" s="18" t="s">
        <v>161</v>
      </c>
      <c r="D13" s="18">
        <v>0</v>
      </c>
      <c r="E13" s="18">
        <v>3</v>
      </c>
      <c r="F13" s="18">
        <v>3</v>
      </c>
      <c r="G13" s="18">
        <v>1E+30</v>
      </c>
      <c r="H13" s="18">
        <v>3</v>
      </c>
    </row>
    <row r="14" spans="1:8" x14ac:dyDescent="0.35">
      <c r="B14" s="18" t="s">
        <v>162</v>
      </c>
      <c r="C14" s="18" t="s">
        <v>163</v>
      </c>
      <c r="D14" s="18">
        <v>0</v>
      </c>
      <c r="E14" s="18">
        <v>6</v>
      </c>
      <c r="F14" s="18">
        <v>4</v>
      </c>
      <c r="G14" s="18">
        <v>1E+30</v>
      </c>
      <c r="H14" s="18">
        <v>6</v>
      </c>
    </row>
    <row r="15" spans="1:8" x14ac:dyDescent="0.35">
      <c r="B15" s="18" t="s">
        <v>164</v>
      </c>
      <c r="C15" s="18" t="s">
        <v>96</v>
      </c>
      <c r="D15" s="18">
        <v>0</v>
      </c>
      <c r="E15" s="18">
        <v>1</v>
      </c>
      <c r="F15" s="18">
        <v>10</v>
      </c>
      <c r="G15" s="18">
        <v>1E+30</v>
      </c>
      <c r="H15" s="18">
        <v>1</v>
      </c>
    </row>
    <row r="16" spans="1:8" x14ac:dyDescent="0.35">
      <c r="B16" s="18" t="s">
        <v>165</v>
      </c>
      <c r="C16" s="18" t="s">
        <v>98</v>
      </c>
      <c r="D16" s="18">
        <v>85</v>
      </c>
      <c r="E16" s="18">
        <v>0</v>
      </c>
      <c r="F16" s="18">
        <v>8</v>
      </c>
      <c r="G16" s="18">
        <v>0</v>
      </c>
      <c r="H16" s="18">
        <v>0</v>
      </c>
    </row>
    <row r="17" spans="2:8" x14ac:dyDescent="0.35">
      <c r="B17" s="18" t="s">
        <v>166</v>
      </c>
      <c r="C17" s="18" t="s">
        <v>100</v>
      </c>
      <c r="D17" s="18">
        <v>0</v>
      </c>
      <c r="E17" s="18">
        <v>1</v>
      </c>
      <c r="F17" s="18">
        <v>9</v>
      </c>
      <c r="G17" s="18">
        <v>1E+30</v>
      </c>
      <c r="H17" s="18">
        <v>1</v>
      </c>
    </row>
    <row r="18" spans="2:8" x14ac:dyDescent="0.35">
      <c r="B18" s="18" t="s">
        <v>167</v>
      </c>
      <c r="C18" s="18" t="s">
        <v>168</v>
      </c>
      <c r="D18" s="18">
        <v>0</v>
      </c>
      <c r="E18" s="18">
        <v>3</v>
      </c>
      <c r="F18" s="18">
        <v>3</v>
      </c>
      <c r="G18" s="18">
        <v>1E+30</v>
      </c>
      <c r="H18" s="18">
        <v>3</v>
      </c>
    </row>
    <row r="19" spans="2:8" x14ac:dyDescent="0.35">
      <c r="B19" s="18" t="s">
        <v>169</v>
      </c>
      <c r="C19" s="18" t="s">
        <v>170</v>
      </c>
      <c r="D19" s="18">
        <v>0</v>
      </c>
      <c r="E19" s="18">
        <v>0</v>
      </c>
      <c r="F19" s="18">
        <v>0</v>
      </c>
      <c r="G19" s="18">
        <v>1E+30</v>
      </c>
      <c r="H19" s="18">
        <v>0</v>
      </c>
    </row>
    <row r="20" spans="2:8" x14ac:dyDescent="0.35">
      <c r="B20" s="18" t="s">
        <v>171</v>
      </c>
      <c r="C20" s="18" t="s">
        <v>172</v>
      </c>
      <c r="D20" s="18">
        <v>0</v>
      </c>
      <c r="E20" s="18">
        <v>6</v>
      </c>
      <c r="F20" s="18">
        <v>3</v>
      </c>
      <c r="G20" s="18">
        <v>1E+30</v>
      </c>
      <c r="H20" s="18">
        <v>6</v>
      </c>
    </row>
    <row r="21" spans="2:8" x14ac:dyDescent="0.35">
      <c r="B21" s="18" t="s">
        <v>173</v>
      </c>
      <c r="C21" s="18" t="s">
        <v>174</v>
      </c>
      <c r="D21" s="18">
        <v>0</v>
      </c>
      <c r="E21" s="18">
        <v>6</v>
      </c>
      <c r="F21" s="18">
        <v>3</v>
      </c>
      <c r="G21" s="18">
        <v>1E+30</v>
      </c>
      <c r="H21" s="18">
        <v>6</v>
      </c>
    </row>
    <row r="22" spans="2:8" x14ac:dyDescent="0.35">
      <c r="B22" s="18" t="s">
        <v>175</v>
      </c>
      <c r="C22" s="18" t="s">
        <v>176</v>
      </c>
      <c r="D22" s="18">
        <v>0</v>
      </c>
      <c r="E22" s="18">
        <v>2</v>
      </c>
      <c r="F22" s="18">
        <v>2</v>
      </c>
      <c r="G22" s="18">
        <v>1E+30</v>
      </c>
      <c r="H22" s="18">
        <v>2</v>
      </c>
    </row>
    <row r="23" spans="2:8" x14ac:dyDescent="0.35">
      <c r="B23" s="18" t="s">
        <v>177</v>
      </c>
      <c r="C23" s="18" t="s">
        <v>178</v>
      </c>
      <c r="D23" s="18">
        <v>0</v>
      </c>
      <c r="E23" s="18">
        <v>6</v>
      </c>
      <c r="F23" s="18">
        <v>4</v>
      </c>
      <c r="G23" s="18">
        <v>1E+30</v>
      </c>
      <c r="H23" s="18">
        <v>6</v>
      </c>
    </row>
    <row r="24" spans="2:8" x14ac:dyDescent="0.35">
      <c r="B24" s="18" t="s">
        <v>179</v>
      </c>
      <c r="C24" s="18" t="s">
        <v>102</v>
      </c>
      <c r="D24" s="18">
        <v>0</v>
      </c>
      <c r="E24" s="18">
        <v>5</v>
      </c>
      <c r="F24" s="18">
        <v>14</v>
      </c>
      <c r="G24" s="18">
        <v>1E+30</v>
      </c>
      <c r="H24" s="18">
        <v>5</v>
      </c>
    </row>
    <row r="25" spans="2:8" x14ac:dyDescent="0.35">
      <c r="B25" s="18" t="s">
        <v>180</v>
      </c>
      <c r="C25" s="18" t="s">
        <v>104</v>
      </c>
      <c r="D25" s="18">
        <v>0</v>
      </c>
      <c r="E25" s="18">
        <v>2</v>
      </c>
      <c r="F25" s="18">
        <v>10</v>
      </c>
      <c r="G25" s="18">
        <v>1E+30</v>
      </c>
      <c r="H25" s="18">
        <v>2</v>
      </c>
    </row>
    <row r="26" spans="2:8" x14ac:dyDescent="0.35">
      <c r="B26" s="18" t="s">
        <v>181</v>
      </c>
      <c r="C26" s="18" t="s">
        <v>106</v>
      </c>
      <c r="D26" s="18">
        <v>90</v>
      </c>
      <c r="E26" s="18">
        <v>0</v>
      </c>
      <c r="F26" s="18">
        <v>8</v>
      </c>
      <c r="G26" s="18">
        <v>0</v>
      </c>
      <c r="H26" s="18">
        <v>1</v>
      </c>
    </row>
    <row r="27" spans="2:8" x14ac:dyDescent="0.35">
      <c r="B27" s="18" t="s">
        <v>182</v>
      </c>
      <c r="C27" s="18" t="s">
        <v>183</v>
      </c>
      <c r="D27" s="18">
        <v>0</v>
      </c>
      <c r="E27" s="18">
        <v>1</v>
      </c>
      <c r="F27" s="18">
        <v>4</v>
      </c>
      <c r="G27" s="18">
        <v>1E+30</v>
      </c>
      <c r="H27" s="18">
        <v>1</v>
      </c>
    </row>
    <row r="28" spans="2:8" x14ac:dyDescent="0.35">
      <c r="B28" s="18" t="s">
        <v>184</v>
      </c>
      <c r="C28" s="18" t="s">
        <v>185</v>
      </c>
      <c r="D28" s="18">
        <v>45</v>
      </c>
      <c r="E28" s="18">
        <v>0</v>
      </c>
      <c r="F28" s="18">
        <v>3</v>
      </c>
      <c r="G28" s="18">
        <v>0</v>
      </c>
      <c r="H28" s="18">
        <v>0</v>
      </c>
    </row>
    <row r="29" spans="2:8" x14ac:dyDescent="0.35">
      <c r="B29" s="18" t="s">
        <v>186</v>
      </c>
      <c r="C29" s="18" t="s">
        <v>187</v>
      </c>
      <c r="D29" s="18">
        <v>0</v>
      </c>
      <c r="E29" s="18">
        <v>0</v>
      </c>
      <c r="F29" s="18">
        <v>0</v>
      </c>
      <c r="G29" s="18">
        <v>1E+30</v>
      </c>
      <c r="H29" s="18">
        <v>0</v>
      </c>
    </row>
    <row r="30" spans="2:8" x14ac:dyDescent="0.35">
      <c r="B30" s="18" t="s">
        <v>188</v>
      </c>
      <c r="C30" s="18" t="s">
        <v>189</v>
      </c>
      <c r="D30" s="18">
        <v>0</v>
      </c>
      <c r="E30" s="18">
        <v>3</v>
      </c>
      <c r="F30" s="18">
        <v>3</v>
      </c>
      <c r="G30" s="18">
        <v>1E+30</v>
      </c>
      <c r="H30" s="18">
        <v>3</v>
      </c>
    </row>
    <row r="31" spans="2:8" x14ac:dyDescent="0.35">
      <c r="B31" s="18" t="s">
        <v>190</v>
      </c>
      <c r="C31" s="18" t="s">
        <v>191</v>
      </c>
      <c r="D31" s="18">
        <v>10</v>
      </c>
      <c r="E31" s="18">
        <v>0</v>
      </c>
      <c r="F31" s="18">
        <v>3</v>
      </c>
      <c r="G31" s="18">
        <v>0</v>
      </c>
      <c r="H31" s="18">
        <v>1</v>
      </c>
    </row>
    <row r="32" spans="2:8" x14ac:dyDescent="0.35">
      <c r="B32" s="18" t="s">
        <v>192</v>
      </c>
      <c r="C32" s="18" t="s">
        <v>193</v>
      </c>
      <c r="D32" s="18">
        <v>0</v>
      </c>
      <c r="E32" s="18">
        <v>1</v>
      </c>
      <c r="F32" s="18">
        <v>2</v>
      </c>
      <c r="G32" s="18">
        <v>1E+30</v>
      </c>
      <c r="H32" s="18">
        <v>1</v>
      </c>
    </row>
    <row r="33" spans="2:8" x14ac:dyDescent="0.35">
      <c r="B33" s="18" t="s">
        <v>194</v>
      </c>
      <c r="C33" s="18" t="s">
        <v>108</v>
      </c>
      <c r="D33" s="18">
        <v>0</v>
      </c>
      <c r="E33" s="18">
        <v>1</v>
      </c>
      <c r="F33" s="18">
        <v>13</v>
      </c>
      <c r="G33" s="18">
        <v>1E+30</v>
      </c>
      <c r="H33" s="18">
        <v>1</v>
      </c>
    </row>
    <row r="34" spans="2:8" x14ac:dyDescent="0.35">
      <c r="B34" s="18" t="s">
        <v>195</v>
      </c>
      <c r="C34" s="18" t="s">
        <v>110</v>
      </c>
      <c r="D34" s="18">
        <v>0</v>
      </c>
      <c r="E34" s="18">
        <v>7</v>
      </c>
      <c r="F34" s="18">
        <v>18</v>
      </c>
      <c r="G34" s="18">
        <v>1E+30</v>
      </c>
      <c r="H34" s="18">
        <v>7</v>
      </c>
    </row>
    <row r="35" spans="2:8" x14ac:dyDescent="0.35">
      <c r="B35" s="18" t="s">
        <v>196</v>
      </c>
      <c r="C35" s="18" t="s">
        <v>112</v>
      </c>
      <c r="D35" s="18">
        <v>0</v>
      </c>
      <c r="E35" s="18">
        <v>0</v>
      </c>
      <c r="F35" s="18">
        <v>11</v>
      </c>
      <c r="G35" s="18">
        <v>1E+30</v>
      </c>
      <c r="H35" s="18">
        <v>0</v>
      </c>
    </row>
    <row r="36" spans="2:8" x14ac:dyDescent="0.35">
      <c r="B36" s="18" t="s">
        <v>197</v>
      </c>
      <c r="C36" s="18" t="s">
        <v>198</v>
      </c>
      <c r="D36" s="18">
        <v>40</v>
      </c>
      <c r="E36" s="18">
        <v>0</v>
      </c>
      <c r="F36" s="18">
        <v>3</v>
      </c>
      <c r="G36" s="18">
        <v>0</v>
      </c>
      <c r="H36" s="18">
        <v>0</v>
      </c>
    </row>
    <row r="37" spans="2:8" x14ac:dyDescent="0.35">
      <c r="B37" s="18" t="s">
        <v>199</v>
      </c>
      <c r="C37" s="18" t="s">
        <v>200</v>
      </c>
      <c r="D37" s="18">
        <v>10</v>
      </c>
      <c r="E37" s="18">
        <v>0</v>
      </c>
      <c r="F37" s="18">
        <v>3</v>
      </c>
      <c r="G37" s="18">
        <v>0</v>
      </c>
      <c r="H37" s="18">
        <v>1</v>
      </c>
    </row>
    <row r="38" spans="2:8" x14ac:dyDescent="0.35">
      <c r="B38" s="18" t="s">
        <v>201</v>
      </c>
      <c r="C38" s="18" t="s">
        <v>202</v>
      </c>
      <c r="D38" s="18">
        <v>0</v>
      </c>
      <c r="E38" s="18">
        <v>3</v>
      </c>
      <c r="F38" s="18">
        <v>3</v>
      </c>
      <c r="G38" s="18">
        <v>1E+30</v>
      </c>
      <c r="H38" s="18">
        <v>3</v>
      </c>
    </row>
    <row r="39" spans="2:8" x14ac:dyDescent="0.35">
      <c r="B39" s="18" t="s">
        <v>203</v>
      </c>
      <c r="C39" s="18" t="s">
        <v>204</v>
      </c>
      <c r="D39" s="18">
        <v>0</v>
      </c>
      <c r="E39" s="18">
        <v>0</v>
      </c>
      <c r="F39" s="18">
        <v>0</v>
      </c>
      <c r="G39" s="18">
        <v>1E+30</v>
      </c>
      <c r="H39" s="18">
        <v>0</v>
      </c>
    </row>
    <row r="40" spans="2:8" x14ac:dyDescent="0.35">
      <c r="B40" s="18" t="s">
        <v>205</v>
      </c>
      <c r="C40" s="18" t="s">
        <v>206</v>
      </c>
      <c r="D40" s="18">
        <v>0</v>
      </c>
      <c r="E40" s="18">
        <v>1</v>
      </c>
      <c r="F40" s="18">
        <v>4</v>
      </c>
      <c r="G40" s="18">
        <v>1E+30</v>
      </c>
      <c r="H40" s="18">
        <v>1</v>
      </c>
    </row>
    <row r="41" spans="2:8" x14ac:dyDescent="0.35">
      <c r="B41" s="18" t="s">
        <v>207</v>
      </c>
      <c r="C41" s="18" t="s">
        <v>208</v>
      </c>
      <c r="D41" s="18">
        <v>0</v>
      </c>
      <c r="E41" s="18">
        <v>1</v>
      </c>
      <c r="F41" s="18">
        <v>2</v>
      </c>
      <c r="G41" s="18">
        <v>1E+30</v>
      </c>
      <c r="H41" s="18">
        <v>1</v>
      </c>
    </row>
    <row r="42" spans="2:8" x14ac:dyDescent="0.35">
      <c r="B42" s="18" t="s">
        <v>209</v>
      </c>
      <c r="C42" s="18" t="s">
        <v>114</v>
      </c>
      <c r="D42" s="18">
        <v>0</v>
      </c>
      <c r="E42" s="18">
        <v>3</v>
      </c>
      <c r="F42" s="18">
        <v>15</v>
      </c>
      <c r="G42" s="18">
        <v>1E+30</v>
      </c>
      <c r="H42" s="18">
        <v>3</v>
      </c>
    </row>
    <row r="43" spans="2:8" x14ac:dyDescent="0.35">
      <c r="B43" s="18" t="s">
        <v>210</v>
      </c>
      <c r="C43" s="18" t="s">
        <v>116</v>
      </c>
      <c r="D43" s="18">
        <v>0</v>
      </c>
      <c r="E43" s="18">
        <v>0</v>
      </c>
      <c r="F43" s="18">
        <v>11</v>
      </c>
      <c r="G43" s="18">
        <v>1E+30</v>
      </c>
      <c r="H43" s="18">
        <v>0</v>
      </c>
    </row>
    <row r="44" spans="2:8" x14ac:dyDescent="0.35">
      <c r="B44" s="18" t="s">
        <v>211</v>
      </c>
      <c r="C44" s="18" t="s">
        <v>118</v>
      </c>
      <c r="D44" s="18">
        <v>0</v>
      </c>
      <c r="E44" s="18">
        <v>1</v>
      </c>
      <c r="F44" s="18">
        <v>12</v>
      </c>
      <c r="G44" s="18">
        <v>1E+30</v>
      </c>
      <c r="H44" s="18">
        <v>1</v>
      </c>
    </row>
    <row r="45" spans="2:8" x14ac:dyDescent="0.35">
      <c r="B45" s="18" t="s">
        <v>212</v>
      </c>
      <c r="C45" s="18" t="s">
        <v>213</v>
      </c>
      <c r="D45" s="18">
        <v>0</v>
      </c>
      <c r="E45" s="18">
        <v>3</v>
      </c>
      <c r="F45" s="18">
        <v>3</v>
      </c>
      <c r="G45" s="18">
        <v>1E+30</v>
      </c>
      <c r="H45" s="18">
        <v>3</v>
      </c>
    </row>
    <row r="46" spans="2:8" x14ac:dyDescent="0.35">
      <c r="B46" s="18" t="s">
        <v>214</v>
      </c>
      <c r="C46" s="18" t="s">
        <v>215</v>
      </c>
      <c r="D46" s="18">
        <v>0</v>
      </c>
      <c r="E46" s="18">
        <v>2</v>
      </c>
      <c r="F46" s="18">
        <v>2</v>
      </c>
      <c r="G46" s="18">
        <v>1E+30</v>
      </c>
      <c r="H46" s="18">
        <v>2</v>
      </c>
    </row>
    <row r="47" spans="2:8" x14ac:dyDescent="0.35">
      <c r="B47" s="18" t="s">
        <v>216</v>
      </c>
      <c r="C47" s="18" t="s">
        <v>217</v>
      </c>
      <c r="D47" s="18">
        <v>0</v>
      </c>
      <c r="E47" s="18">
        <v>6</v>
      </c>
      <c r="F47" s="18">
        <v>3</v>
      </c>
      <c r="G47" s="18">
        <v>1E+30</v>
      </c>
      <c r="H47" s="18">
        <v>6</v>
      </c>
    </row>
    <row r="48" spans="2:8" x14ac:dyDescent="0.35">
      <c r="B48" s="18" t="s">
        <v>218</v>
      </c>
      <c r="C48" s="18" t="s">
        <v>219</v>
      </c>
      <c r="D48" s="18">
        <v>0</v>
      </c>
      <c r="E48" s="18">
        <v>7</v>
      </c>
      <c r="F48" s="18">
        <v>4</v>
      </c>
      <c r="G48" s="18">
        <v>1E+30</v>
      </c>
      <c r="H48" s="18">
        <v>7</v>
      </c>
    </row>
    <row r="49" spans="2:8" x14ac:dyDescent="0.35">
      <c r="B49" s="18" t="s">
        <v>220</v>
      </c>
      <c r="C49" s="18" t="s">
        <v>221</v>
      </c>
      <c r="D49" s="18">
        <v>0</v>
      </c>
      <c r="E49" s="18">
        <v>0</v>
      </c>
      <c r="F49" s="18">
        <v>0</v>
      </c>
      <c r="G49" s="18">
        <v>1E+30</v>
      </c>
      <c r="H49" s="18">
        <v>0</v>
      </c>
    </row>
    <row r="50" spans="2:8" x14ac:dyDescent="0.35">
      <c r="B50" s="18" t="s">
        <v>222</v>
      </c>
      <c r="C50" s="18" t="s">
        <v>223</v>
      </c>
      <c r="D50" s="18">
        <v>0</v>
      </c>
      <c r="E50" s="18">
        <v>4</v>
      </c>
      <c r="F50" s="18">
        <v>2</v>
      </c>
      <c r="G50" s="18">
        <v>1E+30</v>
      </c>
      <c r="H50" s="18">
        <v>4</v>
      </c>
    </row>
    <row r="51" spans="2:8" x14ac:dyDescent="0.35">
      <c r="B51" s="18" t="s">
        <v>224</v>
      </c>
      <c r="C51" s="18" t="s">
        <v>120</v>
      </c>
      <c r="D51" s="18">
        <v>75</v>
      </c>
      <c r="E51" s="18">
        <v>0</v>
      </c>
      <c r="F51" s="18">
        <v>9</v>
      </c>
      <c r="G51" s="18">
        <v>0</v>
      </c>
      <c r="H51" s="18">
        <v>1</v>
      </c>
    </row>
    <row r="52" spans="2:8" x14ac:dyDescent="0.35">
      <c r="B52" s="18" t="s">
        <v>225</v>
      </c>
      <c r="C52" s="18" t="s">
        <v>122</v>
      </c>
      <c r="D52" s="18">
        <v>0</v>
      </c>
      <c r="E52" s="18">
        <v>4</v>
      </c>
      <c r="F52" s="18">
        <v>12</v>
      </c>
      <c r="G52" s="18">
        <v>1E+30</v>
      </c>
      <c r="H52" s="18">
        <v>4</v>
      </c>
    </row>
    <row r="53" spans="2:8" x14ac:dyDescent="0.35">
      <c r="B53" s="18" t="s">
        <v>226</v>
      </c>
      <c r="C53" s="18" t="s">
        <v>124</v>
      </c>
      <c r="D53" s="18">
        <v>0</v>
      </c>
      <c r="E53" s="18">
        <v>1</v>
      </c>
      <c r="F53" s="18">
        <v>9</v>
      </c>
      <c r="G53" s="18">
        <v>1E+30</v>
      </c>
      <c r="H53" s="18">
        <v>1</v>
      </c>
    </row>
    <row r="54" spans="2:8" x14ac:dyDescent="0.35">
      <c r="B54" s="18" t="s">
        <v>227</v>
      </c>
      <c r="C54" s="18" t="s">
        <v>228</v>
      </c>
      <c r="D54" s="18">
        <v>0</v>
      </c>
      <c r="E54" s="18">
        <v>2</v>
      </c>
      <c r="F54" s="18">
        <v>4</v>
      </c>
      <c r="G54" s="18">
        <v>1E+30</v>
      </c>
      <c r="H54" s="18">
        <v>2</v>
      </c>
    </row>
    <row r="55" spans="2:8" x14ac:dyDescent="0.35">
      <c r="B55" s="18" t="s">
        <v>229</v>
      </c>
      <c r="C55" s="18" t="s">
        <v>230</v>
      </c>
      <c r="D55" s="18">
        <v>0</v>
      </c>
      <c r="E55" s="18">
        <v>2</v>
      </c>
      <c r="F55" s="18">
        <v>4</v>
      </c>
      <c r="G55" s="18">
        <v>1E+30</v>
      </c>
      <c r="H55" s="18">
        <v>2</v>
      </c>
    </row>
    <row r="56" spans="2:8" x14ac:dyDescent="0.35">
      <c r="B56" s="18" t="s">
        <v>231</v>
      </c>
      <c r="C56" s="18" t="s">
        <v>232</v>
      </c>
      <c r="D56" s="18">
        <v>0</v>
      </c>
      <c r="E56" s="18">
        <v>3</v>
      </c>
      <c r="F56" s="18">
        <v>2</v>
      </c>
      <c r="G56" s="18">
        <v>1E+30</v>
      </c>
      <c r="H56" s="18">
        <v>3</v>
      </c>
    </row>
    <row r="57" spans="2:8" x14ac:dyDescent="0.35">
      <c r="B57" s="18" t="s">
        <v>233</v>
      </c>
      <c r="C57" s="18" t="s">
        <v>234</v>
      </c>
      <c r="D57" s="18">
        <v>0</v>
      </c>
      <c r="E57" s="18">
        <v>3</v>
      </c>
      <c r="F57" s="18">
        <v>2</v>
      </c>
      <c r="G57" s="18">
        <v>1E+30</v>
      </c>
      <c r="H57" s="18">
        <v>3</v>
      </c>
    </row>
    <row r="58" spans="2:8" x14ac:dyDescent="0.35">
      <c r="B58" s="18" t="s">
        <v>235</v>
      </c>
      <c r="C58" s="18" t="s">
        <v>236</v>
      </c>
      <c r="D58" s="18">
        <v>35</v>
      </c>
      <c r="E58" s="18">
        <v>0</v>
      </c>
      <c r="F58" s="18">
        <v>2</v>
      </c>
      <c r="G58" s="18">
        <v>2</v>
      </c>
      <c r="H58" s="18">
        <v>1</v>
      </c>
    </row>
    <row r="59" spans="2:8" x14ac:dyDescent="0.35">
      <c r="B59" s="18" t="s">
        <v>237</v>
      </c>
      <c r="C59" s="18" t="s">
        <v>238</v>
      </c>
      <c r="D59" s="18">
        <v>0</v>
      </c>
      <c r="E59" s="18">
        <v>0</v>
      </c>
      <c r="F59" s="18">
        <v>0</v>
      </c>
      <c r="G59" s="18">
        <v>1E+30</v>
      </c>
      <c r="H59" s="18">
        <v>0</v>
      </c>
    </row>
    <row r="60" spans="2:8" x14ac:dyDescent="0.35">
      <c r="B60" s="18" t="s">
        <v>239</v>
      </c>
      <c r="C60" s="18" t="s">
        <v>126</v>
      </c>
      <c r="D60" s="18">
        <v>0</v>
      </c>
      <c r="E60" s="18">
        <v>7</v>
      </c>
      <c r="F60" s="18">
        <v>18</v>
      </c>
      <c r="G60" s="18">
        <v>1E+30</v>
      </c>
      <c r="H60" s="18">
        <v>7</v>
      </c>
    </row>
    <row r="61" spans="2:8" x14ac:dyDescent="0.35">
      <c r="B61" s="18" t="s">
        <v>240</v>
      </c>
      <c r="C61" s="18" t="s">
        <v>128</v>
      </c>
      <c r="D61" s="18">
        <v>0</v>
      </c>
      <c r="E61" s="18">
        <v>2</v>
      </c>
      <c r="F61" s="18">
        <v>12</v>
      </c>
      <c r="G61" s="18">
        <v>1E+30</v>
      </c>
      <c r="H61" s="18">
        <v>2</v>
      </c>
    </row>
    <row r="62" spans="2:8" x14ac:dyDescent="0.35">
      <c r="B62" s="18" t="s">
        <v>241</v>
      </c>
      <c r="C62" s="18" t="s">
        <v>130</v>
      </c>
      <c r="D62" s="18">
        <v>0</v>
      </c>
      <c r="E62" s="18">
        <v>3</v>
      </c>
      <c r="F62" s="18">
        <v>13</v>
      </c>
      <c r="G62" s="18">
        <v>1E+30</v>
      </c>
      <c r="H62" s="18">
        <v>3</v>
      </c>
    </row>
    <row r="63" spans="2:8" x14ac:dyDescent="0.35">
      <c r="B63" s="18" t="s">
        <v>242</v>
      </c>
      <c r="C63" s="18" t="s">
        <v>243</v>
      </c>
      <c r="D63" s="18">
        <v>0</v>
      </c>
      <c r="E63" s="18">
        <v>19</v>
      </c>
      <c r="F63" s="18">
        <v>10</v>
      </c>
      <c r="G63" s="18">
        <v>1E+30</v>
      </c>
      <c r="H63" s="18">
        <v>19</v>
      </c>
    </row>
    <row r="64" spans="2:8" x14ac:dyDescent="0.35">
      <c r="B64" s="18" t="s">
        <v>244</v>
      </c>
      <c r="C64" s="18" t="s">
        <v>245</v>
      </c>
      <c r="D64" s="18">
        <v>0</v>
      </c>
      <c r="E64" s="18">
        <v>23</v>
      </c>
      <c r="F64" s="18">
        <v>14</v>
      </c>
      <c r="G64" s="18">
        <v>1E+30</v>
      </c>
      <c r="H64" s="18">
        <v>23</v>
      </c>
    </row>
    <row r="65" spans="2:8" x14ac:dyDescent="0.35">
      <c r="B65" s="18" t="s">
        <v>246</v>
      </c>
      <c r="C65" s="18" t="s">
        <v>247</v>
      </c>
      <c r="D65" s="18">
        <v>0</v>
      </c>
      <c r="E65" s="18">
        <v>25</v>
      </c>
      <c r="F65" s="18">
        <v>13</v>
      </c>
      <c r="G65" s="18">
        <v>1E+30</v>
      </c>
      <c r="H65" s="18">
        <v>25</v>
      </c>
    </row>
    <row r="66" spans="2:8" x14ac:dyDescent="0.35">
      <c r="B66" s="18" t="s">
        <v>248</v>
      </c>
      <c r="C66" s="18" t="s">
        <v>249</v>
      </c>
      <c r="D66" s="18">
        <v>0</v>
      </c>
      <c r="E66" s="18">
        <v>27</v>
      </c>
      <c r="F66" s="18">
        <v>15</v>
      </c>
      <c r="G66" s="18">
        <v>1E+30</v>
      </c>
      <c r="H66" s="18">
        <v>27</v>
      </c>
    </row>
    <row r="67" spans="2:8" x14ac:dyDescent="0.35">
      <c r="B67" s="18" t="s">
        <v>250</v>
      </c>
      <c r="C67" s="18" t="s">
        <v>251</v>
      </c>
      <c r="D67" s="18">
        <v>0</v>
      </c>
      <c r="E67" s="18">
        <v>18</v>
      </c>
      <c r="F67" s="18">
        <v>9</v>
      </c>
      <c r="G67" s="18">
        <v>1E+30</v>
      </c>
      <c r="H67" s="18">
        <v>18</v>
      </c>
    </row>
    <row r="68" spans="2:8" x14ac:dyDescent="0.35">
      <c r="B68" s="18" t="s">
        <v>252</v>
      </c>
      <c r="C68" s="18" t="s">
        <v>253</v>
      </c>
      <c r="D68" s="18">
        <v>0</v>
      </c>
      <c r="E68" s="18">
        <v>29</v>
      </c>
      <c r="F68" s="18">
        <v>18</v>
      </c>
      <c r="G68" s="18">
        <v>1E+30</v>
      </c>
      <c r="H68" s="18">
        <v>29</v>
      </c>
    </row>
    <row r="69" spans="2:8" x14ac:dyDescent="0.35">
      <c r="B69" s="18" t="s">
        <v>254</v>
      </c>
      <c r="C69" s="18" t="s">
        <v>255</v>
      </c>
      <c r="D69" s="18">
        <v>0</v>
      </c>
      <c r="E69" s="18">
        <v>0</v>
      </c>
      <c r="F69" s="18">
        <v>0</v>
      </c>
      <c r="G69" s="18">
        <v>1E+30</v>
      </c>
      <c r="H69" s="18">
        <v>0</v>
      </c>
    </row>
    <row r="70" spans="2:8" x14ac:dyDescent="0.35">
      <c r="B70" s="18" t="s">
        <v>256</v>
      </c>
      <c r="C70" s="18" t="s">
        <v>257</v>
      </c>
      <c r="D70" s="18">
        <v>0</v>
      </c>
      <c r="E70" s="18">
        <v>2</v>
      </c>
      <c r="F70" s="18">
        <v>1</v>
      </c>
      <c r="G70" s="18">
        <v>1E+30</v>
      </c>
      <c r="H70" s="18">
        <v>2</v>
      </c>
    </row>
    <row r="71" spans="2:8" x14ac:dyDescent="0.35">
      <c r="B71" s="18" t="s">
        <v>258</v>
      </c>
      <c r="C71" s="18" t="s">
        <v>259</v>
      </c>
      <c r="D71" s="18">
        <v>0</v>
      </c>
      <c r="E71" s="18">
        <v>3</v>
      </c>
      <c r="F71" s="18">
        <v>2</v>
      </c>
      <c r="G71" s="18">
        <v>1E+30</v>
      </c>
      <c r="H71" s="18">
        <v>3</v>
      </c>
    </row>
    <row r="72" spans="2:8" x14ac:dyDescent="0.35">
      <c r="B72" s="18" t="s">
        <v>260</v>
      </c>
      <c r="C72" s="18" t="s">
        <v>261</v>
      </c>
      <c r="D72" s="18">
        <v>0</v>
      </c>
      <c r="E72" s="18">
        <v>16</v>
      </c>
      <c r="F72" s="18">
        <v>8</v>
      </c>
      <c r="G72" s="18">
        <v>1E+30</v>
      </c>
      <c r="H72" s="18">
        <v>16</v>
      </c>
    </row>
    <row r="73" spans="2:8" x14ac:dyDescent="0.35">
      <c r="B73" s="18" t="s">
        <v>262</v>
      </c>
      <c r="C73" s="18" t="s">
        <v>263</v>
      </c>
      <c r="D73" s="18">
        <v>0</v>
      </c>
      <c r="E73" s="18">
        <v>18</v>
      </c>
      <c r="F73" s="18">
        <v>10</v>
      </c>
      <c r="G73" s="18">
        <v>1E+30</v>
      </c>
      <c r="H73" s="18">
        <v>18</v>
      </c>
    </row>
    <row r="74" spans="2:8" x14ac:dyDescent="0.35">
      <c r="B74" s="18" t="s">
        <v>264</v>
      </c>
      <c r="C74" s="18" t="s">
        <v>265</v>
      </c>
      <c r="D74" s="18">
        <v>0</v>
      </c>
      <c r="E74" s="18">
        <v>29</v>
      </c>
      <c r="F74" s="18">
        <v>18</v>
      </c>
      <c r="G74" s="18">
        <v>1E+30</v>
      </c>
      <c r="H74" s="18">
        <v>29</v>
      </c>
    </row>
    <row r="75" spans="2:8" x14ac:dyDescent="0.35">
      <c r="B75" s="18" t="s">
        <v>266</v>
      </c>
      <c r="C75" s="18" t="s">
        <v>267</v>
      </c>
      <c r="D75" s="18">
        <v>0</v>
      </c>
      <c r="E75" s="18">
        <v>22</v>
      </c>
      <c r="F75" s="18">
        <v>11</v>
      </c>
      <c r="G75" s="18">
        <v>1E+30</v>
      </c>
      <c r="H75" s="18">
        <v>22</v>
      </c>
    </row>
    <row r="76" spans="2:8" x14ac:dyDescent="0.35">
      <c r="B76" s="18" t="s">
        <v>268</v>
      </c>
      <c r="C76" s="18" t="s">
        <v>269</v>
      </c>
      <c r="D76" s="18">
        <v>0</v>
      </c>
      <c r="E76" s="18">
        <v>20</v>
      </c>
      <c r="F76" s="18">
        <v>12</v>
      </c>
      <c r="G76" s="18">
        <v>1E+30</v>
      </c>
      <c r="H76" s="18">
        <v>20</v>
      </c>
    </row>
    <row r="77" spans="2:8" x14ac:dyDescent="0.35">
      <c r="B77" s="18" t="s">
        <v>270</v>
      </c>
      <c r="C77" s="18" t="s">
        <v>271</v>
      </c>
      <c r="D77" s="18">
        <v>0</v>
      </c>
      <c r="E77" s="18">
        <v>22</v>
      </c>
      <c r="F77" s="18">
        <v>12</v>
      </c>
      <c r="G77" s="18">
        <v>1E+30</v>
      </c>
      <c r="H77" s="18">
        <v>22</v>
      </c>
    </row>
    <row r="78" spans="2:8" x14ac:dyDescent="0.35">
      <c r="B78" s="18" t="s">
        <v>272</v>
      </c>
      <c r="C78" s="18" t="s">
        <v>273</v>
      </c>
      <c r="D78" s="18">
        <v>0</v>
      </c>
      <c r="E78" s="18">
        <v>0</v>
      </c>
      <c r="F78" s="18">
        <v>1</v>
      </c>
      <c r="G78" s="18">
        <v>1E+30</v>
      </c>
      <c r="H78" s="18">
        <v>0</v>
      </c>
    </row>
    <row r="79" spans="2:8" x14ac:dyDescent="0.35">
      <c r="B79" s="18" t="s">
        <v>274</v>
      </c>
      <c r="C79" s="18" t="s">
        <v>275</v>
      </c>
      <c r="D79" s="18">
        <v>0</v>
      </c>
      <c r="E79" s="18">
        <v>0</v>
      </c>
      <c r="F79" s="18">
        <v>0</v>
      </c>
      <c r="G79" s="18">
        <v>1E+30</v>
      </c>
      <c r="H79" s="18">
        <v>0</v>
      </c>
    </row>
    <row r="80" spans="2:8" x14ac:dyDescent="0.35">
      <c r="B80" s="18" t="s">
        <v>276</v>
      </c>
      <c r="C80" s="18" t="s">
        <v>277</v>
      </c>
      <c r="D80" s="18">
        <v>0</v>
      </c>
      <c r="E80" s="18">
        <v>1</v>
      </c>
      <c r="F80" s="18">
        <v>1</v>
      </c>
      <c r="G80" s="18">
        <v>1E+30</v>
      </c>
      <c r="H80" s="18">
        <v>1</v>
      </c>
    </row>
    <row r="81" spans="1:8" x14ac:dyDescent="0.35">
      <c r="B81" s="18" t="s">
        <v>278</v>
      </c>
      <c r="C81" s="18" t="s">
        <v>279</v>
      </c>
      <c r="D81" s="18">
        <v>0</v>
      </c>
      <c r="E81" s="18">
        <v>17</v>
      </c>
      <c r="F81" s="18">
        <v>9</v>
      </c>
      <c r="G81" s="18">
        <v>1E+30</v>
      </c>
      <c r="H81" s="18">
        <v>17</v>
      </c>
    </row>
    <row r="82" spans="1:8" x14ac:dyDescent="0.35">
      <c r="B82" s="18" t="s">
        <v>280</v>
      </c>
      <c r="C82" s="18" t="s">
        <v>281</v>
      </c>
      <c r="D82" s="18">
        <v>0</v>
      </c>
      <c r="E82" s="18">
        <v>16</v>
      </c>
      <c r="F82" s="18">
        <v>8</v>
      </c>
      <c r="G82" s="18">
        <v>1E+30</v>
      </c>
      <c r="H82" s="18">
        <v>16</v>
      </c>
    </row>
    <row r="83" spans="1:8" x14ac:dyDescent="0.35">
      <c r="B83" s="18" t="s">
        <v>282</v>
      </c>
      <c r="C83" s="18" t="s">
        <v>283</v>
      </c>
      <c r="D83" s="18">
        <v>0</v>
      </c>
      <c r="E83" s="18">
        <v>22</v>
      </c>
      <c r="F83" s="18">
        <v>11</v>
      </c>
      <c r="G83" s="18">
        <v>1E+30</v>
      </c>
      <c r="H83" s="18">
        <v>22</v>
      </c>
    </row>
    <row r="84" spans="1:8" x14ac:dyDescent="0.35">
      <c r="B84" s="18" t="s">
        <v>284</v>
      </c>
      <c r="C84" s="18" t="s">
        <v>285</v>
      </c>
      <c r="D84" s="18">
        <v>0</v>
      </c>
      <c r="E84" s="18">
        <v>23</v>
      </c>
      <c r="F84" s="18">
        <v>12</v>
      </c>
      <c r="G84" s="18">
        <v>1E+30</v>
      </c>
      <c r="H84" s="18">
        <v>23</v>
      </c>
    </row>
    <row r="85" spans="1:8" x14ac:dyDescent="0.35">
      <c r="B85" s="18" t="s">
        <v>286</v>
      </c>
      <c r="C85" s="18" t="s">
        <v>287</v>
      </c>
      <c r="D85" s="18">
        <v>0</v>
      </c>
      <c r="E85" s="18">
        <v>17</v>
      </c>
      <c r="F85" s="18">
        <v>9</v>
      </c>
      <c r="G85" s="18">
        <v>1E+30</v>
      </c>
      <c r="H85" s="18">
        <v>17</v>
      </c>
    </row>
    <row r="86" spans="1:8" x14ac:dyDescent="0.35">
      <c r="B86" s="18" t="s">
        <v>288</v>
      </c>
      <c r="C86" s="18" t="s">
        <v>289</v>
      </c>
      <c r="D86" s="18">
        <v>0</v>
      </c>
      <c r="E86" s="18">
        <v>23</v>
      </c>
      <c r="F86" s="18">
        <v>13</v>
      </c>
      <c r="G86" s="18">
        <v>1E+30</v>
      </c>
      <c r="H86" s="18">
        <v>23</v>
      </c>
    </row>
    <row r="87" spans="1:8" x14ac:dyDescent="0.35">
      <c r="B87" s="18" t="s">
        <v>290</v>
      </c>
      <c r="C87" s="18" t="s">
        <v>291</v>
      </c>
      <c r="D87" s="18">
        <v>0</v>
      </c>
      <c r="E87" s="18">
        <v>1</v>
      </c>
      <c r="F87" s="18">
        <v>2</v>
      </c>
      <c r="G87" s="18">
        <v>1E+30</v>
      </c>
      <c r="H87" s="18">
        <v>1</v>
      </c>
    </row>
    <row r="88" spans="1:8" x14ac:dyDescent="0.35">
      <c r="B88" s="18" t="s">
        <v>292</v>
      </c>
      <c r="C88" s="18" t="s">
        <v>293</v>
      </c>
      <c r="D88" s="18">
        <v>0</v>
      </c>
      <c r="E88" s="18">
        <v>1</v>
      </c>
      <c r="F88" s="18">
        <v>1</v>
      </c>
      <c r="G88" s="18">
        <v>1E+30</v>
      </c>
      <c r="H88" s="18">
        <v>1</v>
      </c>
    </row>
    <row r="89" spans="1:8" ht="16" thickBot="1" x14ac:dyDescent="0.4">
      <c r="B89" s="19" t="s">
        <v>294</v>
      </c>
      <c r="C89" s="19" t="s">
        <v>295</v>
      </c>
      <c r="D89" s="19">
        <v>0</v>
      </c>
      <c r="E89" s="19">
        <v>0</v>
      </c>
      <c r="F89" s="19">
        <v>0</v>
      </c>
      <c r="G89" s="19">
        <v>1E+30</v>
      </c>
      <c r="H89" s="19">
        <v>0</v>
      </c>
    </row>
    <row r="91" spans="1:8" ht="16" thickBot="1" x14ac:dyDescent="0.4">
      <c r="A91" t="s">
        <v>28</v>
      </c>
    </row>
    <row r="92" spans="1:8" x14ac:dyDescent="0.35">
      <c r="B92" s="20"/>
      <c r="C92" s="20"/>
      <c r="D92" s="20" t="s">
        <v>82</v>
      </c>
      <c r="E92" s="20" t="s">
        <v>91</v>
      </c>
      <c r="F92" s="20" t="s">
        <v>93</v>
      </c>
      <c r="G92" s="20" t="s">
        <v>88</v>
      </c>
      <c r="H92" s="20" t="s">
        <v>88</v>
      </c>
    </row>
    <row r="93" spans="1:8" ht="16" thickBot="1" x14ac:dyDescent="0.4">
      <c r="B93" s="21" t="s">
        <v>80</v>
      </c>
      <c r="C93" s="21" t="s">
        <v>81</v>
      </c>
      <c r="D93" s="21" t="s">
        <v>83</v>
      </c>
      <c r="E93" s="21" t="s">
        <v>92</v>
      </c>
      <c r="F93" s="21" t="s">
        <v>94</v>
      </c>
      <c r="G93" s="21" t="s">
        <v>89</v>
      </c>
      <c r="H93" s="21" t="s">
        <v>90</v>
      </c>
    </row>
    <row r="94" spans="1:8" x14ac:dyDescent="0.35">
      <c r="B94" s="18" t="s">
        <v>300</v>
      </c>
      <c r="C94" s="18" t="s">
        <v>301</v>
      </c>
      <c r="D94" s="18">
        <v>75</v>
      </c>
      <c r="E94" s="18">
        <v>0</v>
      </c>
      <c r="F94" s="18">
        <v>75</v>
      </c>
      <c r="G94" s="18">
        <v>1E+30</v>
      </c>
      <c r="H94" s="18">
        <v>0</v>
      </c>
    </row>
    <row r="95" spans="1:8" x14ac:dyDescent="0.35">
      <c r="B95" s="18" t="s">
        <v>302</v>
      </c>
      <c r="C95" s="18" t="s">
        <v>303</v>
      </c>
      <c r="D95" s="18">
        <v>85</v>
      </c>
      <c r="E95" s="18">
        <v>-1</v>
      </c>
      <c r="F95" s="18">
        <v>85</v>
      </c>
      <c r="G95" s="18">
        <v>10</v>
      </c>
      <c r="H95" s="18">
        <v>0</v>
      </c>
    </row>
    <row r="96" spans="1:8" x14ac:dyDescent="0.35">
      <c r="B96" s="18" t="s">
        <v>304</v>
      </c>
      <c r="C96" s="18" t="s">
        <v>305</v>
      </c>
      <c r="D96" s="18">
        <v>90</v>
      </c>
      <c r="E96" s="18">
        <v>-1</v>
      </c>
      <c r="F96" s="18">
        <v>90</v>
      </c>
      <c r="G96" s="18">
        <v>10</v>
      </c>
      <c r="H96" s="18">
        <v>0</v>
      </c>
    </row>
    <row r="97" spans="2:8" x14ac:dyDescent="0.35">
      <c r="B97" s="18" t="s">
        <v>306</v>
      </c>
      <c r="C97" s="18" t="s">
        <v>307</v>
      </c>
      <c r="D97" s="18">
        <v>45</v>
      </c>
      <c r="E97" s="18">
        <v>9</v>
      </c>
      <c r="F97" s="18">
        <v>45</v>
      </c>
      <c r="G97" s="18">
        <v>0</v>
      </c>
      <c r="H97" s="18">
        <v>10</v>
      </c>
    </row>
    <row r="98" spans="2:8" x14ac:dyDescent="0.35">
      <c r="B98" s="18" t="s">
        <v>308</v>
      </c>
      <c r="C98" s="18" t="s">
        <v>309</v>
      </c>
      <c r="D98" s="18">
        <v>35</v>
      </c>
      <c r="E98" s="18">
        <v>9</v>
      </c>
      <c r="F98" s="18">
        <v>35</v>
      </c>
      <c r="G98" s="18">
        <v>0</v>
      </c>
      <c r="H98" s="18">
        <v>10</v>
      </c>
    </row>
    <row r="99" spans="2:8" x14ac:dyDescent="0.35">
      <c r="B99" s="18" t="s">
        <v>310</v>
      </c>
      <c r="C99" s="18" t="s">
        <v>311</v>
      </c>
      <c r="D99" s="18">
        <v>55</v>
      </c>
      <c r="E99" s="18">
        <v>12</v>
      </c>
      <c r="F99" s="18">
        <v>55</v>
      </c>
      <c r="G99" s="18">
        <v>0</v>
      </c>
      <c r="H99" s="18">
        <v>10</v>
      </c>
    </row>
    <row r="100" spans="2:8" x14ac:dyDescent="0.35">
      <c r="B100" s="18" t="s">
        <v>312</v>
      </c>
      <c r="C100" s="18" t="s">
        <v>313</v>
      </c>
      <c r="D100" s="18">
        <v>50</v>
      </c>
      <c r="E100" s="18">
        <v>12</v>
      </c>
      <c r="F100" s="18">
        <v>50</v>
      </c>
      <c r="G100" s="18">
        <v>0</v>
      </c>
      <c r="H100" s="18">
        <v>10</v>
      </c>
    </row>
    <row r="101" spans="2:8" x14ac:dyDescent="0.35">
      <c r="B101" s="18" t="s">
        <v>314</v>
      </c>
      <c r="C101" s="18" t="s">
        <v>315</v>
      </c>
      <c r="D101" s="18">
        <v>30</v>
      </c>
      <c r="E101" s="18">
        <v>9</v>
      </c>
      <c r="F101" s="18">
        <v>30</v>
      </c>
      <c r="G101" s="18">
        <v>0</v>
      </c>
      <c r="H101" s="18">
        <v>75</v>
      </c>
    </row>
    <row r="102" spans="2:8" ht="16" thickBot="1" x14ac:dyDescent="0.4">
      <c r="B102" s="19" t="s">
        <v>316</v>
      </c>
      <c r="C102" s="19" t="s">
        <v>317</v>
      </c>
      <c r="D102" s="19">
        <v>35</v>
      </c>
      <c r="E102" s="19">
        <v>11</v>
      </c>
      <c r="F102" s="19">
        <v>35</v>
      </c>
      <c r="G102" s="19">
        <v>0</v>
      </c>
      <c r="H102" s="19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A1:N29"/>
  <sheetViews>
    <sheetView tabSelected="1" workbookViewId="0">
      <selection activeCell="L32" sqref="L32"/>
    </sheetView>
  </sheetViews>
  <sheetFormatPr defaultColWidth="11" defaultRowHeight="15.5" x14ac:dyDescent="0.35"/>
  <cols>
    <col min="1" max="1" width="1.33203125" bestFit="1" customWidth="1"/>
    <col min="2" max="2" width="34.08203125" bestFit="1" customWidth="1"/>
    <col min="3" max="3" width="17.08203125" bestFit="1" customWidth="1"/>
    <col min="4" max="4" width="16.25" bestFit="1" customWidth="1"/>
    <col min="5" max="5" width="17.75" bestFit="1" customWidth="1"/>
    <col min="6" max="6" width="14" bestFit="1" customWidth="1"/>
    <col min="7" max="7" width="16.25" bestFit="1" customWidth="1"/>
    <col min="8" max="8" width="14.5" bestFit="1" customWidth="1"/>
    <col min="9" max="9" width="14" bestFit="1" customWidth="1"/>
    <col min="10" max="10" width="16.25" bestFit="1" customWidth="1"/>
    <col min="11" max="11" width="13.5" bestFit="1" customWidth="1"/>
    <col min="12" max="12" width="14.08203125" bestFit="1" customWidth="1"/>
    <col min="13" max="13" width="8.33203125" bestFit="1" customWidth="1"/>
    <col min="14" max="14" width="11.25" bestFit="1" customWidth="1"/>
  </cols>
  <sheetData>
    <row r="1" spans="1:12" x14ac:dyDescent="0.35">
      <c r="A1" t="s">
        <v>23</v>
      </c>
    </row>
    <row r="4" spans="1:12" ht="17" x14ac:dyDescent="0.35">
      <c r="B4" s="29" t="s">
        <v>318</v>
      </c>
      <c r="C4" s="29" t="s">
        <v>26</v>
      </c>
      <c r="D4" s="29" t="s">
        <v>19</v>
      </c>
      <c r="E4" s="29" t="s">
        <v>20</v>
      </c>
      <c r="F4" s="29" t="s">
        <v>27</v>
      </c>
      <c r="G4" s="29" t="s">
        <v>21</v>
      </c>
      <c r="H4" s="29" t="s">
        <v>22</v>
      </c>
      <c r="J4" s="29"/>
      <c r="K4" s="29" t="s">
        <v>320</v>
      </c>
      <c r="L4" s="29" t="s">
        <v>321</v>
      </c>
    </row>
    <row r="5" spans="1:12" ht="17" x14ac:dyDescent="0.35">
      <c r="B5" s="29" t="s">
        <v>26</v>
      </c>
      <c r="C5" s="32">
        <v>1.5E-3</v>
      </c>
      <c r="D5" s="32">
        <v>-2.9999999999999997E-4</v>
      </c>
      <c r="E5" s="32">
        <v>2.0000000000000001E-4</v>
      </c>
      <c r="F5" s="32">
        <v>5.0000000000000001E-4</v>
      </c>
      <c r="G5" s="32">
        <v>-5.0000000000000001E-4</v>
      </c>
      <c r="H5" s="32">
        <v>2E-3</v>
      </c>
      <c r="J5" s="29" t="s">
        <v>26</v>
      </c>
      <c r="K5" s="43">
        <f>F$17</f>
        <v>0</v>
      </c>
      <c r="L5" s="44">
        <f>K5*250000</f>
        <v>0</v>
      </c>
    </row>
    <row r="6" spans="1:12" ht="17" x14ac:dyDescent="0.35">
      <c r="B6" s="29" t="s">
        <v>19</v>
      </c>
      <c r="C6" s="32">
        <v>-2.9999999999999997E-4</v>
      </c>
      <c r="D6" s="32">
        <v>0.08</v>
      </c>
      <c r="E6" s="32">
        <v>2E-3</v>
      </c>
      <c r="F6" s="32">
        <v>2.3E-3</v>
      </c>
      <c r="G6" s="32">
        <v>-6.0000000000000001E-3</v>
      </c>
      <c r="H6" s="32">
        <v>5.0000000000000001E-3</v>
      </c>
      <c r="J6" s="29" t="s">
        <v>19</v>
      </c>
      <c r="K6" s="43">
        <f>G17</f>
        <v>8.3303737811535883E-2</v>
      </c>
      <c r="L6" s="44">
        <f t="shared" ref="L6:L10" si="0">K6*250000</f>
        <v>20825.934452883972</v>
      </c>
    </row>
    <row r="7" spans="1:12" ht="17" x14ac:dyDescent="0.35">
      <c r="B7" s="29" t="s">
        <v>20</v>
      </c>
      <c r="C7" s="32">
        <v>2.0000000000000001E-4</v>
      </c>
      <c r="D7" s="32">
        <v>2E-3</v>
      </c>
      <c r="E7" s="32">
        <v>0.05</v>
      </c>
      <c r="F7" s="32">
        <v>5.0000000000000001E-3</v>
      </c>
      <c r="G7" s="32">
        <v>-0.02</v>
      </c>
      <c r="H7" s="32">
        <v>-4.0000000000000001E-3</v>
      </c>
      <c r="J7" s="29" t="s">
        <v>20</v>
      </c>
      <c r="K7" s="43">
        <f>H17</f>
        <v>0.20545426286757432</v>
      </c>
      <c r="L7" s="44">
        <f t="shared" si="0"/>
        <v>51363.56571689358</v>
      </c>
    </row>
    <row r="8" spans="1:12" ht="17" x14ac:dyDescent="0.35">
      <c r="B8" s="29" t="s">
        <v>27</v>
      </c>
      <c r="C8" s="32">
        <v>5.0000000000000001E-4</v>
      </c>
      <c r="D8" s="32">
        <v>2.3E-3</v>
      </c>
      <c r="E8" s="32">
        <v>5.0000000000000001E-3</v>
      </c>
      <c r="F8" s="32">
        <v>0.04</v>
      </c>
      <c r="G8" s="32">
        <v>-1.6999999999999999E-3</v>
      </c>
      <c r="H8" s="32">
        <v>-1.4999999999999999E-2</v>
      </c>
      <c r="J8" s="29" t="s">
        <v>27</v>
      </c>
      <c r="K8" s="43">
        <f>I17</f>
        <v>0.14927253680636937</v>
      </c>
      <c r="L8" s="44">
        <f t="shared" si="0"/>
        <v>37318.134201592344</v>
      </c>
    </row>
    <row r="9" spans="1:12" ht="17" x14ac:dyDescent="0.35">
      <c r="B9" s="29" t="s">
        <v>21</v>
      </c>
      <c r="C9" s="32">
        <v>-5.0000000000000001E-4</v>
      </c>
      <c r="D9" s="32">
        <v>-6.0000000000000001E-3</v>
      </c>
      <c r="E9" s="32">
        <v>-0.02</v>
      </c>
      <c r="F9" s="32">
        <f>G8</f>
        <v>-1.6999999999999999E-3</v>
      </c>
      <c r="G9" s="32">
        <v>3.5000000000000003E-2</v>
      </c>
      <c r="H9" s="32">
        <v>-5.4999999999999997E-3</v>
      </c>
      <c r="J9" s="29" t="s">
        <v>21</v>
      </c>
      <c r="K9" s="43">
        <f>J17</f>
        <v>0.2468283980679512</v>
      </c>
      <c r="L9" s="44">
        <f t="shared" si="0"/>
        <v>61707.099516987801</v>
      </c>
    </row>
    <row r="10" spans="1:12" ht="17" x14ac:dyDescent="0.35">
      <c r="B10" s="29" t="s">
        <v>22</v>
      </c>
      <c r="C10" s="32">
        <v>2E-3</v>
      </c>
      <c r="D10" s="32">
        <v>5.0000000000000001E-3</v>
      </c>
      <c r="E10" s="32">
        <v>-4.0000000000000001E-3</v>
      </c>
      <c r="F10" s="32">
        <v>-1.4999999999999999E-2</v>
      </c>
      <c r="G10" s="32">
        <v>-5.4999999999999997E-3</v>
      </c>
      <c r="H10" s="32">
        <v>8.5000000000000006E-3</v>
      </c>
      <c r="J10" s="29" t="s">
        <v>22</v>
      </c>
      <c r="K10" s="43">
        <f>K17</f>
        <v>0.3151410644465697</v>
      </c>
      <c r="L10" s="44">
        <f t="shared" si="0"/>
        <v>78785.266111642428</v>
      </c>
    </row>
    <row r="11" spans="1:12" ht="17" x14ac:dyDescent="0.35">
      <c r="B11" s="1"/>
      <c r="C11" s="66" t="s">
        <v>24</v>
      </c>
      <c r="D11" s="66"/>
      <c r="E11" s="66"/>
      <c r="F11" s="66"/>
      <c r="G11" s="66"/>
      <c r="H11" s="66"/>
    </row>
    <row r="13" spans="1:12" ht="17" x14ac:dyDescent="0.35">
      <c r="B13" s="29" t="s">
        <v>319</v>
      </c>
      <c r="C13" s="29" t="s">
        <v>18</v>
      </c>
    </row>
    <row r="14" spans="1:12" ht="17" x14ac:dyDescent="0.35">
      <c r="B14" s="29" t="s">
        <v>26</v>
      </c>
      <c r="C14" s="43">
        <v>0.05</v>
      </c>
    </row>
    <row r="15" spans="1:12" ht="17" x14ac:dyDescent="0.35">
      <c r="B15" s="29" t="s">
        <v>19</v>
      </c>
      <c r="C15" s="43">
        <v>0.28000000000000003</v>
      </c>
      <c r="F15" s="29" t="s">
        <v>322</v>
      </c>
      <c r="G15" s="29" t="s">
        <v>19</v>
      </c>
      <c r="H15" s="29" t="s">
        <v>20</v>
      </c>
      <c r="I15" s="29" t="s">
        <v>27</v>
      </c>
      <c r="J15" s="29" t="s">
        <v>21</v>
      </c>
      <c r="K15" s="29" t="s">
        <v>22</v>
      </c>
    </row>
    <row r="16" spans="1:12" ht="17" x14ac:dyDescent="0.35">
      <c r="B16" s="29" t="s">
        <v>20</v>
      </c>
      <c r="C16" s="43">
        <v>0.22</v>
      </c>
      <c r="E16" s="29" t="s">
        <v>74</v>
      </c>
      <c r="F16" s="29" t="s">
        <v>323</v>
      </c>
      <c r="G16" s="29" t="s">
        <v>324</v>
      </c>
      <c r="H16" s="29" t="s">
        <v>325</v>
      </c>
      <c r="I16" s="29" t="s">
        <v>326</v>
      </c>
      <c r="J16" s="29" t="s">
        <v>327</v>
      </c>
      <c r="K16" s="29" t="s">
        <v>328</v>
      </c>
      <c r="L16" s="29" t="s">
        <v>48</v>
      </c>
    </row>
    <row r="17" spans="2:14" ht="17" x14ac:dyDescent="0.35">
      <c r="B17" s="29" t="s">
        <v>27</v>
      </c>
      <c r="C17" s="43">
        <v>0.15</v>
      </c>
      <c r="F17" s="32">
        <v>0</v>
      </c>
      <c r="G17" s="32">
        <v>8.3303737811535883E-2</v>
      </c>
      <c r="H17" s="32">
        <v>0.20545426286757432</v>
      </c>
      <c r="I17" s="32">
        <v>0.14927253680636937</v>
      </c>
      <c r="J17" s="32">
        <v>0.2468283980679512</v>
      </c>
      <c r="K17" s="32">
        <v>0.3151410644465697</v>
      </c>
      <c r="L17" s="32">
        <f>SUM(F17:K17)</f>
        <v>1.0000000000000004</v>
      </c>
    </row>
    <row r="18" spans="2:14" ht="17" x14ac:dyDescent="0.35">
      <c r="B18" s="29" t="s">
        <v>21</v>
      </c>
      <c r="C18" s="43">
        <v>0.15</v>
      </c>
      <c r="L18" s="29" t="s">
        <v>330</v>
      </c>
      <c r="M18" s="29" t="s">
        <v>331</v>
      </c>
      <c r="N18" s="29" t="s">
        <v>93</v>
      </c>
    </row>
    <row r="19" spans="2:14" ht="17" x14ac:dyDescent="0.35">
      <c r="B19" s="29" t="s">
        <v>22</v>
      </c>
      <c r="C19" s="43">
        <v>7.0000000000000007E-2</v>
      </c>
      <c r="E19" s="29" t="s">
        <v>329</v>
      </c>
      <c r="F19" s="32">
        <f>F17*C14</f>
        <v>0</v>
      </c>
      <c r="G19" s="32">
        <f>G17*C15</f>
        <v>2.3325046587230048E-2</v>
      </c>
      <c r="H19" s="32">
        <f>H17*C16</f>
        <v>4.519993783086635E-2</v>
      </c>
      <c r="I19" s="32">
        <f>I17*C17</f>
        <v>2.2390880520955406E-2</v>
      </c>
      <c r="J19" s="32">
        <f>J17*C18</f>
        <v>3.7024259710192679E-2</v>
      </c>
      <c r="K19" s="32">
        <f>K17*C19</f>
        <v>2.2059874511259882E-2</v>
      </c>
      <c r="L19" s="43">
        <f>SUM(F19:K19)</f>
        <v>0.14999999916050435</v>
      </c>
      <c r="M19" s="113" cm="1">
        <f t="array" ref="M19">MMULT($F$17:$K$17,MMULT($C$5:$H$10,$K$5:$K$10))</f>
        <v>2.0430469880367451E-3</v>
      </c>
      <c r="N19" s="43">
        <v>0.15</v>
      </c>
    </row>
    <row r="20" spans="2:14" x14ac:dyDescent="0.35">
      <c r="M20" s="86"/>
    </row>
    <row r="21" spans="2:14" x14ac:dyDescent="0.35">
      <c r="M21" s="86"/>
    </row>
    <row r="22" spans="2:14" ht="17" x14ac:dyDescent="0.35">
      <c r="B22" s="29" t="s">
        <v>330</v>
      </c>
      <c r="C22" s="29" t="s">
        <v>332</v>
      </c>
    </row>
    <row r="23" spans="2:14" ht="17" x14ac:dyDescent="0.35">
      <c r="B23" s="43">
        <v>0.11</v>
      </c>
      <c r="C23" s="112">
        <v>2.9937627517304761E-4</v>
      </c>
    </row>
    <row r="24" spans="2:14" ht="17" x14ac:dyDescent="0.35">
      <c r="B24" s="43">
        <v>0.14000000000000001</v>
      </c>
      <c r="C24" s="112">
        <v>1.2994562751345818E-3</v>
      </c>
    </row>
    <row r="25" spans="2:14" ht="17" x14ac:dyDescent="0.35">
      <c r="B25" s="43">
        <v>0.15</v>
      </c>
      <c r="C25" s="112">
        <v>2.0430469880367451E-3</v>
      </c>
    </row>
    <row r="26" spans="2:14" ht="17" x14ac:dyDescent="0.35">
      <c r="B26" s="43">
        <v>0.17</v>
      </c>
      <c r="C26" s="112">
        <v>4.1181200731766829E-3</v>
      </c>
    </row>
    <row r="27" spans="2:14" ht="17" x14ac:dyDescent="0.35">
      <c r="B27" s="43">
        <v>0.2</v>
      </c>
      <c r="C27" s="112">
        <v>8.7004587291778981E-3</v>
      </c>
    </row>
    <row r="28" spans="2:14" ht="17" x14ac:dyDescent="0.35">
      <c r="B28" s="43">
        <v>0.23</v>
      </c>
      <c r="C28" s="112">
        <v>1.8660496373884207E-2</v>
      </c>
    </row>
    <row r="29" spans="2:14" ht="17" x14ac:dyDescent="0.35">
      <c r="B29" s="43">
        <v>0.26</v>
      </c>
      <c r="C29" s="112">
        <v>4.2000000170053446E-2</v>
      </c>
    </row>
  </sheetData>
  <mergeCells count="1">
    <mergeCell ref="C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Sensitivity Report 1.1</vt:lpstr>
      <vt:lpstr>Part 1.2</vt:lpstr>
      <vt:lpstr>Sensitivity Report 1.2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Dhairyav Shah</cp:lastModifiedBy>
  <dcterms:created xsi:type="dcterms:W3CDTF">2020-12-01T18:44:30Z</dcterms:created>
  <dcterms:modified xsi:type="dcterms:W3CDTF">2023-04-02T01:34:02Z</dcterms:modified>
</cp:coreProperties>
</file>