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yeing\"/>
    </mc:Choice>
  </mc:AlternateContent>
  <bookViews>
    <workbookView xWindow="0" yWindow="0" windowWidth="16380" windowHeight="8196" tabRatio="943" activeTab="1"/>
  </bookViews>
  <sheets>
    <sheet name="Cover" sheetId="1" r:id="rId1"/>
    <sheet name="Cellulose fibres - Dharma Tradi" sheetId="2" r:id="rId2"/>
    <sheet name="Silk - Dharma Trading" sheetId="3" r:id="rId3"/>
    <sheet name="Cellulose fibres - Jacquard" sheetId="4" r:id="rId4"/>
    <sheet name="Silk - Jacquard" sheetId="5" r:id="rId5"/>
    <sheet name="Polyester" sheetId="6" r:id="rId6"/>
  </sheets>
  <definedNames>
    <definedName name="_xlnm.Print_Area" localSheetId="5">Polyester!$A$1:$E$24</definedName>
    <definedName name="_xlnm.Print_Area" localSheetId="2">'Silk - Dharma Trading'!$A$1:$E$31</definedName>
    <definedName name="_xlnm.Print_Area" localSheetId="4">'Silk - Jacquard'!$A$1:$E$31</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E22" i="6" l="1"/>
  <c r="E24" i="6" s="1"/>
  <c r="D22" i="6"/>
  <c r="D23" i="6" s="1"/>
  <c r="C22" i="6"/>
  <c r="C23" i="6" s="1"/>
  <c r="E21" i="6"/>
  <c r="D21" i="6"/>
  <c r="C21" i="6"/>
  <c r="C26" i="5"/>
  <c r="C29" i="5" s="1"/>
  <c r="C23" i="5"/>
  <c r="C22" i="5"/>
  <c r="C25" i="5" s="1"/>
  <c r="D26" i="4"/>
  <c r="D29" i="4" s="1"/>
  <c r="C26" i="4"/>
  <c r="C29" i="4" s="1"/>
  <c r="D24" i="4"/>
  <c r="C24" i="4"/>
  <c r="D23" i="4"/>
  <c r="C23" i="4"/>
  <c r="D22" i="4"/>
  <c r="D25" i="4" s="1"/>
  <c r="C22" i="4"/>
  <c r="C25" i="4" s="1"/>
  <c r="C26" i="3"/>
  <c r="C29" i="3" s="1"/>
  <c r="C23" i="3"/>
  <c r="C22" i="3"/>
  <c r="C25" i="3" s="1"/>
  <c r="D26" i="2"/>
  <c r="D29" i="2" s="1"/>
  <c r="C26" i="2"/>
  <c r="C28" i="2" s="1"/>
  <c r="D24" i="2"/>
  <c r="C24" i="2"/>
  <c r="D23" i="2"/>
  <c r="C23" i="2"/>
  <c r="D22" i="2"/>
  <c r="D25" i="2" s="1"/>
  <c r="C22" i="2"/>
  <c r="C25" i="2" s="1"/>
  <c r="E23" i="6" l="1"/>
  <c r="C24" i="6"/>
  <c r="C28" i="4"/>
  <c r="C27" i="2"/>
  <c r="C29" i="2"/>
  <c r="C24" i="3"/>
  <c r="C28" i="3"/>
  <c r="C27" i="4"/>
  <c r="C24" i="5"/>
  <c r="C28" i="5"/>
  <c r="D24" i="6"/>
  <c r="D28" i="2"/>
  <c r="C27" i="3"/>
  <c r="D28" i="4"/>
  <c r="C27" i="5"/>
  <c r="D27" i="2"/>
  <c r="D27" i="4"/>
</calcChain>
</file>

<file path=xl/sharedStrings.xml><?xml version="1.0" encoding="utf-8"?>
<sst xmlns="http://schemas.openxmlformats.org/spreadsheetml/2006/main" count="167" uniqueCount="51">
  <si>
    <t>Bhikkhu Colour
Dyeing Manual</t>
  </si>
  <si>
    <r>
      <rPr>
        <sz val="10"/>
        <rFont val="Arial"/>
        <family val="2"/>
      </rPr>
      <t xml:space="preserve">This spreadsheet belongs to the main document </t>
    </r>
    <r>
      <rPr>
        <b/>
        <i/>
        <sz val="10"/>
        <rFont val="Arial"/>
        <family val="2"/>
      </rPr>
      <t>Bhikkhu Colours.pdf</t>
    </r>
    <r>
      <rPr>
        <sz val="10"/>
        <rFont val="Arial"/>
        <family val="2"/>
      </rPr>
      <t xml:space="preserve"> and provides the necessary calculations for the dyeing processes.
The usage of all the fields here is described in the main document, therefore it is suggested to print both documents out and read them side by side.</t>
    </r>
  </si>
  <si>
    <t>Ingredients for dyeing cellulose fibres</t>
  </si>
  <si>
    <t>For use with Procion MX dye from Dharma Trading</t>
  </si>
  <si>
    <t>1 – Set colour</t>
  </si>
  <si>
    <t>Unit</t>
  </si>
  <si>
    <t>Percent of dye</t>
  </si>
  <si>
    <t>PR1: Lemon Yellow</t>
  </si>
  <si>
    <t>%</t>
  </si>
  <si>
    <t>PR6: Deep Orange</t>
  </si>
  <si>
    <t>PR22: Cobalt Blue</t>
  </si>
  <si>
    <t>2 – Set fabric weight</t>
  </si>
  <si>
    <t>Dry weight of fabric</t>
  </si>
  <si>
    <t>gr</t>
  </si>
  <si>
    <t>3 – Required ingredients</t>
  </si>
  <si>
    <t>Full
Shade</t>
  </si>
  <si>
    <t>Medium
Shade</t>
  </si>
  <si>
    <t>Water</t>
  </si>
  <si>
    <t>l</t>
  </si>
  <si>
    <t>Salt</t>
  </si>
  <si>
    <t>Soda Ash</t>
  </si>
  <si>
    <t>Water Softener</t>
  </si>
  <si>
    <t>Dye total</t>
  </si>
  <si>
    <t xml:space="preserve">  PR1: Lemon Yellow</t>
  </si>
  <si>
    <t xml:space="preserve">  PR6: Deep Orange</t>
  </si>
  <si>
    <t xml:space="preserve">  PR22: Cobalt Blue</t>
  </si>
  <si>
    <t>Ingredients for dyeing silk</t>
  </si>
  <si>
    <t>Percent dye</t>
  </si>
  <si>
    <t>PR26: Sky Blue</t>
  </si>
  <si>
    <t>Vinegar</t>
  </si>
  <si>
    <t>ml</t>
  </si>
  <si>
    <t xml:space="preserve">  PR26: Sky Blue</t>
  </si>
  <si>
    <t>For use with Procion MX dye from from Jacquard</t>
  </si>
  <si>
    <t>004 lemon yellow</t>
  </si>
  <si>
    <t>020 brilliant orange</t>
  </si>
  <si>
    <t>076 cobalt blue</t>
  </si>
  <si>
    <t>Medium Shade</t>
  </si>
  <si>
    <t xml:space="preserve">  004 lemon yellow</t>
  </si>
  <si>
    <t xml:space="preserve">  020 brilliant orange</t>
  </si>
  <si>
    <t xml:space="preserve">  076 cobalt blue</t>
  </si>
  <si>
    <t>072 medium blue</t>
  </si>
  <si>
    <t xml:space="preserve">  072 medium blue</t>
  </si>
  <si>
    <t>Ingredients for dyeing polyester</t>
  </si>
  <si>
    <t>For use with iDye Poly from Jacquard</t>
  </si>
  <si>
    <t>Orange JID 1448</t>
  </si>
  <si>
    <t>Kelly Green JID 1460</t>
  </si>
  <si>
    <t>Light
Shade</t>
  </si>
  <si>
    <t>Colour Intensifier</t>
  </si>
  <si>
    <t xml:space="preserve">   Orange JID 1448</t>
  </si>
  <si>
    <t xml:space="preserve">   Kelly Green JID 1460</t>
  </si>
  <si>
    <t>(v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</si>
</sst>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Red]0.00"/>
  </numFmts>
  <fonts count="8" x14ac:knownFonts="1">
    <font>
      <sz val="10"/>
      <name val="Arial"/>
      <family val="2"/>
    </font>
    <font>
      <b/>
      <i/>
      <sz val="16"/>
      <name val="Arial"/>
      <family val="2"/>
    </font>
    <font>
      <b/>
      <i/>
      <sz val="44"/>
      <name val="Gentium Basic"/>
    </font>
    <font>
      <i/>
      <sz val="10"/>
      <name val="Arial"/>
      <family val="2"/>
    </font>
    <font>
      <b/>
      <i/>
      <sz val="10"/>
      <name val="Arial"/>
      <family val="2"/>
    </font>
    <font>
      <b/>
      <sz val="20"/>
      <name val="Arial"/>
      <family val="2"/>
    </font>
    <font>
      <b/>
      <sz val="10"/>
      <name val="Arial"/>
      <family val="2"/>
    </font>
    <font>
      <b/>
      <sz val="14"/>
      <name val="Arial"/>
      <family val="2"/>
    </font>
  </fonts>
  <fills count="3">
    <fill>
      <patternFill patternType="none"/>
    </fill>
    <fill>
      <patternFill patternType="gray125"/>
    </fill>
    <fill>
      <patternFill patternType="solid">
        <fgColor rgb="FFDDDDDD"/>
        <bgColor rgb="FFCCFFCC"/>
      </patternFill>
    </fill>
  </fills>
  <borders count="9">
    <border>
      <left/>
      <right/>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s>
  <cellStyleXfs count="2">
    <xf numFmtId="0" fontId="0" fillId="0" borderId="0"/>
    <xf numFmtId="0" fontId="1" fillId="0" borderId="0" applyBorder="0" applyProtection="0">
      <alignment horizontal="center" textRotation="90"/>
    </xf>
  </cellStyleXfs>
  <cellXfs count="40">
    <xf numFmtId="0" fontId="0" fillId="0" borderId="0" xfId="0"/>
    <xf numFmtId="0" fontId="2" fillId="0" borderId="0" xfId="0" applyFont="1" applyAlignment="1">
      <alignment horizontal="center" wrapText="1"/>
    </xf>
    <xf numFmtId="0" fontId="3" fillId="0" borderId="0" xfId="0" applyFont="1" applyAlignment="1">
      <alignment horizontal="center"/>
    </xf>
    <xf numFmtId="0" fontId="0" fillId="0" borderId="0" xfId="0" applyFont="1" applyAlignment="1">
      <alignment wrapText="1"/>
    </xf>
    <xf numFmtId="0" fontId="5" fillId="0" borderId="0" xfId="0" applyFont="1"/>
    <xf numFmtId="0" fontId="6" fillId="0" borderId="0" xfId="0" applyFont="1" applyBorder="1" applyAlignment="1">
      <alignment vertical="top"/>
    </xf>
    <xf numFmtId="0" fontId="7" fillId="0" borderId="0" xfId="0" applyFont="1"/>
    <xf numFmtId="0" fontId="0" fillId="0" borderId="0" xfId="0"/>
    <xf numFmtId="0" fontId="0" fillId="0" borderId="0" xfId="0" applyAlignment="1">
      <alignment horizontal="left" vertical="top" wrapText="1"/>
    </xf>
    <xf numFmtId="0" fontId="6" fillId="0" borderId="0" xfId="0" applyFont="1" applyAlignment="1">
      <alignment horizontal="center"/>
    </xf>
    <xf numFmtId="0" fontId="6" fillId="0" borderId="0" xfId="0" applyFont="1" applyAlignment="1">
      <alignment horizontal="center" wrapText="1"/>
    </xf>
    <xf numFmtId="0" fontId="0" fillId="0" borderId="0" xfId="0" applyAlignment="1">
      <alignment horizontal="right"/>
    </xf>
    <xf numFmtId="0" fontId="0" fillId="0" borderId="0" xfId="0" applyFont="1" applyAlignment="1">
      <alignment horizontal="center" vertical="top" wrapText="1"/>
    </xf>
    <xf numFmtId="0" fontId="6" fillId="0" borderId="1" xfId="0" applyFont="1" applyBorder="1"/>
    <xf numFmtId="0" fontId="0" fillId="0" borderId="1" xfId="0" applyFont="1" applyBorder="1" applyAlignment="1">
      <alignment horizontal="center"/>
    </xf>
    <xf numFmtId="0" fontId="0" fillId="2" borderId="2" xfId="0" applyFill="1" applyBorder="1" applyAlignment="1">
      <alignment horizontal="center"/>
    </xf>
    <xf numFmtId="0" fontId="0" fillId="0" borderId="0"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6" fillId="0" borderId="1" xfId="0" applyFont="1" applyBorder="1" applyAlignment="1">
      <alignment vertical="top" wrapText="1"/>
    </xf>
    <xf numFmtId="0" fontId="0" fillId="2" borderId="5" xfId="0" applyFill="1" applyBorder="1" applyAlignment="1">
      <alignment horizontal="center"/>
    </xf>
    <xf numFmtId="0" fontId="0" fillId="0" borderId="0" xfId="0" applyAlignment="1">
      <alignment horizontal="center"/>
    </xf>
    <xf numFmtId="164" fontId="6" fillId="0" borderId="1" xfId="0" applyNumberFormat="1" applyFont="1" applyBorder="1" applyAlignment="1">
      <alignment horizontal="center"/>
    </xf>
    <xf numFmtId="164" fontId="6" fillId="0" borderId="0" xfId="0" applyNumberFormat="1" applyFont="1" applyBorder="1" applyAlignment="1">
      <alignment horizontal="center"/>
    </xf>
    <xf numFmtId="1" fontId="6" fillId="0" borderId="1" xfId="0" applyNumberFormat="1" applyFont="1" applyBorder="1" applyAlignment="1">
      <alignment horizontal="center"/>
    </xf>
    <xf numFmtId="1" fontId="6" fillId="0" borderId="0"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0" xfId="0" applyFont="1" applyBorder="1" applyAlignment="1">
      <alignment horizontal="center"/>
    </xf>
    <xf numFmtId="0" fontId="6" fillId="0" borderId="0" xfId="0" applyFont="1" applyBorder="1" applyAlignment="1">
      <alignment horizontal="center"/>
    </xf>
    <xf numFmtId="0" fontId="6" fillId="0" borderId="0" xfId="0" applyFont="1"/>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5" fillId="0" borderId="0" xfId="0" applyFont="1"/>
    <xf numFmtId="2" fontId="3" fillId="0" borderId="1" xfId="0" applyNumberFormat="1" applyFont="1" applyBorder="1" applyAlignment="1">
      <alignment horizontal="center"/>
    </xf>
    <xf numFmtId="2" fontId="6" fillId="0" borderId="1" xfId="0" applyNumberFormat="1" applyFont="1" applyBorder="1" applyAlignment="1">
      <alignment horizontal="center"/>
    </xf>
    <xf numFmtId="1" fontId="4" fillId="0" borderId="1" xfId="0" applyNumberFormat="1" applyFont="1" applyBorder="1" applyAlignment="1">
      <alignment horizontal="center"/>
    </xf>
    <xf numFmtId="165" fontId="3" fillId="0" borderId="1" xfId="0" applyNumberFormat="1" applyFont="1" applyBorder="1" applyAlignment="1">
      <alignment horizontal="center"/>
    </xf>
    <xf numFmtId="165" fontId="6" fillId="0" borderId="1" xfId="0" applyNumberFormat="1" applyFont="1" applyBorder="1" applyAlignment="1">
      <alignment horizontal="center"/>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A4" sqref="A4"/>
    </sheetView>
  </sheetViews>
  <sheetFormatPr defaultRowHeight="13.2" x14ac:dyDescent="0.25"/>
  <cols>
    <col min="1" max="1" width="80.6640625" customWidth="1"/>
    <col min="2" max="1025" width="11.5546875"/>
  </cols>
  <sheetData>
    <row r="1" spans="1:1" ht="114" x14ac:dyDescent="1.1000000000000001">
      <c r="A1" s="1" t="s">
        <v>0</v>
      </c>
    </row>
    <row r="2" spans="1:1" ht="12.75" customHeight="1" x14ac:dyDescent="1.1000000000000001">
      <c r="A2" s="1"/>
    </row>
    <row r="3" spans="1:1" x14ac:dyDescent="0.25">
      <c r="A3" s="2" t="s">
        <v>50</v>
      </c>
    </row>
    <row r="6" spans="1:1" ht="66" x14ac:dyDescent="0.25">
      <c r="A6" s="3" t="s">
        <v>1</v>
      </c>
    </row>
  </sheetData>
  <pageMargins left="0.39374999999999999" right="0.39374999999999999" top="0.78749999999999998" bottom="0.98819444444444404" header="0.51180555555555496" footer="0.78749999999999998"/>
  <pageSetup paperSize="9" scale="115" orientation="portrait" useFirstPageNumber="1" horizontalDpi="300" verticalDpi="300"/>
  <headerFooter>
    <oddFooter>&amp;C&amp;7&amp;D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zoomScaleNormal="100" workbookViewId="0">
      <selection activeCell="E7" sqref="E7"/>
    </sheetView>
  </sheetViews>
  <sheetFormatPr defaultRowHeight="13.2" x14ac:dyDescent="0.25"/>
  <cols>
    <col min="1" max="1" width="19.6640625" customWidth="1"/>
    <col min="2" max="2" width="5.109375" customWidth="1"/>
    <col min="3" max="7" width="9.6640625" customWidth="1"/>
    <col min="8" max="1025" width="11.5546875"/>
  </cols>
  <sheetData>
    <row r="1" spans="1:7" ht="24.6" x14ac:dyDescent="0.4">
      <c r="A1" s="4" t="s">
        <v>2</v>
      </c>
    </row>
    <row r="2" spans="1:7" x14ac:dyDescent="0.25">
      <c r="A2" s="5" t="s">
        <v>3</v>
      </c>
    </row>
    <row r="3" spans="1:7" x14ac:dyDescent="0.25">
      <c r="A3" s="5"/>
    </row>
    <row r="5" spans="1:7" ht="17.399999999999999" x14ac:dyDescent="0.3">
      <c r="A5" s="6" t="s">
        <v>4</v>
      </c>
    </row>
    <row r="6" spans="1:7" ht="12.75" customHeight="1" x14ac:dyDescent="0.25">
      <c r="E6" s="7"/>
    </row>
    <row r="7" spans="1:7" s="8" customFormat="1" ht="26.4" x14ac:dyDescent="0.25">
      <c r="B7" s="9" t="s">
        <v>5</v>
      </c>
      <c r="C7" s="10" t="s">
        <v>6</v>
      </c>
      <c r="D7"/>
      <c r="E7" s="11"/>
      <c r="F7"/>
      <c r="G7" s="12"/>
    </row>
    <row r="8" spans="1:7" x14ac:dyDescent="0.25">
      <c r="A8" s="13" t="s">
        <v>7</v>
      </c>
      <c r="B8" s="14" t="s">
        <v>8</v>
      </c>
      <c r="C8" s="15">
        <v>53</v>
      </c>
      <c r="E8" s="7"/>
      <c r="G8" s="16"/>
    </row>
    <row r="9" spans="1:7" x14ac:dyDescent="0.25">
      <c r="A9" s="13" t="s">
        <v>9</v>
      </c>
      <c r="B9" s="14" t="s">
        <v>8</v>
      </c>
      <c r="C9" s="17">
        <v>40</v>
      </c>
      <c r="E9" s="7"/>
      <c r="G9" s="16"/>
    </row>
    <row r="10" spans="1:7" x14ac:dyDescent="0.25">
      <c r="A10" s="13" t="s">
        <v>10</v>
      </c>
      <c r="B10" s="14" t="s">
        <v>8</v>
      </c>
      <c r="C10" s="18">
        <v>7</v>
      </c>
      <c r="E10" s="7"/>
      <c r="G10" s="16"/>
    </row>
    <row r="11" spans="1:7" x14ac:dyDescent="0.25">
      <c r="E11" s="7"/>
    </row>
    <row r="13" spans="1:7" ht="17.399999999999999" x14ac:dyDescent="0.3">
      <c r="A13" s="6" t="s">
        <v>11</v>
      </c>
    </row>
    <row r="14" spans="1:7" ht="12.75" customHeight="1" x14ac:dyDescent="0.25"/>
    <row r="15" spans="1:7" x14ac:dyDescent="0.25">
      <c r="B15" s="9" t="s">
        <v>5</v>
      </c>
    </row>
    <row r="16" spans="1:7" x14ac:dyDescent="0.25">
      <c r="A16" s="19" t="s">
        <v>12</v>
      </c>
      <c r="B16" s="14" t="s">
        <v>13</v>
      </c>
      <c r="C16" s="20">
        <v>500</v>
      </c>
    </row>
    <row r="19" spans="1:9" ht="17.399999999999999" x14ac:dyDescent="0.3">
      <c r="A19" s="6" t="s">
        <v>14</v>
      </c>
    </row>
    <row r="20" spans="1:9" x14ac:dyDescent="0.25">
      <c r="C20" s="21"/>
      <c r="F20" s="21"/>
    </row>
    <row r="21" spans="1:9" s="3" customFormat="1" ht="26.4" x14ac:dyDescent="0.25">
      <c r="B21" s="9" t="s">
        <v>5</v>
      </c>
      <c r="C21" s="10" t="s">
        <v>15</v>
      </c>
      <c r="D21" s="10" t="s">
        <v>16</v>
      </c>
      <c r="E21" s="10"/>
      <c r="F21"/>
      <c r="G21"/>
      <c r="H21"/>
      <c r="I21"/>
    </row>
    <row r="22" spans="1:9" x14ac:dyDescent="0.25">
      <c r="A22" s="13" t="s">
        <v>17</v>
      </c>
      <c r="B22" s="14" t="s">
        <v>18</v>
      </c>
      <c r="C22" s="22">
        <f>$C16*0.022</f>
        <v>11</v>
      </c>
      <c r="D22" s="22">
        <f>$C16*0.022</f>
        <v>11</v>
      </c>
      <c r="E22" s="23"/>
    </row>
    <row r="23" spans="1:9" x14ac:dyDescent="0.25">
      <c r="A23" s="13" t="s">
        <v>19</v>
      </c>
      <c r="B23" s="14" t="s">
        <v>13</v>
      </c>
      <c r="C23" s="24">
        <f>1.9*C16</f>
        <v>950</v>
      </c>
      <c r="D23" s="24">
        <f>1.25*C16</f>
        <v>625</v>
      </c>
      <c r="E23" s="25"/>
    </row>
    <row r="24" spans="1:9" x14ac:dyDescent="0.25">
      <c r="A24" s="13" t="s">
        <v>20</v>
      </c>
      <c r="B24" s="14" t="s">
        <v>13</v>
      </c>
      <c r="C24" s="24">
        <f>0.19*C16</f>
        <v>95</v>
      </c>
      <c r="D24" s="24">
        <f>0.15*C16</f>
        <v>75</v>
      </c>
      <c r="E24" s="25"/>
    </row>
    <row r="25" spans="1:9" x14ac:dyDescent="0.25">
      <c r="A25" s="13" t="s">
        <v>21</v>
      </c>
      <c r="B25" s="14" t="s">
        <v>13</v>
      </c>
      <c r="C25" s="24">
        <f>C22*5</f>
        <v>55</v>
      </c>
      <c r="D25" s="24">
        <f>D22*5</f>
        <v>55</v>
      </c>
      <c r="E25" s="25"/>
    </row>
    <row r="26" spans="1:9" x14ac:dyDescent="0.25">
      <c r="A26" s="26" t="s">
        <v>22</v>
      </c>
      <c r="B26" s="27" t="s">
        <v>13</v>
      </c>
      <c r="C26" s="38">
        <f>0.08*C16</f>
        <v>40</v>
      </c>
      <c r="D26" s="38">
        <f>0.04*C16</f>
        <v>20</v>
      </c>
      <c r="E26" s="28"/>
    </row>
    <row r="27" spans="1:9" x14ac:dyDescent="0.25">
      <c r="A27" s="13" t="s">
        <v>23</v>
      </c>
      <c r="B27" s="14" t="s">
        <v>13</v>
      </c>
      <c r="C27" s="39">
        <f>SUM(C26*C8/100)</f>
        <v>21.2</v>
      </c>
      <c r="D27" s="39">
        <f>SUM(D26*C8/100)</f>
        <v>10.6</v>
      </c>
      <c r="E27" s="29"/>
    </row>
    <row r="28" spans="1:9" x14ac:dyDescent="0.25">
      <c r="A28" s="13" t="s">
        <v>24</v>
      </c>
      <c r="B28" s="14" t="s">
        <v>13</v>
      </c>
      <c r="C28" s="39">
        <f>SUM(C26*C9/100)</f>
        <v>16</v>
      </c>
      <c r="D28" s="39">
        <f>SUM(D26*C9/100)</f>
        <v>8</v>
      </c>
      <c r="E28" s="29"/>
    </row>
    <row r="29" spans="1:9" x14ac:dyDescent="0.25">
      <c r="A29" s="13" t="s">
        <v>25</v>
      </c>
      <c r="B29" s="14" t="s">
        <v>13</v>
      </c>
      <c r="C29" s="39">
        <f>SUM(C26*C10/100)</f>
        <v>2.8</v>
      </c>
      <c r="D29" s="39">
        <f>SUM(D26*C10/100)</f>
        <v>1.4</v>
      </c>
      <c r="E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3.2" x14ac:dyDescent="0.25"/>
  <cols>
    <col min="1" max="1" width="19.33203125" customWidth="1"/>
    <col min="2" max="2" width="5.109375" customWidth="1"/>
    <col min="3" max="5" width="9.6640625" customWidth="1"/>
    <col min="6" max="1025" width="11.5546875"/>
  </cols>
  <sheetData>
    <row r="1" spans="1:1024" ht="24.6" x14ac:dyDescent="0.4">
      <c r="A1" s="4" t="s">
        <v>26</v>
      </c>
    </row>
    <row r="2" spans="1:1024" x14ac:dyDescent="0.25">
      <c r="A2" s="5" t="s">
        <v>3</v>
      </c>
    </row>
    <row r="5" spans="1:1024" ht="17.399999999999999" x14ac:dyDescent="0.3">
      <c r="A5" s="6" t="s">
        <v>4</v>
      </c>
    </row>
    <row r="7" spans="1:1024" s="8" customFormat="1" ht="26.4" x14ac:dyDescent="0.25">
      <c r="B7" s="9" t="s">
        <v>5</v>
      </c>
      <c r="C7" s="10" t="s">
        <v>27</v>
      </c>
      <c r="D7" s="12"/>
      <c r="E7" s="12"/>
      <c r="AMI7"/>
      <c r="AMJ7"/>
    </row>
    <row r="8" spans="1:1024" x14ac:dyDescent="0.25">
      <c r="A8" s="13" t="s">
        <v>7</v>
      </c>
      <c r="B8" s="14" t="s">
        <v>8</v>
      </c>
      <c r="C8" s="15">
        <v>21</v>
      </c>
      <c r="D8" s="16"/>
      <c r="E8" s="16"/>
    </row>
    <row r="9" spans="1:1024" x14ac:dyDescent="0.25">
      <c r="A9" s="13" t="s">
        <v>9</v>
      </c>
      <c r="B9" s="14" t="s">
        <v>8</v>
      </c>
      <c r="C9" s="17">
        <v>70</v>
      </c>
      <c r="D9" s="16"/>
      <c r="E9" s="16"/>
    </row>
    <row r="10" spans="1:1024" x14ac:dyDescent="0.25">
      <c r="A10" s="13" t="s">
        <v>28</v>
      </c>
      <c r="B10" s="14" t="s">
        <v>8</v>
      </c>
      <c r="C10" s="18">
        <v>9</v>
      </c>
      <c r="D10" s="16"/>
      <c r="E10" s="16"/>
    </row>
    <row r="13" spans="1:1024" ht="17.399999999999999" x14ac:dyDescent="0.3">
      <c r="A13" s="6" t="s">
        <v>11</v>
      </c>
    </row>
    <row r="14" spans="1:1024" ht="17.399999999999999" x14ac:dyDescent="0.3">
      <c r="A14" s="6"/>
    </row>
    <row r="15" spans="1:1024" x14ac:dyDescent="0.25">
      <c r="B15" s="9" t="s">
        <v>5</v>
      </c>
    </row>
    <row r="16" spans="1:1024" x14ac:dyDescent="0.25">
      <c r="A16" s="19" t="s">
        <v>12</v>
      </c>
      <c r="B16" s="14" t="s">
        <v>13</v>
      </c>
      <c r="C16" s="20">
        <v>500</v>
      </c>
    </row>
    <row r="19" spans="1:9" ht="17.399999999999999" x14ac:dyDescent="0.3">
      <c r="A19" s="6" t="s">
        <v>14</v>
      </c>
    </row>
    <row r="21" spans="1:9" s="3" customFormat="1" ht="26.4" x14ac:dyDescent="0.25">
      <c r="B21" s="9" t="s">
        <v>5</v>
      </c>
      <c r="C21" s="10" t="s">
        <v>15</v>
      </c>
      <c r="D21" s="10"/>
      <c r="E21"/>
      <c r="F21"/>
      <c r="G21"/>
      <c r="H21"/>
      <c r="I21"/>
    </row>
    <row r="22" spans="1:9" x14ac:dyDescent="0.25">
      <c r="A22" s="13" t="s">
        <v>17</v>
      </c>
      <c r="B22" s="14" t="s">
        <v>18</v>
      </c>
      <c r="C22" s="39">
        <f>$C16*0.025</f>
        <v>12.5</v>
      </c>
      <c r="D22" s="23"/>
      <c r="E22" s="7"/>
      <c r="F22" s="7"/>
    </row>
    <row r="23" spans="1:9" x14ac:dyDescent="0.25">
      <c r="A23" s="13" t="s">
        <v>19</v>
      </c>
      <c r="B23" s="14" t="s">
        <v>13</v>
      </c>
      <c r="C23" s="24">
        <f>1.9*C16</f>
        <v>950</v>
      </c>
      <c r="D23" s="25"/>
    </row>
    <row r="24" spans="1:9" x14ac:dyDescent="0.25">
      <c r="A24" s="13" t="s">
        <v>29</v>
      </c>
      <c r="B24" s="14" t="s">
        <v>30</v>
      </c>
      <c r="C24" s="24">
        <f>C22*35</f>
        <v>437.5</v>
      </c>
      <c r="D24" s="25"/>
    </row>
    <row r="25" spans="1:9" x14ac:dyDescent="0.25">
      <c r="A25" s="13" t="s">
        <v>21</v>
      </c>
      <c r="B25" s="14" t="s">
        <v>13</v>
      </c>
      <c r="C25" s="24">
        <f>C22*5</f>
        <v>62.5</v>
      </c>
      <c r="D25" s="25"/>
    </row>
    <row r="26" spans="1:9" x14ac:dyDescent="0.25">
      <c r="A26" s="26" t="s">
        <v>22</v>
      </c>
      <c r="B26" s="27" t="s">
        <v>13</v>
      </c>
      <c r="C26" s="38">
        <f>0.08*C16</f>
        <v>40</v>
      </c>
      <c r="D26" s="28"/>
    </row>
    <row r="27" spans="1:9" x14ac:dyDescent="0.25">
      <c r="A27" s="13" t="s">
        <v>23</v>
      </c>
      <c r="B27" s="14" t="s">
        <v>13</v>
      </c>
      <c r="C27" s="39">
        <f>SUM(C26*C8/100)</f>
        <v>8.4</v>
      </c>
      <c r="D27" s="29"/>
    </row>
    <row r="28" spans="1:9" x14ac:dyDescent="0.25">
      <c r="A28" s="13" t="s">
        <v>24</v>
      </c>
      <c r="B28" s="14" t="s">
        <v>13</v>
      </c>
      <c r="C28" s="39">
        <f>SUM(C26*C9/100)</f>
        <v>28</v>
      </c>
      <c r="D28" s="29"/>
    </row>
    <row r="29" spans="1:9" x14ac:dyDescent="0.25">
      <c r="A29" s="13" t="s">
        <v>31</v>
      </c>
      <c r="B29" s="14" t="s">
        <v>13</v>
      </c>
      <c r="C29" s="39">
        <f>SUM(C26*C10/100)</f>
        <v>3.6</v>
      </c>
      <c r="D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3.2" x14ac:dyDescent="0.25"/>
  <cols>
    <col min="1" max="1" width="20.33203125" customWidth="1"/>
    <col min="2" max="2" width="5.109375" customWidth="1"/>
    <col min="3" max="6" width="9.6640625" customWidth="1"/>
    <col min="7" max="1025" width="11.5546875"/>
  </cols>
  <sheetData>
    <row r="1" spans="1:1024" ht="24.6" x14ac:dyDescent="0.4">
      <c r="A1" s="4" t="s">
        <v>2</v>
      </c>
    </row>
    <row r="2" spans="1:1024" x14ac:dyDescent="0.25">
      <c r="A2" s="30" t="s">
        <v>32</v>
      </c>
    </row>
    <row r="3" spans="1:1024" x14ac:dyDescent="0.25">
      <c r="A3" s="30"/>
    </row>
    <row r="5" spans="1:1024" ht="17.399999999999999" x14ac:dyDescent="0.3">
      <c r="A5" s="6" t="s">
        <v>4</v>
      </c>
    </row>
    <row r="6" spans="1:1024" x14ac:dyDescent="0.25">
      <c r="E6" s="7"/>
    </row>
    <row r="7" spans="1:1024" s="8" customFormat="1" ht="26.4" x14ac:dyDescent="0.25">
      <c r="B7" s="9" t="s">
        <v>5</v>
      </c>
      <c r="C7" s="10" t="s">
        <v>6</v>
      </c>
      <c r="D7"/>
      <c r="E7" s="7"/>
      <c r="F7" s="12"/>
      <c r="AMJ7"/>
    </row>
    <row r="8" spans="1:1024" x14ac:dyDescent="0.25">
      <c r="A8" s="13" t="s">
        <v>33</v>
      </c>
      <c r="B8" s="14" t="s">
        <v>8</v>
      </c>
      <c r="C8" s="31">
        <v>66</v>
      </c>
      <c r="E8" s="7"/>
      <c r="F8" s="16"/>
    </row>
    <row r="9" spans="1:1024" x14ac:dyDescent="0.25">
      <c r="A9" s="13" t="s">
        <v>34</v>
      </c>
      <c r="B9" s="14" t="s">
        <v>8</v>
      </c>
      <c r="C9" s="32">
        <v>25</v>
      </c>
      <c r="E9" s="7"/>
      <c r="F9" s="16"/>
    </row>
    <row r="10" spans="1:1024" x14ac:dyDescent="0.25">
      <c r="A10" s="13" t="s">
        <v>35</v>
      </c>
      <c r="B10" s="14" t="s">
        <v>8</v>
      </c>
      <c r="C10" s="33">
        <v>9</v>
      </c>
      <c r="E10" s="7"/>
      <c r="F10" s="16"/>
    </row>
    <row r="11" spans="1:1024" x14ac:dyDescent="0.25">
      <c r="E11" s="7"/>
    </row>
    <row r="12" spans="1:1024" x14ac:dyDescent="0.25">
      <c r="E12" s="7"/>
    </row>
    <row r="13" spans="1:1024" ht="17.399999999999999" x14ac:dyDescent="0.3">
      <c r="A13" s="6" t="s">
        <v>11</v>
      </c>
      <c r="E13" s="7"/>
    </row>
    <row r="14" spans="1:1024" ht="12.75" customHeight="1" x14ac:dyDescent="0.25"/>
    <row r="15" spans="1:1024" x14ac:dyDescent="0.25">
      <c r="B15" s="9" t="s">
        <v>5</v>
      </c>
    </row>
    <row r="16" spans="1:1024" x14ac:dyDescent="0.25">
      <c r="A16" s="19" t="s">
        <v>12</v>
      </c>
      <c r="B16" s="14" t="s">
        <v>13</v>
      </c>
      <c r="C16" s="20">
        <v>500</v>
      </c>
    </row>
    <row r="19" spans="1:1024" ht="17.399999999999999" x14ac:dyDescent="0.3">
      <c r="A19" s="6" t="s">
        <v>14</v>
      </c>
    </row>
    <row r="20" spans="1:1024" x14ac:dyDescent="0.25">
      <c r="C20" s="21"/>
      <c r="E20" s="21"/>
    </row>
    <row r="21" spans="1:1024" s="3" customFormat="1" ht="26.4" x14ac:dyDescent="0.25">
      <c r="B21" s="9" t="s">
        <v>5</v>
      </c>
      <c r="C21" s="10" t="s">
        <v>15</v>
      </c>
      <c r="D21" s="10" t="s">
        <v>36</v>
      </c>
      <c r="E21"/>
      <c r="F21" s="10"/>
      <c r="G21"/>
      <c r="H21"/>
      <c r="AMJ21"/>
    </row>
    <row r="22" spans="1:1024" x14ac:dyDescent="0.25">
      <c r="A22" s="13" t="s">
        <v>17</v>
      </c>
      <c r="B22" s="14" t="s">
        <v>18</v>
      </c>
      <c r="C22" s="39">
        <f>$C16*0.022</f>
        <v>11</v>
      </c>
      <c r="D22" s="39">
        <f>$C16*0.022</f>
        <v>11</v>
      </c>
      <c r="F22" s="23"/>
    </row>
    <row r="23" spans="1:1024" x14ac:dyDescent="0.25">
      <c r="A23" s="13" t="s">
        <v>19</v>
      </c>
      <c r="B23" s="14" t="s">
        <v>13</v>
      </c>
      <c r="C23" s="24">
        <f>1.9*C16*1.24</f>
        <v>1178</v>
      </c>
      <c r="D23" s="24">
        <f>1.9*C16</f>
        <v>950</v>
      </c>
      <c r="F23" s="25"/>
    </row>
    <row r="24" spans="1:1024" x14ac:dyDescent="0.25">
      <c r="A24" s="13" t="s">
        <v>20</v>
      </c>
      <c r="B24" s="14" t="s">
        <v>13</v>
      </c>
      <c r="C24" s="24">
        <f>0.19*C16*1.2</f>
        <v>114</v>
      </c>
      <c r="D24" s="24">
        <f>0.19*C16</f>
        <v>95</v>
      </c>
      <c r="F24" s="25"/>
    </row>
    <row r="25" spans="1:1024" x14ac:dyDescent="0.25">
      <c r="A25" s="13" t="s">
        <v>21</v>
      </c>
      <c r="B25" s="14" t="s">
        <v>13</v>
      </c>
      <c r="C25" s="24">
        <f>C22*5</f>
        <v>55</v>
      </c>
      <c r="D25" s="24">
        <f>D22*5</f>
        <v>55</v>
      </c>
      <c r="F25" s="25"/>
    </row>
    <row r="26" spans="1:1024" x14ac:dyDescent="0.25">
      <c r="A26" s="26" t="s">
        <v>22</v>
      </c>
      <c r="B26" s="27" t="s">
        <v>13</v>
      </c>
      <c r="C26" s="38">
        <f>0.08*C16*1.8</f>
        <v>72</v>
      </c>
      <c r="D26" s="38">
        <f>0.08*C16</f>
        <v>40</v>
      </c>
      <c r="F26" s="28"/>
    </row>
    <row r="27" spans="1:1024" x14ac:dyDescent="0.25">
      <c r="A27" s="13" t="s">
        <v>37</v>
      </c>
      <c r="B27" s="14" t="s">
        <v>13</v>
      </c>
      <c r="C27" s="39">
        <f>SUM(C26*C8/100)</f>
        <v>47.52</v>
      </c>
      <c r="D27" s="39">
        <f>SUM(D26*C8/100)</f>
        <v>26.4</v>
      </c>
      <c r="F27" s="29"/>
    </row>
    <row r="28" spans="1:1024" x14ac:dyDescent="0.25">
      <c r="A28" s="13" t="s">
        <v>38</v>
      </c>
      <c r="B28" s="14" t="s">
        <v>13</v>
      </c>
      <c r="C28" s="39">
        <f>SUM(C26*C9/100)</f>
        <v>18</v>
      </c>
      <c r="D28" s="39">
        <f>SUM(D26*C9/100)</f>
        <v>10</v>
      </c>
      <c r="F28" s="29"/>
    </row>
    <row r="29" spans="1:1024" x14ac:dyDescent="0.25">
      <c r="A29" s="13" t="s">
        <v>39</v>
      </c>
      <c r="B29" s="14" t="s">
        <v>13</v>
      </c>
      <c r="C29" s="39">
        <f>SUM(C26*C10/100)</f>
        <v>6.48</v>
      </c>
      <c r="D29" s="39">
        <f>SUM(D26*C10/100)</f>
        <v>3.6</v>
      </c>
      <c r="F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3.2" x14ac:dyDescent="0.25"/>
  <cols>
    <col min="1" max="1" width="19.33203125" customWidth="1"/>
    <col min="2" max="2" width="5.109375" customWidth="1"/>
    <col min="3" max="5" width="9.6640625" customWidth="1"/>
    <col min="6" max="1025" width="11.5546875"/>
  </cols>
  <sheetData>
    <row r="1" spans="1:1024" ht="24.6" x14ac:dyDescent="0.4">
      <c r="A1" s="4" t="s">
        <v>26</v>
      </c>
    </row>
    <row r="2" spans="1:1024" x14ac:dyDescent="0.25">
      <c r="A2" s="30" t="s">
        <v>32</v>
      </c>
    </row>
    <row r="5" spans="1:1024" ht="17.399999999999999" x14ac:dyDescent="0.3">
      <c r="A5" s="6" t="s">
        <v>4</v>
      </c>
    </row>
    <row r="7" spans="1:1024" s="8" customFormat="1" ht="26.4" x14ac:dyDescent="0.25">
      <c r="B7" s="9" t="s">
        <v>5</v>
      </c>
      <c r="C7" s="10" t="s">
        <v>27</v>
      </c>
      <c r="D7" s="12"/>
      <c r="E7" s="12"/>
      <c r="AMI7"/>
      <c r="AMJ7"/>
    </row>
    <row r="8" spans="1:1024" x14ac:dyDescent="0.25">
      <c r="A8" s="13" t="s">
        <v>33</v>
      </c>
      <c r="B8" s="14" t="s">
        <v>8</v>
      </c>
      <c r="C8" s="15">
        <v>21</v>
      </c>
      <c r="D8" s="16"/>
      <c r="E8" s="16"/>
    </row>
    <row r="9" spans="1:1024" x14ac:dyDescent="0.25">
      <c r="A9" s="13" t="s">
        <v>34</v>
      </c>
      <c r="B9" s="14" t="s">
        <v>8</v>
      </c>
      <c r="C9" s="17">
        <v>70</v>
      </c>
      <c r="D9" s="16"/>
      <c r="E9" s="16"/>
    </row>
    <row r="10" spans="1:1024" x14ac:dyDescent="0.25">
      <c r="A10" s="13" t="s">
        <v>40</v>
      </c>
      <c r="B10" s="14" t="s">
        <v>8</v>
      </c>
      <c r="C10" s="18">
        <v>9</v>
      </c>
      <c r="D10" s="16"/>
      <c r="E10" s="16"/>
    </row>
    <row r="13" spans="1:1024" ht="17.399999999999999" x14ac:dyDescent="0.3">
      <c r="A13" s="6" t="s">
        <v>11</v>
      </c>
    </row>
    <row r="14" spans="1:1024" ht="17.399999999999999" x14ac:dyDescent="0.3">
      <c r="A14" s="6"/>
    </row>
    <row r="15" spans="1:1024" x14ac:dyDescent="0.25">
      <c r="B15" s="9" t="s">
        <v>5</v>
      </c>
    </row>
    <row r="16" spans="1:1024" x14ac:dyDescent="0.25">
      <c r="A16" s="19" t="s">
        <v>12</v>
      </c>
      <c r="B16" s="14" t="s">
        <v>13</v>
      </c>
      <c r="C16" s="20">
        <v>500</v>
      </c>
    </row>
    <row r="19" spans="1:9" ht="17.399999999999999" x14ac:dyDescent="0.3">
      <c r="A19" s="6" t="s">
        <v>14</v>
      </c>
    </row>
    <row r="21" spans="1:9" s="3" customFormat="1" ht="26.4" x14ac:dyDescent="0.25">
      <c r="B21" s="21" t="s">
        <v>5</v>
      </c>
      <c r="C21" s="10" t="s">
        <v>15</v>
      </c>
      <c r="D21" s="10"/>
      <c r="E21"/>
      <c r="F21"/>
      <c r="G21"/>
      <c r="H21"/>
      <c r="I21"/>
    </row>
    <row r="22" spans="1:9" x14ac:dyDescent="0.25">
      <c r="A22" s="13" t="s">
        <v>17</v>
      </c>
      <c r="B22" s="14" t="s">
        <v>18</v>
      </c>
      <c r="C22" s="39">
        <f>$C16*0.025</f>
        <v>12.5</v>
      </c>
      <c r="D22" s="23"/>
    </row>
    <row r="23" spans="1:9" x14ac:dyDescent="0.25">
      <c r="A23" s="13" t="s">
        <v>19</v>
      </c>
      <c r="B23" s="14" t="s">
        <v>13</v>
      </c>
      <c r="C23" s="24">
        <f>1.9*C16</f>
        <v>950</v>
      </c>
      <c r="D23" s="25"/>
    </row>
    <row r="24" spans="1:9" x14ac:dyDescent="0.25">
      <c r="A24" s="13" t="s">
        <v>29</v>
      </c>
      <c r="B24" s="14" t="s">
        <v>30</v>
      </c>
      <c r="C24" s="24">
        <f>C22*35</f>
        <v>437.5</v>
      </c>
      <c r="D24" s="25"/>
    </row>
    <row r="25" spans="1:9" x14ac:dyDescent="0.25">
      <c r="A25" s="13" t="s">
        <v>21</v>
      </c>
      <c r="B25" s="14" t="s">
        <v>13</v>
      </c>
      <c r="C25" s="24">
        <f>C22*5</f>
        <v>62.5</v>
      </c>
      <c r="D25" s="25"/>
    </row>
    <row r="26" spans="1:9" x14ac:dyDescent="0.25">
      <c r="A26" s="26" t="s">
        <v>22</v>
      </c>
      <c r="B26" s="27" t="s">
        <v>13</v>
      </c>
      <c r="C26" s="38">
        <f>0.08*C16</f>
        <v>40</v>
      </c>
      <c r="D26" s="28"/>
    </row>
    <row r="27" spans="1:9" x14ac:dyDescent="0.25">
      <c r="A27" s="13" t="s">
        <v>37</v>
      </c>
      <c r="B27" s="14" t="s">
        <v>13</v>
      </c>
      <c r="C27" s="39">
        <f>SUM(C26*C8/100)</f>
        <v>8.4</v>
      </c>
      <c r="D27" s="29"/>
    </row>
    <row r="28" spans="1:9" x14ac:dyDescent="0.25">
      <c r="A28" s="13" t="s">
        <v>38</v>
      </c>
      <c r="B28" s="14" t="s">
        <v>13</v>
      </c>
      <c r="C28" s="39">
        <f>SUM(C26*C9/100)</f>
        <v>28</v>
      </c>
      <c r="D28" s="29"/>
    </row>
    <row r="29" spans="1:9" x14ac:dyDescent="0.25">
      <c r="A29" s="13" t="s">
        <v>41</v>
      </c>
      <c r="B29" s="14" t="s">
        <v>13</v>
      </c>
      <c r="C29" s="39">
        <f>SUM(C26*C10/100)</f>
        <v>3.6</v>
      </c>
      <c r="D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4"/>
  <sheetViews>
    <sheetView zoomScaleNormal="100" workbookViewId="0">
      <selection activeCell="C15" sqref="C15"/>
    </sheetView>
  </sheetViews>
  <sheetFormatPr defaultRowHeight="13.2" x14ac:dyDescent="0.25"/>
  <cols>
    <col min="1" max="1" width="23.44140625" customWidth="1"/>
    <col min="2" max="2" width="5.109375" customWidth="1"/>
    <col min="3" max="4" width="9.6640625" customWidth="1"/>
    <col min="5" max="1025" width="11.5546875"/>
  </cols>
  <sheetData>
    <row r="1" spans="1:1024" ht="24.6" x14ac:dyDescent="0.4">
      <c r="A1" s="34" t="s">
        <v>42</v>
      </c>
    </row>
    <row r="2" spans="1:1024" x14ac:dyDescent="0.25">
      <c r="A2" s="30" t="s">
        <v>43</v>
      </c>
    </row>
    <row r="5" spans="1:1024" ht="17.399999999999999" x14ac:dyDescent="0.3">
      <c r="A5" s="6" t="s">
        <v>4</v>
      </c>
    </row>
    <row r="7" spans="1:1024" s="8" customFormat="1" ht="26.4" x14ac:dyDescent="0.25">
      <c r="B7" s="9" t="s">
        <v>5</v>
      </c>
      <c r="C7" s="10" t="s">
        <v>27</v>
      </c>
      <c r="D7" s="12"/>
      <c r="AMH7"/>
      <c r="AMI7"/>
      <c r="AMJ7"/>
    </row>
    <row r="8" spans="1:1024" x14ac:dyDescent="0.25">
      <c r="A8" s="13" t="s">
        <v>44</v>
      </c>
      <c r="B8" s="14" t="s">
        <v>8</v>
      </c>
      <c r="C8" s="15">
        <v>95.5</v>
      </c>
      <c r="D8" s="16"/>
    </row>
    <row r="9" spans="1:1024" x14ac:dyDescent="0.25">
      <c r="A9" s="13" t="s">
        <v>45</v>
      </c>
      <c r="B9" s="14" t="s">
        <v>8</v>
      </c>
      <c r="C9" s="18">
        <v>4.5</v>
      </c>
      <c r="D9" s="16"/>
    </row>
    <row r="12" spans="1:1024" ht="17.399999999999999" x14ac:dyDescent="0.3">
      <c r="A12" s="6" t="s">
        <v>11</v>
      </c>
    </row>
    <row r="13" spans="1:1024" ht="17.399999999999999" x14ac:dyDescent="0.3">
      <c r="A13" s="6"/>
    </row>
    <row r="14" spans="1:1024" x14ac:dyDescent="0.25">
      <c r="B14" s="9" t="s">
        <v>5</v>
      </c>
    </row>
    <row r="15" spans="1:1024" x14ac:dyDescent="0.25">
      <c r="A15" s="19" t="s">
        <v>12</v>
      </c>
      <c r="B15" s="14" t="s">
        <v>13</v>
      </c>
      <c r="C15" s="20">
        <v>100</v>
      </c>
    </row>
    <row r="18" spans="1:1024" ht="17.399999999999999" x14ac:dyDescent="0.3">
      <c r="A18" s="6" t="s">
        <v>14</v>
      </c>
    </row>
    <row r="20" spans="1:1024" s="3" customFormat="1" ht="26.4" x14ac:dyDescent="0.25">
      <c r="B20" s="21" t="s">
        <v>5</v>
      </c>
      <c r="C20" s="10" t="s">
        <v>15</v>
      </c>
      <c r="D20" s="10" t="s">
        <v>16</v>
      </c>
      <c r="E20" s="10" t="s">
        <v>46</v>
      </c>
      <c r="F20"/>
      <c r="G20"/>
      <c r="H20"/>
      <c r="AMJ20"/>
    </row>
    <row r="21" spans="1:1024" x14ac:dyDescent="0.25">
      <c r="A21" s="13" t="s">
        <v>47</v>
      </c>
      <c r="B21" s="14" t="s">
        <v>30</v>
      </c>
      <c r="C21" s="37">
        <f>(0.014*(C15*1.5)*6)*0.76</f>
        <v>9.5760000000000005</v>
      </c>
      <c r="D21" s="37">
        <f>(0.014*(C15*1.5)*4)*0.76</f>
        <v>6.3840000000000003</v>
      </c>
      <c r="E21" s="37">
        <f>(0.014*(C15*1.5)*2)*0.76</f>
        <v>3.1920000000000002</v>
      </c>
    </row>
    <row r="22" spans="1:1024" x14ac:dyDescent="0.25">
      <c r="A22" s="26" t="s">
        <v>22</v>
      </c>
      <c r="B22" s="27" t="s">
        <v>13</v>
      </c>
      <c r="C22" s="35">
        <f>0.014*(C15*1.5)*6</f>
        <v>12.600000000000001</v>
      </c>
      <c r="D22" s="35">
        <f>0.014*(C15*1.5)*4</f>
        <v>8.4</v>
      </c>
      <c r="E22" s="35">
        <f>0.014*(C15*1.5)*2</f>
        <v>4.2</v>
      </c>
    </row>
    <row r="23" spans="1:1024" x14ac:dyDescent="0.25">
      <c r="A23" s="13" t="s">
        <v>48</v>
      </c>
      <c r="B23" s="14" t="s">
        <v>13</v>
      </c>
      <c r="C23" s="36">
        <f>SUM(C22*C8/100)</f>
        <v>12.033000000000001</v>
      </c>
      <c r="D23" s="36">
        <f>SUM(D22*C8/100)</f>
        <v>8.0220000000000002</v>
      </c>
      <c r="E23" s="36">
        <f>SUM(E22*C8/100)</f>
        <v>4.0110000000000001</v>
      </c>
    </row>
    <row r="24" spans="1:1024" x14ac:dyDescent="0.25">
      <c r="A24" s="13" t="s">
        <v>49</v>
      </c>
      <c r="B24" s="14" t="s">
        <v>13</v>
      </c>
      <c r="C24" s="36">
        <f>SUM(C22*C9/100)</f>
        <v>0.56700000000000006</v>
      </c>
      <c r="D24" s="36">
        <f>SUM(D22*C9/100)</f>
        <v>0.37800000000000006</v>
      </c>
      <c r="E24" s="36">
        <f>SUM(E22*C9/100)</f>
        <v>0.18900000000000003</v>
      </c>
    </row>
  </sheetData>
  <pageMargins left="0.39374999999999999" right="0.39374999999999999" top="0.78749999999999998" bottom="0.98819444444444404" header="0.51180555555555496" footer="0.78749999999999998"/>
  <pageSetup paperSize="9" scale="115" orientation="portrait" horizontalDpi="300" verticalDpi="300" r:id="rId1"/>
  <headerFooter>
    <oddFooter>&amp;C&amp;7&amp;D</oddFooter>
  </headerFooter>
</worksheet>
</file>

<file path=docProps/app.xml><?xml version="1.0" encoding="utf-8"?>
<Properties xmlns="http://schemas.openxmlformats.org/officeDocument/2006/extended-properties" xmlns:vt="http://schemas.openxmlformats.org/officeDocument/2006/docPropsVTypes">
  <Template/>
  <TotalTime>4189</TotalTime>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Cellulose fibres - Dharma Tradi</vt:lpstr>
      <vt:lpstr>Silk - Dharma Trading</vt:lpstr>
      <vt:lpstr>Cellulose fibres - Jacquard</vt:lpstr>
      <vt:lpstr>Silk - Jacquard</vt:lpstr>
      <vt:lpstr>Polyester</vt:lpstr>
      <vt:lpstr>Polyester!Print_Area</vt:lpstr>
      <vt:lpstr>'Silk - Dharma Trading'!Print_Area</vt:lpstr>
      <vt:lpstr>'Silk - Jacquard'!Print_Area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Sangha</dc:creator>
  <dc:description/>
  <cp:lastModifiedBy>Sangha</cp:lastModifiedBy>
  <cp:revision>187</cp:revision>
  <cp:lastPrinted>2018-05-30T08:34:38Z</cp:lastPrinted>
  <dcterms:created xsi:type="dcterms:W3CDTF">2009-04-16T11:32:48Z</dcterms:created>
  <dcterms:modified xsi:type="dcterms:W3CDTF">2018-09-04T17:49:38Z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