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-my.sharepoint.com/personal/rlandersramos_towson_edu/Documents/Ultra Study/Calprotectin ELISA/"/>
    </mc:Choice>
  </mc:AlternateContent>
  <xr:revisionPtr revIDLastSave="66" documentId="13_ncr:1_{06DF0698-9D30-6F4E-8665-222843F14D0C}" xr6:coauthVersionLast="47" xr6:coauthVersionMax="47" xr10:uidLastSave="{F0BCF2D6-475F-534F-9CD9-6FE4BC204CF0}"/>
  <bookViews>
    <workbookView xWindow="1300" yWindow="1160" windowWidth="27440" windowHeight="14460" xr2:uid="{00000000-000D-0000-FFFF-FFFF00000000}"/>
  </bookViews>
  <sheets>
    <sheet name="Calprotectin" sheetId="1" r:id="rId1"/>
    <sheet name="Delta Calprotectin" sheetId="2" r:id="rId2"/>
    <sheet name="Correlations" sheetId="3" r:id="rId3"/>
    <sheet name="Strength_torque correlations" sheetId="4" r:id="rId4"/>
    <sheet name="correlation figu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H3" i="2"/>
  <c r="H4" i="2"/>
  <c r="H5" i="2"/>
  <c r="H8" i="2"/>
  <c r="H10" i="2"/>
  <c r="H11" i="2"/>
  <c r="H2" i="2"/>
  <c r="G3" i="2"/>
  <c r="G4" i="2"/>
  <c r="G5" i="2"/>
  <c r="G7" i="2"/>
  <c r="G8" i="2"/>
  <c r="G10" i="2"/>
  <c r="G11" i="2"/>
  <c r="G2" i="2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7" i="1"/>
  <c r="O55" i="1" l="1"/>
  <c r="O56" i="1" s="1"/>
  <c r="P55" i="1"/>
  <c r="P56" i="1" s="1"/>
  <c r="Q55" i="1"/>
  <c r="Q56" i="1" s="1"/>
  <c r="N55" i="1"/>
  <c r="N56" i="1" s="1"/>
  <c r="O54" i="1"/>
  <c r="P54" i="1"/>
  <c r="Q54" i="1"/>
  <c r="N54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17" i="1"/>
  <c r="H17" i="1" s="1"/>
  <c r="J22" i="1" l="1"/>
  <c r="J19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7" i="1"/>
  <c r="D18" i="1"/>
  <c r="D19" i="1"/>
  <c r="D20" i="1"/>
  <c r="D21" i="1"/>
  <c r="D22" i="1"/>
  <c r="D23" i="1"/>
  <c r="D24" i="1"/>
  <c r="D17" i="1"/>
  <c r="E32" i="1" l="1"/>
  <c r="F32" i="1" s="1"/>
  <c r="I32" i="1"/>
  <c r="E27" i="1"/>
  <c r="F27" i="1" s="1"/>
  <c r="I27" i="1"/>
  <c r="I48" i="1"/>
  <c r="E48" i="1"/>
  <c r="F48" i="1" s="1"/>
  <c r="E55" i="1"/>
  <c r="F55" i="1" s="1"/>
  <c r="I55" i="1"/>
  <c r="I39" i="1"/>
  <c r="E39" i="1"/>
  <c r="F39" i="1" s="1"/>
  <c r="I54" i="1"/>
  <c r="E54" i="1"/>
  <c r="F54" i="1" s="1"/>
  <c r="I38" i="1"/>
  <c r="E38" i="1"/>
  <c r="F38" i="1" s="1"/>
  <c r="I61" i="1"/>
  <c r="E61" i="1"/>
  <c r="F61" i="1" s="1"/>
  <c r="I45" i="1"/>
  <c r="E45" i="1"/>
  <c r="F45" i="1" s="1"/>
  <c r="E37" i="1"/>
  <c r="F37" i="1" s="1"/>
  <c r="I37" i="1"/>
  <c r="E29" i="1"/>
  <c r="F29" i="1" s="1"/>
  <c r="I29" i="1"/>
  <c r="E60" i="1"/>
  <c r="F60" i="1" s="1"/>
  <c r="I60" i="1"/>
  <c r="E52" i="1"/>
  <c r="F52" i="1" s="1"/>
  <c r="I52" i="1"/>
  <c r="I44" i="1"/>
  <c r="E44" i="1"/>
  <c r="F44" i="1" s="1"/>
  <c r="E36" i="1"/>
  <c r="F36" i="1" s="1"/>
  <c r="I36" i="1"/>
  <c r="E28" i="1"/>
  <c r="F28" i="1" s="1"/>
  <c r="I28" i="1"/>
  <c r="I56" i="1"/>
  <c r="E56" i="1"/>
  <c r="F56" i="1" s="1"/>
  <c r="E40" i="1"/>
  <c r="F40" i="1" s="1"/>
  <c r="I40" i="1"/>
  <c r="E63" i="1"/>
  <c r="F63" i="1" s="1"/>
  <c r="I63" i="1"/>
  <c r="I47" i="1"/>
  <c r="E47" i="1"/>
  <c r="F47" i="1" s="1"/>
  <c r="E31" i="1"/>
  <c r="F31" i="1" s="1"/>
  <c r="I31" i="1"/>
  <c r="I62" i="1"/>
  <c r="E62" i="1"/>
  <c r="F62" i="1" s="1"/>
  <c r="I46" i="1"/>
  <c r="E46" i="1"/>
  <c r="F46" i="1" s="1"/>
  <c r="I30" i="1"/>
  <c r="E30" i="1"/>
  <c r="F30" i="1" s="1"/>
  <c r="E53" i="1"/>
  <c r="F53" i="1" s="1"/>
  <c r="I53" i="1"/>
  <c r="I59" i="1"/>
  <c r="E59" i="1"/>
  <c r="F59" i="1" s="1"/>
  <c r="E51" i="1"/>
  <c r="F51" i="1" s="1"/>
  <c r="I51" i="1"/>
  <c r="E43" i="1"/>
  <c r="F43" i="1" s="1"/>
  <c r="I43" i="1"/>
  <c r="I35" i="1"/>
  <c r="E35" i="1"/>
  <c r="F35" i="1" s="1"/>
  <c r="E58" i="1"/>
  <c r="F58" i="1" s="1"/>
  <c r="I58" i="1"/>
  <c r="I50" i="1"/>
  <c r="E50" i="1"/>
  <c r="F50" i="1" s="1"/>
  <c r="I42" i="1"/>
  <c r="E42" i="1"/>
  <c r="F42" i="1" s="1"/>
  <c r="E34" i="1"/>
  <c r="F34" i="1" s="1"/>
  <c r="I34" i="1"/>
  <c r="E57" i="1"/>
  <c r="F57" i="1" s="1"/>
  <c r="I57" i="1"/>
  <c r="I49" i="1"/>
  <c r="E49" i="1"/>
  <c r="F49" i="1" s="1"/>
  <c r="I41" i="1"/>
  <c r="E41" i="1"/>
  <c r="F41" i="1" s="1"/>
  <c r="I33" i="1"/>
  <c r="E33" i="1"/>
  <c r="F33" i="1" s="1"/>
  <c r="I65" i="1" l="1"/>
</calcChain>
</file>

<file path=xl/sharedStrings.xml><?xml version="1.0" encoding="utf-8"?>
<sst xmlns="http://schemas.openxmlformats.org/spreadsheetml/2006/main" count="636" uniqueCount="241">
  <si>
    <t xml:space="preserve">##BLOCKS= 1          </t>
  </si>
  <si>
    <t>Plate:</t>
  </si>
  <si>
    <t>Plate#1</t>
  </si>
  <si>
    <t>PlateFormat</t>
  </si>
  <si>
    <t>Endpoint</t>
  </si>
  <si>
    <t>Absorbance</t>
  </si>
  <si>
    <t>Raw</t>
  </si>
  <si>
    <t>None</t>
  </si>
  <si>
    <t>Temperature(｡C)</t>
  </si>
  <si>
    <t>~End</t>
  </si>
  <si>
    <t>Original Filename: ULTRA plate set up.pda   Date Last Saved: 7/2/2019</t>
  </si>
  <si>
    <t>ng/ml</t>
  </si>
  <si>
    <t>avg</t>
  </si>
  <si>
    <t>STD</t>
  </si>
  <si>
    <t>SAMPLE</t>
  </si>
  <si>
    <t>CV</t>
  </si>
  <si>
    <t>SD</t>
  </si>
  <si>
    <t>01 V2 B</t>
  </si>
  <si>
    <t>02 V2 B</t>
  </si>
  <si>
    <t>03 V2 B</t>
  </si>
  <si>
    <t>04 V2 B</t>
  </si>
  <si>
    <t>05 V2 B</t>
  </si>
  <si>
    <t>06 V2 B</t>
  </si>
  <si>
    <t>07 V2 B</t>
  </si>
  <si>
    <t>09 V2 B</t>
  </si>
  <si>
    <t>08 V1</t>
  </si>
  <si>
    <t>10 V2 B</t>
  </si>
  <si>
    <t>11 V2 B</t>
  </si>
  <si>
    <t>01 V2 L1</t>
  </si>
  <si>
    <t>02 V2 L1</t>
  </si>
  <si>
    <t>03 V2L1</t>
  </si>
  <si>
    <t>04 V2 L1</t>
  </si>
  <si>
    <t>06 V2 L1</t>
  </si>
  <si>
    <t>07 V2 L1</t>
  </si>
  <si>
    <t>09 V2 L1</t>
  </si>
  <si>
    <t>10 V2 L1</t>
  </si>
  <si>
    <t>01 V2 F</t>
  </si>
  <si>
    <t>02 V2 F</t>
  </si>
  <si>
    <t>03 V2 F</t>
  </si>
  <si>
    <t>04 V2 F</t>
  </si>
  <si>
    <t>07 V2 F</t>
  </si>
  <si>
    <t>09 V2 F</t>
  </si>
  <si>
    <t>10 V2 F</t>
  </si>
  <si>
    <t>01 V3</t>
  </si>
  <si>
    <t>02 V3</t>
  </si>
  <si>
    <t>03 V3</t>
  </si>
  <si>
    <t>04 V3</t>
  </si>
  <si>
    <t>05 V3</t>
  </si>
  <si>
    <t>06 V3</t>
  </si>
  <si>
    <t>07 V3</t>
  </si>
  <si>
    <t>08 V3</t>
  </si>
  <si>
    <t>09 V3</t>
  </si>
  <si>
    <t>10 V3</t>
  </si>
  <si>
    <t>11 V3</t>
  </si>
  <si>
    <t>Pre</t>
  </si>
  <si>
    <t>Lap 1</t>
  </si>
  <si>
    <t>Post</t>
  </si>
  <si>
    <t>24 hr</t>
  </si>
  <si>
    <t>x20 (ng/ml)</t>
  </si>
  <si>
    <t>Avg CV</t>
  </si>
  <si>
    <t>Avg</t>
  </si>
  <si>
    <t>SEM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</si>
  <si>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</si>
  <si>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</si>
  <si>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</si>
  <si>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</si>
  <si>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</si>
  <si>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</si>
  <si>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</si>
  <si>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</si>
  <si>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time</t>
  </si>
  <si>
    <t>Sphericity Assumed</t>
  </si>
  <si>
    <t>Greenhouse-Geisser</t>
  </si>
  <si>
    <t>Huynh-Feldt</t>
  </si>
  <si>
    <t>Lower-bound</t>
  </si>
  <si>
    <t>Error(time)</t>
  </si>
  <si>
    <t>Pairwise Comparisons</t>
  </si>
  <si>
    <t>(I) time</t>
  </si>
  <si>
    <t>(J) time</t>
  </si>
  <si>
    <t>Mean Difference (I-J)</t>
  </si>
  <si>
    <t>Std. Error</t>
  </si>
  <si>
    <t>Sig.b</t>
  </si>
  <si>
    <t>95% Confidence Interval for Differenceb</t>
  </si>
  <si>
    <t>Lower Bound</t>
  </si>
  <si>
    <t>Upper Bound</t>
  </si>
  <si>
    <t>-404.547*</t>
  </si>
  <si>
    <t>-552.718*</t>
  </si>
  <si>
    <t>404.547*</t>
  </si>
  <si>
    <t>-148.170*</t>
  </si>
  <si>
    <t>409.692*</t>
  </si>
  <si>
    <t>552.718*</t>
  </si>
  <si>
    <t>148.170*</t>
  </si>
  <si>
    <t>557.863*</t>
  </si>
  <si>
    <t>-409.692*</t>
  </si>
  <si>
    <t>-557.863*</t>
  </si>
  <si>
    <t>Based on estimated marginal means</t>
  </si>
  <si>
    <t>* The mean difference is significant at the</t>
  </si>
  <si>
    <t>b Adjustment for multiple comparisons: Least Significant Difference (equivalent to no adjustments).</t>
  </si>
  <si>
    <t>* sig diff than pre</t>
  </si>
  <si>
    <t># sig diff than lap 1</t>
  </si>
  <si>
    <t>$ sig diff than post</t>
  </si>
  <si>
    <t>Delta Lap1</t>
  </si>
  <si>
    <t>DeltaPost</t>
  </si>
  <si>
    <t>Delta24hr</t>
  </si>
  <si>
    <t>Correlations</t>
  </si>
  <si>
    <t>CalprotectinDeltaLap1</t>
  </si>
  <si>
    <t>CalprotectinDeltaPost</t>
  </si>
  <si>
    <t>CalprotectinDelta24h</t>
  </si>
  <si>
    <t>StrengthDomDeltaLap1</t>
  </si>
  <si>
    <t>StrengthDomDeltaPost</t>
  </si>
  <si>
    <t>StrengthDomDelta24h</t>
  </si>
  <si>
    <t>TorqueDomDeltaLap1</t>
  </si>
  <si>
    <t>TorqueDomDeltaPost</t>
  </si>
  <si>
    <t>TorqueDomDelta24h</t>
  </si>
  <si>
    <t>AbsDiffRectDomDeltaLap1</t>
  </si>
  <si>
    <t>AbsDiffRectDomDeltaPost</t>
  </si>
  <si>
    <t>AbsDiffRectDomDelta24h</t>
  </si>
  <si>
    <t>PercentDiffRectDomDeltaLap1</t>
  </si>
  <si>
    <t>PercentDiffRectDomDeltaPost</t>
  </si>
  <si>
    <t>PercentDiffRectDomDelta24h</t>
  </si>
  <si>
    <t>PassMQRectDomDeltaLap1</t>
  </si>
  <si>
    <t>PassMQRectDomDeltaPost</t>
  </si>
  <si>
    <t>PassMQRectDomDelta24h</t>
  </si>
  <si>
    <t>Pearson Correlation</t>
  </si>
  <si>
    <t>.944**</t>
  </si>
  <si>
    <t>Sig. (2-tailed)</t>
  </si>
  <si>
    <t>N</t>
  </si>
  <si>
    <t>-.761*</t>
  </si>
  <si>
    <t>-.815*</t>
  </si>
  <si>
    <t>-.755*</t>
  </si>
  <si>
    <t>-.805*</t>
  </si>
  <si>
    <t>.777**</t>
  </si>
  <si>
    <t>.628*</t>
  </si>
  <si>
    <t>.999**</t>
  </si>
  <si>
    <t>.762**</t>
  </si>
  <si>
    <t>.611*</t>
  </si>
  <si>
    <t>.696*</t>
  </si>
  <si>
    <t>.931**</t>
  </si>
  <si>
    <t>.606*</t>
  </si>
  <si>
    <t>.751**</t>
  </si>
  <si>
    <t>.757**</t>
  </si>
  <si>
    <t>.742**</t>
  </si>
  <si>
    <t>.620*</t>
  </si>
  <si>
    <t>.691*</t>
  </si>
  <si>
    <t>.862**</t>
  </si>
  <si>
    <t>.828**</t>
  </si>
  <si>
    <t>.624*</t>
  </si>
  <si>
    <t>.750**</t>
  </si>
  <si>
    <t>.887**</t>
  </si>
  <si>
    <t>.608*</t>
  </si>
  <si>
    <t>.924**</t>
  </si>
  <si>
    <t>.744**</t>
  </si>
  <si>
    <t>.702*</t>
  </si>
  <si>
    <t>.855**</t>
  </si>
  <si>
    <t>.830**</t>
  </si>
  <si>
    <t>.885**</t>
  </si>
  <si>
    <t>.919**</t>
  </si>
  <si>
    <t>.991**</t>
  </si>
  <si>
    <t>.639*</t>
  </si>
  <si>
    <t>.676*</t>
  </si>
  <si>
    <t>.625*</t>
  </si>
  <si>
    <t>.732*</t>
  </si>
  <si>
    <t>** Correlation is significant at the 0.01 level (2-tailed).</t>
  </si>
  <si>
    <t>* Correlation is significant at the 0.05 level (2-tailed).</t>
  </si>
  <si>
    <t>BMI</t>
  </si>
  <si>
    <t>RaceFinishTime</t>
  </si>
  <si>
    <t>CurrentMilesWeek</t>
  </si>
  <si>
    <t>UltrasCompleted</t>
  </si>
  <si>
    <t>UltrasPerYr</t>
  </si>
  <si>
    <t>CalprotectinPre</t>
  </si>
  <si>
    <t>CalprotectinLap1</t>
  </si>
  <si>
    <t>CalprotectinPost</t>
  </si>
  <si>
    <t>Calprotectin24h</t>
  </si>
  <si>
    <t>-.731*</t>
  </si>
  <si>
    <t>.930**</t>
  </si>
  <si>
    <t>.863**</t>
  </si>
  <si>
    <t>-.986**</t>
  </si>
  <si>
    <t>.798*</t>
  </si>
  <si>
    <t>Current Mileage/Week</t>
  </si>
  <si>
    <t>24 hour Post Race Calprotectin (ng/ml)</t>
  </si>
  <si>
    <t>StrengthRaceDomPre</t>
  </si>
  <si>
    <t>StrengthRaceDomLap1</t>
  </si>
  <si>
    <t>StrengthRaceDomPost</t>
  </si>
  <si>
    <t>StrengthRaceDom24h</t>
  </si>
  <si>
    <t>TorqueRaceDomPre</t>
  </si>
  <si>
    <t>TorqueRaceDomLap1</t>
  </si>
  <si>
    <t>TorqueRaceDomPost</t>
  </si>
  <si>
    <t>TorqueRaceDom24h</t>
  </si>
  <si>
    <t>.679*</t>
  </si>
  <si>
    <t>.767**</t>
  </si>
  <si>
    <t>.663*</t>
  </si>
  <si>
    <t>.740**</t>
  </si>
  <si>
    <t>.839**</t>
  </si>
  <si>
    <t>.815**</t>
  </si>
  <si>
    <t>.726*</t>
  </si>
  <si>
    <t>.724*</t>
  </si>
  <si>
    <t>.782*</t>
  </si>
  <si>
    <t>.766*</t>
  </si>
  <si>
    <t>.802*</t>
  </si>
  <si>
    <t>.784*</t>
  </si>
  <si>
    <t>.635*</t>
  </si>
  <si>
    <t>.682*</t>
  </si>
  <si>
    <t>.827**</t>
  </si>
  <si>
    <t>.824**</t>
  </si>
  <si>
    <t>.849**</t>
  </si>
  <si>
    <t>.974**</t>
  </si>
  <si>
    <t>.778**</t>
  </si>
  <si>
    <t>.782**</t>
  </si>
  <si>
    <t>.789**</t>
  </si>
  <si>
    <t>.933**</t>
  </si>
  <si>
    <t>.886**</t>
  </si>
  <si>
    <t>.987**</t>
  </si>
  <si>
    <t>.938**</t>
  </si>
  <si>
    <t>.878**</t>
  </si>
  <si>
    <t>.929**</t>
  </si>
  <si>
    <t>.866**</t>
  </si>
  <si>
    <t>.911**</t>
  </si>
  <si>
    <t>.981**</t>
  </si>
  <si>
    <t>.903**</t>
  </si>
  <si>
    <t>.913**</t>
  </si>
  <si>
    <t>.894**</t>
  </si>
  <si>
    <t>.948**</t>
  </si>
  <si>
    <t>.988**</t>
  </si>
  <si>
    <t>.870**</t>
  </si>
  <si>
    <t>.864**</t>
  </si>
  <si>
    <t>.947**</t>
  </si>
  <si>
    <t>.910**</t>
  </si>
  <si>
    <t>.951**</t>
  </si>
  <si>
    <t>-.796*</t>
  </si>
  <si>
    <t>-.782*</t>
  </si>
  <si>
    <t>24 hour Post Race Torque</t>
  </si>
  <si>
    <t>Pre Race Calprotectin (ng/mL)</t>
  </si>
  <si>
    <t>Pre Race Muscle Torque</t>
  </si>
  <si>
    <t>Lap 1 Muscle Torque</t>
  </si>
  <si>
    <t>Post Race Muscle Torque</t>
  </si>
  <si>
    <t>24 hr Post Race Muscle Torque</t>
  </si>
  <si>
    <t>Intra-assay CV</t>
  </si>
  <si>
    <t>Inter-assay CV</t>
  </si>
  <si>
    <t>Post   Race</t>
  </si>
  <si>
    <t>24 hr Post Race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</si>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</sst>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0" borderId="0" xfId="0" applyFill="1"/>
    <xf numFmtId="164" fontId="0" fillId="0" borderId="0" xfId="0" applyNumberFormat="1"/>
    <xf numFmtId="0" fontId="19" fillId="0" borderId="0" xfId="0" applyFont="1"/>
    <xf numFmtId="0" fontId="0" fillId="35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4486001749781274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Calprotectin!$E$17:$E$23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</c:v>
                </c:pt>
              </c:numCache>
            </c:numRef>
          </c:xVal>
          <c:yVal>
            <c:numRef>
              <c:f>Calprotectin!$F$17:$F$23</c:f>
              <c:numCache>
                <c:formatCode>General</c:formatCode>
                <c:ptCount val="7"/>
                <c:pt idx="0">
                  <c:v>3.045925</c:v>
                </c:pt>
                <c:pt idx="1">
                  <c:v>2.8039750000000003</c:v>
                </c:pt>
                <c:pt idx="2">
                  <c:v>2.1012750000000002</c:v>
                </c:pt>
                <c:pt idx="3">
                  <c:v>1.3027250000000001</c:v>
                </c:pt>
                <c:pt idx="4">
                  <c:v>0.75087499999999996</c:v>
                </c:pt>
                <c:pt idx="5">
                  <c:v>0.43522499999999997</c:v>
                </c:pt>
                <c:pt idx="6">
                  <c:v>0.19947500000000001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B-2A4E-A9EC-E6284D96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03200"/>
        <c:axId val="378670256"/>
      </c:scatterChart>
      <c:valAx>
        <c:axId val="37910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256"/>
        <c:crosses val="autoZero"/>
        <c:crossBetween val="midCat"/>
      </c:valAx>
      <c:valAx>
        <c:axId val="3786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Calprotectin!$N$56:$Q$56</c:f>
                <c:numCache>
                  <c:formatCode>General</c:formatCode>
                  <c:ptCount val="4"/>
                  <c:pt idx="0">
                    <c:v>101.83326390417889</c:v>
                  </c:pt>
                  <c:pt idx="1">
                    <c:v>39.544415391907307</c:v>
                  </c:pt>
                  <c:pt idx="2">
                    <c:v>24.152009433023743</c:v>
                  </c:pt>
                  <c:pt idx="3">
                    <c:v>97.762253152378747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Calprotectin!$N$53:$Q$53</c:f>
              <c:strCache>
                <c:ptCount val="4"/>
                <c:pt idx="0">
                  <c:v>Baseline</c:v>
                </c:pt>
                <c:pt idx="1">
                  <c:v>Lap 1</c:v>
                </c:pt>
                <c:pt idx="2">
                  <c:v>Post   Race</c:v>
                </c:pt>
                <c:pt idx="3">
                  <c:v>24 hr Post Race</c:v>
                </c:pt>
              </c:strCache>
            </c:strRef>
          </c:cat>
          <c:val>
            <c:numRef>
              <c:f>Calprotectin!$N$54:$Q$54</c:f>
              <c:numCache>
                <c:formatCode>General</c:formatCode>
                <c:ptCount val="4"/>
                <c:pt idx="0">
                  <c:v>742.36901562275466</c:v>
                </c:pt>
                <c:pt idx="1">
                  <c:v>1214.9560615654423</c:v>
                </c:pt>
                <c:pt idx="2">
                  <c:v>1362.5490865034133</c:v>
                </c:pt>
                <c:pt idx="3">
                  <c:v>718.86073964248533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BF4C-881F-CE1B02BA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79456"/>
        <c:axId val="364709872"/>
      </c:barChart>
      <c:catAx>
        <c:axId val="4026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09872"/>
        <c:crosses val="autoZero"/>
        <c:auto val="1"/>
        <c:lblAlgn val="ctr"/>
        <c:lblOffset val="100"/>
        <c:noMultiLvlLbl val="0"/>
      </c:catAx>
      <c:valAx>
        <c:axId val="36470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Calprotectin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figures'!$C$1</c:f>
              <c:strCache>
                <c:ptCount val="1"/>
                <c:pt idx="0">
                  <c:v>24 hour Post Race Calprotectin (ng/ml)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figures'!$B$2:$B$12</c:f>
              <c:numCache>
                <c:formatCode>General</c:formatCode>
                <c:ptCount val="11"/>
                <c:pt idx="0">
                  <c:v>12</c:v>
                </c:pt>
                <c:pt idx="1">
                  <c:v>35</c:v>
                </c:pt>
                <c:pt idx="2">
                  <c:v>35</c:v>
                </c:pt>
                <c:pt idx="3">
                  <c:v>15</c:v>
                </c:pt>
                <c:pt idx="4">
                  <c:v>75</c:v>
                </c:pt>
                <c:pt idx="5">
                  <c:v>60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25</c:v>
                </c:pt>
                <c:pt idx="10">
                  <c:v>25</c:v>
                </c:pt>
              </c:numCache>
            </c:numRef>
          </c:xVal>
          <c:yVal>
            <c:numRef>
              <c:f>'correlation figures'!$C$2:$C$12</c:f>
              <c:numCache>
                <c:formatCode>General</c:formatCode>
                <c:ptCount val="11"/>
                <c:pt idx="0">
                  <c:v>1278.2452957172118</c:v>
                </c:pt>
                <c:pt idx="1">
                  <c:v>573.36500261696631</c:v>
                </c:pt>
                <c:pt idx="2">
                  <c:v>931.18379835138148</c:v>
                </c:pt>
                <c:pt idx="3">
                  <c:v>702.09215809464251</c:v>
                </c:pt>
                <c:pt idx="4">
                  <c:v>79.610552498091778</c:v>
                </c:pt>
                <c:pt idx="5">
                  <c:v>353.78303591802279</c:v>
                </c:pt>
                <c:pt idx="6">
                  <c:v>839.41406226886829</c:v>
                </c:pt>
                <c:pt idx="7">
                  <c:v>926.27647409560939</c:v>
                </c:pt>
                <c:pt idx="8">
                  <c:v>541.1485575028031</c:v>
                </c:pt>
                <c:pt idx="9">
                  <c:v>767.35679819682855</c:v>
                </c:pt>
                <c:pt idx="10">
                  <c:v>914.99240080691391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C-7547-9D78-AFC6D4C9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37679"/>
        <c:axId val="1038968415"/>
      </c:scatterChart>
      <c:valAx>
        <c:axId val="103863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Mileage/week (Current)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68415"/>
        <c:crosses val="autoZero"/>
        <c:crossBetween val="midCat"/>
      </c:valAx>
      <c:valAx>
        <c:axId val="1038968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24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hour Post Race Calprotectin (ng/mL)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3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figures'!$J$1</c:f>
              <c:strCache>
                <c:ptCount val="1"/>
                <c:pt idx="0">
                  <c:v>24 hour Post Race Calprotectin (ng/ml)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figures'!$I$2:$I$12</c:f>
              <c:numCache>
                <c:formatCode>General</c:formatCode>
                <c:ptCount val="11"/>
                <c:pt idx="0" formatCode="0.0">
                  <c:v>312.60447900000003</c:v>
                </c:pt>
                <c:pt idx="1">
                  <c:v>156.15557999999999</c:v>
                </c:pt>
                <c:pt idx="2">
                  <c:v>378.76410000000004</c:v>
                </c:pt>
                <c:pt idx="3" formatCode="0.0">
                  <c:v>199.25581500000001</c:v>
                </c:pt>
                <c:pt idx="4" formatCode="0.0">
                  <c:v>134.43329700000004</c:v>
                </c:pt>
                <c:pt idx="5">
                  <c:v>126.75501</c:v>
                </c:pt>
                <c:pt idx="6" formatCode="0.0">
                  <c:v>132.69104100000001</c:v>
                </c:pt>
                <c:pt idx="7" formatCode="0.0">
                  <c:v>277.41404699999998</c:v>
                </c:pt>
                <c:pt idx="8" formatCode="0.0">
                  <c:v>226.72087200000004</c:v>
                </c:pt>
                <c:pt idx="9" formatCode="0.0">
                  <c:v>176.86547100000001</c:v>
                </c:pt>
                <c:pt idx="10">
                  <c:v>211.83714000000001</c:v>
                </c:pt>
              </c:numCache>
            </c:numRef>
          </c:xVal>
          <c:yVal>
            <c:numRef>
              <c:f>'correlation figures'!$J$2:$J$12</c:f>
              <c:numCache>
                <c:formatCode>General</c:formatCode>
                <c:ptCount val="11"/>
                <c:pt idx="0">
                  <c:v>1278.2452957172118</c:v>
                </c:pt>
                <c:pt idx="1">
                  <c:v>573.36500261696631</c:v>
                </c:pt>
                <c:pt idx="2">
                  <c:v>931.18379835138148</c:v>
                </c:pt>
                <c:pt idx="3">
                  <c:v>702.09215809464251</c:v>
                </c:pt>
                <c:pt idx="4">
                  <c:v>79.610552498091778</c:v>
                </c:pt>
                <c:pt idx="5">
                  <c:v>353.78303591802279</c:v>
                </c:pt>
                <c:pt idx="6">
                  <c:v>839.41406226886829</c:v>
                </c:pt>
                <c:pt idx="7">
                  <c:v>926.27647409560939</c:v>
                </c:pt>
                <c:pt idx="8">
                  <c:v>541.1485575028031</c:v>
                </c:pt>
                <c:pt idx="9">
                  <c:v>767.35679819682855</c:v>
                </c:pt>
                <c:pt idx="10">
                  <c:v>914.99240080691391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E-5B4A-BC25-1B332A83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01439"/>
        <c:axId val="1033007215"/>
      </c:scatterChart>
      <c:valAx>
        <c:axId val="103290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24 hour Post Race Muscle Torque (N.m)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07215"/>
        <c:crosses val="autoZero"/>
        <c:crossBetween val="midCat"/>
      </c:valAx>
      <c:valAx>
        <c:axId val="1033007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24 hour Post Race Calprotectin (ng/ml)</a:t>
                </a:r>
                <a:endParaRPr lang="en-US" sz="1400" b="1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0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figures'!$A$36:$A$46</c:f>
              <c:numCache>
                <c:formatCode>General</c:formatCode>
                <c:ptCount val="11"/>
                <c:pt idx="0">
                  <c:v>253.20326130000004</c:v>
                </c:pt>
                <c:pt idx="1">
                  <c:v>220.13640000000001</c:v>
                </c:pt>
                <c:pt idx="2">
                  <c:v>360.90990000000005</c:v>
                </c:pt>
                <c:pt idx="3">
                  <c:v>250.89075000000003</c:v>
                </c:pt>
                <c:pt idx="4">
                  <c:v>153.94538700000001</c:v>
                </c:pt>
                <c:pt idx="5">
                  <c:v>158.76209699999998</c:v>
                </c:pt>
                <c:pt idx="6">
                  <c:v>145.21644900000001</c:v>
                </c:pt>
                <c:pt idx="7">
                  <c:v>332.22546</c:v>
                </c:pt>
                <c:pt idx="8">
                  <c:v>280.17360000000002</c:v>
                </c:pt>
                <c:pt idx="9">
                  <c:v>198.89676900000003</c:v>
                </c:pt>
                <c:pt idx="10">
                  <c:v>198.52497</c:v>
                </c:pt>
              </c:numCache>
            </c:numRef>
          </c:xVal>
          <c:yVal>
            <c:numRef>
              <c:f>'correlation figures'!$B$36:$B$46</c:f>
              <c:numCache>
                <c:formatCode>General</c:formatCode>
                <c:ptCount val="11"/>
                <c:pt idx="0">
                  <c:v>1245.5020756829374</c:v>
                </c:pt>
                <c:pt idx="1">
                  <c:v>616.33874609971429</c:v>
                </c:pt>
                <c:pt idx="2">
                  <c:v>1179.4334107026868</c:v>
                </c:pt>
                <c:pt idx="3">
                  <c:v>500.28191370049979</c:v>
                </c:pt>
                <c:pt idx="4">
                  <c:v>159.54171537600268</c:v>
                </c:pt>
                <c:pt idx="5">
                  <c:v>506.9359126913767</c:v>
                </c:pt>
                <c:pt idx="6">
                  <c:v>563.82760406337593</c:v>
                </c:pt>
                <c:pt idx="7">
                  <c:v>1079.5957008437354</c:v>
                </c:pt>
                <c:pt idx="8">
                  <c:v>584.03912599816499</c:v>
                </c:pt>
                <c:pt idx="9">
                  <c:v>979.39756603944488</c:v>
                </c:pt>
                <c:pt idx="10">
                  <c:v>751.16540065236109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7-7240-AB74-6FC6FF8A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01791"/>
        <c:axId val="1065956271"/>
      </c:scatterChart>
      <c:valAx>
        <c:axId val="10184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Pre Race Muscle Torque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56271"/>
        <c:crosses val="autoZero"/>
        <c:crossBetween val="midCat"/>
      </c:valAx>
      <c:valAx>
        <c:axId val="1065956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Pre Race Calprotectin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0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figures'!$F$36:$F$46</c:f>
              <c:numCache>
                <c:formatCode>General</c:formatCode>
                <c:ptCount val="11"/>
                <c:pt idx="0">
                  <c:v>251.27203200000005</c:v>
                </c:pt>
                <c:pt idx="1">
                  <c:v>158.33340000000001</c:v>
                </c:pt>
                <c:pt idx="2">
                  <c:v>431.90160000000003</c:v>
                </c:pt>
                <c:pt idx="3">
                  <c:v>211.50360000000003</c:v>
                </c:pt>
                <c:pt idx="4">
                  <c:v>131.7483</c:v>
                </c:pt>
                <c:pt idx="5">
                  <c:v>198.91082999999998</c:v>
                </c:pt>
                <c:pt idx="6">
                  <c:v>147.80727000000005</c:v>
                </c:pt>
                <c:pt idx="7">
                  <c:v>284.37882000000002</c:v>
                </c:pt>
                <c:pt idx="8">
                  <c:v>243.73272000000003</c:v>
                </c:pt>
                <c:pt idx="9">
                  <c:v>219.75381000000007</c:v>
                </c:pt>
                <c:pt idx="10">
                  <c:v>211.83714000000001</c:v>
                </c:pt>
              </c:numCache>
            </c:numRef>
          </c:xVal>
          <c:yVal>
            <c:numRef>
              <c:f>'correlation figures'!$G$36:$G$46</c:f>
              <c:numCache>
                <c:formatCode>General</c:formatCode>
                <c:ptCount val="11"/>
                <c:pt idx="0">
                  <c:v>1245.502</c:v>
                </c:pt>
                <c:pt idx="1">
                  <c:v>616.33870000000002</c:v>
                </c:pt>
                <c:pt idx="2">
                  <c:v>1179.433</c:v>
                </c:pt>
                <c:pt idx="3">
                  <c:v>500.28190000000001</c:v>
                </c:pt>
                <c:pt idx="4">
                  <c:v>159.54169999999999</c:v>
                </c:pt>
                <c:pt idx="5">
                  <c:v>506.9359</c:v>
                </c:pt>
                <c:pt idx="6">
                  <c:v>563.82759999999996</c:v>
                </c:pt>
                <c:pt idx="7">
                  <c:v>1079.596</c:v>
                </c:pt>
                <c:pt idx="8">
                  <c:v>584.03909999999996</c:v>
                </c:pt>
                <c:pt idx="9">
                  <c:v>979.39760000000001</c:v>
                </c:pt>
                <c:pt idx="10">
                  <c:v>751.16539999999998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E-0849-BB6A-20F68ABE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51215"/>
        <c:axId val="1056060575"/>
      </c:scatterChart>
      <c:valAx>
        <c:axId val="10675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Lap 1 Muscle Torque (N.m)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60575"/>
        <c:crosses val="autoZero"/>
        <c:crossBetween val="midCat"/>
      </c:valAx>
      <c:valAx>
        <c:axId val="1056060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Pre Race Calprotectin (ng/mL)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5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figures'!$J$36:$J$46</c:f>
              <c:numCache>
                <c:formatCode>General</c:formatCode>
                <c:ptCount val="11"/>
                <c:pt idx="0">
                  <c:v>269.50198769999997</c:v>
                </c:pt>
                <c:pt idx="1">
                  <c:v>137.1438</c:v>
                </c:pt>
                <c:pt idx="2">
                  <c:v>343.69335000000001</c:v>
                </c:pt>
                <c:pt idx="3">
                  <c:v>193.86031500000001</c:v>
                </c:pt>
                <c:pt idx="4">
                  <c:v>129.73038299999999</c:v>
                </c:pt>
                <c:pt idx="5">
                  <c:v>160.90361999999999</c:v>
                </c:pt>
                <c:pt idx="6">
                  <c:v>119.10321000000003</c:v>
                </c:pt>
                <c:pt idx="7">
                  <c:v>264.50703000000004</c:v>
                </c:pt>
                <c:pt idx="8">
                  <c:v>226.88568000000004</c:v>
                </c:pt>
                <c:pt idx="9">
                  <c:v>225.51326100000003</c:v>
                </c:pt>
                <c:pt idx="10">
                  <c:v>208.94318999999999</c:v>
                </c:pt>
              </c:numCache>
            </c:numRef>
          </c:xVal>
          <c:yVal>
            <c:numRef>
              <c:f>'correlation figures'!$K$36:$K$46</c:f>
              <c:numCache>
                <c:formatCode>General</c:formatCode>
                <c:ptCount val="11"/>
                <c:pt idx="0">
                  <c:v>1245.502</c:v>
                </c:pt>
                <c:pt idx="1">
                  <c:v>616.33870000000002</c:v>
                </c:pt>
                <c:pt idx="2">
                  <c:v>1179.433</c:v>
                </c:pt>
                <c:pt idx="3">
                  <c:v>500.28190000000001</c:v>
                </c:pt>
                <c:pt idx="4">
                  <c:v>159.54169999999999</c:v>
                </c:pt>
                <c:pt idx="5">
                  <c:v>506.9359</c:v>
                </c:pt>
                <c:pt idx="6">
                  <c:v>563.82759999999996</c:v>
                </c:pt>
                <c:pt idx="7">
                  <c:v>1079.596</c:v>
                </c:pt>
                <c:pt idx="8">
                  <c:v>584.03909999999996</c:v>
                </c:pt>
                <c:pt idx="9">
                  <c:v>979.39760000000001</c:v>
                </c:pt>
                <c:pt idx="10">
                  <c:v>751.16539999999998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8-F249-82B2-F62FF3E8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834015"/>
        <c:axId val="1054093551"/>
      </c:scatterChart>
      <c:valAx>
        <c:axId val="106783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Post Race Torque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93551"/>
        <c:crosses val="autoZero"/>
        <c:crossBetween val="midCat"/>
      </c:valAx>
      <c:valAx>
        <c:axId val="1054093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Pre Race Calprotectin (ng/mL)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figures'!$N$36:$N$46</c:f>
              <c:numCache>
                <c:formatCode>General</c:formatCode>
                <c:ptCount val="11"/>
                <c:pt idx="0" formatCode="0.0">
                  <c:v>312.60447900000003</c:v>
                </c:pt>
                <c:pt idx="1">
                  <c:v>156.15557999999999</c:v>
                </c:pt>
                <c:pt idx="2">
                  <c:v>378.76410000000004</c:v>
                </c:pt>
                <c:pt idx="3" formatCode="0.0">
                  <c:v>199.25581500000001</c:v>
                </c:pt>
                <c:pt idx="4" formatCode="0.0">
                  <c:v>134.43329700000004</c:v>
                </c:pt>
                <c:pt idx="5">
                  <c:v>126.75501</c:v>
                </c:pt>
                <c:pt idx="6" formatCode="0.0">
                  <c:v>132.69104100000001</c:v>
                </c:pt>
                <c:pt idx="7" formatCode="0.0">
                  <c:v>277.41404699999998</c:v>
                </c:pt>
                <c:pt idx="8" formatCode="0.0">
                  <c:v>226.72087200000004</c:v>
                </c:pt>
                <c:pt idx="9" formatCode="0.0">
                  <c:v>176.86547100000001</c:v>
                </c:pt>
                <c:pt idx="10">
                  <c:v>211.83714000000001</c:v>
                </c:pt>
              </c:numCache>
            </c:numRef>
          </c:xVal>
          <c:yVal>
            <c:numRef>
              <c:f>'correlation figures'!$O$36:$O$46</c:f>
              <c:numCache>
                <c:formatCode>General</c:formatCode>
                <c:ptCount val="11"/>
                <c:pt idx="0">
                  <c:v>1245.502</c:v>
                </c:pt>
                <c:pt idx="1">
                  <c:v>616.33870000000002</c:v>
                </c:pt>
                <c:pt idx="2">
                  <c:v>1179.433</c:v>
                </c:pt>
                <c:pt idx="3">
                  <c:v>500.28190000000001</c:v>
                </c:pt>
                <c:pt idx="4">
                  <c:v>159.54169999999999</c:v>
                </c:pt>
                <c:pt idx="5">
                  <c:v>506.9359</c:v>
                </c:pt>
                <c:pt idx="6">
                  <c:v>563.82759999999996</c:v>
                </c:pt>
                <c:pt idx="7">
                  <c:v>1079.596</c:v>
                </c:pt>
                <c:pt idx="8">
                  <c:v>584.03909999999996</c:v>
                </c:pt>
                <c:pt idx="9">
                  <c:v>979.39760000000001</c:v>
                </c:pt>
                <c:pt idx="10">
                  <c:v>751.16539999999998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F-0549-9A3E-E1C544B52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56655"/>
        <c:axId val="1067292911"/>
      </c:scatterChart>
      <c:valAx>
        <c:axId val="106715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24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hour Post Race Muscle Torque (N.m)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92911"/>
        <c:crosses val="autoZero"/>
        <c:crossBetween val="midCat"/>
      </c:valAx>
      <c:valAx>
        <c:axId val="106729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Pre Race Calprotectin (ng/mL)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16</xdr:row>
      <xdr:rowOff>0</xdr:rowOff>
    </xdr:from>
    <xdr:to>
      <xdr:col>19</xdr:col>
      <xdr:colOff>660400</xdr:colOff>
      <xdr:row>38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50439-22D0-CA4B-A09F-E96643E9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469900</xdr:colOff>
      <xdr:row>42</xdr:row>
      <xdr:rowOff>12700</xdr:rowOff>
    </xdr:from>
    <xdr:to>
      <xdr:col>25</xdr:col>
      <xdr:colOff>508000</xdr:colOff>
      <xdr:row>57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065CC-8F2C-C645-87D9-F0866ACCA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15</xdr:row>
      <xdr:rowOff>12700</xdr:rowOff>
    </xdr:from>
    <xdr:to>
      <xdr:col>6</xdr:col>
      <xdr:colOff>514350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6A909-FC1F-054E-87EC-EAB7E9DDF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317500</xdr:colOff>
      <xdr:row>15</xdr:row>
      <xdr:rowOff>101600</xdr:rowOff>
    </xdr:from>
    <xdr:ext cx="84536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A7DF4D-F0C1-BC4D-90AA-9A31A623B984}"/>
            </a:ext>
          </a:extLst>
        </xdr:cNvPr>
        <xdr:cNvSpPr txBox="1"/>
      </xdr:nvSpPr>
      <xdr:spPr>
        <a:xfrm>
          <a:off x="4445000" y="2959100"/>
          <a:ext cx="84536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r=</a:t>
          </a:r>
          <a:r>
            <a:rPr lang="en-US" sz="1400" b="1" baseline="0"/>
            <a:t> -0.731</a:t>
          </a:r>
        </a:p>
        <a:p>
          <a:r>
            <a:rPr lang="en-US" sz="1400" b="1" baseline="0"/>
            <a:t>P= 0.011</a:t>
          </a:r>
          <a:endParaRPr lang="en-US" sz="1400" b="1"/>
        </a:p>
      </xdr:txBody>
    </xdr:sp>
    <xdr:clientData/>
  </xdr:oneCellAnchor>
  <xdr:twoCellAnchor>
    <xdr:from>
      <xdr:col>6</xdr:col>
      <xdr:colOff>539750</xdr:colOff>
      <xdr:row>15</xdr:row>
      <xdr:rowOff>12700</xdr:rowOff>
    </xdr:from>
    <xdr:to>
      <xdr:col>12</xdr:col>
      <xdr:colOff>158750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EBCD2-CA9C-3B47-92BD-86522ADFD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228600</xdr:colOff>
      <xdr:row>16</xdr:row>
      <xdr:rowOff>0</xdr:rowOff>
    </xdr:from>
    <xdr:ext cx="830997" cy="53065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2AE272-4BA1-4C40-9FA7-A2A09D2D0D5A}"/>
            </a:ext>
          </a:extLst>
        </xdr:cNvPr>
        <xdr:cNvSpPr txBox="1"/>
      </xdr:nvSpPr>
      <xdr:spPr>
        <a:xfrm>
          <a:off x="6832600" y="3048000"/>
          <a:ext cx="83099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tx1"/>
              </a:solidFill>
            </a:rPr>
            <a:t>r = 0.682</a:t>
          </a:r>
        </a:p>
        <a:p>
          <a:r>
            <a:rPr lang="en-US" sz="1400" b="1">
              <a:solidFill>
                <a:schemeClr val="tx1"/>
              </a:solidFill>
            </a:rPr>
            <a:t>P= 0.021</a:t>
          </a:r>
        </a:p>
      </xdr:txBody>
    </xdr:sp>
    <xdr:clientData/>
  </xdr:oneCellAnchor>
  <xdr:twoCellAnchor>
    <xdr:from>
      <xdr:col>0</xdr:col>
      <xdr:colOff>501650</xdr:colOff>
      <xdr:row>48</xdr:row>
      <xdr:rowOff>25400</xdr:rowOff>
    </xdr:from>
    <xdr:to>
      <xdr:col>6</xdr:col>
      <xdr:colOff>120650</xdr:colOff>
      <xdr:row>62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B4C97D-BFE7-E340-9111-0DC63EF3A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152400</xdr:colOff>
      <xdr:row>48</xdr:row>
      <xdr:rowOff>177800</xdr:rowOff>
    </xdr:from>
    <xdr:ext cx="822148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B588FB-1BFC-3544-84FF-80787971C37A}"/>
            </a:ext>
          </a:extLst>
        </xdr:cNvPr>
        <xdr:cNvSpPr txBox="1"/>
      </xdr:nvSpPr>
      <xdr:spPr>
        <a:xfrm>
          <a:off x="1803400" y="9321800"/>
          <a:ext cx="82214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r=</a:t>
          </a:r>
          <a:r>
            <a:rPr lang="en-US" sz="1400" b="1" baseline="0"/>
            <a:t> 0.663</a:t>
          </a:r>
        </a:p>
        <a:p>
          <a:r>
            <a:rPr lang="en-US" sz="1400" b="1" baseline="0"/>
            <a:t>P= 0.026</a:t>
          </a:r>
          <a:endParaRPr lang="en-US" sz="1400" b="1"/>
        </a:p>
      </xdr:txBody>
    </xdr:sp>
    <xdr:clientData/>
  </xdr:oneCellAnchor>
  <xdr:twoCellAnchor>
    <xdr:from>
      <xdr:col>6</xdr:col>
      <xdr:colOff>133350</xdr:colOff>
      <xdr:row>48</xdr:row>
      <xdr:rowOff>25400</xdr:rowOff>
    </xdr:from>
    <xdr:to>
      <xdr:col>11</xdr:col>
      <xdr:colOff>577850</xdr:colOff>
      <xdr:row>62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338DD-17B0-514B-83C8-D13E9A525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62</xdr:row>
      <xdr:rowOff>152400</xdr:rowOff>
    </xdr:from>
    <xdr:to>
      <xdr:col>6</xdr:col>
      <xdr:colOff>114300</xdr:colOff>
      <xdr:row>77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5C3253-2391-344A-9942-56CBDB0BA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152400</xdr:colOff>
      <xdr:row>63</xdr:row>
      <xdr:rowOff>0</xdr:rowOff>
    </xdr:from>
    <xdr:to>
      <xdr:col>11</xdr:col>
      <xdr:colOff>596900</xdr:colOff>
      <xdr:row>77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B20D48-18D7-EC47-909D-6755088C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0.27222</cdr:x>
      <cdr:y>0.0463</cdr:y>
    </cdr:from>
    <cdr:to>
      <cdr:x>0.45204</cdr:x>
      <cdr:y>0.23974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8EB588FB-1BFC-3544-84FF-80787971C37A}"/>
            </a:ext>
          </a:extLst>
        </cdr:cNvPr>
        <cdr:cNvSpPr txBox="1"/>
      </cdr:nvSpPr>
      <cdr:spPr>
        <a:xfrm xmlns:a="http://schemas.openxmlformats.org/drawingml/2006/main">
          <a:off x="1244600" y="127000"/>
          <a:ext cx="822148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r=</a:t>
          </a:r>
          <a:r>
            <a:rPr lang="en-US" sz="1400" b="1" baseline="0"/>
            <a:t> 0.740</a:t>
          </a:r>
        </a:p>
        <a:p xmlns:a="http://schemas.openxmlformats.org/drawingml/2006/main">
          <a:r>
            <a:rPr lang="en-US" sz="1400" b="1" baseline="0"/>
            <a:t>P= 0.009</a:t>
          </a:r>
          <a:endParaRPr lang="en-US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0.30833</cdr:x>
      <cdr:y>0.04167</cdr:y>
    </cdr:from>
    <cdr:to>
      <cdr:x>0.48816</cdr:x>
      <cdr:y>0.23511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97233DDD-A64C-B94E-9ED5-AFC151B28716}"/>
            </a:ext>
          </a:extLst>
        </cdr:cNvPr>
        <cdr:cNvSpPr txBox="1"/>
      </cdr:nvSpPr>
      <cdr:spPr>
        <a:xfrm xmlns:a="http://schemas.openxmlformats.org/drawingml/2006/main">
          <a:off x="1409700" y="114300"/>
          <a:ext cx="822148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r=</a:t>
          </a:r>
          <a:r>
            <a:rPr lang="en-US" sz="1400" b="1" baseline="0"/>
            <a:t> 0.839</a:t>
          </a:r>
        </a:p>
        <a:p xmlns:a="http://schemas.openxmlformats.org/drawingml/2006/main">
          <a:r>
            <a:rPr lang="en-US" sz="1400" b="1" baseline="0"/>
            <a:t>P= 0.001</a:t>
          </a:r>
          <a:endParaRPr lang="en-US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0.30833</cdr:x>
      <cdr:y>0.06481</cdr:y>
    </cdr:from>
    <cdr:to>
      <cdr:x>0.48816</cdr:x>
      <cdr:y>0.25826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BE3E8B0-3F1B-CE47-976B-875D49692904}"/>
            </a:ext>
          </a:extLst>
        </cdr:cNvPr>
        <cdr:cNvSpPr txBox="1"/>
      </cdr:nvSpPr>
      <cdr:spPr>
        <a:xfrm xmlns:a="http://schemas.openxmlformats.org/drawingml/2006/main">
          <a:off x="1409700" y="177800"/>
          <a:ext cx="822148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r=</a:t>
          </a:r>
          <a:r>
            <a:rPr lang="en-US" sz="1400" b="1" baseline="0"/>
            <a:t> 0.815</a:t>
          </a:r>
        </a:p>
        <a:p xmlns:a="http://schemas.openxmlformats.org/drawingml/2006/main">
          <a:r>
            <a:rPr lang="en-US" sz="1400" b="1" baseline="0"/>
            <a:t>P= 0.002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topLeftCell="D38" workbookViewId="0">
      <selection activeCell="R63" sqref="R63"/>
    </sheetView>
  </sheetViews>
  <sheetFormatPr baseColWidth="10" defaultColWidth="8.83203125" defaultRowHeight="15" x14ac:dyDescent="0.2"/>
  <sheetData>
    <row r="1" spans="1:31" x14ac:dyDescent="0.2">
      <c r="A1" t="s">
        <v>0</v>
      </c>
    </row>
    <row r="2" spans="1:3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450</v>
      </c>
      <c r="Q2">
        <v>1</v>
      </c>
      <c r="R2">
        <v>12</v>
      </c>
      <c r="S2">
        <v>96</v>
      </c>
      <c r="T2">
        <v>1</v>
      </c>
      <c r="U2">
        <v>8</v>
      </c>
      <c r="V2" t="s">
        <v>7</v>
      </c>
    </row>
    <row r="3" spans="1:31" x14ac:dyDescent="0.2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1" x14ac:dyDescent="0.2">
      <c r="B4">
        <v>25.4</v>
      </c>
      <c r="C4">
        <v>2.9845250000000001</v>
      </c>
      <c r="D4">
        <v>3.1073249999999999</v>
      </c>
      <c r="E4">
        <v>2.787725</v>
      </c>
      <c r="F4">
        <v>2.699125</v>
      </c>
      <c r="G4">
        <v>1.5754250000000001</v>
      </c>
      <c r="H4">
        <v>1.525625</v>
      </c>
      <c r="I4">
        <v>2.8677250000000001</v>
      </c>
      <c r="J4">
        <v>2.904325</v>
      </c>
      <c r="K4">
        <v>2.886625</v>
      </c>
      <c r="L4">
        <v>2.9968249999999999</v>
      </c>
      <c r="M4">
        <v>2.0298250000000002</v>
      </c>
      <c r="N4">
        <v>1.9923249999999999</v>
      </c>
    </row>
    <row r="5" spans="1:31" x14ac:dyDescent="0.2">
      <c r="C5">
        <v>2.725225</v>
      </c>
      <c r="D5">
        <v>2.8827250000000002</v>
      </c>
      <c r="E5">
        <v>1.6091249999999999</v>
      </c>
      <c r="F5">
        <v>1.608425</v>
      </c>
      <c r="G5">
        <v>2.315725</v>
      </c>
      <c r="H5">
        <v>2.211325</v>
      </c>
      <c r="I5">
        <v>2.327725</v>
      </c>
      <c r="J5">
        <v>2.4365250000000001</v>
      </c>
      <c r="K5">
        <v>2.9841250000000001</v>
      </c>
      <c r="L5">
        <v>3.0470250000000001</v>
      </c>
      <c r="M5">
        <v>2.2043249999999999</v>
      </c>
      <c r="N5">
        <v>2.1311249999999999</v>
      </c>
    </row>
    <row r="6" spans="1:31" x14ac:dyDescent="0.2">
      <c r="C6">
        <v>1.9563250000000001</v>
      </c>
      <c r="D6">
        <v>2.2462249999999999</v>
      </c>
      <c r="E6">
        <v>2.672625</v>
      </c>
      <c r="F6">
        <v>2.5759249999999998</v>
      </c>
      <c r="G6">
        <v>1.878525</v>
      </c>
      <c r="H6">
        <v>1.8253250000000001</v>
      </c>
      <c r="I6">
        <v>2.733025</v>
      </c>
      <c r="J6">
        <v>2.6409250000000002</v>
      </c>
      <c r="K6">
        <v>2.794025</v>
      </c>
      <c r="L6">
        <v>2.8109250000000001</v>
      </c>
      <c r="M6">
        <v>1.473225</v>
      </c>
      <c r="N6">
        <v>1.473125</v>
      </c>
    </row>
    <row r="7" spans="1:31" x14ac:dyDescent="0.2">
      <c r="C7">
        <v>1.124225</v>
      </c>
      <c r="D7">
        <v>1.481225</v>
      </c>
      <c r="E7">
        <v>1.418925</v>
      </c>
      <c r="F7">
        <v>1.3800250000000001</v>
      </c>
      <c r="G7">
        <v>3.0915249999999999</v>
      </c>
      <c r="H7">
        <v>2.9925250000000001</v>
      </c>
      <c r="I7">
        <v>3.2077249999999999</v>
      </c>
      <c r="J7">
        <v>3.1472250000000002</v>
      </c>
      <c r="K7">
        <v>1.465325</v>
      </c>
      <c r="L7">
        <v>1.5972249999999999</v>
      </c>
      <c r="M7">
        <v>1.9404250000000001</v>
      </c>
      <c r="N7">
        <v>1.821825</v>
      </c>
      <c r="Y7" t="s">
        <v>62</v>
      </c>
    </row>
    <row r="8" spans="1:31" x14ac:dyDescent="0.2">
      <c r="C8">
        <v>0.67412499999999997</v>
      </c>
      <c r="D8">
        <v>0.82762500000000006</v>
      </c>
      <c r="E8">
        <v>0.81132499999999996</v>
      </c>
      <c r="F8">
        <v>0.75862499999999999</v>
      </c>
      <c r="G8">
        <v>2.573725</v>
      </c>
      <c r="H8">
        <v>2.5472250000000001</v>
      </c>
      <c r="I8">
        <v>2.919025</v>
      </c>
      <c r="J8">
        <v>2.707125</v>
      </c>
      <c r="K8">
        <v>2.1373250000000001</v>
      </c>
      <c r="L8">
        <v>2.2158250000000002</v>
      </c>
      <c r="M8">
        <v>2.1715249999999999</v>
      </c>
      <c r="N8">
        <v>2.1232250000000001</v>
      </c>
      <c r="Y8" t="s">
        <v>63</v>
      </c>
    </row>
    <row r="9" spans="1:31" x14ac:dyDescent="0.2">
      <c r="C9">
        <v>0.44512499999999999</v>
      </c>
      <c r="D9">
        <v>0.42532500000000001</v>
      </c>
      <c r="E9">
        <v>1.4198249999999999</v>
      </c>
      <c r="F9">
        <v>1.403125</v>
      </c>
      <c r="G9">
        <v>2.659125</v>
      </c>
      <c r="H9">
        <v>2.5185249999999999</v>
      </c>
      <c r="I9">
        <v>2.9861249999999999</v>
      </c>
      <c r="J9">
        <v>2.8663249999999998</v>
      </c>
      <c r="K9">
        <v>1.6621250000000001</v>
      </c>
      <c r="L9">
        <v>1.864725</v>
      </c>
      <c r="M9">
        <v>7.2499999999999995E-4</v>
      </c>
      <c r="N9">
        <v>-1.75E-4</v>
      </c>
      <c r="Y9" t="s">
        <v>64</v>
      </c>
      <c r="AA9" t="s">
        <v>65</v>
      </c>
      <c r="AB9" t="s">
        <v>66</v>
      </c>
      <c r="AC9" t="s">
        <v>67</v>
      </c>
      <c r="AD9" t="s">
        <v>68</v>
      </c>
      <c r="AE9" t="s">
        <v>69</v>
      </c>
    </row>
    <row r="10" spans="1:31" x14ac:dyDescent="0.2">
      <c r="C10">
        <v>0.19032499999999999</v>
      </c>
      <c r="D10">
        <v>0.208625</v>
      </c>
      <c r="E10">
        <v>1.5250250000000001</v>
      </c>
      <c r="F10">
        <v>1.503125</v>
      </c>
      <c r="G10">
        <v>2.660825</v>
      </c>
      <c r="H10">
        <v>2.668425</v>
      </c>
      <c r="I10">
        <v>2.954825</v>
      </c>
      <c r="J10">
        <v>2.8680249999999998</v>
      </c>
      <c r="K10">
        <v>0.59452499999999997</v>
      </c>
      <c r="L10">
        <v>0.68712499999999999</v>
      </c>
      <c r="M10">
        <v>-1.075E-3</v>
      </c>
      <c r="N10">
        <v>-4.75E-4</v>
      </c>
      <c r="Y10" t="s">
        <v>70</v>
      </c>
      <c r="Z10" t="s">
        <v>71</v>
      </c>
      <c r="AA10">
        <v>1697840.463</v>
      </c>
      <c r="AB10">
        <v>3</v>
      </c>
      <c r="AC10">
        <v>565946.821</v>
      </c>
      <c r="AD10">
        <v>24.823</v>
      </c>
      <c r="AE10" s="2">
        <v>0</v>
      </c>
    </row>
    <row r="11" spans="1:31" x14ac:dyDescent="0.2">
      <c r="C11">
        <v>-2.075E-3</v>
      </c>
      <c r="D11">
        <v>2.1250000000000002E-3</v>
      </c>
      <c r="E11">
        <v>2.4560249999999999</v>
      </c>
      <c r="F11">
        <v>2.4324249999999998</v>
      </c>
      <c r="G11">
        <v>2.650925</v>
      </c>
      <c r="H11">
        <v>2.7403249999999999</v>
      </c>
      <c r="I11">
        <v>3.007825</v>
      </c>
      <c r="J11">
        <v>2.7843249999999999</v>
      </c>
      <c r="K11">
        <v>1.1236250000000001</v>
      </c>
      <c r="L11">
        <v>1.146925</v>
      </c>
      <c r="M11">
        <v>-1.75E-4</v>
      </c>
      <c r="N11">
        <v>1.1249999999999999E-3</v>
      </c>
      <c r="Z11" t="s">
        <v>72</v>
      </c>
      <c r="AA11">
        <v>1697840.463</v>
      </c>
      <c r="AB11">
        <v>1.573</v>
      </c>
      <c r="AC11">
        <v>1079225.9080000001</v>
      </c>
      <c r="AD11">
        <v>24.823</v>
      </c>
      <c r="AE11">
        <v>0</v>
      </c>
    </row>
    <row r="12" spans="1:31" x14ac:dyDescent="0.2">
      <c r="Z12" t="s">
        <v>73</v>
      </c>
      <c r="AA12">
        <v>1697840.463</v>
      </c>
      <c r="AB12">
        <v>2.036</v>
      </c>
      <c r="AC12">
        <v>833960.36</v>
      </c>
      <c r="AD12">
        <v>24.823</v>
      </c>
      <c r="AE12">
        <v>0</v>
      </c>
    </row>
    <row r="13" spans="1:31" x14ac:dyDescent="0.2">
      <c r="A13" t="s">
        <v>9</v>
      </c>
      <c r="Z13" t="s">
        <v>74</v>
      </c>
      <c r="AA13">
        <v>1697840.463</v>
      </c>
      <c r="AB13">
        <v>1</v>
      </c>
      <c r="AC13">
        <v>1697840.463</v>
      </c>
      <c r="AD13">
        <v>24.823</v>
      </c>
      <c r="AE13">
        <v>2E-3</v>
      </c>
    </row>
    <row r="14" spans="1:31" x14ac:dyDescent="0.2">
      <c r="A14" t="s">
        <v>10</v>
      </c>
      <c r="Y14" t="s">
        <v>75</v>
      </c>
      <c r="Z14" t="s">
        <v>71</v>
      </c>
      <c r="AA14">
        <v>410381.424</v>
      </c>
      <c r="AB14">
        <v>18</v>
      </c>
      <c r="AC14">
        <v>22798.968000000001</v>
      </c>
    </row>
    <row r="15" spans="1:31" x14ac:dyDescent="0.2">
      <c r="Z15" t="s">
        <v>72</v>
      </c>
      <c r="AA15">
        <v>410381.424</v>
      </c>
      <c r="AB15">
        <v>9.4390000000000001</v>
      </c>
      <c r="AC15">
        <v>43476.235000000001</v>
      </c>
    </row>
    <row r="16" spans="1:31" x14ac:dyDescent="0.2">
      <c r="A16" t="s">
        <v>13</v>
      </c>
      <c r="D16" t="s">
        <v>12</v>
      </c>
      <c r="E16" t="s">
        <v>11</v>
      </c>
      <c r="F16" t="s">
        <v>12</v>
      </c>
      <c r="G16" t="s">
        <v>16</v>
      </c>
      <c r="H16" t="s">
        <v>15</v>
      </c>
      <c r="Z16" t="s">
        <v>73</v>
      </c>
      <c r="AA16">
        <v>410381.424</v>
      </c>
      <c r="AB16">
        <v>12.215</v>
      </c>
      <c r="AC16">
        <v>33595.798999999999</v>
      </c>
    </row>
    <row r="17" spans="1:31" x14ac:dyDescent="0.2">
      <c r="B17">
        <v>2.9845250000000001</v>
      </c>
      <c r="C17">
        <v>3.1073249999999999</v>
      </c>
      <c r="D17">
        <f>AVERAGE(B17:C17)</f>
        <v>3.045925</v>
      </c>
      <c r="E17">
        <v>100</v>
      </c>
      <c r="F17">
        <v>3.045925</v>
      </c>
      <c r="G17">
        <f>STDEV(B17:C17)</f>
        <v>8.6832712729707898E-2</v>
      </c>
      <c r="H17">
        <f>G17/F17*100</f>
        <v>2.850783020911805</v>
      </c>
      <c r="Z17" t="s">
        <v>74</v>
      </c>
      <c r="AA17">
        <v>410381.424</v>
      </c>
      <c r="AB17">
        <v>6</v>
      </c>
      <c r="AC17">
        <v>68396.903999999995</v>
      </c>
    </row>
    <row r="18" spans="1:31" x14ac:dyDescent="0.2">
      <c r="B18">
        <v>2.725225</v>
      </c>
      <c r="C18">
        <v>2.8827250000000002</v>
      </c>
      <c r="D18">
        <f t="shared" ref="D18:D24" si="0">AVERAGE(B18:C18)</f>
        <v>2.8039750000000003</v>
      </c>
      <c r="E18">
        <v>50</v>
      </c>
      <c r="F18">
        <v>2.8039750000000003</v>
      </c>
      <c r="G18">
        <f t="shared" ref="G18:G24" si="1">STDEV(B18:C18)</f>
        <v>0.11136931803688138</v>
      </c>
      <c r="H18">
        <f t="shared" ref="H18:H24" si="2">G18/F18*100</f>
        <v>3.9718370540707877</v>
      </c>
      <c r="J18" t="s">
        <v>59</v>
      </c>
    </row>
    <row r="19" spans="1:31" x14ac:dyDescent="0.2">
      <c r="B19">
        <v>1.9563250000000001</v>
      </c>
      <c r="C19">
        <v>2.2462249999999999</v>
      </c>
      <c r="D19">
        <f t="shared" si="0"/>
        <v>2.1012750000000002</v>
      </c>
      <c r="E19">
        <v>25</v>
      </c>
      <c r="F19">
        <v>2.1012750000000002</v>
      </c>
      <c r="G19">
        <f t="shared" si="1"/>
        <v>0.20499025586597999</v>
      </c>
      <c r="H19">
        <f t="shared" si="2"/>
        <v>9.7555177625955647</v>
      </c>
      <c r="J19">
        <f>AVERAGE(H17:H24)</f>
        <v>7.7248184990295652</v>
      </c>
    </row>
    <row r="20" spans="1:31" x14ac:dyDescent="0.2">
      <c r="B20">
        <v>1.124225</v>
      </c>
      <c r="C20">
        <v>1.481225</v>
      </c>
      <c r="D20">
        <f t="shared" si="0"/>
        <v>1.3027250000000001</v>
      </c>
      <c r="E20">
        <v>12.5</v>
      </c>
      <c r="F20">
        <v>1.3027250000000001</v>
      </c>
      <c r="G20">
        <f t="shared" si="1"/>
        <v>0.25243712088359521</v>
      </c>
      <c r="H20">
        <f t="shared" si="2"/>
        <v>19.377621591939604</v>
      </c>
    </row>
    <row r="21" spans="1:31" x14ac:dyDescent="0.2">
      <c r="B21">
        <v>0.67412499999999997</v>
      </c>
      <c r="C21">
        <v>0.82762500000000006</v>
      </c>
      <c r="D21">
        <f t="shared" si="0"/>
        <v>0.75087499999999996</v>
      </c>
      <c r="E21">
        <v>6.25</v>
      </c>
      <c r="F21">
        <v>0.75087499999999996</v>
      </c>
      <c r="G21">
        <f t="shared" si="1"/>
        <v>0.10854089091213583</v>
      </c>
      <c r="H21">
        <f t="shared" si="2"/>
        <v>14.45525432490572</v>
      </c>
      <c r="J21" s="2" t="s">
        <v>237</v>
      </c>
      <c r="Y21" t="s">
        <v>76</v>
      </c>
    </row>
    <row r="22" spans="1:31" x14ac:dyDescent="0.2">
      <c r="B22">
        <v>0.44512499999999999</v>
      </c>
      <c r="C22">
        <v>0.42532500000000001</v>
      </c>
      <c r="D22">
        <f t="shared" si="0"/>
        <v>0.43522499999999997</v>
      </c>
      <c r="E22">
        <v>3.125</v>
      </c>
      <c r="F22">
        <v>0.43522499999999997</v>
      </c>
      <c r="G22">
        <f t="shared" si="1"/>
        <v>1.4000714267493631E-2</v>
      </c>
      <c r="H22">
        <f t="shared" si="2"/>
        <v>3.2168910948345411</v>
      </c>
      <c r="J22" s="2">
        <f>AVERAGE(H17,H23)</f>
        <v>4.66891929481831</v>
      </c>
      <c r="Y22" t="s">
        <v>63</v>
      </c>
    </row>
    <row r="23" spans="1:31" x14ac:dyDescent="0.2">
      <c r="B23">
        <v>0.19032499999999999</v>
      </c>
      <c r="C23">
        <v>0.208625</v>
      </c>
      <c r="D23">
        <f t="shared" si="0"/>
        <v>0.19947500000000001</v>
      </c>
      <c r="E23">
        <v>1.6</v>
      </c>
      <c r="F23">
        <v>0.19947500000000001</v>
      </c>
      <c r="G23">
        <f t="shared" si="1"/>
        <v>1.2940054095713827E-2</v>
      </c>
      <c r="H23">
        <f t="shared" si="2"/>
        <v>6.4870555687248155</v>
      </c>
      <c r="Y23" t="s">
        <v>77</v>
      </c>
      <c r="Z23" t="s">
        <v>78</v>
      </c>
      <c r="AA23" t="s">
        <v>79</v>
      </c>
      <c r="AB23" t="s">
        <v>80</v>
      </c>
      <c r="AC23" t="s">
        <v>81</v>
      </c>
      <c r="AD23" t="s">
        <v>82</v>
      </c>
    </row>
    <row r="24" spans="1:31" x14ac:dyDescent="0.2">
      <c r="B24">
        <v>2.075E-3</v>
      </c>
      <c r="C24">
        <v>2.1250000000000002E-3</v>
      </c>
      <c r="D24">
        <f t="shared" si="0"/>
        <v>2.1000000000000003E-3</v>
      </c>
      <c r="E24">
        <v>0</v>
      </c>
      <c r="F24">
        <v>2.1000000000000003E-3</v>
      </c>
      <c r="G24">
        <f t="shared" si="1"/>
        <v>3.5355339059327472E-5</v>
      </c>
      <c r="H24">
        <f t="shared" si="2"/>
        <v>1.683587574253689</v>
      </c>
      <c r="AD24" t="s">
        <v>83</v>
      </c>
      <c r="AE24" t="s">
        <v>84</v>
      </c>
    </row>
    <row r="25" spans="1:31" x14ac:dyDescent="0.2">
      <c r="Y25">
        <v>1</v>
      </c>
      <c r="Z25">
        <v>2</v>
      </c>
      <c r="AA25" t="s">
        <v>85</v>
      </c>
      <c r="AB25">
        <v>109.03400000000001</v>
      </c>
      <c r="AC25" s="2">
        <v>0.01</v>
      </c>
      <c r="AD25">
        <v>-671.34500000000003</v>
      </c>
      <c r="AE25">
        <v>-137.75</v>
      </c>
    </row>
    <row r="26" spans="1:31" x14ac:dyDescent="0.2">
      <c r="A26" t="s">
        <v>14</v>
      </c>
      <c r="D26" t="s">
        <v>60</v>
      </c>
      <c r="E26" t="s">
        <v>11</v>
      </c>
      <c r="F26" t="s">
        <v>58</v>
      </c>
      <c r="H26" t="s">
        <v>16</v>
      </c>
      <c r="I26" t="s">
        <v>15</v>
      </c>
      <c r="Z26">
        <v>3</v>
      </c>
      <c r="AA26" t="s">
        <v>86</v>
      </c>
      <c r="AB26">
        <v>103.8</v>
      </c>
      <c r="AC26" s="2">
        <v>2E-3</v>
      </c>
      <c r="AD26">
        <v>-806.70699999999999</v>
      </c>
      <c r="AE26">
        <v>-298.72800000000001</v>
      </c>
    </row>
    <row r="27" spans="1:31" x14ac:dyDescent="0.2">
      <c r="A27" t="s">
        <v>17</v>
      </c>
      <c r="B27">
        <v>2.787725</v>
      </c>
      <c r="C27">
        <v>2.699125</v>
      </c>
      <c r="D27">
        <f>AVERAGE(B27:C27)</f>
        <v>2.7434250000000002</v>
      </c>
      <c r="E27">
        <f>TREND($E17:$E23, $F17:$F23, D27)</f>
        <v>62.275103784146872</v>
      </c>
      <c r="F27">
        <f>E27*20</f>
        <v>1245.5020756829374</v>
      </c>
      <c r="H27">
        <f>STDEV(B27:C27)</f>
        <v>6.2649660813128116E-2</v>
      </c>
      <c r="I27">
        <f>H27/D27*100</f>
        <v>2.2836294344889367</v>
      </c>
      <c r="Z27">
        <v>4</v>
      </c>
      <c r="AA27">
        <v>5.1449999999999996</v>
      </c>
      <c r="AB27">
        <v>73.653000000000006</v>
      </c>
      <c r="AC27">
        <v>0.94699999999999995</v>
      </c>
      <c r="AD27">
        <v>-175.07599999999999</v>
      </c>
      <c r="AE27">
        <v>185.36600000000001</v>
      </c>
    </row>
    <row r="28" spans="1:31" x14ac:dyDescent="0.2">
      <c r="A28" t="s">
        <v>18</v>
      </c>
      <c r="B28">
        <v>1.6091249999999999</v>
      </c>
      <c r="C28">
        <v>1.608425</v>
      </c>
      <c r="D28">
        <f t="shared" ref="D28:D63" si="3">AVERAGE(B28:C28)</f>
        <v>1.6087750000000001</v>
      </c>
      <c r="E28">
        <f>TREND(E17:E23, F17:F23, D28)</f>
        <v>30.816937304985714</v>
      </c>
      <c r="F28">
        <f t="shared" ref="F28:F63" si="4">E28*20</f>
        <v>616.33874609971429</v>
      </c>
      <c r="H28">
        <f t="shared" ref="H28:H63" si="5">STDEV(B28:C28)</f>
        <v>4.9497474683052876E-4</v>
      </c>
      <c r="I28">
        <f t="shared" ref="I28:I63" si="6">H28/D28*100</f>
        <v>3.0767182908146184E-2</v>
      </c>
      <c r="Y28">
        <v>2</v>
      </c>
      <c r="Z28">
        <v>1</v>
      </c>
      <c r="AA28" t="s">
        <v>87</v>
      </c>
      <c r="AB28">
        <v>109.03400000000001</v>
      </c>
      <c r="AC28">
        <v>0.01</v>
      </c>
      <c r="AD28">
        <v>137.75</v>
      </c>
      <c r="AE28">
        <v>671.34500000000003</v>
      </c>
    </row>
    <row r="29" spans="1:31" x14ac:dyDescent="0.2">
      <c r="A29" t="s">
        <v>19</v>
      </c>
      <c r="B29">
        <v>2.672625</v>
      </c>
      <c r="C29">
        <v>2.5759249999999998</v>
      </c>
      <c r="D29">
        <f t="shared" si="3"/>
        <v>2.6242749999999999</v>
      </c>
      <c r="E29">
        <f>TREND(E17:E23, F17:F23, D29)</f>
        <v>58.971670535134344</v>
      </c>
      <c r="F29">
        <f t="shared" si="4"/>
        <v>1179.4334107026868</v>
      </c>
      <c r="H29">
        <f t="shared" si="5"/>
        <v>6.8377225740739303E-2</v>
      </c>
      <c r="I29">
        <f t="shared" si="6"/>
        <v>2.6055663274900422</v>
      </c>
      <c r="Z29">
        <v>3</v>
      </c>
      <c r="AA29" t="s">
        <v>88</v>
      </c>
      <c r="AB29">
        <v>36.130000000000003</v>
      </c>
      <c r="AC29" s="2">
        <v>6.0000000000000001E-3</v>
      </c>
      <c r="AD29">
        <v>-236.57599999999999</v>
      </c>
      <c r="AE29">
        <v>-59.764000000000003</v>
      </c>
    </row>
    <row r="30" spans="1:31" x14ac:dyDescent="0.2">
      <c r="A30" t="s">
        <v>20</v>
      </c>
      <c r="B30">
        <v>1.418925</v>
      </c>
      <c r="C30">
        <v>1.3800250000000001</v>
      </c>
      <c r="D30">
        <f t="shared" si="3"/>
        <v>1.399475</v>
      </c>
      <c r="E30">
        <f>TREND(E17:E23, F17:F23, D30)</f>
        <v>25.014095685024991</v>
      </c>
      <c r="F30">
        <f t="shared" si="4"/>
        <v>500.28191370049979</v>
      </c>
      <c r="H30">
        <f t="shared" si="5"/>
        <v>2.7506453788156651E-2</v>
      </c>
      <c r="I30">
        <f t="shared" si="6"/>
        <v>1.9654837555623823</v>
      </c>
      <c r="Z30">
        <v>4</v>
      </c>
      <c r="AA30" t="s">
        <v>89</v>
      </c>
      <c r="AB30">
        <v>61.613999999999997</v>
      </c>
      <c r="AC30" s="2">
        <v>1E-3</v>
      </c>
      <c r="AD30">
        <v>258.92700000000002</v>
      </c>
      <c r="AE30">
        <v>560.45699999999999</v>
      </c>
    </row>
    <row r="31" spans="1:31" x14ac:dyDescent="0.2">
      <c r="A31" t="s">
        <v>21</v>
      </c>
      <c r="B31">
        <v>0.81132499999999996</v>
      </c>
      <c r="C31">
        <v>0.75862499999999999</v>
      </c>
      <c r="D31">
        <f t="shared" si="3"/>
        <v>0.78497499999999998</v>
      </c>
      <c r="E31">
        <f>TREND(E17:E23, F17:F23, D31)</f>
        <v>7.9770857688001335</v>
      </c>
      <c r="F31">
        <f t="shared" si="4"/>
        <v>159.54171537600268</v>
      </c>
      <c r="H31">
        <f t="shared" si="5"/>
        <v>3.7264527368531031E-2</v>
      </c>
      <c r="I31">
        <f t="shared" si="6"/>
        <v>4.7472247356324759</v>
      </c>
      <c r="Y31">
        <v>3</v>
      </c>
      <c r="Z31">
        <v>1</v>
      </c>
      <c r="AA31" t="s">
        <v>90</v>
      </c>
      <c r="AB31">
        <v>103.8</v>
      </c>
      <c r="AC31">
        <v>2E-3</v>
      </c>
      <c r="AD31">
        <v>298.72800000000001</v>
      </c>
      <c r="AE31">
        <v>806.70699999999999</v>
      </c>
    </row>
    <row r="32" spans="1:31" x14ac:dyDescent="0.2">
      <c r="A32" t="s">
        <v>22</v>
      </c>
      <c r="B32">
        <v>1.4198249999999999</v>
      </c>
      <c r="C32">
        <v>1.403125</v>
      </c>
      <c r="D32">
        <f t="shared" si="3"/>
        <v>1.4114749999999998</v>
      </c>
      <c r="E32">
        <f>TREND(E17:E23, F17:F23, D32)</f>
        <v>25.346795634568835</v>
      </c>
      <c r="F32">
        <f t="shared" si="4"/>
        <v>506.9359126913767</v>
      </c>
      <c r="H32">
        <f t="shared" si="5"/>
        <v>1.1808683245815299E-2</v>
      </c>
      <c r="I32">
        <f t="shared" si="6"/>
        <v>0.83662007799042148</v>
      </c>
      <c r="Z32">
        <v>2</v>
      </c>
      <c r="AA32" t="s">
        <v>91</v>
      </c>
      <c r="AB32">
        <v>36.130000000000003</v>
      </c>
      <c r="AC32">
        <v>6.0000000000000001E-3</v>
      </c>
      <c r="AD32">
        <v>59.764000000000003</v>
      </c>
      <c r="AE32">
        <v>236.57599999999999</v>
      </c>
    </row>
    <row r="33" spans="1:31" x14ac:dyDescent="0.2">
      <c r="A33" t="s">
        <v>23</v>
      </c>
      <c r="B33">
        <v>1.5250250000000001</v>
      </c>
      <c r="C33">
        <v>1.503125</v>
      </c>
      <c r="D33">
        <f t="shared" si="3"/>
        <v>1.5140750000000001</v>
      </c>
      <c r="E33">
        <f>TREND(E17:E23, F17:F23, D33)</f>
        <v>28.191380203168798</v>
      </c>
      <c r="F33">
        <f t="shared" si="4"/>
        <v>563.82760406337593</v>
      </c>
      <c r="H33">
        <f t="shared" si="5"/>
        <v>1.5485638507985412E-2</v>
      </c>
      <c r="I33">
        <f t="shared" si="6"/>
        <v>1.022778825882827</v>
      </c>
      <c r="Z33">
        <v>4</v>
      </c>
      <c r="AA33" t="s">
        <v>92</v>
      </c>
      <c r="AB33">
        <v>76.777000000000001</v>
      </c>
      <c r="AC33" s="2">
        <v>0</v>
      </c>
      <c r="AD33">
        <v>369.99700000000001</v>
      </c>
      <c r="AE33">
        <v>745.72799999999995</v>
      </c>
    </row>
    <row r="34" spans="1:31" x14ac:dyDescent="0.2">
      <c r="A34" t="s">
        <v>25</v>
      </c>
      <c r="B34">
        <v>2.4560249999999999</v>
      </c>
      <c r="C34">
        <v>2.4324249999999998</v>
      </c>
      <c r="D34">
        <f t="shared" si="3"/>
        <v>2.4442249999999999</v>
      </c>
      <c r="E34">
        <f>TREND(E17:E23, F17:F23, D34)</f>
        <v>53.979785042186769</v>
      </c>
      <c r="F34">
        <f t="shared" si="4"/>
        <v>1079.5957008437354</v>
      </c>
      <c r="H34">
        <f t="shared" si="5"/>
        <v>1.6687720036002569E-2</v>
      </c>
      <c r="I34">
        <f t="shared" si="6"/>
        <v>0.68274074751721181</v>
      </c>
      <c r="Y34">
        <v>4</v>
      </c>
      <c r="Z34">
        <v>1</v>
      </c>
      <c r="AA34">
        <v>-5.1449999999999996</v>
      </c>
      <c r="AB34">
        <v>73.653000000000006</v>
      </c>
      <c r="AC34">
        <v>0.94699999999999995</v>
      </c>
      <c r="AD34">
        <v>-185.36600000000001</v>
      </c>
      <c r="AE34">
        <v>175.07599999999999</v>
      </c>
    </row>
    <row r="35" spans="1:31" x14ac:dyDescent="0.2">
      <c r="A35" t="s">
        <v>24</v>
      </c>
      <c r="B35">
        <v>1.5754250000000001</v>
      </c>
      <c r="C35">
        <v>1.525625</v>
      </c>
      <c r="D35">
        <f t="shared" si="3"/>
        <v>1.5505249999999999</v>
      </c>
      <c r="E35">
        <f>TREND(E17:E23, F17:F23, D35)</f>
        <v>29.201956299908247</v>
      </c>
      <c r="F35">
        <f t="shared" si="4"/>
        <v>584.03912599816499</v>
      </c>
      <c r="H35">
        <f t="shared" si="5"/>
        <v>3.5213917703090111E-2</v>
      </c>
      <c r="I35">
        <f t="shared" si="6"/>
        <v>2.2710964159294504</v>
      </c>
      <c r="Z35">
        <v>2</v>
      </c>
      <c r="AA35" t="s">
        <v>93</v>
      </c>
      <c r="AB35">
        <v>61.613999999999997</v>
      </c>
      <c r="AC35">
        <v>1E-3</v>
      </c>
      <c r="AD35">
        <v>-560.45699999999999</v>
      </c>
      <c r="AE35">
        <v>-258.92700000000002</v>
      </c>
    </row>
    <row r="36" spans="1:31" x14ac:dyDescent="0.2">
      <c r="A36" t="s">
        <v>26</v>
      </c>
      <c r="B36">
        <v>2.315725</v>
      </c>
      <c r="C36">
        <v>2.211325</v>
      </c>
      <c r="D36">
        <f t="shared" si="3"/>
        <v>2.263525</v>
      </c>
      <c r="E36">
        <f>TREND(E17:E23, F17:F23, D36)</f>
        <v>48.969878301972244</v>
      </c>
      <c r="F36">
        <f t="shared" si="4"/>
        <v>979.39756603944488</v>
      </c>
      <c r="H36">
        <f t="shared" si="5"/>
        <v>7.38219479558756E-2</v>
      </c>
      <c r="I36">
        <f t="shared" si="6"/>
        <v>3.2613710012425572</v>
      </c>
      <c r="Z36">
        <v>3</v>
      </c>
      <c r="AA36" t="s">
        <v>94</v>
      </c>
      <c r="AB36">
        <v>76.777000000000001</v>
      </c>
      <c r="AC36">
        <v>0</v>
      </c>
      <c r="AD36">
        <v>-745.72799999999995</v>
      </c>
      <c r="AE36">
        <v>-369.99700000000001</v>
      </c>
    </row>
    <row r="37" spans="1:31" x14ac:dyDescent="0.2">
      <c r="A37" t="s">
        <v>27</v>
      </c>
      <c r="B37">
        <v>1.878525</v>
      </c>
      <c r="C37">
        <v>1.8253250000000001</v>
      </c>
      <c r="D37">
        <f t="shared" si="3"/>
        <v>1.851925</v>
      </c>
      <c r="E37">
        <f>TREND(E17:E23, F17:F23, D37)</f>
        <v>37.558270032618054</v>
      </c>
      <c r="F37">
        <f t="shared" si="4"/>
        <v>751.16540065236109</v>
      </c>
      <c r="H37">
        <f t="shared" si="5"/>
        <v>3.7618080759124269E-2</v>
      </c>
      <c r="I37">
        <f t="shared" si="6"/>
        <v>2.031296124795781</v>
      </c>
      <c r="Y37" t="s">
        <v>95</v>
      </c>
    </row>
    <row r="38" spans="1:31" x14ac:dyDescent="0.2">
      <c r="A38" s="1" t="s">
        <v>28</v>
      </c>
      <c r="B38" s="1">
        <v>3.0915249999999999</v>
      </c>
      <c r="C38" s="1">
        <v>2.9925250000000001</v>
      </c>
      <c r="D38" s="1">
        <f t="shared" si="3"/>
        <v>3.0420249999999998</v>
      </c>
      <c r="E38" s="1">
        <f>TREND(E17:E23, F17:F23, D38)</f>
        <v>70.553787528629755</v>
      </c>
      <c r="F38">
        <f t="shared" si="4"/>
        <v>1411.0757505725951</v>
      </c>
      <c r="H38">
        <f t="shared" si="5"/>
        <v>7.000357133746804E-2</v>
      </c>
      <c r="I38">
        <f t="shared" si="6"/>
        <v>2.3012161746687831</v>
      </c>
      <c r="Y38" t="s">
        <v>96</v>
      </c>
    </row>
    <row r="39" spans="1:31" x14ac:dyDescent="0.2">
      <c r="A39" t="s">
        <v>29</v>
      </c>
      <c r="B39">
        <v>2.573725</v>
      </c>
      <c r="C39">
        <v>2.5472250000000001</v>
      </c>
      <c r="D39">
        <f t="shared" si="3"/>
        <v>2.5604750000000003</v>
      </c>
      <c r="E39">
        <f>TREND(E17:E23, F17:F23, D39)</f>
        <v>57.202815803392873</v>
      </c>
      <c r="F39">
        <f t="shared" si="4"/>
        <v>1144.0563160678576</v>
      </c>
      <c r="H39">
        <f t="shared" si="5"/>
        <v>1.8738329701443488E-2</v>
      </c>
      <c r="I39">
        <f t="shared" si="6"/>
        <v>0.73183021515318392</v>
      </c>
      <c r="Y39" t="s">
        <v>97</v>
      </c>
    </row>
    <row r="40" spans="1:31" x14ac:dyDescent="0.2">
      <c r="A40" t="s">
        <v>30</v>
      </c>
      <c r="B40">
        <v>2.659125</v>
      </c>
      <c r="C40">
        <v>2.5185249999999999</v>
      </c>
      <c r="D40">
        <f t="shared" si="3"/>
        <v>2.5888249999999999</v>
      </c>
      <c r="E40">
        <f>TREND(E17:E23, F17:F23, D40)</f>
        <v>57.988819434190212</v>
      </c>
      <c r="F40">
        <f t="shared" si="4"/>
        <v>1159.7763886838043</v>
      </c>
      <c r="H40">
        <f t="shared" si="5"/>
        <v>9.9419213434828624E-2</v>
      </c>
      <c r="I40">
        <f t="shared" si="6"/>
        <v>3.8403219002763271</v>
      </c>
    </row>
    <row r="41" spans="1:31" x14ac:dyDescent="0.2">
      <c r="A41" t="s">
        <v>31</v>
      </c>
      <c r="B41">
        <v>2.660825</v>
      </c>
      <c r="C41">
        <v>2.668425</v>
      </c>
      <c r="D41">
        <f t="shared" si="3"/>
        <v>2.664625</v>
      </c>
      <c r="E41">
        <f>TREND(E17:E23, F17:F23, D41)</f>
        <v>60.090374115475562</v>
      </c>
      <c r="F41">
        <f t="shared" si="4"/>
        <v>1201.8074823095112</v>
      </c>
      <c r="H41">
        <f t="shared" si="5"/>
        <v>5.3740115370177971E-3</v>
      </c>
      <c r="I41">
        <f t="shared" si="6"/>
        <v>0.20167984376855269</v>
      </c>
      <c r="L41" s="9"/>
      <c r="M41" s="9"/>
      <c r="N41" s="9" t="s">
        <v>240</v>
      </c>
      <c r="O41" s="9" t="s">
        <v>55</v>
      </c>
      <c r="P41" s="9" t="s">
        <v>56</v>
      </c>
      <c r="Q41" s="9" t="s">
        <v>57</v>
      </c>
    </row>
    <row r="42" spans="1:31" x14ac:dyDescent="0.2">
      <c r="A42" t="s">
        <v>32</v>
      </c>
      <c r="B42">
        <v>2.650925</v>
      </c>
      <c r="C42">
        <v>2.7403249999999999</v>
      </c>
      <c r="D42">
        <f t="shared" si="3"/>
        <v>2.6956249999999997</v>
      </c>
      <c r="E42">
        <f>TREND(E17:E23, F17:F23, D42)</f>
        <v>60.949848985130508</v>
      </c>
      <c r="F42">
        <f t="shared" si="4"/>
        <v>1218.9969797026101</v>
      </c>
      <c r="H42">
        <f t="shared" si="5"/>
        <v>6.32153462380773E-2</v>
      </c>
      <c r="I42">
        <f t="shared" si="6"/>
        <v>2.3451090651732827</v>
      </c>
      <c r="L42" s="9"/>
      <c r="M42" s="9">
        <v>1</v>
      </c>
      <c r="N42" s="9">
        <v>1245.5020756829374</v>
      </c>
      <c r="O42" s="9">
        <v>1411.0757505725951</v>
      </c>
      <c r="P42" s="9">
        <v>1486.1827641821208</v>
      </c>
      <c r="Q42" s="9">
        <v>1278.2452957172118</v>
      </c>
    </row>
    <row r="43" spans="1:31" x14ac:dyDescent="0.2">
      <c r="A43" t="s">
        <v>33</v>
      </c>
      <c r="B43">
        <v>2.8677250000000001</v>
      </c>
      <c r="C43">
        <v>2.904325</v>
      </c>
      <c r="D43">
        <f t="shared" si="3"/>
        <v>2.8860250000000001</v>
      </c>
      <c r="E43">
        <f>TREND(E17:E23, F17:F23, D43)</f>
        <v>66.228688184559672</v>
      </c>
      <c r="F43">
        <f t="shared" si="4"/>
        <v>1324.5737636911936</v>
      </c>
      <c r="H43">
        <f t="shared" si="5"/>
        <v>2.5880108191427616E-2</v>
      </c>
      <c r="I43">
        <f t="shared" si="6"/>
        <v>0.89673887757131743</v>
      </c>
      <c r="L43" s="9"/>
      <c r="M43" s="9">
        <v>2</v>
      </c>
      <c r="N43" s="9">
        <v>616.33874609971429</v>
      </c>
      <c r="O43" s="9">
        <v>1144.0563160678576</v>
      </c>
      <c r="P43" s="9">
        <v>1284.1229948258201</v>
      </c>
      <c r="Q43" s="9">
        <v>573.36500261696631</v>
      </c>
      <c r="S43" s="8"/>
      <c r="T43" s="8"/>
      <c r="U43" s="8"/>
      <c r="V43" s="8"/>
      <c r="W43" s="8"/>
      <c r="X43" s="8"/>
      <c r="Y43" s="8"/>
      <c r="Z43" s="8"/>
    </row>
    <row r="44" spans="1:31" x14ac:dyDescent="0.2">
      <c r="A44" t="s">
        <v>34</v>
      </c>
      <c r="B44">
        <v>2.327725</v>
      </c>
      <c r="C44">
        <v>2.4365250000000001</v>
      </c>
      <c r="D44">
        <f t="shared" si="3"/>
        <v>2.3821250000000003</v>
      </c>
      <c r="E44">
        <f>TREND(E17:E23, F17:F23, D44)</f>
        <v>52.258062803297342</v>
      </c>
      <c r="F44">
        <f t="shared" si="4"/>
        <v>1045.1612560659469</v>
      </c>
      <c r="H44">
        <f t="shared" si="5"/>
        <v>7.6933217793096378E-2</v>
      </c>
      <c r="I44">
        <f t="shared" si="6"/>
        <v>3.2296045670607705</v>
      </c>
      <c r="L44" s="9"/>
      <c r="M44" s="9">
        <v>3</v>
      </c>
      <c r="N44" s="9">
        <v>1179.4334107026868</v>
      </c>
      <c r="O44" s="9">
        <v>1159.7763886838043</v>
      </c>
      <c r="P44" s="9">
        <v>1346.8646603106311</v>
      </c>
      <c r="Q44" s="9">
        <v>931.18379835138148</v>
      </c>
      <c r="S44" s="8"/>
      <c r="T44" s="8"/>
      <c r="U44" s="8"/>
      <c r="V44" s="8"/>
      <c r="W44" s="8"/>
      <c r="X44" s="8"/>
      <c r="Y44" s="8"/>
      <c r="Z44" s="8"/>
    </row>
    <row r="45" spans="1:31" x14ac:dyDescent="0.2">
      <c r="A45" t="s">
        <v>35</v>
      </c>
      <c r="B45">
        <v>2.733025</v>
      </c>
      <c r="C45">
        <v>2.6409250000000002</v>
      </c>
      <c r="D45">
        <f t="shared" si="3"/>
        <v>2.6869750000000003</v>
      </c>
      <c r="E45">
        <f>TREND(E17:E23, F17:F23, D45)</f>
        <v>60.710027771500997</v>
      </c>
      <c r="F45">
        <f t="shared" si="4"/>
        <v>1214.2005554300199</v>
      </c>
      <c r="H45">
        <f t="shared" si="5"/>
        <v>6.5124534547280913E-2</v>
      </c>
      <c r="I45">
        <f t="shared" si="6"/>
        <v>2.4237119640964622</v>
      </c>
      <c r="L45" s="9"/>
      <c r="M45" s="9">
        <v>4</v>
      </c>
      <c r="N45" s="9">
        <v>500.28191370049979</v>
      </c>
      <c r="O45" s="9">
        <v>1201.8074823095112</v>
      </c>
      <c r="P45" s="9">
        <v>1338.6580615552161</v>
      </c>
      <c r="Q45" s="9">
        <v>702.09215809464251</v>
      </c>
      <c r="S45" s="8"/>
      <c r="T45" s="8"/>
      <c r="U45" s="8"/>
      <c r="V45" s="8"/>
      <c r="W45" s="8"/>
      <c r="X45" s="8"/>
      <c r="Y45" s="8"/>
      <c r="Z45" s="8"/>
    </row>
    <row r="46" spans="1:31" x14ac:dyDescent="0.2">
      <c r="A46" s="1" t="s">
        <v>36</v>
      </c>
      <c r="B46" s="1">
        <v>3.2077249999999999</v>
      </c>
      <c r="C46" s="1">
        <v>3.1472250000000002</v>
      </c>
      <c r="D46" s="1">
        <f t="shared" si="3"/>
        <v>3.1774750000000003</v>
      </c>
      <c r="E46" s="1">
        <f>TREND(E17:E23, F17:F23, D46)</f>
        <v>74.309138209106038</v>
      </c>
      <c r="F46">
        <f t="shared" si="4"/>
        <v>1486.1827641821208</v>
      </c>
      <c r="H46">
        <f t="shared" si="5"/>
        <v>4.2779960261785967E-2</v>
      </c>
      <c r="I46">
        <f t="shared" si="6"/>
        <v>1.3463508056486979</v>
      </c>
      <c r="L46" s="9"/>
      <c r="M46" s="9">
        <v>5</v>
      </c>
      <c r="N46" s="9">
        <v>159.54171537600268</v>
      </c>
      <c r="O46" s="9"/>
      <c r="P46" s="9"/>
      <c r="Q46" s="9">
        <v>79.610552498091778</v>
      </c>
      <c r="S46" s="8"/>
      <c r="T46" s="8"/>
      <c r="U46" s="8"/>
      <c r="V46" s="8"/>
      <c r="W46" s="8"/>
      <c r="X46" s="8"/>
      <c r="Y46" s="8"/>
      <c r="Z46" s="8"/>
    </row>
    <row r="47" spans="1:31" x14ac:dyDescent="0.2">
      <c r="A47" t="s">
        <v>37</v>
      </c>
      <c r="B47">
        <v>2.919025</v>
      </c>
      <c r="C47">
        <v>2.707125</v>
      </c>
      <c r="D47">
        <f t="shared" si="3"/>
        <v>2.813075</v>
      </c>
      <c r="E47">
        <f>TREND(E17:E23, F17:F23, D47)</f>
        <v>64.206149741291</v>
      </c>
      <c r="F47">
        <f t="shared" si="4"/>
        <v>1284.1229948258201</v>
      </c>
      <c r="H47">
        <f t="shared" si="5"/>
        <v>0.1498359269334294</v>
      </c>
      <c r="I47">
        <f t="shared" si="6"/>
        <v>5.3264106692295581</v>
      </c>
      <c r="L47" s="9"/>
      <c r="M47" s="9">
        <v>6</v>
      </c>
      <c r="N47" s="9">
        <v>506.9359126913767</v>
      </c>
      <c r="O47" s="9">
        <v>1218.9969797026101</v>
      </c>
      <c r="P47" s="9"/>
      <c r="Q47" s="9">
        <v>353.78303591802279</v>
      </c>
      <c r="S47" s="8"/>
      <c r="T47" s="8"/>
      <c r="U47" s="8"/>
      <c r="V47" s="8"/>
      <c r="W47" s="8"/>
      <c r="X47" s="8"/>
      <c r="Y47" s="8"/>
      <c r="Z47" s="8"/>
    </row>
    <row r="48" spans="1:31" x14ac:dyDescent="0.2">
      <c r="A48" t="s">
        <v>38</v>
      </c>
      <c r="B48">
        <v>2.9861249999999999</v>
      </c>
      <c r="C48">
        <v>2.8663249999999998</v>
      </c>
      <c r="D48">
        <f t="shared" si="3"/>
        <v>2.9262249999999996</v>
      </c>
      <c r="E48">
        <f>TREND(E17:E23, F17:F23, D48)</f>
        <v>67.343233015531553</v>
      </c>
      <c r="F48">
        <f t="shared" si="4"/>
        <v>1346.8646603106311</v>
      </c>
      <c r="H48">
        <f t="shared" si="5"/>
        <v>8.4711392386148485E-2</v>
      </c>
      <c r="I48">
        <f t="shared" si="6"/>
        <v>2.8949035834957493</v>
      </c>
      <c r="L48" s="9"/>
      <c r="M48" s="9">
        <v>7</v>
      </c>
      <c r="N48" s="9">
        <v>563.82760406337593</v>
      </c>
      <c r="O48" s="9">
        <v>1324.5737636911936</v>
      </c>
      <c r="P48" s="9">
        <v>1330.1464878460529</v>
      </c>
      <c r="Q48" s="9">
        <v>839.41406226886829</v>
      </c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t="s">
        <v>39</v>
      </c>
      <c r="B49">
        <v>2.954825</v>
      </c>
      <c r="C49">
        <v>2.8680249999999998</v>
      </c>
      <c r="D49">
        <f t="shared" si="3"/>
        <v>2.9114249999999999</v>
      </c>
      <c r="E49">
        <f>TREND(E17:E23, F17:F23, D49)</f>
        <v>66.932903077760812</v>
      </c>
      <c r="F49">
        <f t="shared" si="4"/>
        <v>1338.6580615552161</v>
      </c>
      <c r="H49">
        <f t="shared" si="5"/>
        <v>6.1376868606992471E-2</v>
      </c>
      <c r="I49">
        <f t="shared" si="6"/>
        <v>2.1081384066906232</v>
      </c>
      <c r="L49" s="9"/>
      <c r="M49" s="9">
        <v>8</v>
      </c>
      <c r="N49" s="9">
        <v>1079.5957008437354</v>
      </c>
      <c r="O49" s="9"/>
      <c r="P49" s="9"/>
      <c r="Q49" s="9">
        <v>926.27647409560939</v>
      </c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t="s">
        <v>40</v>
      </c>
      <c r="B50">
        <v>3.007825</v>
      </c>
      <c r="C50">
        <v>2.7843249999999999</v>
      </c>
      <c r="D50">
        <f t="shared" si="3"/>
        <v>2.8960749999999997</v>
      </c>
      <c r="E50">
        <f>TREND(E17:E23, F17:F23, D50)</f>
        <v>66.50732439230265</v>
      </c>
      <c r="F50">
        <f t="shared" si="4"/>
        <v>1330.1464878460529</v>
      </c>
      <c r="H50">
        <f t="shared" si="5"/>
        <v>0.15803836559519341</v>
      </c>
      <c r="I50">
        <f t="shared" si="6"/>
        <v>5.4569845599714588</v>
      </c>
      <c r="L50" s="9"/>
      <c r="M50" s="9">
        <v>9</v>
      </c>
      <c r="N50" s="9">
        <v>584.03912599816499</v>
      </c>
      <c r="O50" s="9">
        <v>1045.1612560659469</v>
      </c>
      <c r="P50" s="9">
        <v>1355.459409007181</v>
      </c>
      <c r="Q50" s="9">
        <v>541.1485575028031</v>
      </c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t="s">
        <v>41</v>
      </c>
      <c r="B51">
        <v>2.886625</v>
      </c>
      <c r="C51">
        <v>2.9968249999999999</v>
      </c>
      <c r="D51">
        <f t="shared" si="3"/>
        <v>2.9417249999999999</v>
      </c>
      <c r="E51">
        <f>TREND(E17:E23, F17:F23, D51)</f>
        <v>67.772970450359054</v>
      </c>
      <c r="F51">
        <f t="shared" si="4"/>
        <v>1355.459409007181</v>
      </c>
      <c r="H51">
        <f t="shared" si="5"/>
        <v>7.7923167286757425E-2</v>
      </c>
      <c r="I51">
        <f t="shared" si="6"/>
        <v>2.648893669080469</v>
      </c>
      <c r="L51" s="9"/>
      <c r="M51" s="9">
        <v>10</v>
      </c>
      <c r="N51" s="9">
        <v>979.39756603944488</v>
      </c>
      <c r="O51" s="9">
        <v>1214.2005554300199</v>
      </c>
      <c r="P51" s="9">
        <v>1396.4092277968707</v>
      </c>
      <c r="Q51" s="9">
        <v>767.35679819682855</v>
      </c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t="s">
        <v>42</v>
      </c>
      <c r="B52">
        <v>2.9841250000000001</v>
      </c>
      <c r="C52">
        <v>3.0470250000000001</v>
      </c>
      <c r="D52">
        <f t="shared" si="3"/>
        <v>3.0155750000000001</v>
      </c>
      <c r="E52">
        <f>TREND(E17:E23, F17:F23, D52)</f>
        <v>69.82046138984353</v>
      </c>
      <c r="F52">
        <f t="shared" si="4"/>
        <v>1396.4092277968707</v>
      </c>
      <c r="H52">
        <f t="shared" si="5"/>
        <v>4.4477016536633808E-2</v>
      </c>
      <c r="I52">
        <f t="shared" si="6"/>
        <v>1.4749099769242617</v>
      </c>
      <c r="L52" s="9"/>
      <c r="M52" s="9">
        <v>11</v>
      </c>
      <c r="N52" s="9">
        <v>751.16540065236109</v>
      </c>
      <c r="O52" s="9"/>
      <c r="P52" s="9"/>
      <c r="Q52" s="9">
        <v>914.99240080691391</v>
      </c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1" t="s">
        <v>43</v>
      </c>
      <c r="B53" s="1">
        <v>2.794025</v>
      </c>
      <c r="C53" s="1">
        <v>2.8109250000000001</v>
      </c>
      <c r="D53" s="1">
        <f t="shared" si="3"/>
        <v>2.8024750000000003</v>
      </c>
      <c r="E53" s="1">
        <f>TREND(E17:E23, F17:F23, D53)</f>
        <v>63.912264785860593</v>
      </c>
      <c r="F53">
        <f t="shared" si="4"/>
        <v>1278.2452957172118</v>
      </c>
      <c r="H53">
        <f t="shared" si="5"/>
        <v>1.1950104602052749E-2</v>
      </c>
      <c r="I53">
        <f t="shared" si="6"/>
        <v>0.42641253185319217</v>
      </c>
      <c r="L53" s="9"/>
      <c r="M53" s="9"/>
      <c r="N53" s="9" t="s">
        <v>240</v>
      </c>
      <c r="O53" s="9" t="s">
        <v>55</v>
      </c>
      <c r="P53" s="9" t="s">
        <v>238</v>
      </c>
      <c r="Q53" s="9" t="s">
        <v>239</v>
      </c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t="s">
        <v>44</v>
      </c>
      <c r="B54">
        <v>1.465325</v>
      </c>
      <c r="C54">
        <v>1.5972249999999999</v>
      </c>
      <c r="D54">
        <f t="shared" si="3"/>
        <v>1.5312749999999999</v>
      </c>
      <c r="E54">
        <f>TREND(E17:E23, F17:F23, D54)</f>
        <v>28.668250130848314</v>
      </c>
      <c r="F54">
        <f t="shared" si="4"/>
        <v>573.36500261696631</v>
      </c>
      <c r="H54">
        <f t="shared" si="5"/>
        <v>9.326738443850556E-2</v>
      </c>
      <c r="I54">
        <f t="shared" si="6"/>
        <v>6.0908317864854817</v>
      </c>
      <c r="L54" s="9"/>
      <c r="M54" s="9" t="s">
        <v>60</v>
      </c>
      <c r="N54" s="9">
        <f>AVERAGE(N42:N52)</f>
        <v>742.36901562275466</v>
      </c>
      <c r="O54" s="9">
        <f t="shared" ref="O54:Q54" si="7">AVERAGE(O42:O52)</f>
        <v>1214.9560615654423</v>
      </c>
      <c r="P54" s="9">
        <f t="shared" si="7"/>
        <v>1362.5490865034133</v>
      </c>
      <c r="Q54" s="9">
        <f t="shared" si="7"/>
        <v>718.86073964248533</v>
      </c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t="s">
        <v>45</v>
      </c>
      <c r="B55">
        <v>2.1373250000000001</v>
      </c>
      <c r="C55">
        <v>2.2158250000000002</v>
      </c>
      <c r="D55">
        <f t="shared" si="3"/>
        <v>2.1765750000000001</v>
      </c>
      <c r="E55">
        <f>TREND(E17:E23, F17:F23, D55)</f>
        <v>46.559189917569071</v>
      </c>
      <c r="F55">
        <f t="shared" si="4"/>
        <v>931.18379835138148</v>
      </c>
      <c r="H55">
        <f t="shared" si="5"/>
        <v>5.5507882323143992E-2</v>
      </c>
      <c r="I55">
        <f t="shared" si="6"/>
        <v>2.5502398182072286</v>
      </c>
      <c r="L55" s="9"/>
      <c r="M55" s="9" t="s">
        <v>16</v>
      </c>
      <c r="N55" s="9">
        <f>STDEV(N42:N52)</f>
        <v>337.74272754740343</v>
      </c>
      <c r="O55" s="9">
        <f t="shared" ref="O55:Q55" si="8">STDEV(O42:O52)</f>
        <v>111.84849712670137</v>
      </c>
      <c r="P55" s="9">
        <f t="shared" si="8"/>
        <v>63.900210622266925</v>
      </c>
      <c r="Q55" s="9">
        <f t="shared" si="8"/>
        <v>324.24071236617971</v>
      </c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t="s">
        <v>46</v>
      </c>
      <c r="B56">
        <v>1.6621250000000001</v>
      </c>
      <c r="C56">
        <v>1.864725</v>
      </c>
      <c r="D56">
        <f t="shared" si="3"/>
        <v>1.763425</v>
      </c>
      <c r="E56">
        <f>TREND(E17:E23, F17:F23, D56)</f>
        <v>35.104607904732127</v>
      </c>
      <c r="F56">
        <f t="shared" si="4"/>
        <v>702.09215809464251</v>
      </c>
      <c r="H56">
        <f t="shared" si="5"/>
        <v>0.14325983386839444</v>
      </c>
      <c r="I56">
        <f t="shared" si="6"/>
        <v>8.1239538890735048</v>
      </c>
      <c r="L56" s="9"/>
      <c r="M56" s="9" t="s">
        <v>61</v>
      </c>
      <c r="N56" s="9">
        <f>(N55)/SQRT(11)</f>
        <v>101.83326390417889</v>
      </c>
      <c r="O56" s="9">
        <f>(O55)/SQRT(8)</f>
        <v>39.544415391907307</v>
      </c>
      <c r="P56" s="9">
        <f>(P55)/SQRT(7)</f>
        <v>24.152009433023743</v>
      </c>
      <c r="Q56" s="9">
        <f t="shared" ref="Q56" si="9">(Q55)/SQRT(11)</f>
        <v>97.762253152378747</v>
      </c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t="s">
        <v>47</v>
      </c>
      <c r="B57">
        <v>0.59452499999999997</v>
      </c>
      <c r="C57">
        <v>0.68712499999999999</v>
      </c>
      <c r="D57">
        <f t="shared" si="3"/>
        <v>0.64082499999999998</v>
      </c>
      <c r="E57">
        <f>TREND(E17:E23, F17:F23, D57)</f>
        <v>3.9805276249045889</v>
      </c>
      <c r="F57">
        <f t="shared" si="4"/>
        <v>79.610552498091778</v>
      </c>
      <c r="H57">
        <f t="shared" si="5"/>
        <v>6.547808793787431E-2</v>
      </c>
      <c r="I57">
        <f t="shared" si="6"/>
        <v>10.2177798834119</v>
      </c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t="s">
        <v>48</v>
      </c>
      <c r="B58">
        <v>1.1236250000000001</v>
      </c>
      <c r="C58">
        <v>1.146925</v>
      </c>
      <c r="D58">
        <f t="shared" si="3"/>
        <v>1.135275</v>
      </c>
      <c r="E58">
        <f>TREND(E17:E23, F17:F23, D58)</f>
        <v>17.68915179590114</v>
      </c>
      <c r="F58">
        <f t="shared" si="4"/>
        <v>353.78303591802279</v>
      </c>
      <c r="H58">
        <f t="shared" si="5"/>
        <v>1.647558800164647E-2</v>
      </c>
      <c r="I58">
        <f t="shared" si="6"/>
        <v>1.4512420340134744</v>
      </c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t="s">
        <v>49</v>
      </c>
      <c r="B59">
        <v>2.0298250000000002</v>
      </c>
      <c r="C59">
        <v>1.9923249999999999</v>
      </c>
      <c r="D59">
        <f t="shared" si="3"/>
        <v>2.0110749999999999</v>
      </c>
      <c r="E59">
        <f>TREND(E17:E23, F17:F23, D59)</f>
        <v>41.970703113443413</v>
      </c>
      <c r="F59">
        <f t="shared" si="4"/>
        <v>839.41406226886829</v>
      </c>
      <c r="H59">
        <f t="shared" si="5"/>
        <v>2.6516504294495754E-2</v>
      </c>
      <c r="I59">
        <f t="shared" si="6"/>
        <v>1.3185238886911606</v>
      </c>
    </row>
    <row r="60" spans="1:26" x14ac:dyDescent="0.2">
      <c r="A60" t="s">
        <v>50</v>
      </c>
      <c r="B60">
        <v>2.2043249999999999</v>
      </c>
      <c r="C60">
        <v>2.1311249999999999</v>
      </c>
      <c r="D60">
        <f t="shared" si="3"/>
        <v>2.1677249999999999</v>
      </c>
      <c r="E60">
        <f>TREND(E17:E23, F17:F23, D60)</f>
        <v>46.313823704780468</v>
      </c>
      <c r="F60">
        <f t="shared" si="4"/>
        <v>926.27647409560939</v>
      </c>
      <c r="H60">
        <f t="shared" si="5"/>
        <v>5.1760216382855231E-2</v>
      </c>
      <c r="I60">
        <f t="shared" si="6"/>
        <v>2.3877667316128766</v>
      </c>
    </row>
    <row r="61" spans="1:26" ht="21" x14ac:dyDescent="0.25">
      <c r="A61" t="s">
        <v>51</v>
      </c>
      <c r="B61">
        <v>1.473225</v>
      </c>
      <c r="C61">
        <v>1.473125</v>
      </c>
      <c r="D61">
        <f t="shared" si="3"/>
        <v>1.4731749999999999</v>
      </c>
      <c r="E61">
        <f>TREND(E17:E23, F17:F23, D61)</f>
        <v>27.057427875140156</v>
      </c>
      <c r="F61">
        <f t="shared" si="4"/>
        <v>541.1485575028031</v>
      </c>
      <c r="H61">
        <f t="shared" si="5"/>
        <v>7.0710678118646961E-5</v>
      </c>
      <c r="I61">
        <f t="shared" si="6"/>
        <v>4.7998831176640231E-3</v>
      </c>
      <c r="N61" t="s">
        <v>98</v>
      </c>
      <c r="U61" s="3"/>
    </row>
    <row r="62" spans="1:26" x14ac:dyDescent="0.2">
      <c r="A62" t="s">
        <v>52</v>
      </c>
      <c r="B62">
        <v>1.9404250000000001</v>
      </c>
      <c r="C62">
        <v>1.821825</v>
      </c>
      <c r="D62">
        <f t="shared" si="3"/>
        <v>1.8811249999999999</v>
      </c>
      <c r="E62">
        <f>TREND(E17:E23, F17:F23, D62)</f>
        <v>38.367839909841429</v>
      </c>
      <c r="F62">
        <f t="shared" si="4"/>
        <v>767.35679819682855</v>
      </c>
      <c r="H62">
        <f t="shared" si="5"/>
        <v>8.3862864248724564E-2</v>
      </c>
      <c r="I62">
        <f t="shared" si="6"/>
        <v>4.4581228918187028</v>
      </c>
      <c r="N62" t="s">
        <v>99</v>
      </c>
    </row>
    <row r="63" spans="1:26" x14ac:dyDescent="0.2">
      <c r="A63" t="s">
        <v>53</v>
      </c>
      <c r="B63">
        <v>2.1715249999999999</v>
      </c>
      <c r="C63">
        <v>2.1232250000000001</v>
      </c>
      <c r="D63">
        <f t="shared" si="3"/>
        <v>2.1473750000000003</v>
      </c>
      <c r="E63">
        <f>TREND(E17:E23, F17:F23, D63)</f>
        <v>45.749620040345697</v>
      </c>
      <c r="F63">
        <f t="shared" si="4"/>
        <v>914.99240080691391</v>
      </c>
      <c r="H63">
        <f t="shared" si="5"/>
        <v>3.4153257531310093E-2</v>
      </c>
      <c r="I63">
        <f t="shared" si="6"/>
        <v>1.5904654534634188</v>
      </c>
      <c r="N63" t="s">
        <v>100</v>
      </c>
    </row>
    <row r="65" spans="8:9" x14ac:dyDescent="0.2">
      <c r="H65" s="2" t="s">
        <v>236</v>
      </c>
      <c r="I65" s="2">
        <f>AVERAGE(I27:I63)</f>
        <v>2.6374464243242794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51B-8D53-F54B-8E0A-CA91CEC92E80}">
  <dimension ref="A1:I12"/>
  <sheetViews>
    <sheetView workbookViewId="0">
      <selection activeCell="I18" sqref="I18"/>
    </sheetView>
  </sheetViews>
  <sheetFormatPr baseColWidth="10" defaultRowHeight="15" x14ac:dyDescent="0.2"/>
  <cols>
    <col min="8" max="8" width="18.6640625" bestFit="1" customWidth="1"/>
    <col min="9" max="9" width="18.33203125" bestFit="1" customWidth="1"/>
    <col min="10" max="10" width="18" bestFit="1" customWidth="1"/>
    <col min="11" max="11" width="16.33203125" bestFit="1" customWidth="1"/>
    <col min="12" max="12" width="17.5" bestFit="1" customWidth="1"/>
    <col min="13" max="13" width="17.1640625" bestFit="1" customWidth="1"/>
    <col min="14" max="14" width="16.83203125" bestFit="1" customWidth="1"/>
  </cols>
  <sheetData>
    <row r="1" spans="1:9" x14ac:dyDescent="0.2">
      <c r="B1" t="s">
        <v>54</v>
      </c>
      <c r="C1" t="s">
        <v>55</v>
      </c>
      <c r="D1" t="s">
        <v>56</v>
      </c>
      <c r="E1" t="s">
        <v>57</v>
      </c>
      <c r="G1" t="s">
        <v>101</v>
      </c>
      <c r="H1" t="s">
        <v>102</v>
      </c>
      <c r="I1" t="s">
        <v>103</v>
      </c>
    </row>
    <row r="2" spans="1:9" x14ac:dyDescent="0.2">
      <c r="A2">
        <v>1</v>
      </c>
      <c r="B2">
        <v>1245.5020756829374</v>
      </c>
      <c r="C2">
        <v>1411.0757505725951</v>
      </c>
      <c r="D2">
        <v>1486.1827641821208</v>
      </c>
      <c r="E2">
        <v>1278.2452957172118</v>
      </c>
      <c r="G2">
        <f>C2-B2</f>
        <v>165.5736748896577</v>
      </c>
      <c r="H2">
        <f>D2-B2</f>
        <v>240.68068849918336</v>
      </c>
      <c r="I2">
        <f>E2-B2</f>
        <v>32.743220034274373</v>
      </c>
    </row>
    <row r="3" spans="1:9" x14ac:dyDescent="0.2">
      <c r="A3">
        <v>2</v>
      </c>
      <c r="B3">
        <v>616.33874609971429</v>
      </c>
      <c r="C3">
        <v>1144.0563160678576</v>
      </c>
      <c r="D3">
        <v>1284.1229948258201</v>
      </c>
      <c r="E3">
        <v>573.36500261696631</v>
      </c>
      <c r="G3">
        <f t="shared" ref="G3:G11" si="0">C3-B3</f>
        <v>527.71756996814327</v>
      </c>
      <c r="H3">
        <f t="shared" ref="H3:H11" si="1">D3-B3</f>
        <v>667.78424872610583</v>
      </c>
      <c r="I3">
        <f t="shared" ref="I3:I12" si="2">E3-B3</f>
        <v>-42.973743482747977</v>
      </c>
    </row>
    <row r="4" spans="1:9" x14ac:dyDescent="0.2">
      <c r="A4">
        <v>3</v>
      </c>
      <c r="B4">
        <v>1179.4334107026868</v>
      </c>
      <c r="C4">
        <v>1159.7763886838043</v>
      </c>
      <c r="D4">
        <v>1346.8646603106311</v>
      </c>
      <c r="E4">
        <v>931.18379835138148</v>
      </c>
      <c r="G4">
        <f t="shared" si="0"/>
        <v>-19.657022018882572</v>
      </c>
      <c r="H4">
        <f t="shared" si="1"/>
        <v>167.43124960794421</v>
      </c>
      <c r="I4">
        <f t="shared" si="2"/>
        <v>-248.24961235130536</v>
      </c>
    </row>
    <row r="5" spans="1:9" x14ac:dyDescent="0.2">
      <c r="A5">
        <v>4</v>
      </c>
      <c r="B5">
        <v>500.28191370049979</v>
      </c>
      <c r="C5">
        <v>1201.8074823095112</v>
      </c>
      <c r="D5">
        <v>1338.6580615552161</v>
      </c>
      <c r="E5">
        <v>702.09215809464251</v>
      </c>
      <c r="G5">
        <f t="shared" si="0"/>
        <v>701.52556860901143</v>
      </c>
      <c r="H5">
        <f t="shared" si="1"/>
        <v>838.37614785471635</v>
      </c>
      <c r="I5">
        <f t="shared" si="2"/>
        <v>201.81024439414273</v>
      </c>
    </row>
    <row r="6" spans="1:9" x14ac:dyDescent="0.2">
      <c r="A6">
        <v>5</v>
      </c>
      <c r="B6">
        <v>159.54171537600268</v>
      </c>
      <c r="E6">
        <v>79.610552498091778</v>
      </c>
      <c r="I6">
        <f t="shared" si="2"/>
        <v>-79.931162877910907</v>
      </c>
    </row>
    <row r="7" spans="1:9" x14ac:dyDescent="0.2">
      <c r="A7">
        <v>6</v>
      </c>
      <c r="B7">
        <v>506.9359126913767</v>
      </c>
      <c r="C7">
        <v>1218.9969797026101</v>
      </c>
      <c r="E7">
        <v>353.78303591802279</v>
      </c>
      <c r="G7">
        <f t="shared" si="0"/>
        <v>712.06106701123349</v>
      </c>
      <c r="I7">
        <f t="shared" si="2"/>
        <v>-153.15287677335391</v>
      </c>
    </row>
    <row r="8" spans="1:9" x14ac:dyDescent="0.2">
      <c r="A8">
        <v>7</v>
      </c>
      <c r="B8">
        <v>563.82760406337593</v>
      </c>
      <c r="C8">
        <v>1324.5737636911936</v>
      </c>
      <c r="D8">
        <v>1330.1464878460529</v>
      </c>
      <c r="E8">
        <v>839.41406226886829</v>
      </c>
      <c r="G8">
        <f t="shared" si="0"/>
        <v>760.74615962781763</v>
      </c>
      <c r="H8">
        <f t="shared" si="1"/>
        <v>766.31888378267695</v>
      </c>
      <c r="I8">
        <f t="shared" si="2"/>
        <v>275.58645820549236</v>
      </c>
    </row>
    <row r="9" spans="1:9" x14ac:dyDescent="0.2">
      <c r="A9">
        <v>8</v>
      </c>
      <c r="B9">
        <v>1079.5957008437354</v>
      </c>
      <c r="E9">
        <v>926.27647409560939</v>
      </c>
      <c r="I9">
        <f t="shared" si="2"/>
        <v>-153.31922674812597</v>
      </c>
    </row>
    <row r="10" spans="1:9" x14ac:dyDescent="0.2">
      <c r="A10">
        <v>9</v>
      </c>
      <c r="B10">
        <v>584.03912599816499</v>
      </c>
      <c r="C10">
        <v>1045.1612560659469</v>
      </c>
      <c r="D10">
        <v>1355.459409007181</v>
      </c>
      <c r="E10">
        <v>541.1485575028031</v>
      </c>
      <c r="G10">
        <f t="shared" si="0"/>
        <v>461.12213006778188</v>
      </c>
      <c r="H10">
        <f t="shared" si="1"/>
        <v>771.42028300901598</v>
      </c>
      <c r="I10">
        <f t="shared" si="2"/>
        <v>-42.89056849536189</v>
      </c>
    </row>
    <row r="11" spans="1:9" x14ac:dyDescent="0.2">
      <c r="A11">
        <v>10</v>
      </c>
      <c r="B11">
        <v>979.39756603944488</v>
      </c>
      <c r="C11">
        <v>1214.2005554300199</v>
      </c>
      <c r="D11">
        <v>1396.4092277968707</v>
      </c>
      <c r="E11">
        <v>767.35679819682855</v>
      </c>
      <c r="G11">
        <f t="shared" si="0"/>
        <v>234.80298939057502</v>
      </c>
      <c r="H11">
        <f t="shared" si="1"/>
        <v>417.01166175742583</v>
      </c>
      <c r="I11">
        <f t="shared" si="2"/>
        <v>-212.04076784261633</v>
      </c>
    </row>
    <row r="12" spans="1:9" x14ac:dyDescent="0.2">
      <c r="A12">
        <v>11</v>
      </c>
      <c r="B12">
        <v>751.16540065236109</v>
      </c>
      <c r="E12">
        <v>914.99240080691391</v>
      </c>
      <c r="I12">
        <f t="shared" si="2"/>
        <v>163.82700015455282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A893-3A84-4A4D-B706-3EDF0BD9E35C}">
  <dimension ref="A1:T100"/>
  <sheetViews>
    <sheetView workbookViewId="0">
      <selection activeCell="K69" sqref="K69:K70"/>
    </sheetView>
  </sheetViews>
  <sheetFormatPr baseColWidth="10" defaultRowHeight="15" x14ac:dyDescent="0.2"/>
  <cols>
    <col min="1" max="1" width="42.5" bestFit="1" customWidth="1"/>
    <col min="3" max="3" width="18.5" bestFit="1" customWidth="1"/>
    <col min="4" max="4" width="18.1640625" bestFit="1" customWidth="1"/>
    <col min="5" max="5" width="17.83203125" bestFit="1" customWidth="1"/>
    <col min="6" max="6" width="19.1640625" bestFit="1" customWidth="1"/>
    <col min="7" max="7" width="18.83203125" bestFit="1" customWidth="1"/>
    <col min="8" max="8" width="18.5" bestFit="1" customWidth="1"/>
    <col min="9" max="9" width="18" bestFit="1" customWidth="1"/>
    <col min="10" max="10" width="17.6640625" bestFit="1" customWidth="1"/>
    <col min="11" max="11" width="17.33203125" bestFit="1" customWidth="1"/>
  </cols>
  <sheetData>
    <row r="1" spans="1:20" x14ac:dyDescent="0.2">
      <c r="A1" t="s">
        <v>104</v>
      </c>
    </row>
    <row r="2" spans="1:20" x14ac:dyDescent="0.2"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120</v>
      </c>
      <c r="S2" t="s">
        <v>121</v>
      </c>
      <c r="T2" t="s">
        <v>122</v>
      </c>
    </row>
    <row r="3" spans="1:20" x14ac:dyDescent="0.2">
      <c r="A3" t="s">
        <v>105</v>
      </c>
      <c r="B3" t="s">
        <v>123</v>
      </c>
      <c r="C3">
        <v>1</v>
      </c>
      <c r="D3" t="s">
        <v>124</v>
      </c>
      <c r="E3">
        <v>0.46600000000000003</v>
      </c>
      <c r="F3">
        <v>-0.34899999999999998</v>
      </c>
      <c r="G3">
        <v>-0.40300000000000002</v>
      </c>
      <c r="H3">
        <v>-0.54100000000000004</v>
      </c>
      <c r="I3">
        <v>-0.373</v>
      </c>
      <c r="J3">
        <v>-0.40600000000000003</v>
      </c>
      <c r="K3">
        <v>-0.55200000000000005</v>
      </c>
      <c r="L3">
        <v>0.46200000000000002</v>
      </c>
      <c r="M3">
        <v>-0.125</v>
      </c>
      <c r="N3">
        <v>-0.47799999999999998</v>
      </c>
      <c r="O3">
        <v>0.218</v>
      </c>
      <c r="P3">
        <v>-0.17199999999999999</v>
      </c>
      <c r="Q3">
        <v>-0.16800000000000001</v>
      </c>
      <c r="R3">
        <v>0.745</v>
      </c>
      <c r="S3">
        <v>-0.315</v>
      </c>
      <c r="T3">
        <v>-0.38500000000000001</v>
      </c>
    </row>
    <row r="4" spans="1:20" x14ac:dyDescent="0.2">
      <c r="B4" t="s">
        <v>125</v>
      </c>
      <c r="D4">
        <v>1E-3</v>
      </c>
      <c r="E4">
        <v>0.14799999999999999</v>
      </c>
      <c r="F4">
        <v>0.29199999999999998</v>
      </c>
      <c r="G4">
        <v>0.219</v>
      </c>
      <c r="H4">
        <v>8.5999999999999993E-2</v>
      </c>
      <c r="I4">
        <v>0.25800000000000001</v>
      </c>
      <c r="J4">
        <v>0.216</v>
      </c>
      <c r="K4">
        <v>7.8E-2</v>
      </c>
      <c r="L4">
        <v>0.35599999999999998</v>
      </c>
      <c r="M4">
        <v>0.71499999999999997</v>
      </c>
      <c r="N4">
        <v>0.13700000000000001</v>
      </c>
      <c r="O4">
        <v>0.67800000000000005</v>
      </c>
      <c r="P4">
        <v>0.61299999999999999</v>
      </c>
      <c r="Q4">
        <v>0.622</v>
      </c>
      <c r="R4">
        <v>8.8999999999999996E-2</v>
      </c>
      <c r="S4">
        <v>0.34599999999999997</v>
      </c>
      <c r="T4">
        <v>0.24199999999999999</v>
      </c>
    </row>
    <row r="5" spans="1:20" x14ac:dyDescent="0.2">
      <c r="B5" t="s">
        <v>126</v>
      </c>
      <c r="C5">
        <v>11</v>
      </c>
      <c r="D5">
        <v>7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6</v>
      </c>
      <c r="M5">
        <v>11</v>
      </c>
      <c r="N5">
        <v>11</v>
      </c>
      <c r="O5">
        <v>6</v>
      </c>
      <c r="P5">
        <v>11</v>
      </c>
      <c r="Q5">
        <v>11</v>
      </c>
      <c r="R5">
        <v>6</v>
      </c>
      <c r="S5">
        <v>11</v>
      </c>
      <c r="T5">
        <v>11</v>
      </c>
    </row>
    <row r="6" spans="1:20" x14ac:dyDescent="0.2">
      <c r="A6" t="s">
        <v>106</v>
      </c>
      <c r="B6" t="s">
        <v>123</v>
      </c>
      <c r="C6" t="s">
        <v>124</v>
      </c>
      <c r="D6">
        <v>1</v>
      </c>
      <c r="E6">
        <v>0.67400000000000004</v>
      </c>
      <c r="F6" t="s">
        <v>127</v>
      </c>
      <c r="G6">
        <v>-0.70799999999999996</v>
      </c>
      <c r="H6" t="s">
        <v>128</v>
      </c>
      <c r="I6" t="s">
        <v>129</v>
      </c>
      <c r="J6">
        <v>-0.68600000000000005</v>
      </c>
      <c r="K6" t="s">
        <v>130</v>
      </c>
      <c r="L6">
        <v>0.26900000000000002</v>
      </c>
      <c r="M6">
        <v>-0.316</v>
      </c>
      <c r="N6">
        <v>-0.745</v>
      </c>
      <c r="O6">
        <v>0.111</v>
      </c>
      <c r="P6">
        <v>-0.36399999999999999</v>
      </c>
      <c r="Q6">
        <v>-0.48599999999999999</v>
      </c>
      <c r="R6">
        <v>8.8999999999999996E-2</v>
      </c>
      <c r="S6">
        <v>-0.51700000000000002</v>
      </c>
      <c r="T6">
        <v>-0.67100000000000004</v>
      </c>
    </row>
    <row r="7" spans="1:20" x14ac:dyDescent="0.2">
      <c r="B7" t="s">
        <v>125</v>
      </c>
      <c r="C7">
        <v>1E-3</v>
      </c>
      <c r="E7">
        <v>9.7000000000000003E-2</v>
      </c>
      <c r="F7" s="2">
        <v>4.7E-2</v>
      </c>
      <c r="G7" s="4">
        <v>7.4999999999999997E-2</v>
      </c>
      <c r="H7" s="2">
        <v>2.5999999999999999E-2</v>
      </c>
      <c r="I7" s="2">
        <v>0.05</v>
      </c>
      <c r="J7" s="4">
        <v>8.8999999999999996E-2</v>
      </c>
      <c r="K7" s="2">
        <v>2.9000000000000001E-2</v>
      </c>
      <c r="L7">
        <v>0.82599999999999996</v>
      </c>
      <c r="M7">
        <v>0.49</v>
      </c>
      <c r="N7">
        <v>5.5E-2</v>
      </c>
      <c r="O7">
        <v>0.92900000000000005</v>
      </c>
      <c r="P7">
        <v>0.42199999999999999</v>
      </c>
      <c r="Q7">
        <v>0.26900000000000002</v>
      </c>
      <c r="R7">
        <v>0.94299999999999995</v>
      </c>
      <c r="S7">
        <v>0.23400000000000001</v>
      </c>
      <c r="T7">
        <v>9.9000000000000005E-2</v>
      </c>
    </row>
    <row r="8" spans="1:20" x14ac:dyDescent="0.2">
      <c r="B8" t="s">
        <v>126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3</v>
      </c>
      <c r="M8">
        <v>7</v>
      </c>
      <c r="N8">
        <v>7</v>
      </c>
      <c r="O8">
        <v>3</v>
      </c>
      <c r="P8">
        <v>7</v>
      </c>
      <c r="Q8">
        <v>7</v>
      </c>
      <c r="R8">
        <v>3</v>
      </c>
      <c r="S8">
        <v>7</v>
      </c>
      <c r="T8">
        <v>7</v>
      </c>
    </row>
    <row r="9" spans="1:20" x14ac:dyDescent="0.2">
      <c r="A9" t="s">
        <v>107</v>
      </c>
      <c r="B9" t="s">
        <v>123</v>
      </c>
      <c r="C9">
        <v>0.46600000000000003</v>
      </c>
      <c r="D9">
        <v>0.67400000000000004</v>
      </c>
      <c r="E9">
        <v>1</v>
      </c>
      <c r="F9">
        <v>-0.29599999999999999</v>
      </c>
      <c r="G9">
        <v>-0.124</v>
      </c>
      <c r="H9">
        <v>7.2999999999999995E-2</v>
      </c>
      <c r="I9">
        <v>-0.30499999999999999</v>
      </c>
      <c r="J9">
        <v>-0.10100000000000001</v>
      </c>
      <c r="K9">
        <v>0.08</v>
      </c>
      <c r="L9">
        <v>0.56000000000000005</v>
      </c>
      <c r="M9">
        <v>-0.15</v>
      </c>
      <c r="N9">
        <v>-0.19700000000000001</v>
      </c>
      <c r="O9">
        <v>0.23799999999999999</v>
      </c>
      <c r="P9">
        <v>-0.214</v>
      </c>
      <c r="Q9">
        <v>-0.11600000000000001</v>
      </c>
      <c r="R9">
        <v>0.32300000000000001</v>
      </c>
      <c r="S9">
        <v>-0.29199999999999998</v>
      </c>
      <c r="T9">
        <v>3.1E-2</v>
      </c>
    </row>
    <row r="10" spans="1:20" x14ac:dyDescent="0.2">
      <c r="B10" t="s">
        <v>125</v>
      </c>
      <c r="C10">
        <v>0.14799999999999999</v>
      </c>
      <c r="D10">
        <v>9.7000000000000003E-2</v>
      </c>
      <c r="F10">
        <v>0.376</v>
      </c>
      <c r="G10">
        <v>0.71599999999999997</v>
      </c>
      <c r="H10">
        <v>0.83199999999999996</v>
      </c>
      <c r="I10">
        <v>0.36199999999999999</v>
      </c>
      <c r="J10">
        <v>0.76900000000000002</v>
      </c>
      <c r="K10">
        <v>0.81599999999999995</v>
      </c>
      <c r="L10">
        <v>0.248</v>
      </c>
      <c r="M10">
        <v>0.66</v>
      </c>
      <c r="N10">
        <v>0.56200000000000006</v>
      </c>
      <c r="O10">
        <v>0.64900000000000002</v>
      </c>
      <c r="P10">
        <v>0.52700000000000002</v>
      </c>
      <c r="Q10">
        <v>0.73499999999999999</v>
      </c>
      <c r="R10">
        <v>0.53200000000000003</v>
      </c>
      <c r="S10">
        <v>0.38400000000000001</v>
      </c>
      <c r="T10">
        <v>0.92800000000000005</v>
      </c>
    </row>
    <row r="11" spans="1:20" x14ac:dyDescent="0.2">
      <c r="B11" t="s">
        <v>126</v>
      </c>
      <c r="C11">
        <v>11</v>
      </c>
      <c r="D11">
        <v>7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6</v>
      </c>
      <c r="M11">
        <v>11</v>
      </c>
      <c r="N11">
        <v>11</v>
      </c>
      <c r="O11">
        <v>6</v>
      </c>
      <c r="P11">
        <v>11</v>
      </c>
      <c r="Q11">
        <v>11</v>
      </c>
      <c r="R11">
        <v>6</v>
      </c>
      <c r="S11">
        <v>11</v>
      </c>
      <c r="T11">
        <v>11</v>
      </c>
    </row>
    <row r="12" spans="1:20" x14ac:dyDescent="0.2">
      <c r="A12" t="s">
        <v>108</v>
      </c>
      <c r="B12" t="s">
        <v>123</v>
      </c>
      <c r="C12">
        <v>-0.34899999999999998</v>
      </c>
      <c r="D12" t="s">
        <v>127</v>
      </c>
      <c r="E12">
        <v>-0.29599999999999999</v>
      </c>
      <c r="F12">
        <v>1</v>
      </c>
      <c r="G12" t="s">
        <v>131</v>
      </c>
      <c r="H12" t="s">
        <v>132</v>
      </c>
      <c r="I12" t="s">
        <v>133</v>
      </c>
      <c r="J12" t="s">
        <v>134</v>
      </c>
      <c r="K12" t="s">
        <v>135</v>
      </c>
      <c r="L12">
        <v>0.40400000000000003</v>
      </c>
      <c r="M12">
        <v>0.21299999999999999</v>
      </c>
      <c r="N12" t="s">
        <v>136</v>
      </c>
      <c r="O12">
        <v>0.374</v>
      </c>
      <c r="P12">
        <v>0.19500000000000001</v>
      </c>
      <c r="Q12">
        <v>0.45700000000000002</v>
      </c>
      <c r="R12" t="s">
        <v>137</v>
      </c>
      <c r="S12" t="s">
        <v>138</v>
      </c>
      <c r="T12">
        <v>0.54100000000000004</v>
      </c>
    </row>
    <row r="13" spans="1:20" x14ac:dyDescent="0.2">
      <c r="B13" t="s">
        <v>125</v>
      </c>
      <c r="C13">
        <v>0.29199999999999998</v>
      </c>
      <c r="D13">
        <v>4.7E-2</v>
      </c>
      <c r="E13">
        <v>0.376</v>
      </c>
      <c r="G13" s="2">
        <v>5.0000000000000001E-3</v>
      </c>
      <c r="H13" s="2">
        <v>3.9E-2</v>
      </c>
      <c r="I13" s="2">
        <v>0</v>
      </c>
      <c r="J13" s="2">
        <v>6.0000000000000001E-3</v>
      </c>
      <c r="K13" s="2">
        <v>4.5999999999999999E-2</v>
      </c>
      <c r="L13">
        <v>0.42699999999999999</v>
      </c>
      <c r="M13">
        <v>0.52900000000000003</v>
      </c>
      <c r="N13" s="2">
        <v>1.7000000000000001E-2</v>
      </c>
      <c r="O13">
        <v>0.46500000000000002</v>
      </c>
      <c r="P13">
        <v>0.56499999999999995</v>
      </c>
      <c r="Q13">
        <v>0.157</v>
      </c>
      <c r="R13" s="2">
        <v>7.0000000000000001E-3</v>
      </c>
      <c r="S13" s="2">
        <v>4.8000000000000001E-2</v>
      </c>
      <c r="T13">
        <v>8.5999999999999993E-2</v>
      </c>
    </row>
    <row r="14" spans="1:20" x14ac:dyDescent="0.2">
      <c r="B14" t="s">
        <v>126</v>
      </c>
      <c r="C14">
        <v>11</v>
      </c>
      <c r="D14">
        <v>7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6</v>
      </c>
      <c r="M14">
        <v>11</v>
      </c>
      <c r="N14">
        <v>11</v>
      </c>
      <c r="O14">
        <v>6</v>
      </c>
      <c r="P14">
        <v>11</v>
      </c>
      <c r="Q14">
        <v>11</v>
      </c>
      <c r="R14">
        <v>6</v>
      </c>
      <c r="S14">
        <v>11</v>
      </c>
      <c r="T14">
        <v>11</v>
      </c>
    </row>
    <row r="15" spans="1:20" x14ac:dyDescent="0.2">
      <c r="A15" t="s">
        <v>109</v>
      </c>
      <c r="B15" t="s">
        <v>123</v>
      </c>
      <c r="C15">
        <v>-0.40300000000000002</v>
      </c>
      <c r="D15">
        <v>-0.70799999999999996</v>
      </c>
      <c r="E15">
        <v>-0.124</v>
      </c>
      <c r="F15" t="s">
        <v>131</v>
      </c>
      <c r="G15">
        <v>1</v>
      </c>
      <c r="H15" t="s">
        <v>139</v>
      </c>
      <c r="I15" t="s">
        <v>140</v>
      </c>
      <c r="J15" t="s">
        <v>133</v>
      </c>
      <c r="K15" t="s">
        <v>141</v>
      </c>
      <c r="L15">
        <v>8.3000000000000004E-2</v>
      </c>
      <c r="M15">
        <v>0.39800000000000002</v>
      </c>
      <c r="N15" t="s">
        <v>142</v>
      </c>
      <c r="O15">
        <v>0.105</v>
      </c>
      <c r="P15">
        <v>0.377</v>
      </c>
      <c r="Q15" t="s">
        <v>143</v>
      </c>
      <c r="R15">
        <v>0.58499999999999996</v>
      </c>
      <c r="S15" t="s">
        <v>144</v>
      </c>
      <c r="T15" t="s">
        <v>145</v>
      </c>
    </row>
    <row r="16" spans="1:20" x14ac:dyDescent="0.2">
      <c r="B16" t="s">
        <v>125</v>
      </c>
      <c r="C16">
        <v>0.219</v>
      </c>
      <c r="D16">
        <v>7.4999999999999997E-2</v>
      </c>
      <c r="E16">
        <v>0.71599999999999997</v>
      </c>
      <c r="F16">
        <v>5.0000000000000001E-3</v>
      </c>
      <c r="H16">
        <v>8.0000000000000002E-3</v>
      </c>
      <c r="I16">
        <v>7.0000000000000001E-3</v>
      </c>
      <c r="J16">
        <v>0</v>
      </c>
      <c r="K16">
        <v>8.9999999999999993E-3</v>
      </c>
      <c r="L16">
        <v>0.875</v>
      </c>
      <c r="M16">
        <v>0.22500000000000001</v>
      </c>
      <c r="N16">
        <v>4.2000000000000003E-2</v>
      </c>
      <c r="O16">
        <v>0.84199999999999997</v>
      </c>
      <c r="P16">
        <v>0.253</v>
      </c>
      <c r="Q16">
        <v>1.7999999999999999E-2</v>
      </c>
      <c r="R16">
        <v>0.223</v>
      </c>
      <c r="S16">
        <v>1E-3</v>
      </c>
      <c r="T16">
        <v>2E-3</v>
      </c>
    </row>
    <row r="17" spans="1:20" x14ac:dyDescent="0.2">
      <c r="B17" t="s">
        <v>126</v>
      </c>
      <c r="C17">
        <v>11</v>
      </c>
      <c r="D17">
        <v>7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6</v>
      </c>
      <c r="M17">
        <v>11</v>
      </c>
      <c r="N17">
        <v>11</v>
      </c>
      <c r="O17">
        <v>6</v>
      </c>
      <c r="P17">
        <v>11</v>
      </c>
      <c r="Q17">
        <v>11</v>
      </c>
      <c r="R17">
        <v>6</v>
      </c>
      <c r="S17">
        <v>11</v>
      </c>
      <c r="T17">
        <v>11</v>
      </c>
    </row>
    <row r="18" spans="1:20" x14ac:dyDescent="0.2">
      <c r="A18" t="s">
        <v>110</v>
      </c>
      <c r="B18" t="s">
        <v>123</v>
      </c>
      <c r="C18">
        <v>-0.54100000000000004</v>
      </c>
      <c r="D18" t="s">
        <v>128</v>
      </c>
      <c r="E18">
        <v>7.2999999999999995E-2</v>
      </c>
      <c r="F18" t="s">
        <v>132</v>
      </c>
      <c r="G18" t="s">
        <v>139</v>
      </c>
      <c r="H18">
        <v>1</v>
      </c>
      <c r="I18" t="s">
        <v>146</v>
      </c>
      <c r="J18" t="s">
        <v>147</v>
      </c>
      <c r="K18" t="s">
        <v>133</v>
      </c>
      <c r="L18">
        <v>5.2999999999999999E-2</v>
      </c>
      <c r="M18">
        <v>0.14499999999999999</v>
      </c>
      <c r="N18">
        <v>0.52400000000000002</v>
      </c>
      <c r="O18">
        <v>3.6999999999999998E-2</v>
      </c>
      <c r="P18">
        <v>0.126</v>
      </c>
      <c r="Q18">
        <v>0.45100000000000001</v>
      </c>
      <c r="R18">
        <v>0.16900000000000001</v>
      </c>
      <c r="S18">
        <v>0.49199999999999999</v>
      </c>
      <c r="T18" t="s">
        <v>148</v>
      </c>
    </row>
    <row r="19" spans="1:20" x14ac:dyDescent="0.2">
      <c r="B19" t="s">
        <v>125</v>
      </c>
      <c r="C19">
        <v>8.5999999999999993E-2</v>
      </c>
      <c r="D19">
        <v>2.5999999999999999E-2</v>
      </c>
      <c r="E19">
        <v>0.83199999999999996</v>
      </c>
      <c r="F19">
        <v>3.9E-2</v>
      </c>
      <c r="G19">
        <v>8.0000000000000002E-3</v>
      </c>
      <c r="I19">
        <v>0.04</v>
      </c>
      <c r="J19">
        <v>8.0000000000000002E-3</v>
      </c>
      <c r="K19">
        <v>0</v>
      </c>
      <c r="L19">
        <v>0.92</v>
      </c>
      <c r="M19">
        <v>0.67</v>
      </c>
      <c r="N19">
        <v>9.8000000000000004E-2</v>
      </c>
      <c r="O19">
        <v>0.94499999999999995</v>
      </c>
      <c r="P19">
        <v>0.71199999999999997</v>
      </c>
      <c r="Q19">
        <v>0.16400000000000001</v>
      </c>
      <c r="R19">
        <v>0.749</v>
      </c>
      <c r="S19">
        <v>0.124</v>
      </c>
      <c r="T19">
        <v>0</v>
      </c>
    </row>
    <row r="20" spans="1:20" x14ac:dyDescent="0.2">
      <c r="B20" t="s">
        <v>126</v>
      </c>
      <c r="C20">
        <v>11</v>
      </c>
      <c r="D20">
        <v>7</v>
      </c>
      <c r="E20">
        <v>11</v>
      </c>
      <c r="F20">
        <v>11</v>
      </c>
      <c r="G20">
        <v>11</v>
      </c>
      <c r="H20">
        <v>11</v>
      </c>
      <c r="I20">
        <v>11</v>
      </c>
      <c r="J20">
        <v>11</v>
      </c>
      <c r="K20">
        <v>11</v>
      </c>
      <c r="L20">
        <v>6</v>
      </c>
      <c r="M20">
        <v>11</v>
      </c>
      <c r="N20">
        <v>11</v>
      </c>
      <c r="O20">
        <v>6</v>
      </c>
      <c r="P20">
        <v>11</v>
      </c>
      <c r="Q20">
        <v>11</v>
      </c>
      <c r="R20">
        <v>6</v>
      </c>
      <c r="S20">
        <v>11</v>
      </c>
      <c r="T20">
        <v>11</v>
      </c>
    </row>
    <row r="21" spans="1:20" x14ac:dyDescent="0.2">
      <c r="A21" t="s">
        <v>111</v>
      </c>
      <c r="B21" t="s">
        <v>123</v>
      </c>
      <c r="C21">
        <v>-0.373</v>
      </c>
      <c r="D21" t="s">
        <v>129</v>
      </c>
      <c r="E21">
        <v>-0.30499999999999999</v>
      </c>
      <c r="F21" t="s">
        <v>133</v>
      </c>
      <c r="G21" t="s">
        <v>140</v>
      </c>
      <c r="H21" t="s">
        <v>146</v>
      </c>
      <c r="I21">
        <v>1</v>
      </c>
      <c r="J21" t="s">
        <v>141</v>
      </c>
      <c r="K21" t="s">
        <v>149</v>
      </c>
      <c r="L21">
        <v>0.40300000000000002</v>
      </c>
      <c r="M21">
        <v>0.20300000000000001</v>
      </c>
      <c r="N21" t="s">
        <v>136</v>
      </c>
      <c r="O21">
        <v>0.38300000000000001</v>
      </c>
      <c r="P21">
        <v>0.186</v>
      </c>
      <c r="Q21">
        <v>0.436</v>
      </c>
      <c r="R21" t="s">
        <v>150</v>
      </c>
      <c r="S21">
        <v>0.57999999999999996</v>
      </c>
      <c r="T21">
        <v>0.52200000000000002</v>
      </c>
    </row>
    <row r="22" spans="1:20" x14ac:dyDescent="0.2">
      <c r="B22" t="s">
        <v>125</v>
      </c>
      <c r="C22">
        <v>0.25800000000000001</v>
      </c>
      <c r="D22">
        <v>0.05</v>
      </c>
      <c r="E22">
        <v>0.36199999999999999</v>
      </c>
      <c r="F22">
        <v>0</v>
      </c>
      <c r="G22">
        <v>7.0000000000000001E-3</v>
      </c>
      <c r="H22">
        <v>0.04</v>
      </c>
      <c r="J22">
        <v>8.9999999999999993E-3</v>
      </c>
      <c r="K22">
        <v>4.7E-2</v>
      </c>
      <c r="L22">
        <v>0.42899999999999999</v>
      </c>
      <c r="M22">
        <v>0.54900000000000004</v>
      </c>
      <c r="N22">
        <v>1.7000000000000001E-2</v>
      </c>
      <c r="O22">
        <v>0.45300000000000001</v>
      </c>
      <c r="P22">
        <v>0.58299999999999996</v>
      </c>
      <c r="Q22">
        <v>0.18099999999999999</v>
      </c>
      <c r="R22">
        <v>8.0000000000000002E-3</v>
      </c>
      <c r="S22">
        <v>6.0999999999999999E-2</v>
      </c>
      <c r="T22">
        <v>9.9000000000000005E-2</v>
      </c>
    </row>
    <row r="23" spans="1:20" x14ac:dyDescent="0.2">
      <c r="B23" t="s">
        <v>126</v>
      </c>
      <c r="C23">
        <v>11</v>
      </c>
      <c r="D23">
        <v>7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6</v>
      </c>
      <c r="M23">
        <v>11</v>
      </c>
      <c r="N23">
        <v>11</v>
      </c>
      <c r="O23">
        <v>6</v>
      </c>
      <c r="P23">
        <v>11</v>
      </c>
      <c r="Q23">
        <v>11</v>
      </c>
      <c r="R23">
        <v>6</v>
      </c>
      <c r="S23">
        <v>11</v>
      </c>
      <c r="T23">
        <v>11</v>
      </c>
    </row>
    <row r="24" spans="1:20" x14ac:dyDescent="0.2">
      <c r="A24" t="s">
        <v>112</v>
      </c>
      <c r="B24" t="s">
        <v>123</v>
      </c>
      <c r="C24">
        <v>-0.40600000000000003</v>
      </c>
      <c r="D24">
        <v>-0.68600000000000005</v>
      </c>
      <c r="E24">
        <v>-0.10100000000000001</v>
      </c>
      <c r="F24" t="s">
        <v>134</v>
      </c>
      <c r="G24" t="s">
        <v>133</v>
      </c>
      <c r="H24" t="s">
        <v>147</v>
      </c>
      <c r="I24" t="s">
        <v>141</v>
      </c>
      <c r="J24">
        <v>1</v>
      </c>
      <c r="K24" t="s">
        <v>151</v>
      </c>
      <c r="L24">
        <v>6.8000000000000005E-2</v>
      </c>
      <c r="M24">
        <v>0.40500000000000003</v>
      </c>
      <c r="N24" t="s">
        <v>135</v>
      </c>
      <c r="O24">
        <v>0.10199999999999999</v>
      </c>
      <c r="P24">
        <v>0.38500000000000001</v>
      </c>
      <c r="Q24" t="s">
        <v>152</v>
      </c>
      <c r="R24">
        <v>0.55100000000000005</v>
      </c>
      <c r="S24" t="s">
        <v>153</v>
      </c>
      <c r="T24" t="s">
        <v>154</v>
      </c>
    </row>
    <row r="25" spans="1:20" x14ac:dyDescent="0.2">
      <c r="B25" t="s">
        <v>125</v>
      </c>
      <c r="C25">
        <v>0.216</v>
      </c>
      <c r="D25">
        <v>8.8999999999999996E-2</v>
      </c>
      <c r="E25">
        <v>0.76900000000000002</v>
      </c>
      <c r="F25">
        <v>6.0000000000000001E-3</v>
      </c>
      <c r="G25">
        <v>0</v>
      </c>
      <c r="H25">
        <v>8.0000000000000002E-3</v>
      </c>
      <c r="I25">
        <v>8.9999999999999993E-3</v>
      </c>
      <c r="K25">
        <v>8.9999999999999993E-3</v>
      </c>
      <c r="L25">
        <v>0.89800000000000002</v>
      </c>
      <c r="M25">
        <v>0.217</v>
      </c>
      <c r="N25">
        <v>4.5999999999999999E-2</v>
      </c>
      <c r="O25">
        <v>0.84699999999999998</v>
      </c>
      <c r="P25">
        <v>0.24299999999999999</v>
      </c>
      <c r="Q25">
        <v>1.6E-2</v>
      </c>
      <c r="R25">
        <v>0.25700000000000001</v>
      </c>
      <c r="S25">
        <v>1E-3</v>
      </c>
      <c r="T25">
        <v>2E-3</v>
      </c>
    </row>
    <row r="26" spans="1:20" x14ac:dyDescent="0.2">
      <c r="B26" t="s">
        <v>126</v>
      </c>
      <c r="C26">
        <v>11</v>
      </c>
      <c r="D26">
        <v>7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6</v>
      </c>
      <c r="M26">
        <v>11</v>
      </c>
      <c r="N26">
        <v>11</v>
      </c>
      <c r="O26">
        <v>6</v>
      </c>
      <c r="P26">
        <v>11</v>
      </c>
      <c r="Q26">
        <v>11</v>
      </c>
      <c r="R26">
        <v>6</v>
      </c>
      <c r="S26">
        <v>11</v>
      </c>
      <c r="T26">
        <v>11</v>
      </c>
    </row>
    <row r="27" spans="1:20" x14ac:dyDescent="0.2">
      <c r="A27" t="s">
        <v>113</v>
      </c>
      <c r="B27" t="s">
        <v>123</v>
      </c>
      <c r="C27">
        <v>-0.55200000000000005</v>
      </c>
      <c r="D27" t="s">
        <v>130</v>
      </c>
      <c r="E27">
        <v>0.08</v>
      </c>
      <c r="F27" t="s">
        <v>135</v>
      </c>
      <c r="G27" t="s">
        <v>141</v>
      </c>
      <c r="H27" t="s">
        <v>133</v>
      </c>
      <c r="I27" t="s">
        <v>149</v>
      </c>
      <c r="J27" t="s">
        <v>151</v>
      </c>
      <c r="K27">
        <v>1</v>
      </c>
      <c r="L27">
        <v>2.5999999999999999E-2</v>
      </c>
      <c r="M27">
        <v>0.13400000000000001</v>
      </c>
      <c r="N27">
        <v>0.52100000000000002</v>
      </c>
      <c r="O27">
        <v>0.02</v>
      </c>
      <c r="P27">
        <v>0.11700000000000001</v>
      </c>
      <c r="Q27">
        <v>0.45</v>
      </c>
      <c r="R27">
        <v>0.123</v>
      </c>
      <c r="S27">
        <v>0.47599999999999998</v>
      </c>
      <c r="T27" t="s">
        <v>155</v>
      </c>
    </row>
    <row r="28" spans="1:20" x14ac:dyDescent="0.2">
      <c r="B28" t="s">
        <v>125</v>
      </c>
      <c r="C28">
        <v>7.8E-2</v>
      </c>
      <c r="D28">
        <v>2.9000000000000001E-2</v>
      </c>
      <c r="E28">
        <v>0.81599999999999995</v>
      </c>
      <c r="F28">
        <v>4.5999999999999999E-2</v>
      </c>
      <c r="G28">
        <v>8.9999999999999993E-3</v>
      </c>
      <c r="H28">
        <v>0</v>
      </c>
      <c r="I28">
        <v>4.7E-2</v>
      </c>
      <c r="J28">
        <v>8.9999999999999993E-3</v>
      </c>
      <c r="L28">
        <v>0.96099999999999997</v>
      </c>
      <c r="M28">
        <v>0.69399999999999995</v>
      </c>
      <c r="N28">
        <v>0.10100000000000001</v>
      </c>
      <c r="O28">
        <v>0.97</v>
      </c>
      <c r="P28">
        <v>0.73299999999999998</v>
      </c>
      <c r="Q28">
        <v>0.16500000000000001</v>
      </c>
      <c r="R28">
        <v>0.81599999999999995</v>
      </c>
      <c r="S28">
        <v>0.13900000000000001</v>
      </c>
      <c r="T28">
        <v>0</v>
      </c>
    </row>
    <row r="29" spans="1:20" x14ac:dyDescent="0.2">
      <c r="B29" t="s">
        <v>126</v>
      </c>
      <c r="C29">
        <v>11</v>
      </c>
      <c r="D29">
        <v>7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6</v>
      </c>
      <c r="M29">
        <v>11</v>
      </c>
      <c r="N29">
        <v>11</v>
      </c>
      <c r="O29">
        <v>6</v>
      </c>
      <c r="P29">
        <v>11</v>
      </c>
      <c r="Q29">
        <v>11</v>
      </c>
      <c r="R29">
        <v>6</v>
      </c>
      <c r="S29">
        <v>11</v>
      </c>
      <c r="T29">
        <v>11</v>
      </c>
    </row>
    <row r="30" spans="1:20" x14ac:dyDescent="0.2">
      <c r="A30" t="s">
        <v>114</v>
      </c>
      <c r="B30" t="s">
        <v>123</v>
      </c>
      <c r="C30">
        <v>0.46200000000000002</v>
      </c>
      <c r="D30">
        <v>0.26900000000000002</v>
      </c>
      <c r="E30">
        <v>0.56000000000000005</v>
      </c>
      <c r="F30">
        <v>0.40400000000000003</v>
      </c>
      <c r="G30">
        <v>8.3000000000000004E-2</v>
      </c>
      <c r="H30">
        <v>5.2999999999999999E-2</v>
      </c>
      <c r="I30">
        <v>0.40300000000000002</v>
      </c>
      <c r="J30">
        <v>6.8000000000000005E-2</v>
      </c>
      <c r="K30">
        <v>2.5999999999999999E-2</v>
      </c>
      <c r="L30">
        <v>1</v>
      </c>
      <c r="M30">
        <v>0.38900000000000001</v>
      </c>
      <c r="N30">
        <v>0.434</v>
      </c>
      <c r="O30" t="s">
        <v>156</v>
      </c>
      <c r="P30">
        <v>0.36899999999999999</v>
      </c>
      <c r="Q30">
        <v>0.28999999999999998</v>
      </c>
      <c r="R30">
        <v>0.53800000000000003</v>
      </c>
      <c r="S30">
        <v>0.20100000000000001</v>
      </c>
      <c r="T30">
        <v>0.13500000000000001</v>
      </c>
    </row>
    <row r="31" spans="1:20" x14ac:dyDescent="0.2">
      <c r="B31" t="s">
        <v>125</v>
      </c>
      <c r="C31">
        <v>0.35599999999999998</v>
      </c>
      <c r="D31">
        <v>0.82599999999999996</v>
      </c>
      <c r="E31">
        <v>0.248</v>
      </c>
      <c r="F31">
        <v>0.42699999999999999</v>
      </c>
      <c r="G31">
        <v>0.875</v>
      </c>
      <c r="H31">
        <v>0.92</v>
      </c>
      <c r="I31">
        <v>0.42899999999999999</v>
      </c>
      <c r="J31">
        <v>0.89800000000000002</v>
      </c>
      <c r="K31">
        <v>0.96099999999999997</v>
      </c>
      <c r="M31">
        <v>0.44500000000000001</v>
      </c>
      <c r="N31">
        <v>0.39</v>
      </c>
      <c r="O31">
        <v>0.01</v>
      </c>
      <c r="P31">
        <v>0.47099999999999997</v>
      </c>
      <c r="Q31">
        <v>0.57699999999999996</v>
      </c>
      <c r="R31">
        <v>0.27100000000000002</v>
      </c>
      <c r="S31">
        <v>0.70199999999999996</v>
      </c>
      <c r="T31">
        <v>0.79800000000000004</v>
      </c>
    </row>
    <row r="32" spans="1:20" x14ac:dyDescent="0.2">
      <c r="B32" t="s">
        <v>126</v>
      </c>
      <c r="C32">
        <v>6</v>
      </c>
      <c r="D32">
        <v>3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</row>
    <row r="33" spans="1:20" x14ac:dyDescent="0.2">
      <c r="A33" t="s">
        <v>115</v>
      </c>
      <c r="B33" t="s">
        <v>123</v>
      </c>
      <c r="C33">
        <v>-0.125</v>
      </c>
      <c r="D33">
        <v>-0.316</v>
      </c>
      <c r="E33">
        <v>-0.15</v>
      </c>
      <c r="F33">
        <v>0.21299999999999999</v>
      </c>
      <c r="G33">
        <v>0.39800000000000002</v>
      </c>
      <c r="H33">
        <v>0.14499999999999999</v>
      </c>
      <c r="I33">
        <v>0.20300000000000001</v>
      </c>
      <c r="J33">
        <v>0.40500000000000003</v>
      </c>
      <c r="K33">
        <v>0.13400000000000001</v>
      </c>
      <c r="L33">
        <v>0.38900000000000001</v>
      </c>
      <c r="M33">
        <v>1</v>
      </c>
      <c r="N33">
        <v>0.121</v>
      </c>
      <c r="O33">
        <v>0.59</v>
      </c>
      <c r="P33" t="s">
        <v>157</v>
      </c>
      <c r="Q33" t="s">
        <v>158</v>
      </c>
      <c r="R33">
        <v>0.24299999999999999</v>
      </c>
      <c r="S33">
        <v>0.54600000000000004</v>
      </c>
      <c r="T33">
        <v>0.33500000000000002</v>
      </c>
    </row>
    <row r="34" spans="1:20" x14ac:dyDescent="0.2">
      <c r="B34" t="s">
        <v>125</v>
      </c>
      <c r="C34">
        <v>0.71499999999999997</v>
      </c>
      <c r="D34">
        <v>0.49</v>
      </c>
      <c r="E34">
        <v>0.66</v>
      </c>
      <c r="F34">
        <v>0.52900000000000003</v>
      </c>
      <c r="G34">
        <v>0.22500000000000001</v>
      </c>
      <c r="H34">
        <v>0.67</v>
      </c>
      <c r="I34">
        <v>0.54900000000000004</v>
      </c>
      <c r="J34">
        <v>0.217</v>
      </c>
      <c r="K34">
        <v>0.69399999999999995</v>
      </c>
      <c r="L34">
        <v>0.44500000000000001</v>
      </c>
      <c r="N34">
        <v>0.72299999999999998</v>
      </c>
      <c r="O34">
        <v>0.218</v>
      </c>
      <c r="P34">
        <v>0</v>
      </c>
      <c r="Q34">
        <v>3.4000000000000002E-2</v>
      </c>
      <c r="R34">
        <v>0.64200000000000002</v>
      </c>
      <c r="S34">
        <v>8.2000000000000003E-2</v>
      </c>
      <c r="T34">
        <v>0.314</v>
      </c>
    </row>
    <row r="35" spans="1:20" x14ac:dyDescent="0.2">
      <c r="B35" t="s">
        <v>126</v>
      </c>
      <c r="C35">
        <v>11</v>
      </c>
      <c r="D35">
        <v>7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6</v>
      </c>
      <c r="M35">
        <v>11</v>
      </c>
      <c r="N35">
        <v>11</v>
      </c>
      <c r="O35">
        <v>6</v>
      </c>
      <c r="P35">
        <v>11</v>
      </c>
      <c r="Q35">
        <v>11</v>
      </c>
      <c r="R35">
        <v>6</v>
      </c>
      <c r="S35">
        <v>11</v>
      </c>
      <c r="T35">
        <v>11</v>
      </c>
    </row>
    <row r="36" spans="1:20" x14ac:dyDescent="0.2">
      <c r="A36" t="s">
        <v>116</v>
      </c>
      <c r="B36" t="s">
        <v>123</v>
      </c>
      <c r="C36">
        <v>-0.47799999999999998</v>
      </c>
      <c r="D36">
        <v>-0.745</v>
      </c>
      <c r="E36">
        <v>-0.19700000000000001</v>
      </c>
      <c r="F36" t="s">
        <v>136</v>
      </c>
      <c r="G36" t="s">
        <v>142</v>
      </c>
      <c r="H36">
        <v>0.52400000000000002</v>
      </c>
      <c r="I36" t="s">
        <v>136</v>
      </c>
      <c r="J36" t="s">
        <v>135</v>
      </c>
      <c r="K36">
        <v>0.52100000000000002</v>
      </c>
      <c r="L36">
        <v>0.434</v>
      </c>
      <c r="M36">
        <v>0.121</v>
      </c>
      <c r="N36">
        <v>1</v>
      </c>
      <c r="O36">
        <v>0.61399999999999999</v>
      </c>
      <c r="P36">
        <v>0.129</v>
      </c>
      <c r="Q36">
        <v>0.42599999999999999</v>
      </c>
      <c r="R36">
        <v>0.45500000000000002</v>
      </c>
      <c r="S36">
        <v>0.29399999999999998</v>
      </c>
      <c r="T36">
        <v>0.36799999999999999</v>
      </c>
    </row>
    <row r="37" spans="1:20" x14ac:dyDescent="0.2">
      <c r="B37" t="s">
        <v>125</v>
      </c>
      <c r="C37">
        <v>0.13700000000000001</v>
      </c>
      <c r="D37">
        <v>5.5E-2</v>
      </c>
      <c r="E37">
        <v>0.56200000000000006</v>
      </c>
      <c r="F37">
        <v>1.7000000000000001E-2</v>
      </c>
      <c r="G37">
        <v>4.2000000000000003E-2</v>
      </c>
      <c r="H37">
        <v>9.8000000000000004E-2</v>
      </c>
      <c r="I37">
        <v>1.7000000000000001E-2</v>
      </c>
      <c r="J37">
        <v>4.5999999999999999E-2</v>
      </c>
      <c r="K37">
        <v>0.10100000000000001</v>
      </c>
      <c r="L37">
        <v>0.39</v>
      </c>
      <c r="M37">
        <v>0.72299999999999998</v>
      </c>
      <c r="O37">
        <v>0.19400000000000001</v>
      </c>
      <c r="P37">
        <v>0.70499999999999996</v>
      </c>
      <c r="Q37">
        <v>0.192</v>
      </c>
      <c r="R37">
        <v>0.36499999999999999</v>
      </c>
      <c r="S37">
        <v>0.379</v>
      </c>
      <c r="T37">
        <v>0.26600000000000001</v>
      </c>
    </row>
    <row r="38" spans="1:20" x14ac:dyDescent="0.2">
      <c r="B38" t="s">
        <v>126</v>
      </c>
      <c r="C38">
        <v>11</v>
      </c>
      <c r="D38">
        <v>7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6</v>
      </c>
      <c r="M38">
        <v>11</v>
      </c>
      <c r="N38">
        <v>11</v>
      </c>
      <c r="O38">
        <v>6</v>
      </c>
      <c r="P38">
        <v>11</v>
      </c>
      <c r="Q38">
        <v>11</v>
      </c>
      <c r="R38">
        <v>6</v>
      </c>
      <c r="S38">
        <v>11</v>
      </c>
      <c r="T38">
        <v>11</v>
      </c>
    </row>
    <row r="39" spans="1:20" x14ac:dyDescent="0.2">
      <c r="A39" t="s">
        <v>117</v>
      </c>
      <c r="B39" t="s">
        <v>123</v>
      </c>
      <c r="C39">
        <v>0.218</v>
      </c>
      <c r="D39">
        <v>0.111</v>
      </c>
      <c r="E39">
        <v>0.23799999999999999</v>
      </c>
      <c r="F39">
        <v>0.374</v>
      </c>
      <c r="G39">
        <v>0.105</v>
      </c>
      <c r="H39">
        <v>3.6999999999999998E-2</v>
      </c>
      <c r="I39">
        <v>0.38300000000000001</v>
      </c>
      <c r="J39">
        <v>0.10199999999999999</v>
      </c>
      <c r="K39">
        <v>0.02</v>
      </c>
      <c r="L39" t="s">
        <v>156</v>
      </c>
      <c r="M39">
        <v>0.59</v>
      </c>
      <c r="N39">
        <v>0.61399999999999999</v>
      </c>
      <c r="O39">
        <v>1</v>
      </c>
      <c r="P39">
        <v>0.61199999999999999</v>
      </c>
      <c r="Q39">
        <v>0.56899999999999995</v>
      </c>
      <c r="R39">
        <v>0.376</v>
      </c>
      <c r="S39">
        <v>0.20399999999999999</v>
      </c>
      <c r="T39">
        <v>0.11700000000000001</v>
      </c>
    </row>
    <row r="40" spans="1:20" x14ac:dyDescent="0.2">
      <c r="B40" t="s">
        <v>125</v>
      </c>
      <c r="C40">
        <v>0.67800000000000005</v>
      </c>
      <c r="D40">
        <v>0.92900000000000005</v>
      </c>
      <c r="E40">
        <v>0.64900000000000002</v>
      </c>
      <c r="F40">
        <v>0.46500000000000002</v>
      </c>
      <c r="G40">
        <v>0.84199999999999997</v>
      </c>
      <c r="H40">
        <v>0.94499999999999995</v>
      </c>
      <c r="I40">
        <v>0.45300000000000001</v>
      </c>
      <c r="J40">
        <v>0.84699999999999998</v>
      </c>
      <c r="K40">
        <v>0.97</v>
      </c>
      <c r="L40">
        <v>0.01</v>
      </c>
      <c r="M40">
        <v>0.218</v>
      </c>
      <c r="N40">
        <v>0.19400000000000001</v>
      </c>
      <c r="P40">
        <v>0.19700000000000001</v>
      </c>
      <c r="Q40">
        <v>0.23899999999999999</v>
      </c>
      <c r="R40">
        <v>0.46300000000000002</v>
      </c>
      <c r="S40">
        <v>0.69899999999999995</v>
      </c>
      <c r="T40">
        <v>0.82599999999999996</v>
      </c>
    </row>
    <row r="41" spans="1:20" x14ac:dyDescent="0.2">
      <c r="B41" t="s">
        <v>126</v>
      </c>
      <c r="C41">
        <v>6</v>
      </c>
      <c r="D41">
        <v>3</v>
      </c>
      <c r="E41">
        <v>6</v>
      </c>
      <c r="F41">
        <v>6</v>
      </c>
      <c r="G41">
        <v>6</v>
      </c>
      <c r="H41">
        <v>6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</row>
    <row r="42" spans="1:20" x14ac:dyDescent="0.2">
      <c r="A42" t="s">
        <v>118</v>
      </c>
      <c r="B42" t="s">
        <v>123</v>
      </c>
      <c r="C42">
        <v>-0.17199999999999999</v>
      </c>
      <c r="D42">
        <v>-0.36399999999999999</v>
      </c>
      <c r="E42">
        <v>-0.214</v>
      </c>
      <c r="F42">
        <v>0.19500000000000001</v>
      </c>
      <c r="G42">
        <v>0.377</v>
      </c>
      <c r="H42">
        <v>0.126</v>
      </c>
      <c r="I42">
        <v>0.186</v>
      </c>
      <c r="J42">
        <v>0.38500000000000001</v>
      </c>
      <c r="K42">
        <v>0.11700000000000001</v>
      </c>
      <c r="L42">
        <v>0.36899999999999999</v>
      </c>
      <c r="M42" t="s">
        <v>157</v>
      </c>
      <c r="N42">
        <v>0.129</v>
      </c>
      <c r="O42">
        <v>0.61199999999999999</v>
      </c>
      <c r="P42">
        <v>1</v>
      </c>
      <c r="Q42" t="s">
        <v>159</v>
      </c>
      <c r="R42">
        <v>0.153</v>
      </c>
      <c r="S42">
        <v>0.54100000000000004</v>
      </c>
      <c r="T42">
        <v>0.31900000000000001</v>
      </c>
    </row>
    <row r="43" spans="1:20" x14ac:dyDescent="0.2">
      <c r="B43" t="s">
        <v>125</v>
      </c>
      <c r="C43">
        <v>0.61299999999999999</v>
      </c>
      <c r="D43">
        <v>0.42199999999999999</v>
      </c>
      <c r="E43">
        <v>0.52700000000000002</v>
      </c>
      <c r="F43">
        <v>0.56499999999999995</v>
      </c>
      <c r="G43">
        <v>0.253</v>
      </c>
      <c r="H43">
        <v>0.71199999999999997</v>
      </c>
      <c r="I43">
        <v>0.58299999999999996</v>
      </c>
      <c r="J43">
        <v>0.24299999999999999</v>
      </c>
      <c r="K43">
        <v>0.73299999999999998</v>
      </c>
      <c r="L43">
        <v>0.47099999999999997</v>
      </c>
      <c r="M43">
        <v>0</v>
      </c>
      <c r="N43">
        <v>0.70499999999999996</v>
      </c>
      <c r="O43">
        <v>0.19700000000000001</v>
      </c>
      <c r="Q43">
        <v>2.1999999999999999E-2</v>
      </c>
      <c r="R43">
        <v>0.77200000000000002</v>
      </c>
      <c r="S43">
        <v>8.5999999999999993E-2</v>
      </c>
      <c r="T43">
        <v>0.33900000000000002</v>
      </c>
    </row>
    <row r="44" spans="1:20" x14ac:dyDescent="0.2">
      <c r="B44" t="s">
        <v>126</v>
      </c>
      <c r="C44">
        <v>11</v>
      </c>
      <c r="D44">
        <v>7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6</v>
      </c>
      <c r="M44">
        <v>11</v>
      </c>
      <c r="N44">
        <v>11</v>
      </c>
      <c r="O44">
        <v>6</v>
      </c>
      <c r="P44">
        <v>11</v>
      </c>
      <c r="Q44">
        <v>11</v>
      </c>
      <c r="R44">
        <v>6</v>
      </c>
      <c r="S44">
        <v>11</v>
      </c>
      <c r="T44">
        <v>11</v>
      </c>
    </row>
    <row r="45" spans="1:20" x14ac:dyDescent="0.2">
      <c r="A45" t="s">
        <v>119</v>
      </c>
      <c r="B45" t="s">
        <v>123</v>
      </c>
      <c r="C45">
        <v>-0.16800000000000001</v>
      </c>
      <c r="D45">
        <v>-0.48599999999999999</v>
      </c>
      <c r="E45">
        <v>-0.11600000000000001</v>
      </c>
      <c r="F45">
        <v>0.45700000000000002</v>
      </c>
      <c r="G45" t="s">
        <v>143</v>
      </c>
      <c r="H45">
        <v>0.45100000000000001</v>
      </c>
      <c r="I45">
        <v>0.436</v>
      </c>
      <c r="J45" t="s">
        <v>152</v>
      </c>
      <c r="K45">
        <v>0.45</v>
      </c>
      <c r="L45">
        <v>0.28999999999999998</v>
      </c>
      <c r="M45" t="s">
        <v>158</v>
      </c>
      <c r="N45">
        <v>0.42599999999999999</v>
      </c>
      <c r="O45">
        <v>0.56899999999999995</v>
      </c>
      <c r="P45" t="s">
        <v>159</v>
      </c>
      <c r="Q45">
        <v>1</v>
      </c>
      <c r="R45">
        <v>0.32500000000000001</v>
      </c>
      <c r="S45" t="s">
        <v>160</v>
      </c>
      <c r="T45">
        <v>0.58899999999999997</v>
      </c>
    </row>
    <row r="46" spans="1:20" x14ac:dyDescent="0.2">
      <c r="B46" t="s">
        <v>125</v>
      </c>
      <c r="C46">
        <v>0.622</v>
      </c>
      <c r="D46">
        <v>0.26900000000000002</v>
      </c>
      <c r="E46">
        <v>0.73499999999999999</v>
      </c>
      <c r="F46">
        <v>0.157</v>
      </c>
      <c r="G46">
        <v>1.7999999999999999E-2</v>
      </c>
      <c r="H46">
        <v>0.16400000000000001</v>
      </c>
      <c r="I46">
        <v>0.18099999999999999</v>
      </c>
      <c r="J46">
        <v>1.6E-2</v>
      </c>
      <c r="K46">
        <v>0.16500000000000001</v>
      </c>
      <c r="L46">
        <v>0.57699999999999996</v>
      </c>
      <c r="M46">
        <v>3.4000000000000002E-2</v>
      </c>
      <c r="N46">
        <v>0.192</v>
      </c>
      <c r="O46">
        <v>0.23899999999999999</v>
      </c>
      <c r="P46">
        <v>2.1999999999999999E-2</v>
      </c>
      <c r="R46">
        <v>0.52900000000000003</v>
      </c>
      <c r="S46">
        <v>0.04</v>
      </c>
      <c r="T46">
        <v>5.7000000000000002E-2</v>
      </c>
    </row>
    <row r="47" spans="1:20" x14ac:dyDescent="0.2">
      <c r="B47" t="s">
        <v>126</v>
      </c>
      <c r="C47">
        <v>11</v>
      </c>
      <c r="D47">
        <v>7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6</v>
      </c>
      <c r="M47">
        <v>11</v>
      </c>
      <c r="N47">
        <v>11</v>
      </c>
      <c r="O47">
        <v>6</v>
      </c>
      <c r="P47">
        <v>11</v>
      </c>
      <c r="Q47">
        <v>11</v>
      </c>
      <c r="R47">
        <v>6</v>
      </c>
      <c r="S47">
        <v>11</v>
      </c>
      <c r="T47">
        <v>11</v>
      </c>
    </row>
    <row r="48" spans="1:20" x14ac:dyDescent="0.2">
      <c r="A48" t="s">
        <v>120</v>
      </c>
      <c r="B48" t="s">
        <v>123</v>
      </c>
      <c r="C48">
        <v>0.745</v>
      </c>
      <c r="D48">
        <v>8.8999999999999996E-2</v>
      </c>
      <c r="E48">
        <v>0.32300000000000001</v>
      </c>
      <c r="F48" t="s">
        <v>137</v>
      </c>
      <c r="G48">
        <v>0.58499999999999996</v>
      </c>
      <c r="H48">
        <v>0.16900000000000001</v>
      </c>
      <c r="I48" t="s">
        <v>150</v>
      </c>
      <c r="J48">
        <v>0.55100000000000005</v>
      </c>
      <c r="K48">
        <v>0.123</v>
      </c>
      <c r="L48">
        <v>0.53800000000000003</v>
      </c>
      <c r="M48">
        <v>0.24299999999999999</v>
      </c>
      <c r="N48">
        <v>0.45500000000000002</v>
      </c>
      <c r="O48">
        <v>0.376</v>
      </c>
      <c r="P48">
        <v>0.153</v>
      </c>
      <c r="Q48">
        <v>0.32500000000000001</v>
      </c>
      <c r="R48">
        <v>1</v>
      </c>
      <c r="S48">
        <v>0.67900000000000005</v>
      </c>
      <c r="T48">
        <v>0.191</v>
      </c>
    </row>
    <row r="49" spans="1:20" x14ac:dyDescent="0.2">
      <c r="B49" t="s">
        <v>125</v>
      </c>
      <c r="C49">
        <v>8.8999999999999996E-2</v>
      </c>
      <c r="D49">
        <v>0.94299999999999995</v>
      </c>
      <c r="E49">
        <v>0.53200000000000003</v>
      </c>
      <c r="F49">
        <v>7.0000000000000001E-3</v>
      </c>
      <c r="G49">
        <v>0.223</v>
      </c>
      <c r="H49">
        <v>0.749</v>
      </c>
      <c r="I49">
        <v>8.0000000000000002E-3</v>
      </c>
      <c r="J49">
        <v>0.25700000000000001</v>
      </c>
      <c r="K49">
        <v>0.81599999999999995</v>
      </c>
      <c r="L49">
        <v>0.27100000000000002</v>
      </c>
      <c r="M49">
        <v>0.64200000000000002</v>
      </c>
      <c r="N49">
        <v>0.36499999999999999</v>
      </c>
      <c r="O49">
        <v>0.46300000000000002</v>
      </c>
      <c r="P49">
        <v>0.77200000000000002</v>
      </c>
      <c r="Q49">
        <v>0.52900000000000003</v>
      </c>
      <c r="S49">
        <v>0.13800000000000001</v>
      </c>
      <c r="T49">
        <v>0.71799999999999997</v>
      </c>
    </row>
    <row r="50" spans="1:20" x14ac:dyDescent="0.2">
      <c r="B50" t="s">
        <v>126</v>
      </c>
      <c r="C50">
        <v>6</v>
      </c>
      <c r="D50">
        <v>3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</row>
    <row r="51" spans="1:20" x14ac:dyDescent="0.2">
      <c r="A51" t="s">
        <v>121</v>
      </c>
      <c r="B51" t="s">
        <v>123</v>
      </c>
      <c r="C51">
        <v>-0.315</v>
      </c>
      <c r="D51">
        <v>-0.51700000000000002</v>
      </c>
      <c r="E51">
        <v>-0.29199999999999998</v>
      </c>
      <c r="F51" t="s">
        <v>138</v>
      </c>
      <c r="G51" t="s">
        <v>144</v>
      </c>
      <c r="H51">
        <v>0.49199999999999999</v>
      </c>
      <c r="I51">
        <v>0.57999999999999996</v>
      </c>
      <c r="J51" t="s">
        <v>153</v>
      </c>
      <c r="K51">
        <v>0.47599999999999998</v>
      </c>
      <c r="L51">
        <v>0.20100000000000001</v>
      </c>
      <c r="M51">
        <v>0.54600000000000004</v>
      </c>
      <c r="N51">
        <v>0.29399999999999998</v>
      </c>
      <c r="O51">
        <v>0.20399999999999999</v>
      </c>
      <c r="P51">
        <v>0.54100000000000004</v>
      </c>
      <c r="Q51" t="s">
        <v>160</v>
      </c>
      <c r="R51">
        <v>0.67900000000000005</v>
      </c>
      <c r="S51">
        <v>1</v>
      </c>
      <c r="T51" t="s">
        <v>161</v>
      </c>
    </row>
    <row r="52" spans="1:20" x14ac:dyDescent="0.2">
      <c r="B52" t="s">
        <v>125</v>
      </c>
      <c r="C52">
        <v>0.34599999999999997</v>
      </c>
      <c r="D52">
        <v>0.23400000000000001</v>
      </c>
      <c r="E52">
        <v>0.38400000000000001</v>
      </c>
      <c r="F52">
        <v>4.8000000000000001E-2</v>
      </c>
      <c r="G52">
        <v>1E-3</v>
      </c>
      <c r="H52">
        <v>0.124</v>
      </c>
      <c r="I52">
        <v>6.0999999999999999E-2</v>
      </c>
      <c r="J52">
        <v>1E-3</v>
      </c>
      <c r="K52">
        <v>0.13900000000000001</v>
      </c>
      <c r="L52">
        <v>0.70199999999999996</v>
      </c>
      <c r="M52">
        <v>8.2000000000000003E-2</v>
      </c>
      <c r="N52">
        <v>0.379</v>
      </c>
      <c r="O52">
        <v>0.69899999999999995</v>
      </c>
      <c r="P52">
        <v>8.5999999999999993E-2</v>
      </c>
      <c r="Q52">
        <v>0.04</v>
      </c>
      <c r="R52">
        <v>0.13800000000000001</v>
      </c>
      <c r="T52">
        <v>0.01</v>
      </c>
    </row>
    <row r="53" spans="1:20" x14ac:dyDescent="0.2">
      <c r="B53" t="s">
        <v>126</v>
      </c>
      <c r="C53">
        <v>11</v>
      </c>
      <c r="D53">
        <v>7</v>
      </c>
      <c r="E53">
        <v>11</v>
      </c>
      <c r="F53">
        <v>11</v>
      </c>
      <c r="G53">
        <v>11</v>
      </c>
      <c r="H53">
        <v>11</v>
      </c>
      <c r="I53">
        <v>11</v>
      </c>
      <c r="J53">
        <v>11</v>
      </c>
      <c r="K53">
        <v>11</v>
      </c>
      <c r="L53">
        <v>6</v>
      </c>
      <c r="M53">
        <v>11</v>
      </c>
      <c r="N53">
        <v>11</v>
      </c>
      <c r="O53">
        <v>6</v>
      </c>
      <c r="P53">
        <v>11</v>
      </c>
      <c r="Q53">
        <v>11</v>
      </c>
      <c r="R53">
        <v>6</v>
      </c>
      <c r="S53">
        <v>11</v>
      </c>
      <c r="T53">
        <v>11</v>
      </c>
    </row>
    <row r="54" spans="1:20" x14ac:dyDescent="0.2">
      <c r="A54" t="s">
        <v>122</v>
      </c>
      <c r="B54" t="s">
        <v>123</v>
      </c>
      <c r="C54">
        <v>-0.38500000000000001</v>
      </c>
      <c r="D54">
        <v>-0.67100000000000004</v>
      </c>
      <c r="E54">
        <v>3.1E-2</v>
      </c>
      <c r="F54">
        <v>0.54100000000000004</v>
      </c>
      <c r="G54" t="s">
        <v>145</v>
      </c>
      <c r="H54" t="s">
        <v>148</v>
      </c>
      <c r="I54">
        <v>0.52200000000000002</v>
      </c>
      <c r="J54" t="s">
        <v>154</v>
      </c>
      <c r="K54" t="s">
        <v>155</v>
      </c>
      <c r="L54">
        <v>0.13500000000000001</v>
      </c>
      <c r="M54">
        <v>0.33500000000000002</v>
      </c>
      <c r="N54">
        <v>0.36799999999999999</v>
      </c>
      <c r="O54">
        <v>0.11700000000000001</v>
      </c>
      <c r="P54">
        <v>0.31900000000000001</v>
      </c>
      <c r="Q54">
        <v>0.58899999999999997</v>
      </c>
      <c r="R54">
        <v>0.191</v>
      </c>
      <c r="S54" t="s">
        <v>161</v>
      </c>
      <c r="T54">
        <v>1</v>
      </c>
    </row>
    <row r="55" spans="1:20" x14ac:dyDescent="0.2">
      <c r="B55" t="s">
        <v>125</v>
      </c>
      <c r="C55">
        <v>0.24199999999999999</v>
      </c>
      <c r="D55">
        <v>9.9000000000000005E-2</v>
      </c>
      <c r="E55">
        <v>0.92800000000000005</v>
      </c>
      <c r="F55">
        <v>8.5999999999999993E-2</v>
      </c>
      <c r="G55">
        <v>2E-3</v>
      </c>
      <c r="H55">
        <v>0</v>
      </c>
      <c r="I55">
        <v>9.9000000000000005E-2</v>
      </c>
      <c r="J55">
        <v>2E-3</v>
      </c>
      <c r="K55">
        <v>0</v>
      </c>
      <c r="L55">
        <v>0.79800000000000004</v>
      </c>
      <c r="M55">
        <v>0.314</v>
      </c>
      <c r="N55">
        <v>0.26600000000000001</v>
      </c>
      <c r="O55">
        <v>0.82599999999999996</v>
      </c>
      <c r="P55">
        <v>0.33900000000000002</v>
      </c>
      <c r="Q55">
        <v>5.7000000000000002E-2</v>
      </c>
      <c r="R55">
        <v>0.71799999999999997</v>
      </c>
      <c r="S55">
        <v>0.01</v>
      </c>
    </row>
    <row r="56" spans="1:20" x14ac:dyDescent="0.2">
      <c r="B56" t="s">
        <v>126</v>
      </c>
      <c r="C56">
        <v>11</v>
      </c>
      <c r="D56">
        <v>7</v>
      </c>
      <c r="E56">
        <v>11</v>
      </c>
      <c r="F56">
        <v>11</v>
      </c>
      <c r="G56">
        <v>11</v>
      </c>
      <c r="H56">
        <v>11</v>
      </c>
      <c r="I56">
        <v>11</v>
      </c>
      <c r="J56">
        <v>11</v>
      </c>
      <c r="K56">
        <v>11</v>
      </c>
      <c r="L56">
        <v>6</v>
      </c>
      <c r="M56">
        <v>11</v>
      </c>
      <c r="N56">
        <v>11</v>
      </c>
      <c r="O56">
        <v>6</v>
      </c>
      <c r="P56">
        <v>11</v>
      </c>
      <c r="Q56">
        <v>11</v>
      </c>
      <c r="R56">
        <v>6</v>
      </c>
      <c r="S56">
        <v>11</v>
      </c>
      <c r="T56">
        <v>11</v>
      </c>
    </row>
    <row r="57" spans="1:20" x14ac:dyDescent="0.2">
      <c r="A57" t="s">
        <v>162</v>
      </c>
    </row>
    <row r="58" spans="1:20" x14ac:dyDescent="0.2">
      <c r="A58" t="s">
        <v>163</v>
      </c>
    </row>
    <row r="61" spans="1:20" x14ac:dyDescent="0.2">
      <c r="A61" t="s">
        <v>104</v>
      </c>
    </row>
    <row r="62" spans="1:20" x14ac:dyDescent="0.2">
      <c r="C62" t="s">
        <v>164</v>
      </c>
      <c r="D62" t="s">
        <v>165</v>
      </c>
      <c r="E62" t="s">
        <v>166</v>
      </c>
      <c r="F62" t="s">
        <v>167</v>
      </c>
      <c r="G62" t="s">
        <v>168</v>
      </c>
      <c r="H62" t="s">
        <v>169</v>
      </c>
      <c r="I62" t="s">
        <v>170</v>
      </c>
      <c r="J62" t="s">
        <v>171</v>
      </c>
      <c r="K62" t="s">
        <v>172</v>
      </c>
      <c r="L62" t="s">
        <v>105</v>
      </c>
      <c r="M62" t="s">
        <v>106</v>
      </c>
      <c r="N62" t="s">
        <v>107</v>
      </c>
    </row>
    <row r="63" spans="1:20" x14ac:dyDescent="0.2">
      <c r="A63" t="s">
        <v>164</v>
      </c>
      <c r="B63" t="s">
        <v>123</v>
      </c>
      <c r="C63">
        <v>1</v>
      </c>
      <c r="D63">
        <v>0.126</v>
      </c>
      <c r="E63">
        <v>-8.9999999999999993E-3</v>
      </c>
      <c r="F63">
        <v>0.51</v>
      </c>
      <c r="G63">
        <v>0.184</v>
      </c>
      <c r="H63">
        <v>3.7999999999999999E-2</v>
      </c>
      <c r="I63">
        <v>-0.46700000000000003</v>
      </c>
      <c r="J63">
        <v>-0.247</v>
      </c>
      <c r="K63">
        <v>0.16400000000000001</v>
      </c>
      <c r="L63">
        <v>0.33600000000000002</v>
      </c>
      <c r="M63">
        <v>0.317</v>
      </c>
      <c r="N63">
        <v>0.23100000000000001</v>
      </c>
    </row>
    <row r="64" spans="1:20" x14ac:dyDescent="0.2">
      <c r="B64" t="s">
        <v>125</v>
      </c>
      <c r="D64">
        <v>0.71099999999999997</v>
      </c>
      <c r="E64">
        <v>0.97799999999999998</v>
      </c>
      <c r="F64">
        <v>0.161</v>
      </c>
      <c r="G64">
        <v>0.58899999999999997</v>
      </c>
      <c r="H64">
        <v>0.91200000000000003</v>
      </c>
      <c r="I64">
        <v>0.24299999999999999</v>
      </c>
      <c r="J64">
        <v>0.59299999999999997</v>
      </c>
      <c r="K64">
        <v>0.63100000000000001</v>
      </c>
      <c r="L64">
        <v>0.312</v>
      </c>
      <c r="M64">
        <v>0.48899999999999999</v>
      </c>
      <c r="N64">
        <v>0.49399999999999999</v>
      </c>
    </row>
    <row r="65" spans="1:14" x14ac:dyDescent="0.2">
      <c r="B65" t="s">
        <v>126</v>
      </c>
      <c r="C65">
        <v>11</v>
      </c>
      <c r="D65">
        <v>11</v>
      </c>
      <c r="E65">
        <v>11</v>
      </c>
      <c r="F65">
        <v>9</v>
      </c>
      <c r="G65">
        <v>11</v>
      </c>
      <c r="H65">
        <v>11</v>
      </c>
      <c r="I65">
        <v>8</v>
      </c>
      <c r="J65">
        <v>7</v>
      </c>
      <c r="K65">
        <v>11</v>
      </c>
      <c r="L65">
        <v>11</v>
      </c>
      <c r="M65">
        <v>7</v>
      </c>
      <c r="N65">
        <v>11</v>
      </c>
    </row>
    <row r="66" spans="1:14" x14ac:dyDescent="0.2">
      <c r="A66" t="s">
        <v>165</v>
      </c>
      <c r="B66" t="s">
        <v>123</v>
      </c>
      <c r="C66">
        <v>0.126</v>
      </c>
      <c r="D66">
        <v>1</v>
      </c>
      <c r="E66">
        <v>-0.30199999999999999</v>
      </c>
      <c r="F66">
        <v>0.17100000000000001</v>
      </c>
      <c r="G66">
        <v>-5.3999999999999999E-2</v>
      </c>
      <c r="H66">
        <v>-6.0999999999999999E-2</v>
      </c>
      <c r="I66">
        <v>-0.318</v>
      </c>
      <c r="J66">
        <v>-0.745</v>
      </c>
      <c r="K66">
        <v>0.128</v>
      </c>
      <c r="L66">
        <v>0.56299999999999994</v>
      </c>
      <c r="M66">
        <v>0.73399999999999999</v>
      </c>
      <c r="N66">
        <v>0.35799999999999998</v>
      </c>
    </row>
    <row r="67" spans="1:14" x14ac:dyDescent="0.2">
      <c r="B67" t="s">
        <v>125</v>
      </c>
      <c r="C67">
        <v>0.71099999999999997</v>
      </c>
      <c r="E67">
        <v>0.36599999999999999</v>
      </c>
      <c r="F67">
        <v>0.66</v>
      </c>
      <c r="G67">
        <v>0.875</v>
      </c>
      <c r="H67">
        <v>0.85799999999999998</v>
      </c>
      <c r="I67">
        <v>0.442</v>
      </c>
      <c r="J67">
        <v>5.5E-2</v>
      </c>
      <c r="K67">
        <v>0.70699999999999996</v>
      </c>
      <c r="L67">
        <v>7.0999999999999994E-2</v>
      </c>
      <c r="M67">
        <v>0.06</v>
      </c>
      <c r="N67">
        <v>0.27900000000000003</v>
      </c>
    </row>
    <row r="68" spans="1:14" x14ac:dyDescent="0.2">
      <c r="B68" t="s">
        <v>126</v>
      </c>
      <c r="C68">
        <v>11</v>
      </c>
      <c r="D68">
        <v>11</v>
      </c>
      <c r="E68">
        <v>11</v>
      </c>
      <c r="F68">
        <v>9</v>
      </c>
      <c r="G68">
        <v>11</v>
      </c>
      <c r="H68">
        <v>11</v>
      </c>
      <c r="I68">
        <v>8</v>
      </c>
      <c r="J68">
        <v>7</v>
      </c>
      <c r="K68">
        <v>11</v>
      </c>
      <c r="L68">
        <v>11</v>
      </c>
      <c r="M68">
        <v>7</v>
      </c>
      <c r="N68">
        <v>11</v>
      </c>
    </row>
    <row r="69" spans="1:14" x14ac:dyDescent="0.2">
      <c r="A69" t="s">
        <v>166</v>
      </c>
      <c r="B69" t="s">
        <v>123</v>
      </c>
      <c r="C69">
        <v>-8.9999999999999993E-3</v>
      </c>
      <c r="D69">
        <v>-0.30199999999999999</v>
      </c>
      <c r="E69">
        <v>1</v>
      </c>
      <c r="F69">
        <v>0.19400000000000001</v>
      </c>
      <c r="G69">
        <v>0.29199999999999998</v>
      </c>
      <c r="H69" s="4">
        <v>-0.56599999999999995</v>
      </c>
      <c r="I69">
        <v>-0.26</v>
      </c>
      <c r="J69">
        <v>-0.61499999999999999</v>
      </c>
      <c r="K69" s="2" t="s">
        <v>173</v>
      </c>
      <c r="L69">
        <v>1.4E-2</v>
      </c>
      <c r="M69">
        <v>0.316</v>
      </c>
      <c r="N69">
        <v>-0.26400000000000001</v>
      </c>
    </row>
    <row r="70" spans="1:14" x14ac:dyDescent="0.2">
      <c r="B70" t="s">
        <v>125</v>
      </c>
      <c r="C70">
        <v>0.97799999999999998</v>
      </c>
      <c r="D70">
        <v>0.36599999999999999</v>
      </c>
      <c r="F70">
        <v>0.61699999999999999</v>
      </c>
      <c r="G70">
        <v>0.38400000000000001</v>
      </c>
      <c r="H70" s="4">
        <v>6.9000000000000006E-2</v>
      </c>
      <c r="I70">
        <v>0.53500000000000003</v>
      </c>
      <c r="J70">
        <v>0.14199999999999999</v>
      </c>
      <c r="K70" s="2">
        <v>1.0999999999999999E-2</v>
      </c>
      <c r="L70">
        <v>0.96699999999999997</v>
      </c>
      <c r="M70">
        <v>0.49</v>
      </c>
      <c r="N70">
        <v>0.432</v>
      </c>
    </row>
    <row r="71" spans="1:14" x14ac:dyDescent="0.2">
      <c r="B71" t="s">
        <v>126</v>
      </c>
      <c r="C71">
        <v>11</v>
      </c>
      <c r="D71">
        <v>11</v>
      </c>
      <c r="E71">
        <v>11</v>
      </c>
      <c r="F71">
        <v>9</v>
      </c>
      <c r="G71">
        <v>11</v>
      </c>
      <c r="H71">
        <v>11</v>
      </c>
      <c r="I71">
        <v>8</v>
      </c>
      <c r="J71">
        <v>7</v>
      </c>
      <c r="K71">
        <v>11</v>
      </c>
      <c r="L71">
        <v>11</v>
      </c>
      <c r="M71">
        <v>7</v>
      </c>
      <c r="N71">
        <v>11</v>
      </c>
    </row>
    <row r="72" spans="1:14" x14ac:dyDescent="0.2">
      <c r="A72" t="s">
        <v>167</v>
      </c>
      <c r="B72" t="s">
        <v>123</v>
      </c>
      <c r="C72">
        <v>0.51</v>
      </c>
      <c r="D72">
        <v>0.17100000000000001</v>
      </c>
      <c r="E72">
        <v>0.19400000000000001</v>
      </c>
      <c r="F72">
        <v>1</v>
      </c>
      <c r="G72" t="s">
        <v>174</v>
      </c>
      <c r="H72">
        <v>0.254</v>
      </c>
      <c r="I72">
        <v>-0.55700000000000005</v>
      </c>
      <c r="J72">
        <v>4.2999999999999997E-2</v>
      </c>
      <c r="K72">
        <v>0.14399999999999999</v>
      </c>
      <c r="L72">
        <v>0.251</v>
      </c>
      <c r="M72">
        <v>0.20499999999999999</v>
      </c>
      <c r="N72">
        <v>-0.246</v>
      </c>
    </row>
    <row r="73" spans="1:14" x14ac:dyDescent="0.2">
      <c r="B73" t="s">
        <v>125</v>
      </c>
      <c r="C73">
        <v>0.161</v>
      </c>
      <c r="D73">
        <v>0.66</v>
      </c>
      <c r="E73">
        <v>0.61699999999999999</v>
      </c>
      <c r="G73">
        <v>0</v>
      </c>
      <c r="H73">
        <v>0.50900000000000001</v>
      </c>
      <c r="I73">
        <v>0.19400000000000001</v>
      </c>
      <c r="J73">
        <v>0.93500000000000005</v>
      </c>
      <c r="K73">
        <v>0.71299999999999997</v>
      </c>
      <c r="L73">
        <v>0.51400000000000001</v>
      </c>
      <c r="M73">
        <v>0.69699999999999995</v>
      </c>
      <c r="N73">
        <v>0.52300000000000002</v>
      </c>
    </row>
    <row r="74" spans="1:14" x14ac:dyDescent="0.2">
      <c r="B74" t="s">
        <v>126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7</v>
      </c>
      <c r="J74">
        <v>6</v>
      </c>
      <c r="K74">
        <v>9</v>
      </c>
      <c r="L74">
        <v>9</v>
      </c>
      <c r="M74">
        <v>6</v>
      </c>
      <c r="N74">
        <v>9</v>
      </c>
    </row>
    <row r="75" spans="1:14" x14ac:dyDescent="0.2">
      <c r="A75" t="s">
        <v>168</v>
      </c>
      <c r="B75" t="s">
        <v>123</v>
      </c>
      <c r="C75">
        <v>0.184</v>
      </c>
      <c r="D75">
        <v>-5.3999999999999999E-2</v>
      </c>
      <c r="E75">
        <v>0.29199999999999998</v>
      </c>
      <c r="F75" t="s">
        <v>174</v>
      </c>
      <c r="G75">
        <v>1</v>
      </c>
      <c r="H75">
        <v>8.5999999999999993E-2</v>
      </c>
      <c r="I75">
        <v>-0.189</v>
      </c>
      <c r="J75">
        <v>0.221</v>
      </c>
      <c r="K75">
        <v>5.0000000000000001E-3</v>
      </c>
      <c r="L75">
        <v>9.2999999999999999E-2</v>
      </c>
      <c r="M75">
        <v>0.222</v>
      </c>
      <c r="N75">
        <v>-0.158</v>
      </c>
    </row>
    <row r="76" spans="1:14" x14ac:dyDescent="0.2">
      <c r="B76" t="s">
        <v>125</v>
      </c>
      <c r="C76">
        <v>0.58899999999999997</v>
      </c>
      <c r="D76">
        <v>0.875</v>
      </c>
      <c r="E76">
        <v>0.38400000000000001</v>
      </c>
      <c r="F76">
        <v>0</v>
      </c>
      <c r="H76">
        <v>0.80200000000000005</v>
      </c>
      <c r="I76">
        <v>0.65400000000000003</v>
      </c>
      <c r="J76">
        <v>0.63500000000000001</v>
      </c>
      <c r="K76">
        <v>0.98899999999999999</v>
      </c>
      <c r="L76">
        <v>0.78500000000000003</v>
      </c>
      <c r="M76">
        <v>0.63200000000000001</v>
      </c>
      <c r="N76">
        <v>0.64200000000000002</v>
      </c>
    </row>
    <row r="77" spans="1:14" x14ac:dyDescent="0.2">
      <c r="B77" t="s">
        <v>126</v>
      </c>
      <c r="C77">
        <v>11</v>
      </c>
      <c r="D77">
        <v>11</v>
      </c>
      <c r="E77">
        <v>11</v>
      </c>
      <c r="F77">
        <v>9</v>
      </c>
      <c r="G77">
        <v>11</v>
      </c>
      <c r="H77">
        <v>11</v>
      </c>
      <c r="I77">
        <v>8</v>
      </c>
      <c r="J77">
        <v>7</v>
      </c>
      <c r="K77">
        <v>11</v>
      </c>
      <c r="L77">
        <v>11</v>
      </c>
      <c r="M77">
        <v>7</v>
      </c>
      <c r="N77">
        <v>11</v>
      </c>
    </row>
    <row r="78" spans="1:14" x14ac:dyDescent="0.2">
      <c r="A78" t="s">
        <v>169</v>
      </c>
      <c r="B78" t="s">
        <v>123</v>
      </c>
      <c r="C78">
        <v>3.7999999999999999E-2</v>
      </c>
      <c r="D78">
        <v>-6.0999999999999999E-2</v>
      </c>
      <c r="E78">
        <v>-0.56599999999999995</v>
      </c>
      <c r="F78">
        <v>0.254</v>
      </c>
      <c r="G78">
        <v>8.5999999999999993E-2</v>
      </c>
      <c r="H78">
        <v>1</v>
      </c>
      <c r="I78">
        <v>0.38</v>
      </c>
      <c r="J78">
        <v>0.70899999999999996</v>
      </c>
      <c r="K78" t="s">
        <v>175</v>
      </c>
      <c r="L78">
        <v>-0.22800000000000001</v>
      </c>
      <c r="M78" t="s">
        <v>176</v>
      </c>
      <c r="N78">
        <v>-0.33300000000000002</v>
      </c>
    </row>
    <row r="79" spans="1:14" x14ac:dyDescent="0.2">
      <c r="B79" t="s">
        <v>125</v>
      </c>
      <c r="C79">
        <v>0.91200000000000003</v>
      </c>
      <c r="D79">
        <v>0.85799999999999998</v>
      </c>
      <c r="E79">
        <v>6.9000000000000006E-2</v>
      </c>
      <c r="F79">
        <v>0.50900000000000001</v>
      </c>
      <c r="G79">
        <v>0.80200000000000005</v>
      </c>
      <c r="I79">
        <v>0.35199999999999998</v>
      </c>
      <c r="J79">
        <v>7.3999999999999996E-2</v>
      </c>
      <c r="K79">
        <v>1E-3</v>
      </c>
      <c r="L79">
        <v>0.5</v>
      </c>
      <c r="M79">
        <v>0</v>
      </c>
      <c r="N79">
        <v>0.316</v>
      </c>
    </row>
    <row r="80" spans="1:14" x14ac:dyDescent="0.2">
      <c r="B80" t="s">
        <v>126</v>
      </c>
      <c r="C80">
        <v>11</v>
      </c>
      <c r="D80">
        <v>11</v>
      </c>
      <c r="E80">
        <v>11</v>
      </c>
      <c r="F80">
        <v>9</v>
      </c>
      <c r="G80">
        <v>11</v>
      </c>
      <c r="H80">
        <v>11</v>
      </c>
      <c r="I80">
        <v>8</v>
      </c>
      <c r="J80">
        <v>7</v>
      </c>
      <c r="K80">
        <v>11</v>
      </c>
      <c r="L80">
        <v>11</v>
      </c>
      <c r="M80">
        <v>7</v>
      </c>
      <c r="N80">
        <v>11</v>
      </c>
    </row>
    <row r="81" spans="1:14" x14ac:dyDescent="0.2">
      <c r="A81" t="s">
        <v>170</v>
      </c>
      <c r="B81" t="s">
        <v>123</v>
      </c>
      <c r="C81">
        <v>-0.46700000000000003</v>
      </c>
      <c r="D81">
        <v>-0.318</v>
      </c>
      <c r="E81">
        <v>-0.26</v>
      </c>
      <c r="F81">
        <v>-0.55700000000000005</v>
      </c>
      <c r="G81">
        <v>-0.189</v>
      </c>
      <c r="H81">
        <v>0.38</v>
      </c>
      <c r="I81">
        <v>1</v>
      </c>
      <c r="J81">
        <v>0.61799999999999999</v>
      </c>
      <c r="K81">
        <v>0.68300000000000005</v>
      </c>
      <c r="L81">
        <v>-2.3E-2</v>
      </c>
      <c r="M81">
        <v>-0.32900000000000001</v>
      </c>
      <c r="N81">
        <v>0.39100000000000001</v>
      </c>
    </row>
    <row r="82" spans="1:14" x14ac:dyDescent="0.2">
      <c r="B82" t="s">
        <v>125</v>
      </c>
      <c r="C82">
        <v>0.24299999999999999</v>
      </c>
      <c r="D82">
        <v>0.442</v>
      </c>
      <c r="E82">
        <v>0.53500000000000003</v>
      </c>
      <c r="F82">
        <v>0.19400000000000001</v>
      </c>
      <c r="G82">
        <v>0.65400000000000003</v>
      </c>
      <c r="H82">
        <v>0.35199999999999998</v>
      </c>
      <c r="J82">
        <v>0.13900000000000001</v>
      </c>
      <c r="K82">
        <v>6.2E-2</v>
      </c>
      <c r="L82">
        <v>0.95599999999999996</v>
      </c>
      <c r="M82">
        <v>0.47099999999999997</v>
      </c>
      <c r="N82">
        <v>0.33800000000000002</v>
      </c>
    </row>
    <row r="83" spans="1:14" x14ac:dyDescent="0.2">
      <c r="B83" t="s">
        <v>126</v>
      </c>
      <c r="C83">
        <v>8</v>
      </c>
      <c r="D83">
        <v>8</v>
      </c>
      <c r="E83">
        <v>8</v>
      </c>
      <c r="F83">
        <v>7</v>
      </c>
      <c r="G83">
        <v>8</v>
      </c>
      <c r="H83">
        <v>8</v>
      </c>
      <c r="I83">
        <v>8</v>
      </c>
      <c r="J83">
        <v>7</v>
      </c>
      <c r="K83">
        <v>8</v>
      </c>
      <c r="L83">
        <v>8</v>
      </c>
      <c r="M83">
        <v>7</v>
      </c>
      <c r="N83">
        <v>8</v>
      </c>
    </row>
    <row r="84" spans="1:14" x14ac:dyDescent="0.2">
      <c r="A84" t="s">
        <v>171</v>
      </c>
      <c r="B84" t="s">
        <v>123</v>
      </c>
      <c r="C84">
        <v>-0.247</v>
      </c>
      <c r="D84">
        <v>-0.745</v>
      </c>
      <c r="E84">
        <v>-0.61499999999999999</v>
      </c>
      <c r="F84">
        <v>4.2999999999999997E-2</v>
      </c>
      <c r="G84">
        <v>0.221</v>
      </c>
      <c r="H84">
        <v>0.70899999999999996</v>
      </c>
      <c r="I84">
        <v>0.61799999999999999</v>
      </c>
      <c r="J84">
        <v>1</v>
      </c>
      <c r="K84" t="s">
        <v>177</v>
      </c>
      <c r="L84">
        <v>-0.51800000000000002</v>
      </c>
      <c r="M84">
        <v>-0.58399999999999996</v>
      </c>
      <c r="N84">
        <v>-0.125</v>
      </c>
    </row>
    <row r="85" spans="1:14" x14ac:dyDescent="0.2">
      <c r="B85" t="s">
        <v>125</v>
      </c>
      <c r="C85">
        <v>0.59299999999999997</v>
      </c>
      <c r="D85">
        <v>5.5E-2</v>
      </c>
      <c r="E85">
        <v>0.14199999999999999</v>
      </c>
      <c r="F85">
        <v>0.93500000000000005</v>
      </c>
      <c r="G85">
        <v>0.63500000000000001</v>
      </c>
      <c r="H85">
        <v>7.3999999999999996E-2</v>
      </c>
      <c r="I85">
        <v>0.13900000000000001</v>
      </c>
      <c r="K85">
        <v>3.1E-2</v>
      </c>
      <c r="L85">
        <v>0.23300000000000001</v>
      </c>
      <c r="M85">
        <v>0.16900000000000001</v>
      </c>
      <c r="N85">
        <v>0.79</v>
      </c>
    </row>
    <row r="86" spans="1:14" x14ac:dyDescent="0.2">
      <c r="B86" t="s">
        <v>126</v>
      </c>
      <c r="C86">
        <v>7</v>
      </c>
      <c r="D86">
        <v>7</v>
      </c>
      <c r="E86">
        <v>7</v>
      </c>
      <c r="F86">
        <v>6</v>
      </c>
      <c r="G86">
        <v>7</v>
      </c>
      <c r="H86">
        <v>7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</row>
    <row r="87" spans="1:14" x14ac:dyDescent="0.2">
      <c r="A87" t="s">
        <v>172</v>
      </c>
      <c r="B87" t="s">
        <v>123</v>
      </c>
      <c r="C87">
        <v>0.16400000000000001</v>
      </c>
      <c r="D87">
        <v>0.128</v>
      </c>
      <c r="E87" t="s">
        <v>173</v>
      </c>
      <c r="F87">
        <v>0.14399999999999999</v>
      </c>
      <c r="G87">
        <v>5.0000000000000001E-3</v>
      </c>
      <c r="H87" t="s">
        <v>175</v>
      </c>
      <c r="I87">
        <v>0.68300000000000005</v>
      </c>
      <c r="J87" t="s">
        <v>177</v>
      </c>
      <c r="K87">
        <v>1</v>
      </c>
      <c r="L87">
        <v>1.2E-2</v>
      </c>
      <c r="M87">
        <v>-0.72099999999999997</v>
      </c>
      <c r="N87">
        <v>0.189</v>
      </c>
    </row>
    <row r="88" spans="1:14" x14ac:dyDescent="0.2">
      <c r="B88" t="s">
        <v>125</v>
      </c>
      <c r="C88">
        <v>0.63100000000000001</v>
      </c>
      <c r="D88">
        <v>0.70699999999999996</v>
      </c>
      <c r="E88">
        <v>1.0999999999999999E-2</v>
      </c>
      <c r="F88">
        <v>0.71299999999999997</v>
      </c>
      <c r="G88">
        <v>0.98899999999999999</v>
      </c>
      <c r="H88">
        <v>1E-3</v>
      </c>
      <c r="I88">
        <v>6.2E-2</v>
      </c>
      <c r="J88">
        <v>3.1E-2</v>
      </c>
      <c r="L88">
        <v>0.97099999999999997</v>
      </c>
      <c r="M88">
        <v>6.7000000000000004E-2</v>
      </c>
      <c r="N88">
        <v>0.57799999999999996</v>
      </c>
    </row>
    <row r="89" spans="1:14" x14ac:dyDescent="0.2">
      <c r="B89" t="s">
        <v>126</v>
      </c>
      <c r="C89">
        <v>11</v>
      </c>
      <c r="D89">
        <v>11</v>
      </c>
      <c r="E89">
        <v>11</v>
      </c>
      <c r="F89">
        <v>9</v>
      </c>
      <c r="G89">
        <v>11</v>
      </c>
      <c r="H89">
        <v>11</v>
      </c>
      <c r="I89">
        <v>8</v>
      </c>
      <c r="J89">
        <v>7</v>
      </c>
      <c r="K89">
        <v>11</v>
      </c>
      <c r="L89">
        <v>11</v>
      </c>
      <c r="M89">
        <v>7</v>
      </c>
      <c r="N89">
        <v>11</v>
      </c>
    </row>
    <row r="90" spans="1:14" x14ac:dyDescent="0.2">
      <c r="A90" t="s">
        <v>105</v>
      </c>
      <c r="B90" t="s">
        <v>123</v>
      </c>
      <c r="C90">
        <v>0.33600000000000002</v>
      </c>
      <c r="D90">
        <v>0.56299999999999994</v>
      </c>
      <c r="E90">
        <v>1.4E-2</v>
      </c>
      <c r="F90">
        <v>0.251</v>
      </c>
      <c r="G90">
        <v>9.2999999999999999E-2</v>
      </c>
      <c r="H90">
        <v>-0.22800000000000001</v>
      </c>
      <c r="I90">
        <v>-2.3E-2</v>
      </c>
      <c r="J90">
        <v>-0.51800000000000002</v>
      </c>
      <c r="K90">
        <v>1.2E-2</v>
      </c>
      <c r="L90">
        <v>1</v>
      </c>
      <c r="M90" t="s">
        <v>124</v>
      </c>
      <c r="N90">
        <v>0.46600000000000003</v>
      </c>
    </row>
    <row r="91" spans="1:14" x14ac:dyDescent="0.2">
      <c r="B91" t="s">
        <v>125</v>
      </c>
      <c r="C91">
        <v>0.312</v>
      </c>
      <c r="D91">
        <v>7.0999999999999994E-2</v>
      </c>
      <c r="E91">
        <v>0.96699999999999997</v>
      </c>
      <c r="F91">
        <v>0.51400000000000001</v>
      </c>
      <c r="G91">
        <v>0.78500000000000003</v>
      </c>
      <c r="H91">
        <v>0.5</v>
      </c>
      <c r="I91">
        <v>0.95599999999999996</v>
      </c>
      <c r="J91">
        <v>0.23300000000000001</v>
      </c>
      <c r="K91">
        <v>0.97099999999999997</v>
      </c>
      <c r="M91">
        <v>1E-3</v>
      </c>
      <c r="N91">
        <v>0.14799999999999999</v>
      </c>
    </row>
    <row r="92" spans="1:14" x14ac:dyDescent="0.2">
      <c r="B92" t="s">
        <v>126</v>
      </c>
      <c r="C92">
        <v>11</v>
      </c>
      <c r="D92">
        <v>11</v>
      </c>
      <c r="E92">
        <v>11</v>
      </c>
      <c r="F92">
        <v>9</v>
      </c>
      <c r="G92">
        <v>11</v>
      </c>
      <c r="H92">
        <v>11</v>
      </c>
      <c r="I92">
        <v>8</v>
      </c>
      <c r="J92">
        <v>7</v>
      </c>
      <c r="K92">
        <v>11</v>
      </c>
      <c r="L92">
        <v>11</v>
      </c>
      <c r="M92">
        <v>7</v>
      </c>
      <c r="N92">
        <v>11</v>
      </c>
    </row>
    <row r="93" spans="1:14" x14ac:dyDescent="0.2">
      <c r="A93" t="s">
        <v>106</v>
      </c>
      <c r="B93" t="s">
        <v>123</v>
      </c>
      <c r="C93">
        <v>0.317</v>
      </c>
      <c r="D93">
        <v>0.73399999999999999</v>
      </c>
      <c r="E93">
        <v>0.316</v>
      </c>
      <c r="F93">
        <v>0.20499999999999999</v>
      </c>
      <c r="G93">
        <v>0.222</v>
      </c>
      <c r="H93" t="s">
        <v>176</v>
      </c>
      <c r="I93">
        <v>-0.32900000000000001</v>
      </c>
      <c r="J93">
        <v>-0.58399999999999996</v>
      </c>
      <c r="K93">
        <v>-0.72099999999999997</v>
      </c>
      <c r="L93" t="s">
        <v>124</v>
      </c>
      <c r="M93">
        <v>1</v>
      </c>
      <c r="N93">
        <v>0.67400000000000004</v>
      </c>
    </row>
    <row r="94" spans="1:14" x14ac:dyDescent="0.2">
      <c r="B94" t="s">
        <v>125</v>
      </c>
      <c r="C94">
        <v>0.48899999999999999</v>
      </c>
      <c r="D94">
        <v>0.06</v>
      </c>
      <c r="E94">
        <v>0.49</v>
      </c>
      <c r="F94">
        <v>0.69699999999999995</v>
      </c>
      <c r="G94">
        <v>0.63200000000000001</v>
      </c>
      <c r="H94">
        <v>0</v>
      </c>
      <c r="I94">
        <v>0.47099999999999997</v>
      </c>
      <c r="J94">
        <v>0.16900000000000001</v>
      </c>
      <c r="K94">
        <v>6.7000000000000004E-2</v>
      </c>
      <c r="L94">
        <v>1E-3</v>
      </c>
      <c r="N94">
        <v>9.7000000000000003E-2</v>
      </c>
    </row>
    <row r="95" spans="1:14" x14ac:dyDescent="0.2">
      <c r="B95" t="s">
        <v>126</v>
      </c>
      <c r="C95">
        <v>7</v>
      </c>
      <c r="D95">
        <v>7</v>
      </c>
      <c r="E95">
        <v>7</v>
      </c>
      <c r="F95">
        <v>6</v>
      </c>
      <c r="G95">
        <v>7</v>
      </c>
      <c r="H95">
        <v>7</v>
      </c>
      <c r="I95">
        <v>7</v>
      </c>
      <c r="J95">
        <v>7</v>
      </c>
      <c r="K95">
        <v>7</v>
      </c>
      <c r="L95">
        <v>7</v>
      </c>
      <c r="M95">
        <v>7</v>
      </c>
      <c r="N95">
        <v>7</v>
      </c>
    </row>
    <row r="96" spans="1:14" x14ac:dyDescent="0.2">
      <c r="A96" t="s">
        <v>107</v>
      </c>
      <c r="B96" t="s">
        <v>123</v>
      </c>
      <c r="C96">
        <v>0.23100000000000001</v>
      </c>
      <c r="D96">
        <v>0.35799999999999998</v>
      </c>
      <c r="E96">
        <v>-0.26400000000000001</v>
      </c>
      <c r="F96">
        <v>-0.246</v>
      </c>
      <c r="G96">
        <v>-0.158</v>
      </c>
      <c r="H96">
        <v>-0.33300000000000002</v>
      </c>
      <c r="I96">
        <v>0.39100000000000001</v>
      </c>
      <c r="J96">
        <v>-0.125</v>
      </c>
      <c r="K96">
        <v>0.189</v>
      </c>
      <c r="L96">
        <v>0.46600000000000003</v>
      </c>
      <c r="M96">
        <v>0.67400000000000004</v>
      </c>
      <c r="N96">
        <v>1</v>
      </c>
    </row>
    <row r="97" spans="1:14" x14ac:dyDescent="0.2">
      <c r="B97" t="s">
        <v>125</v>
      </c>
      <c r="C97">
        <v>0.49399999999999999</v>
      </c>
      <c r="D97">
        <v>0.27900000000000003</v>
      </c>
      <c r="E97">
        <v>0.432</v>
      </c>
      <c r="F97">
        <v>0.52300000000000002</v>
      </c>
      <c r="G97">
        <v>0.64200000000000002</v>
      </c>
      <c r="H97">
        <v>0.316</v>
      </c>
      <c r="I97">
        <v>0.33800000000000002</v>
      </c>
      <c r="J97">
        <v>0.79</v>
      </c>
      <c r="K97">
        <v>0.57799999999999996</v>
      </c>
      <c r="L97">
        <v>0.14799999999999999</v>
      </c>
      <c r="M97">
        <v>9.7000000000000003E-2</v>
      </c>
    </row>
    <row r="98" spans="1:14" x14ac:dyDescent="0.2">
      <c r="B98" t="s">
        <v>126</v>
      </c>
      <c r="C98">
        <v>11</v>
      </c>
      <c r="D98">
        <v>11</v>
      </c>
      <c r="E98">
        <v>11</v>
      </c>
      <c r="F98">
        <v>9</v>
      </c>
      <c r="G98">
        <v>11</v>
      </c>
      <c r="H98">
        <v>11</v>
      </c>
      <c r="I98">
        <v>8</v>
      </c>
      <c r="J98">
        <v>7</v>
      </c>
      <c r="K98">
        <v>11</v>
      </c>
      <c r="L98">
        <v>11</v>
      </c>
      <c r="M98">
        <v>7</v>
      </c>
      <c r="N98">
        <v>11</v>
      </c>
    </row>
    <row r="99" spans="1:14" x14ac:dyDescent="0.2">
      <c r="A99" t="s">
        <v>163</v>
      </c>
    </row>
    <row r="100" spans="1:14" x14ac:dyDescent="0.2">
      <c r="A100" t="s">
        <v>162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36DC-A8B5-CE45-8733-F96208F40733}">
  <dimension ref="A2:W68"/>
  <sheetViews>
    <sheetView workbookViewId="0">
      <selection activeCell="N4" sqref="N4:N5"/>
    </sheetView>
  </sheetViews>
  <sheetFormatPr baseColWidth="10" defaultRowHeight="15" x14ac:dyDescent="0.2"/>
  <sheetData>
    <row r="2" spans="1:23" x14ac:dyDescent="0.2">
      <c r="A2" t="s">
        <v>104</v>
      </c>
    </row>
    <row r="3" spans="1:23" x14ac:dyDescent="0.2">
      <c r="C3" t="s">
        <v>169</v>
      </c>
      <c r="D3" t="s">
        <v>170</v>
      </c>
      <c r="E3" t="s">
        <v>171</v>
      </c>
      <c r="F3" t="s">
        <v>172</v>
      </c>
      <c r="G3" t="s">
        <v>180</v>
      </c>
      <c r="H3" t="s">
        <v>181</v>
      </c>
      <c r="I3" t="s">
        <v>182</v>
      </c>
      <c r="J3" t="s">
        <v>183</v>
      </c>
      <c r="K3" t="s">
        <v>184</v>
      </c>
      <c r="L3" t="s">
        <v>185</v>
      </c>
      <c r="M3" t="s">
        <v>186</v>
      </c>
      <c r="N3" t="s">
        <v>187</v>
      </c>
      <c r="O3" t="s">
        <v>105</v>
      </c>
      <c r="P3" t="s">
        <v>106</v>
      </c>
      <c r="Q3" t="s">
        <v>107</v>
      </c>
      <c r="R3" t="s">
        <v>108</v>
      </c>
      <c r="S3" t="s">
        <v>109</v>
      </c>
      <c r="T3" t="s">
        <v>110</v>
      </c>
      <c r="U3" t="s">
        <v>111</v>
      </c>
      <c r="V3" t="s">
        <v>112</v>
      </c>
      <c r="W3" t="s">
        <v>113</v>
      </c>
    </row>
    <row r="4" spans="1:23" x14ac:dyDescent="0.2">
      <c r="A4" t="s">
        <v>169</v>
      </c>
      <c r="B4" t="s">
        <v>123</v>
      </c>
      <c r="C4">
        <v>1</v>
      </c>
      <c r="D4">
        <v>0.38</v>
      </c>
      <c r="E4">
        <v>0.70899999999999996</v>
      </c>
      <c r="F4" t="s">
        <v>175</v>
      </c>
      <c r="G4">
        <v>0.52600000000000002</v>
      </c>
      <c r="H4" t="s">
        <v>188</v>
      </c>
      <c r="I4" t="s">
        <v>189</v>
      </c>
      <c r="J4" t="s">
        <v>134</v>
      </c>
      <c r="K4" s="2" t="s">
        <v>190</v>
      </c>
      <c r="L4" s="2" t="s">
        <v>191</v>
      </c>
      <c r="M4" s="2" t="s">
        <v>192</v>
      </c>
      <c r="N4" s="2" t="s">
        <v>193</v>
      </c>
      <c r="O4">
        <v>-0.22800000000000001</v>
      </c>
      <c r="P4" t="s">
        <v>176</v>
      </c>
      <c r="Q4">
        <v>-0.33300000000000002</v>
      </c>
      <c r="R4">
        <v>0.33800000000000002</v>
      </c>
      <c r="S4">
        <v>0.312</v>
      </c>
      <c r="T4">
        <v>0.51</v>
      </c>
      <c r="U4">
        <v>0.33</v>
      </c>
      <c r="V4">
        <v>0.28499999999999998</v>
      </c>
      <c r="W4">
        <v>0.503</v>
      </c>
    </row>
    <row r="5" spans="1:23" x14ac:dyDescent="0.2">
      <c r="B5" t="s">
        <v>125</v>
      </c>
      <c r="D5">
        <v>0.35199999999999998</v>
      </c>
      <c r="E5">
        <v>7.3999999999999996E-2</v>
      </c>
      <c r="F5">
        <v>1E-3</v>
      </c>
      <c r="G5">
        <v>9.7000000000000003E-2</v>
      </c>
      <c r="H5" s="5">
        <v>2.1999999999999999E-2</v>
      </c>
      <c r="I5" s="5">
        <v>6.0000000000000001E-3</v>
      </c>
      <c r="J5" s="5">
        <v>6.0000000000000001E-3</v>
      </c>
      <c r="K5" s="2">
        <v>2.5999999999999999E-2</v>
      </c>
      <c r="L5" s="2">
        <v>8.9999999999999993E-3</v>
      </c>
      <c r="M5" s="2">
        <v>1E-3</v>
      </c>
      <c r="N5" s="2">
        <v>2E-3</v>
      </c>
      <c r="O5">
        <v>0.5</v>
      </c>
      <c r="P5">
        <v>0</v>
      </c>
      <c r="Q5">
        <v>0.316</v>
      </c>
      <c r="R5">
        <v>0.31</v>
      </c>
      <c r="S5">
        <v>0.35099999999999998</v>
      </c>
      <c r="T5">
        <v>0.109</v>
      </c>
      <c r="U5">
        <v>0.32200000000000001</v>
      </c>
      <c r="V5">
        <v>0.39600000000000002</v>
      </c>
      <c r="W5">
        <v>0.115</v>
      </c>
    </row>
    <row r="6" spans="1:23" x14ac:dyDescent="0.2">
      <c r="B6" t="s">
        <v>126</v>
      </c>
      <c r="C6">
        <v>11</v>
      </c>
      <c r="D6">
        <v>8</v>
      </c>
      <c r="E6">
        <v>7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7</v>
      </c>
      <c r="Q6">
        <v>11</v>
      </c>
      <c r="R6">
        <v>11</v>
      </c>
      <c r="S6">
        <v>11</v>
      </c>
      <c r="T6">
        <v>11</v>
      </c>
      <c r="U6">
        <v>11</v>
      </c>
      <c r="V6">
        <v>11</v>
      </c>
      <c r="W6">
        <v>11</v>
      </c>
    </row>
    <row r="7" spans="1:23" x14ac:dyDescent="0.2">
      <c r="A7" t="s">
        <v>170</v>
      </c>
      <c r="B7" t="s">
        <v>123</v>
      </c>
      <c r="C7">
        <v>0.38</v>
      </c>
      <c r="D7">
        <v>1</v>
      </c>
      <c r="E7">
        <v>0.61799999999999999</v>
      </c>
      <c r="F7">
        <v>0.68300000000000005</v>
      </c>
      <c r="G7">
        <v>-0.50900000000000001</v>
      </c>
      <c r="H7">
        <v>-0.28999999999999998</v>
      </c>
      <c r="I7">
        <v>-0.161</v>
      </c>
      <c r="J7">
        <v>-3.5000000000000003E-2</v>
      </c>
      <c r="K7">
        <v>-0.373</v>
      </c>
      <c r="L7">
        <v>-0.189</v>
      </c>
      <c r="M7">
        <v>-5.8000000000000003E-2</v>
      </c>
      <c r="N7">
        <v>4.4999999999999998E-2</v>
      </c>
      <c r="O7">
        <v>-2.3E-2</v>
      </c>
      <c r="P7">
        <v>-0.32900000000000001</v>
      </c>
      <c r="Q7">
        <v>0.39100000000000001</v>
      </c>
      <c r="R7">
        <v>0.23300000000000001</v>
      </c>
      <c r="S7">
        <v>0.55400000000000005</v>
      </c>
      <c r="T7" t="s">
        <v>194</v>
      </c>
      <c r="U7">
        <v>0.20799999999999999</v>
      </c>
      <c r="V7">
        <v>0.56299999999999994</v>
      </c>
      <c r="W7" t="s">
        <v>195</v>
      </c>
    </row>
    <row r="8" spans="1:23" x14ac:dyDescent="0.2">
      <c r="B8" t="s">
        <v>125</v>
      </c>
      <c r="C8">
        <v>0.35199999999999998</v>
      </c>
      <c r="E8">
        <v>0.13900000000000001</v>
      </c>
      <c r="F8">
        <v>6.2E-2</v>
      </c>
      <c r="G8">
        <v>0.19700000000000001</v>
      </c>
      <c r="H8">
        <v>0.48599999999999999</v>
      </c>
      <c r="I8">
        <v>0.70299999999999996</v>
      </c>
      <c r="J8">
        <v>0.93500000000000005</v>
      </c>
      <c r="K8">
        <v>0.36199999999999999</v>
      </c>
      <c r="L8">
        <v>0.65300000000000002</v>
      </c>
      <c r="M8">
        <v>0.89100000000000001</v>
      </c>
      <c r="N8">
        <v>0.91600000000000004</v>
      </c>
      <c r="O8">
        <v>0.95599999999999996</v>
      </c>
      <c r="P8">
        <v>0.47099999999999997</v>
      </c>
      <c r="Q8">
        <v>0.33800000000000002</v>
      </c>
      <c r="R8">
        <v>0.57799999999999996</v>
      </c>
      <c r="S8">
        <v>0.154</v>
      </c>
      <c r="T8">
        <v>4.2000000000000003E-2</v>
      </c>
      <c r="U8">
        <v>0.621</v>
      </c>
      <c r="V8">
        <v>0.14599999999999999</v>
      </c>
      <c r="W8">
        <v>4.2000000000000003E-2</v>
      </c>
    </row>
    <row r="9" spans="1:23" x14ac:dyDescent="0.2">
      <c r="B9" t="s">
        <v>126</v>
      </c>
      <c r="C9">
        <v>8</v>
      </c>
      <c r="D9">
        <v>8</v>
      </c>
      <c r="E9">
        <v>7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</row>
    <row r="10" spans="1:23" x14ac:dyDescent="0.2">
      <c r="A10" t="s">
        <v>171</v>
      </c>
      <c r="B10" t="s">
        <v>123</v>
      </c>
      <c r="C10">
        <v>0.70899999999999996</v>
      </c>
      <c r="D10">
        <v>0.61799999999999999</v>
      </c>
      <c r="E10">
        <v>1</v>
      </c>
      <c r="F10" t="s">
        <v>177</v>
      </c>
      <c r="G10">
        <v>-3.0000000000000001E-3</v>
      </c>
      <c r="H10">
        <v>0.17599999999999999</v>
      </c>
      <c r="I10">
        <v>0.47699999999999998</v>
      </c>
      <c r="J10">
        <v>0.44900000000000001</v>
      </c>
      <c r="K10">
        <v>9.4E-2</v>
      </c>
      <c r="L10">
        <v>0.214</v>
      </c>
      <c r="M10">
        <v>0.499</v>
      </c>
      <c r="N10">
        <v>0.46200000000000002</v>
      </c>
      <c r="O10">
        <v>-0.51800000000000002</v>
      </c>
      <c r="P10">
        <v>-0.58399999999999996</v>
      </c>
      <c r="Q10">
        <v>-0.125</v>
      </c>
      <c r="R10">
        <v>0.33</v>
      </c>
      <c r="S10" t="s">
        <v>196</v>
      </c>
      <c r="T10" t="s">
        <v>197</v>
      </c>
      <c r="U10">
        <v>0.312</v>
      </c>
      <c r="V10" t="s">
        <v>198</v>
      </c>
      <c r="W10" t="s">
        <v>199</v>
      </c>
    </row>
    <row r="11" spans="1:23" x14ac:dyDescent="0.2">
      <c r="B11" t="s">
        <v>125</v>
      </c>
      <c r="C11">
        <v>7.3999999999999996E-2</v>
      </c>
      <c r="D11">
        <v>0.13900000000000001</v>
      </c>
      <c r="F11">
        <v>3.1E-2</v>
      </c>
      <c r="G11">
        <v>0.99399999999999999</v>
      </c>
      <c r="H11">
        <v>0.70599999999999996</v>
      </c>
      <c r="I11">
        <v>0.27900000000000003</v>
      </c>
      <c r="J11">
        <v>0.312</v>
      </c>
      <c r="K11">
        <v>0.84199999999999997</v>
      </c>
      <c r="L11">
        <v>0.64400000000000002</v>
      </c>
      <c r="M11">
        <v>0.254</v>
      </c>
      <c r="N11">
        <v>0.29599999999999999</v>
      </c>
      <c r="O11">
        <v>0.23300000000000001</v>
      </c>
      <c r="P11">
        <v>0.16900000000000001</v>
      </c>
      <c r="Q11">
        <v>0.79</v>
      </c>
      <c r="R11">
        <v>0.46899999999999997</v>
      </c>
      <c r="S11">
        <v>3.7999999999999999E-2</v>
      </c>
      <c r="T11">
        <v>4.3999999999999997E-2</v>
      </c>
      <c r="U11">
        <v>0.496</v>
      </c>
      <c r="V11">
        <v>0.03</v>
      </c>
      <c r="W11">
        <v>3.6999999999999998E-2</v>
      </c>
    </row>
    <row r="12" spans="1:23" x14ac:dyDescent="0.2">
      <c r="B12" t="s">
        <v>126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</row>
    <row r="13" spans="1:23" x14ac:dyDescent="0.2">
      <c r="A13" t="s">
        <v>172</v>
      </c>
      <c r="B13" t="s">
        <v>123</v>
      </c>
      <c r="C13" t="s">
        <v>175</v>
      </c>
      <c r="D13">
        <v>0.68300000000000005</v>
      </c>
      <c r="E13" t="s">
        <v>177</v>
      </c>
      <c r="F13">
        <v>1</v>
      </c>
      <c r="G13">
        <v>0.35399999999999998</v>
      </c>
      <c r="H13">
        <v>0.438</v>
      </c>
      <c r="I13">
        <v>0.54700000000000004</v>
      </c>
      <c r="J13" t="s">
        <v>200</v>
      </c>
      <c r="K13">
        <v>0.47799999999999998</v>
      </c>
      <c r="L13">
        <v>0.505</v>
      </c>
      <c r="M13" s="2" t="s">
        <v>160</v>
      </c>
      <c r="N13" s="2" t="s">
        <v>201</v>
      </c>
      <c r="O13">
        <v>1.2E-2</v>
      </c>
      <c r="P13">
        <v>-0.72099999999999997</v>
      </c>
      <c r="Q13">
        <v>0.189</v>
      </c>
      <c r="R13">
        <v>0.193</v>
      </c>
      <c r="S13">
        <v>0.25800000000000001</v>
      </c>
      <c r="T13">
        <v>0.56999999999999995</v>
      </c>
      <c r="U13">
        <v>0.18099999999999999</v>
      </c>
      <c r="V13">
        <v>0.24199999999999999</v>
      </c>
      <c r="W13">
        <v>0.56699999999999995</v>
      </c>
    </row>
    <row r="14" spans="1:23" x14ac:dyDescent="0.2">
      <c r="B14" t="s">
        <v>125</v>
      </c>
      <c r="C14">
        <v>1E-3</v>
      </c>
      <c r="D14">
        <v>6.2E-2</v>
      </c>
      <c r="E14">
        <v>3.1E-2</v>
      </c>
      <c r="G14">
        <v>0.28499999999999998</v>
      </c>
      <c r="H14">
        <v>0.17799999999999999</v>
      </c>
      <c r="I14">
        <v>8.2000000000000003E-2</v>
      </c>
      <c r="J14">
        <v>3.5999999999999997E-2</v>
      </c>
      <c r="K14">
        <v>0.13700000000000001</v>
      </c>
      <c r="L14">
        <v>0.113</v>
      </c>
      <c r="M14" s="2">
        <v>0.04</v>
      </c>
      <c r="N14" s="2">
        <v>2.1000000000000001E-2</v>
      </c>
      <c r="O14">
        <v>0.97099999999999997</v>
      </c>
      <c r="P14">
        <v>6.7000000000000004E-2</v>
      </c>
      <c r="Q14">
        <v>0.57799999999999996</v>
      </c>
      <c r="R14">
        <v>0.56999999999999995</v>
      </c>
      <c r="S14">
        <v>0.443</v>
      </c>
      <c r="T14">
        <v>6.7000000000000004E-2</v>
      </c>
      <c r="U14">
        <v>0.59499999999999997</v>
      </c>
      <c r="V14">
        <v>0.47199999999999998</v>
      </c>
      <c r="W14">
        <v>6.9000000000000006E-2</v>
      </c>
    </row>
    <row r="15" spans="1:23" x14ac:dyDescent="0.2">
      <c r="B15" t="s">
        <v>126</v>
      </c>
      <c r="C15">
        <v>11</v>
      </c>
      <c r="D15">
        <v>8</v>
      </c>
      <c r="E15">
        <v>7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7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</row>
    <row r="16" spans="1:23" x14ac:dyDescent="0.2">
      <c r="A16" t="s">
        <v>180</v>
      </c>
      <c r="B16" t="s">
        <v>123</v>
      </c>
      <c r="C16">
        <v>0.52600000000000002</v>
      </c>
      <c r="D16">
        <v>-0.50900000000000001</v>
      </c>
      <c r="E16">
        <v>-3.0000000000000001E-3</v>
      </c>
      <c r="F16">
        <v>0.35399999999999998</v>
      </c>
      <c r="G16">
        <v>1</v>
      </c>
      <c r="H16" t="s">
        <v>202</v>
      </c>
      <c r="I16" t="s">
        <v>203</v>
      </c>
      <c r="J16" t="s">
        <v>204</v>
      </c>
      <c r="K16" t="s">
        <v>205</v>
      </c>
      <c r="L16" t="s">
        <v>206</v>
      </c>
      <c r="M16" t="s">
        <v>207</v>
      </c>
      <c r="N16" t="s">
        <v>208</v>
      </c>
      <c r="O16">
        <v>-0.122</v>
      </c>
      <c r="P16">
        <v>-0.28000000000000003</v>
      </c>
      <c r="Q16">
        <v>-0.36099999999999999</v>
      </c>
      <c r="R16">
        <v>-0.17199999999999999</v>
      </c>
      <c r="S16">
        <v>-0.42299999999999999</v>
      </c>
      <c r="T16">
        <v>-0.155</v>
      </c>
      <c r="U16">
        <v>-0.14099999999999999</v>
      </c>
      <c r="V16">
        <v>-0.43</v>
      </c>
      <c r="W16">
        <v>-0.14099999999999999</v>
      </c>
    </row>
    <row r="17" spans="1:23" x14ac:dyDescent="0.2">
      <c r="B17" t="s">
        <v>125</v>
      </c>
      <c r="C17">
        <v>9.7000000000000003E-2</v>
      </c>
      <c r="D17">
        <v>0.19700000000000001</v>
      </c>
      <c r="E17">
        <v>0.99399999999999999</v>
      </c>
      <c r="F17">
        <v>0.28499999999999998</v>
      </c>
      <c r="H17">
        <v>2E-3</v>
      </c>
      <c r="I17">
        <v>2E-3</v>
      </c>
      <c r="J17">
        <v>1E-3</v>
      </c>
      <c r="K17">
        <v>0</v>
      </c>
      <c r="L17">
        <v>5.0000000000000001E-3</v>
      </c>
      <c r="M17">
        <v>4.0000000000000001E-3</v>
      </c>
      <c r="N17">
        <v>4.0000000000000001E-3</v>
      </c>
      <c r="O17">
        <v>0.72199999999999998</v>
      </c>
      <c r="P17">
        <v>0.54300000000000004</v>
      </c>
      <c r="Q17">
        <v>0.27600000000000002</v>
      </c>
      <c r="R17">
        <v>0.61399999999999999</v>
      </c>
      <c r="S17">
        <v>0.19500000000000001</v>
      </c>
      <c r="T17">
        <v>0.65</v>
      </c>
      <c r="U17">
        <v>0.67900000000000005</v>
      </c>
      <c r="V17">
        <v>0.187</v>
      </c>
      <c r="W17">
        <v>0.67900000000000005</v>
      </c>
    </row>
    <row r="18" spans="1:23" x14ac:dyDescent="0.2">
      <c r="B18" t="s">
        <v>126</v>
      </c>
      <c r="C18">
        <v>11</v>
      </c>
      <c r="D18">
        <v>8</v>
      </c>
      <c r="E18">
        <v>7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7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</row>
    <row r="19" spans="1:23" x14ac:dyDescent="0.2">
      <c r="A19" t="s">
        <v>181</v>
      </c>
      <c r="B19" t="s">
        <v>123</v>
      </c>
      <c r="C19" t="s">
        <v>188</v>
      </c>
      <c r="D19">
        <v>-0.28999999999999998</v>
      </c>
      <c r="E19">
        <v>0.17599999999999999</v>
      </c>
      <c r="F19">
        <v>0.438</v>
      </c>
      <c r="G19" t="s">
        <v>202</v>
      </c>
      <c r="H19">
        <v>1</v>
      </c>
      <c r="I19" t="s">
        <v>209</v>
      </c>
      <c r="J19" t="s">
        <v>210</v>
      </c>
      <c r="K19" t="s">
        <v>210</v>
      </c>
      <c r="L19" t="s">
        <v>211</v>
      </c>
      <c r="M19" t="s">
        <v>212</v>
      </c>
      <c r="N19" t="s">
        <v>213</v>
      </c>
      <c r="O19">
        <v>-0.312</v>
      </c>
      <c r="P19">
        <v>-0.62</v>
      </c>
      <c r="Q19">
        <v>-0.503</v>
      </c>
      <c r="R19">
        <v>0.41199999999999998</v>
      </c>
      <c r="S19">
        <v>5.2999999999999999E-2</v>
      </c>
      <c r="T19">
        <v>0.215</v>
      </c>
      <c r="U19">
        <v>0.439</v>
      </c>
      <c r="V19">
        <v>3.6999999999999998E-2</v>
      </c>
      <c r="W19">
        <v>0.218</v>
      </c>
    </row>
    <row r="20" spans="1:23" x14ac:dyDescent="0.2">
      <c r="B20" t="s">
        <v>125</v>
      </c>
      <c r="C20">
        <v>2.1999999999999999E-2</v>
      </c>
      <c r="D20">
        <v>0.48599999999999999</v>
      </c>
      <c r="E20">
        <v>0.70599999999999996</v>
      </c>
      <c r="F20">
        <v>0.17799999999999999</v>
      </c>
      <c r="G20">
        <v>2E-3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0.35099999999999998</v>
      </c>
      <c r="P20">
        <v>0.13800000000000001</v>
      </c>
      <c r="Q20">
        <v>0.115</v>
      </c>
      <c r="R20">
        <v>0.20799999999999999</v>
      </c>
      <c r="S20">
        <v>0.878</v>
      </c>
      <c r="T20">
        <v>0.52500000000000002</v>
      </c>
      <c r="U20">
        <v>0.17699999999999999</v>
      </c>
      <c r="V20">
        <v>0.91400000000000003</v>
      </c>
      <c r="W20">
        <v>0.51900000000000002</v>
      </c>
    </row>
    <row r="21" spans="1:23" x14ac:dyDescent="0.2">
      <c r="B21" t="s">
        <v>126</v>
      </c>
      <c r="C21">
        <v>11</v>
      </c>
      <c r="D21">
        <v>8</v>
      </c>
      <c r="E21">
        <v>7</v>
      </c>
      <c r="F21">
        <v>11</v>
      </c>
      <c r="G21">
        <v>11</v>
      </c>
      <c r="H21">
        <v>11</v>
      </c>
      <c r="I21">
        <v>11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7</v>
      </c>
      <c r="Q21">
        <v>11</v>
      </c>
      <c r="R21">
        <v>11</v>
      </c>
      <c r="S21">
        <v>11</v>
      </c>
      <c r="T21">
        <v>11</v>
      </c>
      <c r="U21">
        <v>11</v>
      </c>
      <c r="V21">
        <v>11</v>
      </c>
      <c r="W21">
        <v>11</v>
      </c>
    </row>
    <row r="22" spans="1:23" x14ac:dyDescent="0.2">
      <c r="A22" t="s">
        <v>182</v>
      </c>
      <c r="B22" t="s">
        <v>123</v>
      </c>
      <c r="C22" t="s">
        <v>189</v>
      </c>
      <c r="D22">
        <v>-0.161</v>
      </c>
      <c r="E22">
        <v>0.47699999999999998</v>
      </c>
      <c r="F22">
        <v>0.54700000000000004</v>
      </c>
      <c r="G22" t="s">
        <v>203</v>
      </c>
      <c r="H22" t="s">
        <v>209</v>
      </c>
      <c r="I22">
        <v>1</v>
      </c>
      <c r="J22" t="s">
        <v>214</v>
      </c>
      <c r="K22" t="s">
        <v>215</v>
      </c>
      <c r="L22" t="s">
        <v>216</v>
      </c>
      <c r="M22" t="s">
        <v>217</v>
      </c>
      <c r="N22" t="s">
        <v>218</v>
      </c>
      <c r="O22">
        <v>-0.38400000000000001</v>
      </c>
      <c r="P22">
        <v>-0.68799999999999994</v>
      </c>
      <c r="Q22">
        <v>-0.47</v>
      </c>
      <c r="R22">
        <v>0.3</v>
      </c>
      <c r="S22">
        <v>0.16600000000000001</v>
      </c>
      <c r="T22">
        <v>0.30199999999999999</v>
      </c>
      <c r="U22">
        <v>0.32</v>
      </c>
      <c r="V22">
        <v>0.157</v>
      </c>
      <c r="W22">
        <v>0.311</v>
      </c>
    </row>
    <row r="23" spans="1:23" x14ac:dyDescent="0.2">
      <c r="B23" t="s">
        <v>125</v>
      </c>
      <c r="C23">
        <v>6.0000000000000001E-3</v>
      </c>
      <c r="D23">
        <v>0.70299999999999996</v>
      </c>
      <c r="E23">
        <v>0.27900000000000003</v>
      </c>
      <c r="F23">
        <v>8.2000000000000003E-2</v>
      </c>
      <c r="G23">
        <v>2E-3</v>
      </c>
      <c r="H23">
        <v>0</v>
      </c>
      <c r="J23">
        <v>0</v>
      </c>
      <c r="K23">
        <v>1E-3</v>
      </c>
      <c r="L23">
        <v>0</v>
      </c>
      <c r="M23">
        <v>0</v>
      </c>
      <c r="N23">
        <v>0</v>
      </c>
      <c r="O23">
        <v>0.24299999999999999</v>
      </c>
      <c r="P23">
        <v>8.6999999999999994E-2</v>
      </c>
      <c r="Q23">
        <v>0.14499999999999999</v>
      </c>
      <c r="R23">
        <v>0.37</v>
      </c>
      <c r="S23">
        <v>0.626</v>
      </c>
      <c r="T23">
        <v>0.36699999999999999</v>
      </c>
      <c r="U23">
        <v>0.33700000000000002</v>
      </c>
      <c r="V23">
        <v>0.64500000000000002</v>
      </c>
      <c r="W23">
        <v>0.35199999999999998</v>
      </c>
    </row>
    <row r="24" spans="1:23" x14ac:dyDescent="0.2">
      <c r="B24" t="s">
        <v>126</v>
      </c>
      <c r="C24">
        <v>11</v>
      </c>
      <c r="D24">
        <v>8</v>
      </c>
      <c r="E24">
        <v>7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7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</row>
    <row r="25" spans="1:23" x14ac:dyDescent="0.2">
      <c r="A25" t="s">
        <v>183</v>
      </c>
      <c r="B25" t="s">
        <v>123</v>
      </c>
      <c r="C25" t="s">
        <v>134</v>
      </c>
      <c r="D25">
        <v>-3.5000000000000003E-2</v>
      </c>
      <c r="E25">
        <v>0.44900000000000001</v>
      </c>
      <c r="F25" t="s">
        <v>200</v>
      </c>
      <c r="G25" t="s">
        <v>204</v>
      </c>
      <c r="H25" t="s">
        <v>210</v>
      </c>
      <c r="I25" t="s">
        <v>214</v>
      </c>
      <c r="J25">
        <v>1</v>
      </c>
      <c r="K25" t="s">
        <v>219</v>
      </c>
      <c r="L25" t="s">
        <v>220</v>
      </c>
      <c r="M25" t="s">
        <v>221</v>
      </c>
      <c r="N25" t="s">
        <v>222</v>
      </c>
      <c r="O25">
        <v>-0.40300000000000002</v>
      </c>
      <c r="P25">
        <v>-0.70699999999999996</v>
      </c>
      <c r="Q25">
        <v>-0.29699999999999999</v>
      </c>
      <c r="R25">
        <v>0.17599999999999999</v>
      </c>
      <c r="S25">
        <v>8.0000000000000002E-3</v>
      </c>
      <c r="T25">
        <v>0.39100000000000001</v>
      </c>
      <c r="U25">
        <v>0.20200000000000001</v>
      </c>
      <c r="V25">
        <v>1E-3</v>
      </c>
      <c r="W25">
        <v>0.40300000000000002</v>
      </c>
    </row>
    <row r="26" spans="1:23" x14ac:dyDescent="0.2">
      <c r="B26" t="s">
        <v>125</v>
      </c>
      <c r="C26">
        <v>6.0000000000000001E-3</v>
      </c>
      <c r="D26">
        <v>0.93500000000000005</v>
      </c>
      <c r="E26">
        <v>0.312</v>
      </c>
      <c r="F26">
        <v>3.5999999999999997E-2</v>
      </c>
      <c r="G26">
        <v>1E-3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O26">
        <v>0.219</v>
      </c>
      <c r="P26">
        <v>7.4999999999999997E-2</v>
      </c>
      <c r="Q26">
        <v>0.375</v>
      </c>
      <c r="R26">
        <v>0.60499999999999998</v>
      </c>
      <c r="S26">
        <v>0.98199999999999998</v>
      </c>
      <c r="T26">
        <v>0.23400000000000001</v>
      </c>
      <c r="U26">
        <v>0.55100000000000005</v>
      </c>
      <c r="V26">
        <v>0.998</v>
      </c>
      <c r="W26">
        <v>0.219</v>
      </c>
    </row>
    <row r="27" spans="1:23" x14ac:dyDescent="0.2">
      <c r="B27" t="s">
        <v>126</v>
      </c>
      <c r="C27">
        <v>11</v>
      </c>
      <c r="D27">
        <v>8</v>
      </c>
      <c r="E27">
        <v>7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7</v>
      </c>
      <c r="Q27">
        <v>11</v>
      </c>
      <c r="R27">
        <v>11</v>
      </c>
      <c r="S27">
        <v>11</v>
      </c>
      <c r="T27">
        <v>11</v>
      </c>
      <c r="U27">
        <v>11</v>
      </c>
      <c r="V27">
        <v>11</v>
      </c>
      <c r="W27">
        <v>11</v>
      </c>
    </row>
    <row r="28" spans="1:23" x14ac:dyDescent="0.2">
      <c r="A28" t="s">
        <v>184</v>
      </c>
      <c r="B28" t="s">
        <v>123</v>
      </c>
      <c r="C28" t="s">
        <v>190</v>
      </c>
      <c r="D28">
        <v>-0.373</v>
      </c>
      <c r="E28">
        <v>9.4E-2</v>
      </c>
      <c r="F28">
        <v>0.47799999999999998</v>
      </c>
      <c r="G28" t="s">
        <v>205</v>
      </c>
      <c r="H28" t="s">
        <v>210</v>
      </c>
      <c r="I28" t="s">
        <v>215</v>
      </c>
      <c r="J28" t="s">
        <v>219</v>
      </c>
      <c r="K28">
        <v>1</v>
      </c>
      <c r="L28" t="s">
        <v>223</v>
      </c>
      <c r="M28" t="s">
        <v>224</v>
      </c>
      <c r="N28" t="s">
        <v>210</v>
      </c>
      <c r="O28">
        <v>-0.184</v>
      </c>
      <c r="P28">
        <v>-0.5</v>
      </c>
      <c r="Q28">
        <v>-0.39700000000000002</v>
      </c>
      <c r="R28">
        <v>-2.7E-2</v>
      </c>
      <c r="S28">
        <v>-0.311</v>
      </c>
      <c r="T28">
        <v>1.0999999999999999E-2</v>
      </c>
      <c r="U28">
        <v>0</v>
      </c>
      <c r="V28">
        <v>-0.32500000000000001</v>
      </c>
      <c r="W28">
        <v>0.02</v>
      </c>
    </row>
    <row r="29" spans="1:23" x14ac:dyDescent="0.2">
      <c r="B29" t="s">
        <v>125</v>
      </c>
      <c r="C29">
        <v>2.5999999999999999E-2</v>
      </c>
      <c r="D29">
        <v>0.36199999999999999</v>
      </c>
      <c r="E29">
        <v>0.84199999999999997</v>
      </c>
      <c r="F29">
        <v>0.13700000000000001</v>
      </c>
      <c r="G29">
        <v>0</v>
      </c>
      <c r="H29">
        <v>0</v>
      </c>
      <c r="I29">
        <v>1E-3</v>
      </c>
      <c r="J29">
        <v>0</v>
      </c>
      <c r="L29">
        <v>0</v>
      </c>
      <c r="M29">
        <v>1E-3</v>
      </c>
      <c r="N29">
        <v>0</v>
      </c>
      <c r="O29">
        <v>0.58899999999999997</v>
      </c>
      <c r="P29">
        <v>0.253</v>
      </c>
      <c r="Q29">
        <v>0.22700000000000001</v>
      </c>
      <c r="R29">
        <v>0.93700000000000006</v>
      </c>
      <c r="S29">
        <v>0.35199999999999998</v>
      </c>
      <c r="T29">
        <v>0.97499999999999998</v>
      </c>
      <c r="U29">
        <v>1</v>
      </c>
      <c r="V29">
        <v>0.32900000000000001</v>
      </c>
      <c r="W29">
        <v>0.95399999999999996</v>
      </c>
    </row>
    <row r="30" spans="1:23" x14ac:dyDescent="0.2">
      <c r="B30" t="s">
        <v>126</v>
      </c>
      <c r="C30">
        <v>11</v>
      </c>
      <c r="D30">
        <v>8</v>
      </c>
      <c r="E30">
        <v>7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7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</row>
    <row r="31" spans="1:23" x14ac:dyDescent="0.2">
      <c r="A31" t="s">
        <v>185</v>
      </c>
      <c r="B31" t="s">
        <v>123</v>
      </c>
      <c r="C31" t="s">
        <v>191</v>
      </c>
      <c r="D31">
        <v>-0.189</v>
      </c>
      <c r="E31">
        <v>0.214</v>
      </c>
      <c r="F31">
        <v>0.505</v>
      </c>
      <c r="G31" t="s">
        <v>206</v>
      </c>
      <c r="H31" t="s">
        <v>211</v>
      </c>
      <c r="I31" t="s">
        <v>216</v>
      </c>
      <c r="J31" t="s">
        <v>220</v>
      </c>
      <c r="K31" t="s">
        <v>223</v>
      </c>
      <c r="L31">
        <v>1</v>
      </c>
      <c r="M31" t="s">
        <v>225</v>
      </c>
      <c r="N31" t="s">
        <v>226</v>
      </c>
      <c r="O31">
        <v>-0.34399999999999997</v>
      </c>
      <c r="P31">
        <v>-0.71499999999999997</v>
      </c>
      <c r="Q31">
        <v>-0.495</v>
      </c>
      <c r="R31">
        <v>0.46899999999999997</v>
      </c>
      <c r="S31">
        <v>0.10299999999999999</v>
      </c>
      <c r="T31">
        <v>0.317</v>
      </c>
      <c r="U31">
        <v>0.49299999999999999</v>
      </c>
      <c r="V31">
        <v>8.3000000000000004E-2</v>
      </c>
      <c r="W31">
        <v>0.317</v>
      </c>
    </row>
    <row r="32" spans="1:23" x14ac:dyDescent="0.2">
      <c r="B32" t="s">
        <v>125</v>
      </c>
      <c r="C32">
        <v>8.9999999999999993E-3</v>
      </c>
      <c r="D32">
        <v>0.65300000000000002</v>
      </c>
      <c r="E32">
        <v>0.64400000000000002</v>
      </c>
      <c r="F32">
        <v>0.113</v>
      </c>
      <c r="G32">
        <v>5.0000000000000001E-3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0.30099999999999999</v>
      </c>
      <c r="P32">
        <v>7.0999999999999994E-2</v>
      </c>
      <c r="Q32">
        <v>0.121</v>
      </c>
      <c r="R32">
        <v>0.14599999999999999</v>
      </c>
      <c r="S32">
        <v>0.76400000000000001</v>
      </c>
      <c r="T32">
        <v>0.34200000000000003</v>
      </c>
      <c r="U32">
        <v>0.124</v>
      </c>
      <c r="V32">
        <v>0.80900000000000005</v>
      </c>
      <c r="W32">
        <v>0.34200000000000003</v>
      </c>
    </row>
    <row r="33" spans="1:23" x14ac:dyDescent="0.2">
      <c r="B33" t="s">
        <v>126</v>
      </c>
      <c r="C33">
        <v>11</v>
      </c>
      <c r="D33">
        <v>8</v>
      </c>
      <c r="E33">
        <v>7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7</v>
      </c>
      <c r="Q33">
        <v>11</v>
      </c>
      <c r="R33">
        <v>11</v>
      </c>
      <c r="S33">
        <v>11</v>
      </c>
      <c r="T33">
        <v>11</v>
      </c>
      <c r="U33">
        <v>11</v>
      </c>
      <c r="V33">
        <v>11</v>
      </c>
      <c r="W33">
        <v>11</v>
      </c>
    </row>
    <row r="34" spans="1:23" x14ac:dyDescent="0.2">
      <c r="A34" t="s">
        <v>186</v>
      </c>
      <c r="B34" t="s">
        <v>123</v>
      </c>
      <c r="C34" t="s">
        <v>192</v>
      </c>
      <c r="D34">
        <v>-5.8000000000000003E-2</v>
      </c>
      <c r="E34">
        <v>0.499</v>
      </c>
      <c r="F34" t="s">
        <v>160</v>
      </c>
      <c r="G34" t="s">
        <v>207</v>
      </c>
      <c r="H34" t="s">
        <v>212</v>
      </c>
      <c r="I34" t="s">
        <v>217</v>
      </c>
      <c r="J34" t="s">
        <v>221</v>
      </c>
      <c r="K34" t="s">
        <v>224</v>
      </c>
      <c r="L34" t="s">
        <v>225</v>
      </c>
      <c r="M34">
        <v>1</v>
      </c>
      <c r="N34" t="s">
        <v>227</v>
      </c>
      <c r="O34">
        <v>-0.40600000000000003</v>
      </c>
      <c r="P34" t="s">
        <v>228</v>
      </c>
      <c r="Q34">
        <v>-0.46500000000000002</v>
      </c>
      <c r="R34">
        <v>0.377</v>
      </c>
      <c r="S34">
        <v>0.20799999999999999</v>
      </c>
      <c r="T34">
        <v>0.41</v>
      </c>
      <c r="U34">
        <v>0.39500000000000002</v>
      </c>
      <c r="V34">
        <v>0.19400000000000001</v>
      </c>
      <c r="W34">
        <v>0.41599999999999998</v>
      </c>
    </row>
    <row r="35" spans="1:23" x14ac:dyDescent="0.2">
      <c r="B35" t="s">
        <v>125</v>
      </c>
      <c r="C35">
        <v>1E-3</v>
      </c>
      <c r="D35">
        <v>0.89100000000000001</v>
      </c>
      <c r="E35">
        <v>0.254</v>
      </c>
      <c r="F35">
        <v>0.04</v>
      </c>
      <c r="G35">
        <v>4.0000000000000001E-3</v>
      </c>
      <c r="H35">
        <v>0</v>
      </c>
      <c r="I35">
        <v>0</v>
      </c>
      <c r="J35">
        <v>0</v>
      </c>
      <c r="K35">
        <v>1E-3</v>
      </c>
      <c r="L35">
        <v>0</v>
      </c>
      <c r="N35">
        <v>0</v>
      </c>
      <c r="O35">
        <v>0.215</v>
      </c>
      <c r="P35">
        <v>3.2000000000000001E-2</v>
      </c>
      <c r="Q35">
        <v>0.14899999999999999</v>
      </c>
      <c r="R35">
        <v>0.253</v>
      </c>
      <c r="S35">
        <v>0.53800000000000003</v>
      </c>
      <c r="T35">
        <v>0.21</v>
      </c>
      <c r="U35">
        <v>0.23</v>
      </c>
      <c r="V35">
        <v>0.56699999999999995</v>
      </c>
      <c r="W35">
        <v>0.20300000000000001</v>
      </c>
    </row>
    <row r="36" spans="1:23" x14ac:dyDescent="0.2">
      <c r="B36" t="s">
        <v>126</v>
      </c>
      <c r="C36">
        <v>11</v>
      </c>
      <c r="D36">
        <v>8</v>
      </c>
      <c r="E36">
        <v>7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7</v>
      </c>
      <c r="Q36">
        <v>11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11</v>
      </c>
    </row>
    <row r="37" spans="1:23" x14ac:dyDescent="0.2">
      <c r="A37" t="s">
        <v>187</v>
      </c>
      <c r="B37" t="s">
        <v>123</v>
      </c>
      <c r="C37" t="s">
        <v>193</v>
      </c>
      <c r="D37">
        <v>4.4999999999999998E-2</v>
      </c>
      <c r="E37">
        <v>0.46200000000000002</v>
      </c>
      <c r="F37" t="s">
        <v>201</v>
      </c>
      <c r="G37" t="s">
        <v>208</v>
      </c>
      <c r="H37" t="s">
        <v>213</v>
      </c>
      <c r="I37" t="s">
        <v>218</v>
      </c>
      <c r="J37" t="s">
        <v>222</v>
      </c>
      <c r="K37" t="s">
        <v>210</v>
      </c>
      <c r="L37" t="s">
        <v>226</v>
      </c>
      <c r="M37" t="s">
        <v>227</v>
      </c>
      <c r="N37">
        <v>1</v>
      </c>
      <c r="O37">
        <v>-0.41699999999999998</v>
      </c>
      <c r="P37" t="s">
        <v>229</v>
      </c>
      <c r="Q37">
        <v>-0.311</v>
      </c>
      <c r="R37">
        <v>0.25900000000000001</v>
      </c>
      <c r="S37">
        <v>7.1999999999999995E-2</v>
      </c>
      <c r="T37">
        <v>0.47299999999999998</v>
      </c>
      <c r="U37">
        <v>0.28199999999999997</v>
      </c>
      <c r="V37">
        <v>0.06</v>
      </c>
      <c r="W37">
        <v>0.48099999999999998</v>
      </c>
    </row>
    <row r="38" spans="1:23" x14ac:dyDescent="0.2">
      <c r="B38" t="s">
        <v>125</v>
      </c>
      <c r="C38">
        <v>2E-3</v>
      </c>
      <c r="D38">
        <v>0.91600000000000004</v>
      </c>
      <c r="E38">
        <v>0.29599999999999999</v>
      </c>
      <c r="F38">
        <v>2.1000000000000001E-2</v>
      </c>
      <c r="G38">
        <v>4.0000000000000001E-3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0.20200000000000001</v>
      </c>
      <c r="P38">
        <v>3.7999999999999999E-2</v>
      </c>
      <c r="Q38">
        <v>0.35199999999999998</v>
      </c>
      <c r="R38">
        <v>0.441</v>
      </c>
      <c r="S38">
        <v>0.83399999999999996</v>
      </c>
      <c r="T38">
        <v>0.14199999999999999</v>
      </c>
      <c r="U38">
        <v>0.40100000000000002</v>
      </c>
      <c r="V38">
        <v>0.86099999999999999</v>
      </c>
      <c r="W38">
        <v>0.13400000000000001</v>
      </c>
    </row>
    <row r="39" spans="1:23" x14ac:dyDescent="0.2">
      <c r="B39" t="s">
        <v>126</v>
      </c>
      <c r="C39">
        <v>11</v>
      </c>
      <c r="D39">
        <v>8</v>
      </c>
      <c r="E39">
        <v>7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7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</row>
    <row r="40" spans="1:23" x14ac:dyDescent="0.2">
      <c r="A40" t="s">
        <v>105</v>
      </c>
      <c r="B40" t="s">
        <v>123</v>
      </c>
      <c r="C40">
        <v>-0.22800000000000001</v>
      </c>
      <c r="D40">
        <v>-2.3E-2</v>
      </c>
      <c r="E40">
        <v>-0.51800000000000002</v>
      </c>
      <c r="F40">
        <v>1.2E-2</v>
      </c>
      <c r="G40">
        <v>-0.122</v>
      </c>
      <c r="H40">
        <v>-0.312</v>
      </c>
      <c r="I40">
        <v>-0.38400000000000001</v>
      </c>
      <c r="J40">
        <v>-0.40300000000000002</v>
      </c>
      <c r="K40">
        <v>-0.184</v>
      </c>
      <c r="L40">
        <v>-0.34399999999999997</v>
      </c>
      <c r="M40">
        <v>-0.40600000000000003</v>
      </c>
      <c r="N40">
        <v>-0.41699999999999998</v>
      </c>
      <c r="O40">
        <v>1</v>
      </c>
      <c r="P40" t="s">
        <v>124</v>
      </c>
      <c r="Q40">
        <v>0.46600000000000003</v>
      </c>
      <c r="R40">
        <v>-0.34899999999999998</v>
      </c>
      <c r="S40">
        <v>-0.40300000000000002</v>
      </c>
      <c r="T40">
        <v>-0.54100000000000004</v>
      </c>
      <c r="U40">
        <v>-0.373</v>
      </c>
      <c r="V40">
        <v>-0.40600000000000003</v>
      </c>
      <c r="W40">
        <v>-0.55200000000000005</v>
      </c>
    </row>
    <row r="41" spans="1:23" x14ac:dyDescent="0.2">
      <c r="B41" t="s">
        <v>125</v>
      </c>
      <c r="C41">
        <v>0.5</v>
      </c>
      <c r="D41">
        <v>0.95599999999999996</v>
      </c>
      <c r="E41">
        <v>0.23300000000000001</v>
      </c>
      <c r="F41">
        <v>0.97099999999999997</v>
      </c>
      <c r="G41">
        <v>0.72199999999999998</v>
      </c>
      <c r="H41">
        <v>0.35099999999999998</v>
      </c>
      <c r="I41">
        <v>0.24299999999999999</v>
      </c>
      <c r="J41">
        <v>0.219</v>
      </c>
      <c r="K41">
        <v>0.58899999999999997</v>
      </c>
      <c r="L41">
        <v>0.30099999999999999</v>
      </c>
      <c r="M41">
        <v>0.215</v>
      </c>
      <c r="N41">
        <v>0.20200000000000001</v>
      </c>
      <c r="P41">
        <v>1E-3</v>
      </c>
      <c r="Q41">
        <v>0.14799999999999999</v>
      </c>
      <c r="R41">
        <v>0.29199999999999998</v>
      </c>
      <c r="S41">
        <v>0.219</v>
      </c>
      <c r="T41">
        <v>8.5999999999999993E-2</v>
      </c>
      <c r="U41">
        <v>0.25800000000000001</v>
      </c>
      <c r="V41">
        <v>0.216</v>
      </c>
      <c r="W41">
        <v>7.8E-2</v>
      </c>
    </row>
    <row r="42" spans="1:23" x14ac:dyDescent="0.2">
      <c r="B42" t="s">
        <v>126</v>
      </c>
      <c r="C42">
        <v>11</v>
      </c>
      <c r="D42">
        <v>8</v>
      </c>
      <c r="E42">
        <v>7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7</v>
      </c>
      <c r="Q42">
        <v>11</v>
      </c>
      <c r="R42">
        <v>11</v>
      </c>
      <c r="S42">
        <v>11</v>
      </c>
      <c r="T42">
        <v>11</v>
      </c>
      <c r="U42">
        <v>11</v>
      </c>
      <c r="V42">
        <v>11</v>
      </c>
      <c r="W42">
        <v>11</v>
      </c>
    </row>
    <row r="43" spans="1:23" x14ac:dyDescent="0.2">
      <c r="A43" t="s">
        <v>106</v>
      </c>
      <c r="B43" t="s">
        <v>123</v>
      </c>
      <c r="C43" t="s">
        <v>176</v>
      </c>
      <c r="D43">
        <v>-0.32900000000000001</v>
      </c>
      <c r="E43">
        <v>-0.58399999999999996</v>
      </c>
      <c r="F43">
        <v>-0.72099999999999997</v>
      </c>
      <c r="G43">
        <v>-0.28000000000000003</v>
      </c>
      <c r="H43">
        <v>-0.62</v>
      </c>
      <c r="I43">
        <v>-0.68799999999999994</v>
      </c>
      <c r="J43">
        <v>-0.70699999999999996</v>
      </c>
      <c r="K43">
        <v>-0.5</v>
      </c>
      <c r="L43">
        <v>-0.71499999999999997</v>
      </c>
      <c r="M43" t="s">
        <v>228</v>
      </c>
      <c r="N43" t="s">
        <v>229</v>
      </c>
      <c r="O43" t="s">
        <v>124</v>
      </c>
      <c r="P43">
        <v>1</v>
      </c>
      <c r="Q43">
        <v>0.67400000000000004</v>
      </c>
      <c r="R43" t="s">
        <v>127</v>
      </c>
      <c r="S43">
        <v>-0.70799999999999996</v>
      </c>
      <c r="T43" t="s">
        <v>128</v>
      </c>
      <c r="U43" s="2" t="s">
        <v>129</v>
      </c>
      <c r="V43">
        <v>-0.68600000000000005</v>
      </c>
      <c r="W43" s="2" t="s">
        <v>130</v>
      </c>
    </row>
    <row r="44" spans="1:23" x14ac:dyDescent="0.2">
      <c r="B44" t="s">
        <v>125</v>
      </c>
      <c r="C44">
        <v>0</v>
      </c>
      <c r="D44">
        <v>0.47099999999999997</v>
      </c>
      <c r="E44">
        <v>0.16900000000000001</v>
      </c>
      <c r="F44">
        <v>6.7000000000000004E-2</v>
      </c>
      <c r="G44">
        <v>0.54300000000000004</v>
      </c>
      <c r="H44">
        <v>0.13800000000000001</v>
      </c>
      <c r="I44">
        <v>8.6999999999999994E-2</v>
      </c>
      <c r="J44">
        <v>7.4999999999999997E-2</v>
      </c>
      <c r="K44">
        <v>0.253</v>
      </c>
      <c r="L44">
        <v>7.0999999999999994E-2</v>
      </c>
      <c r="M44">
        <v>3.2000000000000001E-2</v>
      </c>
      <c r="N44">
        <v>3.7999999999999999E-2</v>
      </c>
      <c r="O44">
        <v>1E-3</v>
      </c>
      <c r="Q44">
        <v>9.7000000000000003E-2</v>
      </c>
      <c r="R44">
        <v>4.7E-2</v>
      </c>
      <c r="S44">
        <v>7.4999999999999997E-2</v>
      </c>
      <c r="T44">
        <v>2.5999999999999999E-2</v>
      </c>
      <c r="U44" s="2">
        <v>0.05</v>
      </c>
      <c r="V44">
        <v>8.8999999999999996E-2</v>
      </c>
      <c r="W44" s="2">
        <v>2.9000000000000001E-2</v>
      </c>
    </row>
    <row r="45" spans="1:23" x14ac:dyDescent="0.2">
      <c r="B45" t="s">
        <v>126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7</v>
      </c>
      <c r="M45">
        <v>7</v>
      </c>
      <c r="N45">
        <v>7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V45">
        <v>7</v>
      </c>
      <c r="W45">
        <v>7</v>
      </c>
    </row>
    <row r="46" spans="1:23" x14ac:dyDescent="0.2">
      <c r="A46" t="s">
        <v>107</v>
      </c>
      <c r="B46" t="s">
        <v>123</v>
      </c>
      <c r="C46">
        <v>-0.33300000000000002</v>
      </c>
      <c r="D46">
        <v>0.39100000000000001</v>
      </c>
      <c r="E46">
        <v>-0.125</v>
      </c>
      <c r="F46">
        <v>0.189</v>
      </c>
      <c r="G46">
        <v>-0.36099999999999999</v>
      </c>
      <c r="H46">
        <v>-0.503</v>
      </c>
      <c r="I46">
        <v>-0.47</v>
      </c>
      <c r="J46">
        <v>-0.29699999999999999</v>
      </c>
      <c r="K46">
        <v>-0.39700000000000002</v>
      </c>
      <c r="L46">
        <v>-0.495</v>
      </c>
      <c r="M46">
        <v>-0.46500000000000002</v>
      </c>
      <c r="N46">
        <v>-0.311</v>
      </c>
      <c r="O46">
        <v>0.46600000000000003</v>
      </c>
      <c r="P46">
        <v>0.67400000000000004</v>
      </c>
      <c r="Q46">
        <v>1</v>
      </c>
      <c r="R46">
        <v>-0.29599999999999999</v>
      </c>
      <c r="S46">
        <v>-0.124</v>
      </c>
      <c r="T46">
        <v>7.2999999999999995E-2</v>
      </c>
      <c r="U46">
        <v>-0.30499999999999999</v>
      </c>
      <c r="V46">
        <v>-0.10100000000000001</v>
      </c>
      <c r="W46">
        <v>0.08</v>
      </c>
    </row>
    <row r="47" spans="1:23" x14ac:dyDescent="0.2">
      <c r="B47" t="s">
        <v>125</v>
      </c>
      <c r="C47">
        <v>0.316</v>
      </c>
      <c r="D47">
        <v>0.33800000000000002</v>
      </c>
      <c r="E47">
        <v>0.79</v>
      </c>
      <c r="F47">
        <v>0.57799999999999996</v>
      </c>
      <c r="G47">
        <v>0.27600000000000002</v>
      </c>
      <c r="H47">
        <v>0.115</v>
      </c>
      <c r="I47">
        <v>0.14499999999999999</v>
      </c>
      <c r="J47">
        <v>0.375</v>
      </c>
      <c r="K47">
        <v>0.22700000000000001</v>
      </c>
      <c r="L47">
        <v>0.121</v>
      </c>
      <c r="M47">
        <v>0.14899999999999999</v>
      </c>
      <c r="N47">
        <v>0.35199999999999998</v>
      </c>
      <c r="O47">
        <v>0.14799999999999999</v>
      </c>
      <c r="P47">
        <v>9.7000000000000003E-2</v>
      </c>
      <c r="R47">
        <v>0.376</v>
      </c>
      <c r="S47">
        <v>0.71599999999999997</v>
      </c>
      <c r="T47">
        <v>0.83199999999999996</v>
      </c>
      <c r="U47">
        <v>0.36199999999999999</v>
      </c>
      <c r="V47">
        <v>0.76900000000000002</v>
      </c>
      <c r="W47">
        <v>0.81599999999999995</v>
      </c>
    </row>
    <row r="48" spans="1:23" x14ac:dyDescent="0.2">
      <c r="B48" t="s">
        <v>126</v>
      </c>
      <c r="C48">
        <v>11</v>
      </c>
      <c r="D48">
        <v>8</v>
      </c>
      <c r="E48">
        <v>7</v>
      </c>
      <c r="F48">
        <v>11</v>
      </c>
      <c r="G48">
        <v>11</v>
      </c>
      <c r="H48">
        <v>11</v>
      </c>
      <c r="I48">
        <v>11</v>
      </c>
      <c r="J48">
        <v>11</v>
      </c>
      <c r="K48">
        <v>11</v>
      </c>
      <c r="L48">
        <v>11</v>
      </c>
      <c r="M48">
        <v>11</v>
      </c>
      <c r="N48">
        <v>11</v>
      </c>
      <c r="O48">
        <v>11</v>
      </c>
      <c r="P48">
        <v>7</v>
      </c>
      <c r="Q48">
        <v>11</v>
      </c>
      <c r="R48">
        <v>11</v>
      </c>
      <c r="S48">
        <v>11</v>
      </c>
      <c r="T48">
        <v>11</v>
      </c>
      <c r="U48">
        <v>11</v>
      </c>
      <c r="V48">
        <v>11</v>
      </c>
      <c r="W48">
        <v>11</v>
      </c>
    </row>
    <row r="49" spans="1:23" x14ac:dyDescent="0.2">
      <c r="A49" t="s">
        <v>108</v>
      </c>
      <c r="B49" t="s">
        <v>123</v>
      </c>
      <c r="C49">
        <v>0.33800000000000002</v>
      </c>
      <c r="D49">
        <v>0.23300000000000001</v>
      </c>
      <c r="E49">
        <v>0.33</v>
      </c>
      <c r="F49">
        <v>0.193</v>
      </c>
      <c r="G49">
        <v>-0.17199999999999999</v>
      </c>
      <c r="H49">
        <v>0.41199999999999998</v>
      </c>
      <c r="I49">
        <v>0.3</v>
      </c>
      <c r="J49">
        <v>0.17599999999999999</v>
      </c>
      <c r="K49">
        <v>-2.7E-2</v>
      </c>
      <c r="L49">
        <v>0.46899999999999997</v>
      </c>
      <c r="M49">
        <v>0.377</v>
      </c>
      <c r="N49">
        <v>0.25900000000000001</v>
      </c>
      <c r="O49">
        <v>-0.34899999999999998</v>
      </c>
      <c r="P49" t="s">
        <v>127</v>
      </c>
      <c r="Q49">
        <v>-0.29599999999999999</v>
      </c>
      <c r="R49">
        <v>1</v>
      </c>
      <c r="S49" t="s">
        <v>131</v>
      </c>
      <c r="T49" t="s">
        <v>132</v>
      </c>
      <c r="U49" t="s">
        <v>133</v>
      </c>
      <c r="V49" t="s">
        <v>134</v>
      </c>
      <c r="W49" t="s">
        <v>135</v>
      </c>
    </row>
    <row r="50" spans="1:23" x14ac:dyDescent="0.2">
      <c r="B50" t="s">
        <v>125</v>
      </c>
      <c r="C50">
        <v>0.31</v>
      </c>
      <c r="D50">
        <v>0.57799999999999996</v>
      </c>
      <c r="E50">
        <v>0.46899999999999997</v>
      </c>
      <c r="F50">
        <v>0.56999999999999995</v>
      </c>
      <c r="G50">
        <v>0.61399999999999999</v>
      </c>
      <c r="H50">
        <v>0.20799999999999999</v>
      </c>
      <c r="I50">
        <v>0.37</v>
      </c>
      <c r="J50">
        <v>0.60499999999999998</v>
      </c>
      <c r="K50">
        <v>0.93700000000000006</v>
      </c>
      <c r="L50">
        <v>0.14599999999999999</v>
      </c>
      <c r="M50">
        <v>0.253</v>
      </c>
      <c r="N50">
        <v>0.441</v>
      </c>
      <c r="O50">
        <v>0.29199999999999998</v>
      </c>
      <c r="P50">
        <v>4.7E-2</v>
      </c>
      <c r="Q50">
        <v>0.376</v>
      </c>
      <c r="S50">
        <v>5.0000000000000001E-3</v>
      </c>
      <c r="T50">
        <v>3.9E-2</v>
      </c>
      <c r="U50">
        <v>0</v>
      </c>
      <c r="V50">
        <v>6.0000000000000001E-3</v>
      </c>
      <c r="W50">
        <v>4.5999999999999999E-2</v>
      </c>
    </row>
    <row r="51" spans="1:23" x14ac:dyDescent="0.2">
      <c r="B51" t="s">
        <v>126</v>
      </c>
      <c r="C51">
        <v>11</v>
      </c>
      <c r="D51">
        <v>8</v>
      </c>
      <c r="E51">
        <v>7</v>
      </c>
      <c r="F51">
        <v>11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11</v>
      </c>
      <c r="P51">
        <v>7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</row>
    <row r="52" spans="1:23" x14ac:dyDescent="0.2">
      <c r="A52" t="s">
        <v>109</v>
      </c>
      <c r="B52" t="s">
        <v>123</v>
      </c>
      <c r="C52">
        <v>0.312</v>
      </c>
      <c r="D52">
        <v>0.55400000000000005</v>
      </c>
      <c r="E52" t="s">
        <v>196</v>
      </c>
      <c r="F52">
        <v>0.25800000000000001</v>
      </c>
      <c r="G52">
        <v>-0.42299999999999999</v>
      </c>
      <c r="H52">
        <v>5.2999999999999999E-2</v>
      </c>
      <c r="I52">
        <v>0.16600000000000001</v>
      </c>
      <c r="J52">
        <v>8.0000000000000002E-3</v>
      </c>
      <c r="K52">
        <v>-0.311</v>
      </c>
      <c r="L52">
        <v>0.10299999999999999</v>
      </c>
      <c r="M52">
        <v>0.20799999999999999</v>
      </c>
      <c r="N52">
        <v>7.1999999999999995E-2</v>
      </c>
      <c r="O52">
        <v>-0.40300000000000002</v>
      </c>
      <c r="P52">
        <v>-0.70799999999999996</v>
      </c>
      <c r="Q52">
        <v>-0.124</v>
      </c>
      <c r="R52" t="s">
        <v>131</v>
      </c>
      <c r="S52">
        <v>1</v>
      </c>
      <c r="T52" t="s">
        <v>139</v>
      </c>
      <c r="U52" t="s">
        <v>140</v>
      </c>
      <c r="V52" t="s">
        <v>133</v>
      </c>
      <c r="W52" t="s">
        <v>141</v>
      </c>
    </row>
    <row r="53" spans="1:23" x14ac:dyDescent="0.2">
      <c r="B53" t="s">
        <v>125</v>
      </c>
      <c r="C53">
        <v>0.35099999999999998</v>
      </c>
      <c r="D53">
        <v>0.154</v>
      </c>
      <c r="E53">
        <v>3.7999999999999999E-2</v>
      </c>
      <c r="F53">
        <v>0.443</v>
      </c>
      <c r="G53">
        <v>0.19500000000000001</v>
      </c>
      <c r="H53">
        <v>0.878</v>
      </c>
      <c r="I53">
        <v>0.626</v>
      </c>
      <c r="J53">
        <v>0.98199999999999998</v>
      </c>
      <c r="K53">
        <v>0.35199999999999998</v>
      </c>
      <c r="L53">
        <v>0.76400000000000001</v>
      </c>
      <c r="M53">
        <v>0.53800000000000003</v>
      </c>
      <c r="N53">
        <v>0.83399999999999996</v>
      </c>
      <c r="O53">
        <v>0.219</v>
      </c>
      <c r="P53">
        <v>7.4999999999999997E-2</v>
      </c>
      <c r="Q53">
        <v>0.71599999999999997</v>
      </c>
      <c r="R53">
        <v>5.0000000000000001E-3</v>
      </c>
      <c r="T53">
        <v>8.0000000000000002E-3</v>
      </c>
      <c r="U53">
        <v>7.0000000000000001E-3</v>
      </c>
      <c r="V53">
        <v>0</v>
      </c>
      <c r="W53">
        <v>8.9999999999999993E-3</v>
      </c>
    </row>
    <row r="54" spans="1:23" x14ac:dyDescent="0.2">
      <c r="B54" t="s">
        <v>126</v>
      </c>
      <c r="C54">
        <v>11</v>
      </c>
      <c r="D54">
        <v>8</v>
      </c>
      <c r="E54">
        <v>7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7</v>
      </c>
      <c r="Q54">
        <v>11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11</v>
      </c>
    </row>
    <row r="55" spans="1:23" x14ac:dyDescent="0.2">
      <c r="A55" t="s">
        <v>110</v>
      </c>
      <c r="B55" t="s">
        <v>123</v>
      </c>
      <c r="C55">
        <v>0.51</v>
      </c>
      <c r="D55" t="s">
        <v>194</v>
      </c>
      <c r="E55" t="s">
        <v>197</v>
      </c>
      <c r="F55">
        <v>0.56999999999999995</v>
      </c>
      <c r="G55">
        <v>-0.155</v>
      </c>
      <c r="H55">
        <v>0.215</v>
      </c>
      <c r="I55">
        <v>0.30199999999999999</v>
      </c>
      <c r="J55">
        <v>0.39100000000000001</v>
      </c>
      <c r="K55">
        <v>1.0999999999999999E-2</v>
      </c>
      <c r="L55">
        <v>0.317</v>
      </c>
      <c r="M55">
        <v>0.41</v>
      </c>
      <c r="N55">
        <v>0.47299999999999998</v>
      </c>
      <c r="O55">
        <v>-0.54100000000000004</v>
      </c>
      <c r="P55" t="s">
        <v>128</v>
      </c>
      <c r="Q55">
        <v>7.2999999999999995E-2</v>
      </c>
      <c r="R55" t="s">
        <v>132</v>
      </c>
      <c r="S55" t="s">
        <v>139</v>
      </c>
      <c r="T55">
        <v>1</v>
      </c>
      <c r="U55" t="s">
        <v>146</v>
      </c>
      <c r="V55" t="s">
        <v>147</v>
      </c>
      <c r="W55" t="s">
        <v>133</v>
      </c>
    </row>
    <row r="56" spans="1:23" x14ac:dyDescent="0.2">
      <c r="B56" t="s">
        <v>125</v>
      </c>
      <c r="C56">
        <v>0.109</v>
      </c>
      <c r="D56">
        <v>4.2000000000000003E-2</v>
      </c>
      <c r="E56">
        <v>4.3999999999999997E-2</v>
      </c>
      <c r="F56">
        <v>6.7000000000000004E-2</v>
      </c>
      <c r="G56">
        <v>0.65</v>
      </c>
      <c r="H56">
        <v>0.52500000000000002</v>
      </c>
      <c r="I56">
        <v>0.36699999999999999</v>
      </c>
      <c r="J56">
        <v>0.23400000000000001</v>
      </c>
      <c r="K56">
        <v>0.97499999999999998</v>
      </c>
      <c r="L56">
        <v>0.34200000000000003</v>
      </c>
      <c r="M56">
        <v>0.21</v>
      </c>
      <c r="N56">
        <v>0.14199999999999999</v>
      </c>
      <c r="O56">
        <v>8.5999999999999993E-2</v>
      </c>
      <c r="P56">
        <v>2.5999999999999999E-2</v>
      </c>
      <c r="Q56">
        <v>0.83199999999999996</v>
      </c>
      <c r="R56">
        <v>3.9E-2</v>
      </c>
      <c r="S56">
        <v>8.0000000000000002E-3</v>
      </c>
      <c r="U56">
        <v>0.04</v>
      </c>
      <c r="V56">
        <v>8.0000000000000002E-3</v>
      </c>
      <c r="W56">
        <v>0</v>
      </c>
    </row>
    <row r="57" spans="1:23" x14ac:dyDescent="0.2">
      <c r="B57" t="s">
        <v>126</v>
      </c>
      <c r="C57">
        <v>11</v>
      </c>
      <c r="D57">
        <v>8</v>
      </c>
      <c r="E57">
        <v>7</v>
      </c>
      <c r="F57">
        <v>11</v>
      </c>
      <c r="G57">
        <v>11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7</v>
      </c>
      <c r="Q57">
        <v>11</v>
      </c>
      <c r="R57">
        <v>11</v>
      </c>
      <c r="S57">
        <v>11</v>
      </c>
      <c r="T57">
        <v>11</v>
      </c>
      <c r="U57">
        <v>11</v>
      </c>
      <c r="V57">
        <v>11</v>
      </c>
      <c r="W57">
        <v>11</v>
      </c>
    </row>
    <row r="58" spans="1:23" x14ac:dyDescent="0.2">
      <c r="A58" t="s">
        <v>111</v>
      </c>
      <c r="B58" t="s">
        <v>123</v>
      </c>
      <c r="C58">
        <v>0.33</v>
      </c>
      <c r="D58">
        <v>0.20799999999999999</v>
      </c>
      <c r="E58">
        <v>0.312</v>
      </c>
      <c r="F58">
        <v>0.18099999999999999</v>
      </c>
      <c r="G58">
        <v>-0.14099999999999999</v>
      </c>
      <c r="H58">
        <v>0.439</v>
      </c>
      <c r="I58">
        <v>0.32</v>
      </c>
      <c r="J58">
        <v>0.20200000000000001</v>
      </c>
      <c r="K58">
        <v>0</v>
      </c>
      <c r="L58">
        <v>0.49299999999999999</v>
      </c>
      <c r="M58">
        <v>0.39500000000000002</v>
      </c>
      <c r="N58">
        <v>0.28199999999999997</v>
      </c>
      <c r="O58">
        <v>-0.373</v>
      </c>
      <c r="P58" t="s">
        <v>129</v>
      </c>
      <c r="Q58">
        <v>-0.30499999999999999</v>
      </c>
      <c r="R58" t="s">
        <v>133</v>
      </c>
      <c r="S58" t="s">
        <v>140</v>
      </c>
      <c r="T58" t="s">
        <v>146</v>
      </c>
      <c r="U58">
        <v>1</v>
      </c>
      <c r="V58" t="s">
        <v>141</v>
      </c>
      <c r="W58" t="s">
        <v>149</v>
      </c>
    </row>
    <row r="59" spans="1:23" x14ac:dyDescent="0.2">
      <c r="B59" t="s">
        <v>125</v>
      </c>
      <c r="C59">
        <v>0.32200000000000001</v>
      </c>
      <c r="D59">
        <v>0.621</v>
      </c>
      <c r="E59">
        <v>0.496</v>
      </c>
      <c r="F59">
        <v>0.59499999999999997</v>
      </c>
      <c r="G59">
        <v>0.67900000000000005</v>
      </c>
      <c r="H59">
        <v>0.17699999999999999</v>
      </c>
      <c r="I59">
        <v>0.33700000000000002</v>
      </c>
      <c r="J59">
        <v>0.55100000000000005</v>
      </c>
      <c r="K59">
        <v>1</v>
      </c>
      <c r="L59">
        <v>0.124</v>
      </c>
      <c r="M59">
        <v>0.23</v>
      </c>
      <c r="N59">
        <v>0.40100000000000002</v>
      </c>
      <c r="O59">
        <v>0.25800000000000001</v>
      </c>
      <c r="P59">
        <v>0.05</v>
      </c>
      <c r="Q59">
        <v>0.36199999999999999</v>
      </c>
      <c r="R59">
        <v>0</v>
      </c>
      <c r="S59">
        <v>7.0000000000000001E-3</v>
      </c>
      <c r="T59">
        <v>0.04</v>
      </c>
      <c r="V59">
        <v>8.9999999999999993E-3</v>
      </c>
      <c r="W59">
        <v>4.7E-2</v>
      </c>
    </row>
    <row r="60" spans="1:23" x14ac:dyDescent="0.2">
      <c r="B60" t="s">
        <v>126</v>
      </c>
      <c r="C60">
        <v>11</v>
      </c>
      <c r="D60">
        <v>8</v>
      </c>
      <c r="E60">
        <v>7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7</v>
      </c>
      <c r="Q60">
        <v>11</v>
      </c>
      <c r="R60">
        <v>11</v>
      </c>
      <c r="S60">
        <v>11</v>
      </c>
      <c r="T60">
        <v>11</v>
      </c>
      <c r="U60">
        <v>11</v>
      </c>
      <c r="V60">
        <v>11</v>
      </c>
      <c r="W60">
        <v>11</v>
      </c>
    </row>
    <row r="61" spans="1:23" x14ac:dyDescent="0.2">
      <c r="A61" t="s">
        <v>112</v>
      </c>
      <c r="B61" t="s">
        <v>123</v>
      </c>
      <c r="C61">
        <v>0.28499999999999998</v>
      </c>
      <c r="D61">
        <v>0.56299999999999994</v>
      </c>
      <c r="E61" t="s">
        <v>198</v>
      </c>
      <c r="F61">
        <v>0.24199999999999999</v>
      </c>
      <c r="G61">
        <v>-0.43</v>
      </c>
      <c r="H61">
        <v>3.6999999999999998E-2</v>
      </c>
      <c r="I61">
        <v>0.157</v>
      </c>
      <c r="J61">
        <v>1E-3</v>
      </c>
      <c r="K61">
        <v>-0.32500000000000001</v>
      </c>
      <c r="L61">
        <v>8.3000000000000004E-2</v>
      </c>
      <c r="M61">
        <v>0.19400000000000001</v>
      </c>
      <c r="N61">
        <v>0.06</v>
      </c>
      <c r="O61">
        <v>-0.40600000000000003</v>
      </c>
      <c r="P61">
        <v>-0.68600000000000005</v>
      </c>
      <c r="Q61">
        <v>-0.10100000000000001</v>
      </c>
      <c r="R61" t="s">
        <v>134</v>
      </c>
      <c r="S61" t="s">
        <v>133</v>
      </c>
      <c r="T61" t="s">
        <v>147</v>
      </c>
      <c r="U61" t="s">
        <v>141</v>
      </c>
      <c r="V61">
        <v>1</v>
      </c>
      <c r="W61" t="s">
        <v>151</v>
      </c>
    </row>
    <row r="62" spans="1:23" x14ac:dyDescent="0.2">
      <c r="B62" t="s">
        <v>125</v>
      </c>
      <c r="C62">
        <v>0.39600000000000002</v>
      </c>
      <c r="D62">
        <v>0.14599999999999999</v>
      </c>
      <c r="E62">
        <v>0.03</v>
      </c>
      <c r="F62">
        <v>0.47199999999999998</v>
      </c>
      <c r="G62">
        <v>0.187</v>
      </c>
      <c r="H62">
        <v>0.91400000000000003</v>
      </c>
      <c r="I62">
        <v>0.64500000000000002</v>
      </c>
      <c r="J62">
        <v>0.998</v>
      </c>
      <c r="K62">
        <v>0.32900000000000001</v>
      </c>
      <c r="L62">
        <v>0.80900000000000005</v>
      </c>
      <c r="M62">
        <v>0.56699999999999995</v>
      </c>
      <c r="N62">
        <v>0.86099999999999999</v>
      </c>
      <c r="O62">
        <v>0.216</v>
      </c>
      <c r="P62">
        <v>8.8999999999999996E-2</v>
      </c>
      <c r="Q62">
        <v>0.76900000000000002</v>
      </c>
      <c r="R62">
        <v>6.0000000000000001E-3</v>
      </c>
      <c r="S62">
        <v>0</v>
      </c>
      <c r="T62">
        <v>8.0000000000000002E-3</v>
      </c>
      <c r="U62">
        <v>8.9999999999999993E-3</v>
      </c>
      <c r="W62">
        <v>8.9999999999999993E-3</v>
      </c>
    </row>
    <row r="63" spans="1:23" x14ac:dyDescent="0.2">
      <c r="B63" t="s">
        <v>126</v>
      </c>
      <c r="C63">
        <v>11</v>
      </c>
      <c r="D63">
        <v>8</v>
      </c>
      <c r="E63">
        <v>7</v>
      </c>
      <c r="F63">
        <v>11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7</v>
      </c>
      <c r="Q63">
        <v>11</v>
      </c>
      <c r="R63">
        <v>11</v>
      </c>
      <c r="S63">
        <v>11</v>
      </c>
      <c r="T63">
        <v>11</v>
      </c>
      <c r="U63">
        <v>11</v>
      </c>
      <c r="V63">
        <v>11</v>
      </c>
      <c r="W63">
        <v>11</v>
      </c>
    </row>
    <row r="64" spans="1:23" x14ac:dyDescent="0.2">
      <c r="A64" t="s">
        <v>113</v>
      </c>
      <c r="B64" t="s">
        <v>123</v>
      </c>
      <c r="C64">
        <v>0.503</v>
      </c>
      <c r="D64" t="s">
        <v>195</v>
      </c>
      <c r="E64" t="s">
        <v>199</v>
      </c>
      <c r="F64">
        <v>0.56699999999999995</v>
      </c>
      <c r="G64">
        <v>-0.14099999999999999</v>
      </c>
      <c r="H64">
        <v>0.218</v>
      </c>
      <c r="I64">
        <v>0.311</v>
      </c>
      <c r="J64">
        <v>0.40300000000000002</v>
      </c>
      <c r="K64">
        <v>0.02</v>
      </c>
      <c r="L64">
        <v>0.317</v>
      </c>
      <c r="M64">
        <v>0.41599999999999998</v>
      </c>
      <c r="N64">
        <v>0.48099999999999998</v>
      </c>
      <c r="O64">
        <v>-0.55200000000000005</v>
      </c>
      <c r="P64" t="s">
        <v>130</v>
      </c>
      <c r="Q64">
        <v>0.08</v>
      </c>
      <c r="R64" t="s">
        <v>135</v>
      </c>
      <c r="S64" t="s">
        <v>141</v>
      </c>
      <c r="T64" t="s">
        <v>133</v>
      </c>
      <c r="U64" t="s">
        <v>149</v>
      </c>
      <c r="V64" t="s">
        <v>151</v>
      </c>
      <c r="W64">
        <v>1</v>
      </c>
    </row>
    <row r="65" spans="1:23" x14ac:dyDescent="0.2">
      <c r="B65" t="s">
        <v>125</v>
      </c>
      <c r="C65">
        <v>0.115</v>
      </c>
      <c r="D65">
        <v>4.2000000000000003E-2</v>
      </c>
      <c r="E65">
        <v>3.6999999999999998E-2</v>
      </c>
      <c r="F65">
        <v>6.9000000000000006E-2</v>
      </c>
      <c r="G65">
        <v>0.67900000000000005</v>
      </c>
      <c r="H65">
        <v>0.51900000000000002</v>
      </c>
      <c r="I65">
        <v>0.35199999999999998</v>
      </c>
      <c r="J65">
        <v>0.219</v>
      </c>
      <c r="K65">
        <v>0.95399999999999996</v>
      </c>
      <c r="L65">
        <v>0.34200000000000003</v>
      </c>
      <c r="M65">
        <v>0.20300000000000001</v>
      </c>
      <c r="N65">
        <v>0.13400000000000001</v>
      </c>
      <c r="O65">
        <v>7.8E-2</v>
      </c>
      <c r="P65">
        <v>2.9000000000000001E-2</v>
      </c>
      <c r="Q65">
        <v>0.81599999999999995</v>
      </c>
      <c r="R65">
        <v>4.5999999999999999E-2</v>
      </c>
      <c r="S65">
        <v>8.9999999999999993E-3</v>
      </c>
      <c r="T65">
        <v>0</v>
      </c>
      <c r="U65">
        <v>4.7E-2</v>
      </c>
      <c r="V65">
        <v>8.9999999999999993E-3</v>
      </c>
    </row>
    <row r="66" spans="1:23" x14ac:dyDescent="0.2">
      <c r="B66" t="s">
        <v>126</v>
      </c>
      <c r="C66">
        <v>11</v>
      </c>
      <c r="D66">
        <v>8</v>
      </c>
      <c r="E66">
        <v>7</v>
      </c>
      <c r="F66">
        <v>11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7</v>
      </c>
      <c r="Q66">
        <v>11</v>
      </c>
      <c r="R66">
        <v>11</v>
      </c>
      <c r="S66">
        <v>11</v>
      </c>
      <c r="T66">
        <v>11</v>
      </c>
      <c r="U66">
        <v>11</v>
      </c>
      <c r="V66">
        <v>11</v>
      </c>
      <c r="W66">
        <v>11</v>
      </c>
    </row>
    <row r="67" spans="1:23" x14ac:dyDescent="0.2">
      <c r="A67" t="s">
        <v>162</v>
      </c>
    </row>
    <row r="68" spans="1:23" x14ac:dyDescent="0.2">
      <c r="A68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64BF-ECE9-FD4A-8AA4-1762654811B8}">
  <dimension ref="A1:P77"/>
  <sheetViews>
    <sheetView topLeftCell="A11" workbookViewId="0">
      <selection activeCell="B15" sqref="B15:L29"/>
    </sheetView>
  </sheetViews>
  <sheetFormatPr baseColWidth="10" defaultRowHeight="15" x14ac:dyDescent="0.2"/>
  <sheetData>
    <row r="1" spans="2:12" x14ac:dyDescent="0.2">
      <c r="B1" t="s">
        <v>178</v>
      </c>
      <c r="C1" t="s">
        <v>179</v>
      </c>
      <c r="I1" t="s">
        <v>230</v>
      </c>
      <c r="J1" t="s">
        <v>179</v>
      </c>
    </row>
    <row r="2" spans="2:12" x14ac:dyDescent="0.2">
      <c r="B2">
        <v>12</v>
      </c>
      <c r="C2">
        <v>1278.2452957172118</v>
      </c>
      <c r="I2" s="6">
        <v>312.60447900000003</v>
      </c>
      <c r="J2">
        <v>1278.2452957172118</v>
      </c>
    </row>
    <row r="3" spans="2:12" x14ac:dyDescent="0.2">
      <c r="B3">
        <v>35</v>
      </c>
      <c r="C3">
        <v>573.36500261696631</v>
      </c>
      <c r="I3">
        <v>156.15557999999999</v>
      </c>
      <c r="J3">
        <v>573.36500261696631</v>
      </c>
    </row>
    <row r="4" spans="2:12" x14ac:dyDescent="0.2">
      <c r="B4">
        <v>35</v>
      </c>
      <c r="C4">
        <v>931.18379835138148</v>
      </c>
      <c r="I4">
        <v>378.76410000000004</v>
      </c>
      <c r="J4">
        <v>931.18379835138148</v>
      </c>
    </row>
    <row r="5" spans="2:12" x14ac:dyDescent="0.2">
      <c r="B5">
        <v>15</v>
      </c>
      <c r="C5">
        <v>702.09215809464251</v>
      </c>
      <c r="I5" s="6">
        <v>199.25581500000001</v>
      </c>
      <c r="J5">
        <v>702.09215809464251</v>
      </c>
    </row>
    <row r="6" spans="2:12" x14ac:dyDescent="0.2">
      <c r="B6">
        <v>75</v>
      </c>
      <c r="C6">
        <v>79.610552498091778</v>
      </c>
      <c r="I6" s="6">
        <v>134.43329700000004</v>
      </c>
      <c r="J6">
        <v>79.610552498091778</v>
      </c>
    </row>
    <row r="7" spans="2:12" x14ac:dyDescent="0.2">
      <c r="B7">
        <v>60</v>
      </c>
      <c r="C7">
        <v>353.78303591802279</v>
      </c>
      <c r="I7">
        <v>126.75501</v>
      </c>
      <c r="J7">
        <v>353.78303591802279</v>
      </c>
    </row>
    <row r="8" spans="2:12" x14ac:dyDescent="0.2">
      <c r="B8">
        <v>50</v>
      </c>
      <c r="C8">
        <v>839.41406226886829</v>
      </c>
      <c r="I8" s="6">
        <v>132.69104100000001</v>
      </c>
      <c r="J8">
        <v>839.41406226886829</v>
      </c>
    </row>
    <row r="9" spans="2:12" x14ac:dyDescent="0.2">
      <c r="B9">
        <v>50</v>
      </c>
      <c r="C9">
        <v>926.27647409560939</v>
      </c>
      <c r="I9" s="6">
        <v>277.41404699999998</v>
      </c>
      <c r="J9">
        <v>926.27647409560939</v>
      </c>
    </row>
    <row r="10" spans="2:12" x14ac:dyDescent="0.2">
      <c r="B10">
        <v>40</v>
      </c>
      <c r="C10">
        <v>541.1485575028031</v>
      </c>
      <c r="I10" s="6">
        <v>226.72087200000004</v>
      </c>
      <c r="J10">
        <v>541.1485575028031</v>
      </c>
    </row>
    <row r="11" spans="2:12" x14ac:dyDescent="0.2">
      <c r="B11">
        <v>25</v>
      </c>
      <c r="C11">
        <v>767.35679819682855</v>
      </c>
      <c r="I11" s="6">
        <v>176.86547100000001</v>
      </c>
      <c r="J11">
        <v>767.35679819682855</v>
      </c>
    </row>
    <row r="12" spans="2:12" x14ac:dyDescent="0.2">
      <c r="B12">
        <v>25</v>
      </c>
      <c r="C12">
        <v>914.99240080691391</v>
      </c>
      <c r="I12">
        <v>211.83714000000001</v>
      </c>
      <c r="J12">
        <v>914.99240080691391</v>
      </c>
    </row>
    <row r="13" spans="2:12" x14ac:dyDescent="0.2">
      <c r="L13" s="2" t="s">
        <v>201</v>
      </c>
    </row>
    <row r="14" spans="2:12" x14ac:dyDescent="0.2">
      <c r="L14" s="2">
        <v>2.1000000000000001E-2</v>
      </c>
    </row>
    <row r="17" spans="1:1" x14ac:dyDescent="0.2">
      <c r="A17" s="2" t="s">
        <v>173</v>
      </c>
    </row>
    <row r="18" spans="1:1" x14ac:dyDescent="0.2">
      <c r="A18" s="2">
        <v>1.0999999999999999E-2</v>
      </c>
    </row>
    <row r="35" spans="1:16" x14ac:dyDescent="0.2">
      <c r="A35" t="s">
        <v>232</v>
      </c>
      <c r="B35" t="s">
        <v>231</v>
      </c>
      <c r="F35" t="s">
        <v>233</v>
      </c>
      <c r="J35" t="s">
        <v>234</v>
      </c>
      <c r="N35" t="s">
        <v>235</v>
      </c>
    </row>
    <row r="36" spans="1:16" x14ac:dyDescent="0.2">
      <c r="A36">
        <v>253.20326130000004</v>
      </c>
      <c r="B36">
        <v>1245.5020756829374</v>
      </c>
      <c r="F36">
        <v>251.27203200000005</v>
      </c>
      <c r="G36" s="7">
        <v>1245.502</v>
      </c>
      <c r="J36">
        <v>269.50198769999997</v>
      </c>
      <c r="K36" s="7">
        <v>1245.502</v>
      </c>
      <c r="N36" s="6">
        <v>312.60447900000003</v>
      </c>
      <c r="O36" s="7">
        <v>1245.502</v>
      </c>
    </row>
    <row r="37" spans="1:16" x14ac:dyDescent="0.2">
      <c r="A37">
        <v>220.13640000000001</v>
      </c>
      <c r="B37">
        <v>616.33874609971429</v>
      </c>
      <c r="F37">
        <v>158.33340000000001</v>
      </c>
      <c r="G37" s="7">
        <v>616.33870000000002</v>
      </c>
      <c r="J37">
        <v>137.1438</v>
      </c>
      <c r="K37" s="7">
        <v>616.33870000000002</v>
      </c>
      <c r="N37">
        <v>156.15557999999999</v>
      </c>
      <c r="O37" s="7">
        <v>616.33870000000002</v>
      </c>
    </row>
    <row r="38" spans="1:16" x14ac:dyDescent="0.2">
      <c r="A38">
        <v>360.90990000000005</v>
      </c>
      <c r="B38">
        <v>1179.4334107026868</v>
      </c>
      <c r="C38" s="2" t="s">
        <v>190</v>
      </c>
      <c r="F38">
        <v>431.90160000000003</v>
      </c>
      <c r="G38" s="7">
        <v>1179.433</v>
      </c>
      <c r="H38" s="2" t="s">
        <v>191</v>
      </c>
      <c r="J38">
        <v>343.69335000000001</v>
      </c>
      <c r="K38" s="7">
        <v>1179.433</v>
      </c>
      <c r="L38" s="2" t="s">
        <v>192</v>
      </c>
      <c r="N38">
        <v>378.76410000000004</v>
      </c>
      <c r="O38" s="7">
        <v>1179.433</v>
      </c>
      <c r="P38" s="2" t="s">
        <v>193</v>
      </c>
    </row>
    <row r="39" spans="1:16" x14ac:dyDescent="0.2">
      <c r="A39">
        <v>250.89075000000003</v>
      </c>
      <c r="B39">
        <v>500.28191370049979</v>
      </c>
      <c r="C39" s="2">
        <v>2.5999999999999999E-2</v>
      </c>
      <c r="F39">
        <v>211.50360000000003</v>
      </c>
      <c r="G39" s="7">
        <v>500.28190000000001</v>
      </c>
      <c r="H39" s="2">
        <v>8.9999999999999993E-3</v>
      </c>
      <c r="J39">
        <v>193.86031500000001</v>
      </c>
      <c r="K39" s="7">
        <v>500.28190000000001</v>
      </c>
      <c r="L39" s="2">
        <v>1E-3</v>
      </c>
      <c r="N39" s="6">
        <v>199.25581500000001</v>
      </c>
      <c r="O39" s="7">
        <v>500.28190000000001</v>
      </c>
      <c r="P39" s="2">
        <v>2E-3</v>
      </c>
    </row>
    <row r="40" spans="1:16" x14ac:dyDescent="0.2">
      <c r="A40">
        <v>153.94538700000001</v>
      </c>
      <c r="B40">
        <v>159.54171537600268</v>
      </c>
      <c r="F40">
        <v>131.7483</v>
      </c>
      <c r="G40" s="7">
        <v>159.54169999999999</v>
      </c>
      <c r="J40">
        <v>129.73038299999999</v>
      </c>
      <c r="K40" s="7">
        <v>159.54169999999999</v>
      </c>
      <c r="N40" s="6">
        <v>134.43329700000004</v>
      </c>
      <c r="O40" s="7">
        <v>159.54169999999999</v>
      </c>
    </row>
    <row r="41" spans="1:16" x14ac:dyDescent="0.2">
      <c r="A41">
        <v>158.76209699999998</v>
      </c>
      <c r="B41">
        <v>506.9359126913767</v>
      </c>
      <c r="F41">
        <v>198.91082999999998</v>
      </c>
      <c r="G41" s="7">
        <v>506.9359</v>
      </c>
      <c r="J41">
        <v>160.90361999999999</v>
      </c>
      <c r="K41" s="7">
        <v>506.9359</v>
      </c>
      <c r="N41">
        <v>126.75501</v>
      </c>
      <c r="O41" s="7">
        <v>506.9359</v>
      </c>
    </row>
    <row r="42" spans="1:16" x14ac:dyDescent="0.2">
      <c r="A42">
        <v>145.21644900000001</v>
      </c>
      <c r="B42">
        <v>563.82760406337593</v>
      </c>
      <c r="F42">
        <v>147.80727000000005</v>
      </c>
      <c r="G42" s="7">
        <v>563.82759999999996</v>
      </c>
      <c r="J42">
        <v>119.10321000000003</v>
      </c>
      <c r="K42" s="7">
        <v>563.82759999999996</v>
      </c>
      <c r="N42" s="6">
        <v>132.69104100000001</v>
      </c>
      <c r="O42" s="7">
        <v>563.82759999999996</v>
      </c>
    </row>
    <row r="43" spans="1:16" x14ac:dyDescent="0.2">
      <c r="A43">
        <v>332.22546</v>
      </c>
      <c r="B43">
        <v>1079.5957008437354</v>
      </c>
      <c r="F43">
        <v>284.37882000000002</v>
      </c>
      <c r="G43" s="7">
        <v>1079.596</v>
      </c>
      <c r="J43">
        <v>264.50703000000004</v>
      </c>
      <c r="K43" s="7">
        <v>1079.596</v>
      </c>
      <c r="N43" s="6">
        <v>277.41404699999998</v>
      </c>
      <c r="O43" s="7">
        <v>1079.596</v>
      </c>
    </row>
    <row r="44" spans="1:16" x14ac:dyDescent="0.2">
      <c r="A44">
        <v>280.17360000000002</v>
      </c>
      <c r="B44">
        <v>584.03912599816499</v>
      </c>
      <c r="F44">
        <v>243.73272000000003</v>
      </c>
      <c r="G44" s="7">
        <v>584.03909999999996</v>
      </c>
      <c r="J44">
        <v>226.88568000000004</v>
      </c>
      <c r="K44" s="7">
        <v>584.03909999999996</v>
      </c>
      <c r="N44" s="6">
        <v>226.72087200000004</v>
      </c>
      <c r="O44" s="7">
        <v>584.03909999999996</v>
      </c>
    </row>
    <row r="45" spans="1:16" x14ac:dyDescent="0.2">
      <c r="A45">
        <v>198.89676900000003</v>
      </c>
      <c r="B45">
        <v>979.39756603944488</v>
      </c>
      <c r="F45">
        <v>219.75381000000007</v>
      </c>
      <c r="G45" s="7">
        <v>979.39760000000001</v>
      </c>
      <c r="J45">
        <v>225.51326100000003</v>
      </c>
      <c r="K45" s="7">
        <v>979.39760000000001</v>
      </c>
      <c r="N45" s="6">
        <v>176.86547100000001</v>
      </c>
      <c r="O45" s="7">
        <v>979.39760000000001</v>
      </c>
    </row>
    <row r="46" spans="1:16" x14ac:dyDescent="0.2">
      <c r="A46">
        <v>198.52497</v>
      </c>
      <c r="B46">
        <v>751.16540065236109</v>
      </c>
      <c r="F46">
        <v>211.83714000000001</v>
      </c>
      <c r="G46" s="7">
        <v>751.16539999999998</v>
      </c>
      <c r="J46">
        <v>208.94318999999999</v>
      </c>
      <c r="K46" s="7">
        <v>751.16539999999998</v>
      </c>
      <c r="N46">
        <v>211.83714000000001</v>
      </c>
      <c r="O46" s="7">
        <v>751.16539999999998</v>
      </c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Calprotectin</vt:lpstr>
      <vt:lpstr>Delta Calprotectin</vt:lpstr>
      <vt:lpstr>Correlations</vt:lpstr>
      <vt:lpstr>Strength_torque correlations</vt:lpstr>
      <vt:lpstr>correlation figures</vt:lpstr>
    </vt:vector>
  </TitlesOfParts>
  <Company>Towson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Bilogical Science</dc:creator>
  <cp:lastModifiedBy>Rian Landers-Ramos</cp:lastModifiedBy>
  <dcterms:created xsi:type="dcterms:W3CDTF">2019-07-02T20:09:19Z</dcterms:created>
  <dcterms:modified xsi:type="dcterms:W3CDTF">2022-02-25T19:51:43Z</dcterms:modified>
</cp:coreProperties>
</file>