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https://tu-my.sharepoint.com/personal/rlandersramos_towson_edu/Documents/Ultra Study/Manuscripts/Muscle and Cytokine/Final/PloS/Revision/Data for repository/"/>
    </mc:Choice>
  </mc:AlternateContent>
  <xr:revisionPtr revIDLastSave="112" documentId="8_{C37E6167-7E7F-7740-9351-81795D9D6FCD}" xr6:coauthVersionLast="47" xr6:coauthVersionMax="47" xr10:uidLastSave="{5743A6DE-4D92-3A4B-9218-2EF71BF7FAF0}"/>
  <bookViews>
    <workbookView xWindow="1780" yWindow="1040" windowWidth="28960" windowHeight="15120" xr2:uid="{00000000-000D-0000-FFFF-FFFF00000000}"/>
  </bookViews>
  <sheets>
    <sheet name="Muscle Thickness Dom Leg" sheetId="20" r:id="rId1"/>
    <sheet name="Muscle Thickness Iso-Passive" sheetId="2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1" i="24" l="1"/>
  <c r="C22" i="24"/>
  <c r="J22" i="24"/>
  <c r="K22" i="24"/>
  <c r="L22" i="24"/>
  <c r="M22" i="24"/>
  <c r="N22" i="24"/>
  <c r="O22" i="24"/>
  <c r="J21" i="24"/>
  <c r="K21" i="24"/>
  <c r="L21" i="24"/>
  <c r="M21" i="24"/>
  <c r="N21" i="24"/>
  <c r="O21" i="24"/>
  <c r="B22" i="24"/>
  <c r="B21" i="24"/>
  <c r="Q10" i="24"/>
  <c r="Q11" i="24"/>
  <c r="Q12" i="24"/>
  <c r="Q13" i="24"/>
  <c r="Q14" i="24"/>
  <c r="Q15" i="24"/>
  <c r="Q16" i="24"/>
  <c r="Q17" i="24"/>
  <c r="Q18" i="24"/>
  <c r="Q19" i="24"/>
  <c r="Q9" i="24"/>
  <c r="M10" i="24"/>
  <c r="M11" i="24"/>
  <c r="M12" i="24"/>
  <c r="M13" i="24"/>
  <c r="M14" i="24"/>
  <c r="M15" i="24"/>
  <c r="M16" i="24"/>
  <c r="M17" i="24"/>
  <c r="M18" i="24"/>
  <c r="M19" i="24"/>
  <c r="M9" i="24"/>
  <c r="I13" i="24"/>
  <c r="I14" i="24"/>
  <c r="I15" i="24"/>
  <c r="I17" i="24"/>
  <c r="I19" i="24"/>
  <c r="I9" i="24"/>
  <c r="E10" i="24"/>
  <c r="E11" i="24"/>
  <c r="E12" i="24"/>
  <c r="E13" i="24"/>
  <c r="E14" i="24"/>
  <c r="E15" i="24"/>
  <c r="E16" i="24"/>
  <c r="E17" i="24"/>
  <c r="E18" i="24"/>
  <c r="E19" i="24"/>
  <c r="E9" i="24"/>
  <c r="R49" i="24" l="1"/>
  <c r="R48" i="24"/>
  <c r="D121" i="24" l="1"/>
  <c r="D122" i="24" s="1"/>
  <c r="E121" i="24"/>
  <c r="E122" i="24" s="1"/>
  <c r="E120" i="24"/>
  <c r="D120" i="24"/>
  <c r="C121" i="24"/>
  <c r="C122" i="24" s="1"/>
  <c r="C120" i="24"/>
  <c r="D53" i="20"/>
  <c r="D54" i="20"/>
  <c r="D55" i="20"/>
  <c r="D56" i="20"/>
  <c r="D57" i="20"/>
  <c r="D58" i="20"/>
  <c r="D59" i="20"/>
  <c r="D60" i="20"/>
  <c r="D61" i="20"/>
  <c r="D62" i="20"/>
  <c r="D52" i="20"/>
  <c r="C53" i="20"/>
  <c r="C54" i="20"/>
  <c r="C55" i="20"/>
  <c r="C56" i="20"/>
  <c r="C57" i="20"/>
  <c r="C58" i="20"/>
  <c r="C59" i="20"/>
  <c r="C60" i="20"/>
  <c r="C61" i="20"/>
  <c r="C62" i="20"/>
  <c r="C52" i="20"/>
  <c r="B56" i="20"/>
  <c r="B57" i="20"/>
  <c r="B58" i="20"/>
  <c r="B60" i="20"/>
  <c r="B62" i="20"/>
  <c r="B52" i="20"/>
  <c r="Q21" i="24"/>
  <c r="E22" i="24"/>
  <c r="D10" i="24"/>
  <c r="D11" i="24"/>
  <c r="D12" i="24"/>
  <c r="D13" i="24"/>
  <c r="D14" i="24"/>
  <c r="D15" i="24"/>
  <c r="D16" i="24"/>
  <c r="D17" i="24"/>
  <c r="D18" i="24"/>
  <c r="D19" i="24"/>
  <c r="D9" i="24"/>
  <c r="D22" i="24" s="1"/>
  <c r="H13" i="24"/>
  <c r="H14" i="24"/>
  <c r="H15" i="24"/>
  <c r="H17" i="24"/>
  <c r="H19" i="24"/>
  <c r="H9" i="24"/>
  <c r="L10" i="24"/>
  <c r="L11" i="24"/>
  <c r="L12" i="24"/>
  <c r="L13" i="24"/>
  <c r="L14" i="24"/>
  <c r="L15" i="24"/>
  <c r="L16" i="24"/>
  <c r="L17" i="24"/>
  <c r="L18" i="24"/>
  <c r="L19" i="24"/>
  <c r="L9" i="24"/>
  <c r="P10" i="24"/>
  <c r="P11" i="24"/>
  <c r="P12" i="24"/>
  <c r="P13" i="24"/>
  <c r="P14" i="24"/>
  <c r="P15" i="24"/>
  <c r="P16" i="24"/>
  <c r="P17" i="24"/>
  <c r="P18" i="24"/>
  <c r="P19" i="24"/>
  <c r="P9" i="24"/>
  <c r="B44" i="20"/>
  <c r="B43" i="20"/>
  <c r="B42" i="20"/>
  <c r="B41" i="20"/>
  <c r="B40" i="20"/>
  <c r="B39" i="20"/>
  <c r="B28" i="20"/>
  <c r="B27" i="20"/>
  <c r="B26" i="20"/>
  <c r="B25" i="20"/>
  <c r="B24" i="20"/>
  <c r="B23" i="20"/>
  <c r="E36" i="20"/>
  <c r="E37" i="20" s="1"/>
  <c r="E35" i="20"/>
  <c r="D36" i="20"/>
  <c r="D37" i="20" s="1"/>
  <c r="D35" i="20"/>
  <c r="E20" i="20"/>
  <c r="E21" i="20" s="1"/>
  <c r="D20" i="20"/>
  <c r="D21" i="20" s="1"/>
  <c r="C36" i="20"/>
  <c r="C37" i="20" s="1"/>
  <c r="C35" i="20"/>
  <c r="C20" i="20"/>
  <c r="C21" i="20"/>
  <c r="B20" i="20"/>
  <c r="B21" i="20"/>
  <c r="B36" i="20"/>
  <c r="B37" i="20"/>
  <c r="B35" i="20"/>
  <c r="E19" i="20"/>
  <c r="D19" i="20"/>
  <c r="C19" i="20"/>
  <c r="B19" i="20"/>
  <c r="P22" i="24" l="1"/>
  <c r="E21" i="24"/>
  <c r="P21" i="24"/>
  <c r="Q22" i="24"/>
  <c r="D21" i="24"/>
</calcChain>
</file>

<file path=xl/sharedStrings.xml><?xml version="1.0" encoding="utf-8"?>
<sst xmlns="http://schemas.openxmlformats.org/spreadsheetml/2006/main" count="246" uniqueCount="96">
  <si>
    <t>PID</t>
  </si>
  <si>
    <t>Ultra-01</t>
  </si>
  <si>
    <t>Ultra-02</t>
  </si>
  <si>
    <t>Ultra-03</t>
  </si>
  <si>
    <t>Ultra-04</t>
  </si>
  <si>
    <t>Ultra-05</t>
  </si>
  <si>
    <t>Ultra-06</t>
  </si>
  <si>
    <t>Ultra-07</t>
  </si>
  <si>
    <t>Ultra-08</t>
  </si>
  <si>
    <t>Ultra-09</t>
  </si>
  <si>
    <t>Ultra-10</t>
  </si>
  <si>
    <t>Ultra-11</t>
  </si>
  <si>
    <t>Avg</t>
  </si>
  <si>
    <t>SD</t>
  </si>
  <si>
    <t>SEM</t>
  </si>
  <si>
    <t>Lap 1</t>
  </si>
  <si>
    <t>Post</t>
  </si>
  <si>
    <t>VI</t>
  </si>
  <si>
    <t>RectusLap1AvgDom</t>
  </si>
  <si>
    <t>RectusPostAvgDom</t>
  </si>
  <si>
    <t>Rectus24AvgDom</t>
  </si>
  <si>
    <t>PASSIVE</t>
  </si>
  <si>
    <t>RECTUS</t>
  </si>
  <si>
    <t>24 hr Post</t>
  </si>
  <si>
    <t>Vastus Intermedius</t>
  </si>
  <si>
    <t>VILap1AvgDom</t>
  </si>
  <si>
    <t>VIPoStAvgDom</t>
  </si>
  <si>
    <t>VI24AvgDom</t>
  </si>
  <si>
    <t>BvLap1</t>
  </si>
  <si>
    <t>BvPost</t>
  </si>
  <si>
    <t>Bv24Post</t>
  </si>
  <si>
    <t>Lap1vpost</t>
  </si>
  <si>
    <t>Lap1c24post</t>
  </si>
  <si>
    <t>postv24post</t>
  </si>
  <si>
    <t>DOMINANT LEG</t>
  </si>
  <si>
    <t>VIPreRaceAvgDom</t>
  </si>
  <si>
    <t>RectusPreRaceAvgDom</t>
  </si>
  <si>
    <t>Race day pre</t>
  </si>
  <si>
    <t>Tests of Within-Subjects Effects</t>
  </si>
  <si>
    <t xml:space="preserve">Measure:   MEASURE_1 </t>
  </si>
  <si>
    <t>Source</t>
  </si>
  <si>
    <t>Type III Sum of Squares</t>
  </si>
  <si>
    <t>df</t>
  </si>
  <si>
    <t>Mean Square</t>
  </si>
  <si>
    <t>F</t>
  </si>
  <si>
    <t>Sig.</t>
  </si>
  <si>
    <t>Time</t>
  </si>
  <si>
    <t>Sphericity Assumed</t>
  </si>
  <si>
    <t>Greenhouse-Geisser</t>
  </si>
  <si>
    <t>Huynh-Feldt</t>
  </si>
  <si>
    <t>Lower-bound</t>
  </si>
  <si>
    <t>Error(Time)</t>
  </si>
  <si>
    <t>Pairwise Comparisons</t>
  </si>
  <si>
    <t>Mean Difference (I-J)</t>
  </si>
  <si>
    <t>Std. Error</t>
  </si>
  <si>
    <t>Sig.b</t>
  </si>
  <si>
    <t>95% Confidence Interval for Differenceb</t>
  </si>
  <si>
    <t>Lower Bound</t>
  </si>
  <si>
    <t>Upper Bound</t>
  </si>
  <si>
    <t>Based on estimated marginal means</t>
  </si>
  <si>
    <t>* The mean difference is significant at the</t>
  </si>
  <si>
    <t>b Adjustment for multiple comparisons: Least Significant Difference (equivalent to no adjustments).</t>
  </si>
  <si>
    <t>Pre Race</t>
  </si>
  <si>
    <t>24 hr post</t>
  </si>
  <si>
    <t>Post Race</t>
  </si>
  <si>
    <t>Lap1</t>
  </si>
  <si>
    <t>RECTUS ABSOLUTE</t>
  </si>
  <si>
    <t>time</t>
  </si>
  <si>
    <t>Error(time)</t>
  </si>
  <si>
    <t>(I) time</t>
  </si>
  <si>
    <t>(J) time</t>
  </si>
  <si>
    <t>-.300*</t>
  </si>
  <si>
    <t>-.384*</t>
  </si>
  <si>
    <t>.300*</t>
  </si>
  <si>
    <t>.384*</t>
  </si>
  <si>
    <t>RECTUS % DIFF</t>
  </si>
  <si>
    <t>-9.886*</t>
  </si>
  <si>
    <t>-13.212*</t>
  </si>
  <si>
    <t>9.886*</t>
  </si>
  <si>
    <t>13.212*</t>
  </si>
  <si>
    <t>Average</t>
  </si>
  <si>
    <t>24h</t>
  </si>
  <si>
    <t>DELTA</t>
  </si>
  <si>
    <t>Baseline</t>
  </si>
  <si>
    <t>24 hr Post Race</t>
  </si>
  <si>
    <t>Rectus Isometric Muscle Thickness</t>
  </si>
  <si>
    <t>24hr Post Race</t>
  </si>
  <si>
    <t>mean</t>
  </si>
  <si>
    <t>sd</t>
  </si>
  <si>
    <t>Contracted Muscle Thickness (cm)</t>
  </si>
  <si>
    <t>Resting Muscle Thickness (cm)</t>
  </si>
  <si>
    <t>Absolute Difference (contracted-resting)</t>
  </si>
  <si>
    <t>Contracted Muscle Thickness</t>
  </si>
  <si>
    <t>Resting Muscle Thickness</t>
  </si>
  <si>
    <t>Absolute Difference (Contracted-resting)</t>
  </si>
  <si>
    <t>% difference (contracted-relaxed/relaxed) 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</si>
</sst>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/>
    <xf numFmtId="0" fontId="0" fillId="0" borderId="0" xfId="0" applyFill="1"/>
    <xf numFmtId="0" fontId="0" fillId="2" borderId="0" xfId="0" applyFill="1"/>
    <xf numFmtId="0" fontId="0" fillId="2" borderId="1" xfId="0" applyFill="1" applyBorder="1" applyAlignment="1">
      <alignment wrapText="1"/>
    </xf>
    <xf numFmtId="0" fontId="3" fillId="0" borderId="0" xfId="0" applyFont="1" applyFill="1" applyAlignment="1">
      <alignment wrapText="1"/>
    </xf>
    <xf numFmtId="0" fontId="0" fillId="0" borderId="2" xfId="0" applyBorder="1" applyAlignment="1"/>
    <xf numFmtId="0" fontId="0" fillId="0" borderId="2" xfId="0" applyBorder="1"/>
    <xf numFmtId="0" fontId="0" fillId="0" borderId="5" xfId="0" applyBorder="1"/>
    <xf numFmtId="0" fontId="0" fillId="0" borderId="0" xfId="0" applyBorder="1"/>
    <xf numFmtId="164" fontId="0" fillId="0" borderId="0" xfId="0" applyNumberFormat="1"/>
    <xf numFmtId="0" fontId="4" fillId="0" borderId="0" xfId="0" applyFont="1"/>
    <xf numFmtId="0" fontId="4" fillId="0" borderId="0" xfId="0" applyFont="1" applyFill="1"/>
    <xf numFmtId="0" fontId="0" fillId="3" borderId="0" xfId="0" applyFill="1" applyAlignment="1">
      <alignment wrapText="1"/>
    </xf>
    <xf numFmtId="0" fontId="0" fillId="6" borderId="5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4" fillId="2" borderId="0" xfId="0" applyFont="1" applyFill="1"/>
    <xf numFmtId="0" fontId="0" fillId="2" borderId="0" xfId="0" applyFont="1" applyFill="1"/>
    <xf numFmtId="0" fontId="4" fillId="2" borderId="2" xfId="0" applyFont="1" applyFill="1" applyBorder="1" applyAlignment="1"/>
    <xf numFmtId="0" fontId="0" fillId="7" borderId="0" xfId="0" applyFill="1"/>
    <xf numFmtId="164" fontId="4" fillId="0" borderId="0" xfId="0" applyNumberFormat="1" applyFont="1"/>
    <xf numFmtId="0" fontId="4" fillId="0" borderId="0" xfId="0" applyFont="1" applyBorder="1"/>
    <xf numFmtId="0" fontId="4" fillId="0" borderId="5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2" defaultPivotStyle="PivotStyleLight16"/>
  <colors>
    <mruColors>
      <color rgb="FFFFD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'Muscle Thickness Dom Leg'!$P$36:$R$36</c:f>
                <c:numCache>
                  <c:formatCode>General</c:formatCode>
                  <c:ptCount val="3"/>
                  <c:pt idx="0">
                    <c:v>0.45150480656126335</c:v>
                  </c:pt>
                  <c:pt idx="1">
                    <c:v>0.36766703641107717</c:v>
                  </c:pt>
                  <c:pt idx="2">
                    <c:v>0.40231428769439992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'Muscle Thickness Dom Leg'!$P$34:$R$34</c:f>
              <c:strCache>
                <c:ptCount val="3"/>
                <c:pt idx="0">
                  <c:v>Baseline</c:v>
                </c:pt>
                <c:pt idx="1">
                  <c:v>Post Race</c:v>
                </c:pt>
                <c:pt idx="2">
                  <c:v>24 hr Post Race</c:v>
                </c:pt>
              </c:strCache>
            </c:strRef>
          </c:cat>
          <c:val>
            <c:numRef>
              <c:f>'Muscle Thickness Dom Leg'!$P$35:$R$35</c:f>
              <c:numCache>
                <c:formatCode>General</c:formatCode>
                <c:ptCount val="3"/>
                <c:pt idx="0">
                  <c:v>2.5526969696969699</c:v>
                </c:pt>
                <c:pt idx="1">
                  <c:v>2.5166717171717163</c:v>
                </c:pt>
                <c:pt idx="2">
                  <c:v>2.4597171717171715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5F-9E48-BEEC-B408E7238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381760"/>
        <c:axId val="682383392"/>
      </c:barChart>
      <c:catAx>
        <c:axId val="68238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83392"/>
        <c:crosses val="autoZero"/>
        <c:auto val="1"/>
        <c:lblAlgn val="ctr"/>
        <c:lblOffset val="100"/>
        <c:noMultiLvlLbl val="0"/>
      </c:catAx>
      <c:valAx>
        <c:axId val="682383392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Rectus Femoris Resting Thickness (cm)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8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'Muscle Thickness Iso-Passive'!$Q$84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'Muscle Thickness Iso-Passive'!$R$85:$T$85</c:f>
                <c:numCache>
                  <c:formatCode>General</c:formatCode>
                  <c:ptCount val="3"/>
                  <c:pt idx="0">
                    <c:v>8.8521684520812354</c:v>
                  </c:pt>
                  <c:pt idx="1">
                    <c:v>8.6077158777126179</c:v>
                  </c:pt>
                  <c:pt idx="2">
                    <c:v>5.6341994324370974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'Muscle Thickness Iso-Passive'!$R$83:$T$83</c:f>
              <c:strCache>
                <c:ptCount val="3"/>
                <c:pt idx="0">
                  <c:v>Baseline</c:v>
                </c:pt>
                <c:pt idx="1">
                  <c:v>Post Race</c:v>
                </c:pt>
                <c:pt idx="2">
                  <c:v>24 hr Post Race</c:v>
                </c:pt>
              </c:strCache>
            </c:strRef>
          </c:cat>
          <c:val>
            <c:numRef>
              <c:f>'Muscle Thickness Iso-Passive'!$R$84:$T$84</c:f>
              <c:numCache>
                <c:formatCode>General</c:formatCode>
                <c:ptCount val="3"/>
                <c:pt idx="0">
                  <c:v>9.1034267959273407</c:v>
                </c:pt>
                <c:pt idx="1">
                  <c:v>14.064697964774615</c:v>
                </c:pt>
                <c:pt idx="2">
                  <c:v>17.759442631898565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1E-7E4B-AAF9-4EB763A13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4456992"/>
        <c:axId val="824458896"/>
      </c:barChart>
      <c:catAx>
        <c:axId val="82445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58896"/>
        <c:crosses val="autoZero"/>
        <c:auto val="1"/>
        <c:lblAlgn val="ctr"/>
        <c:lblOffset val="100"/>
        <c:noMultiLvlLbl val="0"/>
      </c:catAx>
      <c:valAx>
        <c:axId val="824458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% </a:t>
                </a:r>
                <a:r>
                  <a:rPr lang="en-US" sz="1600" b="1" i="0" u="none" strike="noStrike" baseline="0">
                    <a:solidFill>
                      <a:schemeClr val="tx1"/>
                    </a:solidFill>
                    <a:effectLst/>
                  </a:rPr>
                  <a:t>∆</a:t>
                </a:r>
                <a:r>
                  <a:rPr lang="en-US" sz="1600" b="1">
                    <a:solidFill>
                      <a:schemeClr val="tx1"/>
                    </a:solidFill>
                  </a:rPr>
                  <a:t> MT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5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'Muscle Thickness Iso-Passive'!$C$121:$E$121</c:f>
                <c:numCache>
                  <c:formatCode>General</c:formatCode>
                  <c:ptCount val="3"/>
                  <c:pt idx="0">
                    <c:v>0.55289246167931738</c:v>
                  </c:pt>
                  <c:pt idx="1">
                    <c:v>0.49074461604974701</c:v>
                  </c:pt>
                  <c:pt idx="2">
                    <c:v>0.52429469072962609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'Muscle Thickness Iso-Passive'!$C$119:$E$119</c:f>
              <c:strCache>
                <c:ptCount val="3"/>
                <c:pt idx="0">
                  <c:v>Baseline</c:v>
                </c:pt>
                <c:pt idx="1">
                  <c:v>Post Race</c:v>
                </c:pt>
                <c:pt idx="2">
                  <c:v>24 hr Post Race</c:v>
                </c:pt>
              </c:strCache>
            </c:strRef>
          </c:cat>
          <c:val>
            <c:numRef>
              <c:f>'Muscle Thickness Iso-Passive'!$C$120:$E$120</c:f>
              <c:numCache>
                <c:formatCode>0.0000</c:formatCode>
                <c:ptCount val="3"/>
                <c:pt idx="0">
                  <c:v>2.8304727272727277</c:v>
                </c:pt>
                <c:pt idx="1">
                  <c:v>2.9483727272727278</c:v>
                </c:pt>
                <c:pt idx="2">
                  <c:v>3.0020545454545453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EE-1642-A55B-EDEF8E2F9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8962063"/>
        <c:axId val="1088499679"/>
      </c:barChart>
      <c:catAx>
        <c:axId val="108896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499679"/>
        <c:crosses val="autoZero"/>
        <c:auto val="1"/>
        <c:lblAlgn val="ctr"/>
        <c:lblOffset val="100"/>
        <c:noMultiLvlLbl val="0"/>
      </c:catAx>
      <c:valAx>
        <c:axId val="108849967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Rectus Femoris Contracted Thickness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962063"/>
        <c:crosses val="autoZero"/>
        <c:crossBetween val="between"/>
        <c:majorUnit val="0.5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'Muscle Thickness Iso-Passive'!$M$49:$O$49</c:f>
                <c:numCache>
                  <c:formatCode>General</c:formatCode>
                  <c:ptCount val="3"/>
                  <c:pt idx="0">
                    <c:v>0.26901822416665799</c:v>
                  </c:pt>
                  <c:pt idx="1">
                    <c:v>0.27041966313260979</c:v>
                  </c:pt>
                  <c:pt idx="2">
                    <c:v>0.2219075067175473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'Muscle Thickness Iso-Passive'!$M$47:$O$47</c:f>
              <c:strCache>
                <c:ptCount val="3"/>
                <c:pt idx="0">
                  <c:v>Baseline</c:v>
                </c:pt>
                <c:pt idx="1">
                  <c:v>Post Race</c:v>
                </c:pt>
                <c:pt idx="2">
                  <c:v>24hr Post Race</c:v>
                </c:pt>
              </c:strCache>
            </c:strRef>
          </c:cat>
          <c:val>
            <c:numRef>
              <c:f>'Muscle Thickness Iso-Passive'!$M$48:$O$48</c:f>
              <c:numCache>
                <c:formatCode>General</c:formatCode>
                <c:ptCount val="3"/>
                <c:pt idx="0">
                  <c:v>0.27777575757575745</c:v>
                </c:pt>
                <c:pt idx="1">
                  <c:v>0.43170101010101014</c:v>
                </c:pt>
                <c:pt idx="2">
                  <c:v>0.54233737373737367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3-7748-8F97-C55C60D90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548192"/>
        <c:axId val="148339904"/>
      </c:barChart>
      <c:catAx>
        <c:axId val="14854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39904"/>
        <c:crosses val="autoZero"/>
        <c:auto val="1"/>
        <c:lblAlgn val="ctr"/>
        <c:lblOffset val="100"/>
        <c:noMultiLvlLbl val="0"/>
      </c:catAx>
      <c:valAx>
        <c:axId val="1483399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Absolute </a:t>
                </a:r>
                <a:r>
                  <a:rPr lang="en-US" sz="1600" b="1" i="0" u="none" strike="noStrike" baseline="0">
                    <a:solidFill>
                      <a:schemeClr val="tx1"/>
                    </a:solidFill>
                    <a:effectLst/>
                  </a:rPr>
                  <a:t>∆</a:t>
                </a:r>
                <a:r>
                  <a:rPr lang="en-US" sz="1600" b="1">
                    <a:solidFill>
                      <a:schemeClr val="tx1"/>
                    </a:solidFill>
                  </a:rPr>
                  <a:t> MT</a:t>
                </a:r>
                <a:r>
                  <a:rPr lang="en-US" sz="1600" b="1" baseline="0">
                    <a:solidFill>
                      <a:schemeClr val="tx1"/>
                    </a:solidFill>
                  </a:rPr>
                  <a:t> (cm)</a:t>
                </a:r>
                <a:endParaRPr lang="en-US" sz="16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4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38</xdr:row>
      <xdr:rowOff>31750</xdr:rowOff>
    </xdr:from>
    <xdr:to>
      <xdr:col>19</xdr:col>
      <xdr:colOff>114300</xdr:colOff>
      <xdr:row>54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B75563-E6FB-D04D-B89B-235F69CA6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311150</xdr:colOff>
      <xdr:row>88</xdr:row>
      <xdr:rowOff>107950</xdr:rowOff>
    </xdr:from>
    <xdr:to>
      <xdr:col>21</xdr:col>
      <xdr:colOff>501650</xdr:colOff>
      <xdr:row>102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32DF23-6AEA-8743-AFB0-AAC8EBF740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44450</xdr:colOff>
      <xdr:row>107</xdr:row>
      <xdr:rowOff>19050</xdr:rowOff>
    </xdr:from>
    <xdr:to>
      <xdr:col>12</xdr:col>
      <xdr:colOff>234950</xdr:colOff>
      <xdr:row>121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B5E005-5BDC-4E40-AEEB-044ECE486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247650</xdr:colOff>
      <xdr:row>49</xdr:row>
      <xdr:rowOff>76200</xdr:rowOff>
    </xdr:from>
    <xdr:to>
      <xdr:col>16</xdr:col>
      <xdr:colOff>431800</xdr:colOff>
      <xdr:row>65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7A7674-E899-BA45-8A35-4A12295E7B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62"/>
  <sheetViews>
    <sheetView tabSelected="1" workbookViewId="0">
      <selection activeCell="B14" sqref="B14"/>
    </sheetView>
  </sheetViews>
  <sheetFormatPr baseColWidth="10" defaultColWidth="11.5" defaultRowHeight="15" x14ac:dyDescent="0.2"/>
  <cols>
    <col min="2" max="2" width="15.83203125" bestFit="1" customWidth="1"/>
    <col min="3" max="3" width="12.33203125" bestFit="1" customWidth="1"/>
    <col min="6" max="6" width="15.83203125" bestFit="1" customWidth="1"/>
    <col min="7" max="7" width="12.83203125" style="2" bestFit="1" customWidth="1"/>
    <col min="8" max="8" width="14.5" bestFit="1" customWidth="1"/>
    <col min="9" max="9" width="11.33203125" style="2" bestFit="1" customWidth="1"/>
  </cols>
  <sheetData>
    <row r="1" spans="1:19" x14ac:dyDescent="0.2">
      <c r="C1" t="s">
        <v>21</v>
      </c>
    </row>
    <row r="2" spans="1:19" ht="16" x14ac:dyDescent="0.2">
      <c r="A2" s="4" t="s">
        <v>0</v>
      </c>
      <c r="B2" t="s">
        <v>36</v>
      </c>
      <c r="C2" s="2" t="s">
        <v>35</v>
      </c>
      <c r="D2" t="s">
        <v>18</v>
      </c>
      <c r="E2" s="2" t="s">
        <v>25</v>
      </c>
      <c r="F2" t="s">
        <v>19</v>
      </c>
      <c r="G2" s="2" t="s">
        <v>26</v>
      </c>
      <c r="H2" t="s">
        <v>20</v>
      </c>
      <c r="I2" s="2" t="s">
        <v>27</v>
      </c>
      <c r="P2" t="s">
        <v>22</v>
      </c>
    </row>
    <row r="3" spans="1:19" x14ac:dyDescent="0.2">
      <c r="A3" t="s">
        <v>1</v>
      </c>
      <c r="B3" s="3">
        <v>2.1627777777777779</v>
      </c>
      <c r="C3" s="2">
        <v>1.800888888888889</v>
      </c>
      <c r="D3" s="3">
        <v>2.2486666666666668</v>
      </c>
      <c r="E3" s="2">
        <v>2.2591111111111108</v>
      </c>
      <c r="F3" s="3">
        <v>2.3669999999999995</v>
      </c>
      <c r="G3" s="2">
        <v>2.6734444444444443</v>
      </c>
      <c r="H3" s="3">
        <v>2.0872222222222221</v>
      </c>
      <c r="I3" s="2">
        <v>2.0339999999999998</v>
      </c>
      <c r="M3" t="s">
        <v>38</v>
      </c>
    </row>
    <row r="4" spans="1:19" x14ac:dyDescent="0.2">
      <c r="A4" t="s">
        <v>2</v>
      </c>
      <c r="B4" s="3">
        <v>2.160222222222222</v>
      </c>
      <c r="C4" s="2">
        <v>2.6842222222222225</v>
      </c>
      <c r="D4" s="3"/>
      <c r="E4" s="2"/>
      <c r="F4" s="3">
        <v>2.3151666666666668</v>
      </c>
      <c r="G4" s="2">
        <v>2.4137777777777778</v>
      </c>
      <c r="H4" s="3">
        <v>2.387111111111111</v>
      </c>
      <c r="I4" s="2">
        <v>2.229111111111111</v>
      </c>
      <c r="M4" t="s">
        <v>39</v>
      </c>
    </row>
    <row r="5" spans="1:19" x14ac:dyDescent="0.2">
      <c r="A5" t="s">
        <v>3</v>
      </c>
      <c r="B5" s="3">
        <v>2.6120000000000001</v>
      </c>
      <c r="C5" s="2">
        <v>2.2655555555555558</v>
      </c>
      <c r="D5" s="3"/>
      <c r="E5" s="2"/>
      <c r="F5" s="3">
        <v>2.8286666666666664</v>
      </c>
      <c r="H5" s="3">
        <v>2.8377777777777777</v>
      </c>
      <c r="I5" s="2">
        <v>2.1990000000000003</v>
      </c>
      <c r="M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</row>
    <row r="6" spans="1:19" x14ac:dyDescent="0.2">
      <c r="A6" t="s">
        <v>4</v>
      </c>
      <c r="B6" s="3">
        <v>1.9986666666666668</v>
      </c>
      <c r="C6" s="2">
        <v>1.9387777777777779</v>
      </c>
      <c r="D6" s="3"/>
      <c r="E6" s="2"/>
      <c r="F6" s="3">
        <v>2.3986666666666667</v>
      </c>
      <c r="H6" s="3">
        <v>1.9962222222222223</v>
      </c>
      <c r="I6" s="2">
        <v>2.0245555555555561</v>
      </c>
      <c r="M6" t="s">
        <v>46</v>
      </c>
      <c r="N6" t="s">
        <v>47</v>
      </c>
      <c r="O6">
        <v>4.2000000000000003E-2</v>
      </c>
      <c r="P6">
        <v>3</v>
      </c>
      <c r="Q6">
        <v>1.4E-2</v>
      </c>
      <c r="R6">
        <v>1.1950000000000001</v>
      </c>
      <c r="S6" s="12">
        <v>0.34499999999999997</v>
      </c>
    </row>
    <row r="7" spans="1:19" x14ac:dyDescent="0.2">
      <c r="A7" t="s">
        <v>5</v>
      </c>
      <c r="B7" s="3">
        <v>2.0795555555555558</v>
      </c>
      <c r="C7" s="2">
        <v>2.8896666666666668</v>
      </c>
      <c r="D7" s="3">
        <v>2.0826666666666669</v>
      </c>
      <c r="E7" s="2">
        <v>2.4836666666666662</v>
      </c>
      <c r="F7" s="3">
        <v>1.8792222222222223</v>
      </c>
      <c r="G7" s="2">
        <v>2.3849999999999998</v>
      </c>
      <c r="H7" s="3">
        <v>2.0124444444444443</v>
      </c>
      <c r="I7" s="2">
        <v>2.944</v>
      </c>
      <c r="N7" t="s">
        <v>48</v>
      </c>
      <c r="O7">
        <v>4.2000000000000003E-2</v>
      </c>
      <c r="P7">
        <v>2.411</v>
      </c>
      <c r="Q7">
        <v>1.7000000000000001E-2</v>
      </c>
      <c r="R7">
        <v>1.1950000000000001</v>
      </c>
      <c r="S7">
        <v>0.34499999999999997</v>
      </c>
    </row>
    <row r="8" spans="1:19" x14ac:dyDescent="0.2">
      <c r="A8" t="s">
        <v>6</v>
      </c>
      <c r="B8" s="3">
        <v>2.5491111111111113</v>
      </c>
      <c r="C8" s="2">
        <v>1.9064444444444444</v>
      </c>
      <c r="D8" s="3">
        <v>2.7238888888888888</v>
      </c>
      <c r="E8" s="2">
        <v>2.4793333333333329</v>
      </c>
      <c r="F8" s="3">
        <v>2.5286666666666666</v>
      </c>
      <c r="G8" s="2">
        <v>2.0827777777777783</v>
      </c>
      <c r="H8" s="3">
        <v>2.432666666666667</v>
      </c>
      <c r="I8" s="2">
        <v>2.8281666666666667</v>
      </c>
      <c r="N8" t="s">
        <v>49</v>
      </c>
      <c r="O8">
        <v>4.2000000000000003E-2</v>
      </c>
      <c r="P8">
        <v>3</v>
      </c>
      <c r="Q8">
        <v>1.4E-2</v>
      </c>
      <c r="R8">
        <v>1.1950000000000001</v>
      </c>
      <c r="S8">
        <v>0.34499999999999997</v>
      </c>
    </row>
    <row r="9" spans="1:19" x14ac:dyDescent="0.2">
      <c r="A9" t="s">
        <v>7</v>
      </c>
      <c r="B9" s="3">
        <v>2.9152222222222224</v>
      </c>
      <c r="C9" s="2">
        <v>1.6086666666666669</v>
      </c>
      <c r="D9" s="3">
        <v>2.6721111111111107</v>
      </c>
      <c r="E9" s="2">
        <v>1.7364444444444445</v>
      </c>
      <c r="F9" s="3">
        <v>2.8544444444444443</v>
      </c>
      <c r="G9" s="2">
        <v>1.7956666666666667</v>
      </c>
      <c r="H9" s="3">
        <v>2.5931111111111105</v>
      </c>
      <c r="I9" s="2">
        <v>1.7273333333333334</v>
      </c>
      <c r="N9" t="s">
        <v>50</v>
      </c>
      <c r="O9">
        <v>4.2000000000000003E-2</v>
      </c>
      <c r="P9">
        <v>1</v>
      </c>
      <c r="Q9">
        <v>4.2000000000000003E-2</v>
      </c>
      <c r="R9">
        <v>1.1950000000000001</v>
      </c>
      <c r="S9">
        <v>0.32400000000000001</v>
      </c>
    </row>
    <row r="10" spans="1:19" x14ac:dyDescent="0.2">
      <c r="A10" t="s">
        <v>8</v>
      </c>
      <c r="B10" s="3">
        <v>2.6219999999999999</v>
      </c>
      <c r="C10" s="2">
        <v>2.0702222222222222</v>
      </c>
      <c r="D10" s="3"/>
      <c r="E10" s="2"/>
      <c r="F10" s="3">
        <v>2.3608888888888888</v>
      </c>
      <c r="H10" s="3">
        <v>2.3881111111111113</v>
      </c>
      <c r="I10" s="2">
        <v>2.0325555555555557</v>
      </c>
      <c r="M10" t="s">
        <v>51</v>
      </c>
      <c r="N10" t="s">
        <v>47</v>
      </c>
      <c r="O10">
        <v>0.17499999999999999</v>
      </c>
      <c r="P10">
        <v>15</v>
      </c>
      <c r="Q10">
        <v>1.2E-2</v>
      </c>
    </row>
    <row r="11" spans="1:19" x14ac:dyDescent="0.2">
      <c r="A11" t="s">
        <v>9</v>
      </c>
      <c r="B11" s="3">
        <v>2.5451111111111113</v>
      </c>
      <c r="C11" s="2">
        <v>2.6163333333333334</v>
      </c>
      <c r="D11" s="3">
        <v>2.4774444444444441</v>
      </c>
      <c r="E11" s="2">
        <v>2.5235000000000003</v>
      </c>
      <c r="F11" s="3">
        <v>2.4745555555555554</v>
      </c>
      <c r="G11" s="2">
        <v>2.4427777777777777</v>
      </c>
      <c r="H11" s="3">
        <v>2.5550000000000002</v>
      </c>
      <c r="I11" s="2">
        <v>2.7737777777777777</v>
      </c>
      <c r="N11" t="s">
        <v>48</v>
      </c>
      <c r="O11">
        <v>0.17499999999999999</v>
      </c>
      <c r="P11">
        <v>12.057</v>
      </c>
      <c r="Q11">
        <v>1.4E-2</v>
      </c>
    </row>
    <row r="12" spans="1:19" x14ac:dyDescent="0.2">
      <c r="A12" t="s">
        <v>10</v>
      </c>
      <c r="B12" s="3">
        <v>2.9192222222222224</v>
      </c>
      <c r="C12" s="2">
        <v>2.1776666666666671</v>
      </c>
      <c r="D12" s="3"/>
      <c r="E12" s="2"/>
      <c r="F12" s="3">
        <v>2.3774444444444445</v>
      </c>
      <c r="G12" s="2">
        <v>1.9473333333333331</v>
      </c>
      <c r="H12" s="3">
        <v>2.3714444444444442</v>
      </c>
      <c r="I12" s="2">
        <v>2.0341111111111112</v>
      </c>
      <c r="N12" t="s">
        <v>49</v>
      </c>
      <c r="O12">
        <v>0.17499999999999999</v>
      </c>
      <c r="P12">
        <v>15</v>
      </c>
      <c r="Q12">
        <v>1.2E-2</v>
      </c>
    </row>
    <row r="13" spans="1:19" x14ac:dyDescent="0.2">
      <c r="A13" t="s">
        <v>11</v>
      </c>
      <c r="B13" s="3">
        <v>3.5157777777777781</v>
      </c>
      <c r="C13" s="2">
        <v>2.7246666666666663</v>
      </c>
      <c r="D13" s="3">
        <v>3.3317777777777784</v>
      </c>
      <c r="E13" s="2">
        <v>2.6214444444444447</v>
      </c>
      <c r="F13" s="3">
        <v>3.2986666666666662</v>
      </c>
      <c r="G13" s="2">
        <v>2.4600000000000004</v>
      </c>
      <c r="H13" s="3">
        <v>3.3957777777777776</v>
      </c>
      <c r="I13" s="2">
        <v>2.6788888888888889</v>
      </c>
      <c r="N13" t="s">
        <v>50</v>
      </c>
      <c r="O13">
        <v>0.17499999999999999</v>
      </c>
      <c r="P13">
        <v>5</v>
      </c>
      <c r="Q13">
        <v>3.5000000000000003E-2</v>
      </c>
    </row>
    <row r="16" spans="1:19" x14ac:dyDescent="0.2">
      <c r="P16" t="s">
        <v>17</v>
      </c>
    </row>
    <row r="17" spans="1:19" x14ac:dyDescent="0.2">
      <c r="B17" t="s">
        <v>22</v>
      </c>
    </row>
    <row r="18" spans="1:19" x14ac:dyDescent="0.2">
      <c r="B18" t="s">
        <v>62</v>
      </c>
      <c r="C18" t="s">
        <v>15</v>
      </c>
      <c r="D18" t="s">
        <v>16</v>
      </c>
      <c r="E18" t="s">
        <v>23</v>
      </c>
      <c r="M18" t="s">
        <v>38</v>
      </c>
    </row>
    <row r="19" spans="1:19" x14ac:dyDescent="0.2">
      <c r="A19" t="s">
        <v>12</v>
      </c>
      <c r="B19">
        <f>AVERAGE(B3:B13)</f>
        <v>2.5526969696969699</v>
      </c>
      <c r="C19">
        <f>AVERAGE(D3:D13)</f>
        <v>2.589425925925926</v>
      </c>
      <c r="D19">
        <f>AVERAGE(F3:F13)</f>
        <v>2.5166717171717163</v>
      </c>
      <c r="E19">
        <f>AVERAGE(H3:H13)</f>
        <v>2.4597171717171715</v>
      </c>
      <c r="M19" t="s">
        <v>39</v>
      </c>
    </row>
    <row r="20" spans="1:19" x14ac:dyDescent="0.2">
      <c r="A20" t="s">
        <v>13</v>
      </c>
      <c r="B20">
        <f>STDEV(B3:B13)</f>
        <v>0.45150480656126335</v>
      </c>
      <c r="C20">
        <f>STDEV(D3:D13)</f>
        <v>0.43851227394828374</v>
      </c>
      <c r="D20">
        <f>STDEV(F3:F13)</f>
        <v>0.36766703641107717</v>
      </c>
      <c r="E20">
        <f>STDEV(H3:H13)</f>
        <v>0.40231428769439992</v>
      </c>
      <c r="M20" t="s">
        <v>40</v>
      </c>
      <c r="O20" t="s">
        <v>41</v>
      </c>
      <c r="P20" t="s">
        <v>42</v>
      </c>
      <c r="Q20" t="s">
        <v>43</v>
      </c>
      <c r="R20" t="s">
        <v>44</v>
      </c>
      <c r="S20" t="s">
        <v>45</v>
      </c>
    </row>
    <row r="21" spans="1:19" x14ac:dyDescent="0.2">
      <c r="A21" t="s">
        <v>14</v>
      </c>
      <c r="B21">
        <f>(B20)/SQRT(11)</f>
        <v>0.13613382130960958</v>
      </c>
      <c r="C21">
        <f>(C20)/SQRT(6)</f>
        <v>0.17902188618680803</v>
      </c>
      <c r="D21">
        <f t="shared" ref="D21:E21" si="0">(D20)/SQRT(11)</f>
        <v>0.11085578250522546</v>
      </c>
      <c r="E21">
        <f t="shared" si="0"/>
        <v>0.12130232182558374</v>
      </c>
      <c r="M21" t="s">
        <v>46</v>
      </c>
      <c r="N21" t="s">
        <v>47</v>
      </c>
      <c r="O21">
        <v>0.193</v>
      </c>
      <c r="P21">
        <v>3</v>
      </c>
      <c r="Q21">
        <v>6.4000000000000001E-2</v>
      </c>
      <c r="R21">
        <v>0.88500000000000001</v>
      </c>
      <c r="S21" s="11">
        <v>0.47099999999999997</v>
      </c>
    </row>
    <row r="22" spans="1:19" x14ac:dyDescent="0.2">
      <c r="N22" t="s">
        <v>48</v>
      </c>
      <c r="O22">
        <v>0.193</v>
      </c>
      <c r="P22">
        <v>1.8580000000000001</v>
      </c>
      <c r="Q22">
        <v>0.104</v>
      </c>
      <c r="R22">
        <v>0.88500000000000001</v>
      </c>
      <c r="S22">
        <v>0.437</v>
      </c>
    </row>
    <row r="23" spans="1:19" x14ac:dyDescent="0.2">
      <c r="A23" t="s">
        <v>28</v>
      </c>
      <c r="B23">
        <f>TTEST(B3:B13, D3:D13, 2,1)</f>
        <v>0.57916417754252247</v>
      </c>
      <c r="N23" t="s">
        <v>49</v>
      </c>
      <c r="O23">
        <v>0.193</v>
      </c>
      <c r="P23">
        <v>2.91</v>
      </c>
      <c r="Q23">
        <v>6.6000000000000003E-2</v>
      </c>
      <c r="R23">
        <v>0.88500000000000001</v>
      </c>
      <c r="S23">
        <v>0.46899999999999997</v>
      </c>
    </row>
    <row r="24" spans="1:19" x14ac:dyDescent="0.2">
      <c r="A24" t="s">
        <v>29</v>
      </c>
      <c r="B24">
        <f>TTEST(B3:B13, F3:F13, 2,1)</f>
        <v>0.66482835300205745</v>
      </c>
      <c r="N24" t="s">
        <v>50</v>
      </c>
      <c r="O24">
        <v>0.193</v>
      </c>
      <c r="P24">
        <v>1</v>
      </c>
      <c r="Q24">
        <v>0.193</v>
      </c>
      <c r="R24">
        <v>0.88500000000000001</v>
      </c>
      <c r="S24">
        <v>0.39</v>
      </c>
    </row>
    <row r="25" spans="1:19" x14ac:dyDescent="0.2">
      <c r="A25" t="s">
        <v>30</v>
      </c>
      <c r="B25">
        <f>TTEST(B3:B13, H3:H13, 2,1)</f>
        <v>0.19962704440737622</v>
      </c>
      <c r="M25" t="s">
        <v>51</v>
      </c>
      <c r="N25" t="s">
        <v>47</v>
      </c>
      <c r="O25">
        <v>1.0900000000000001</v>
      </c>
      <c r="P25">
        <v>15</v>
      </c>
      <c r="Q25">
        <v>7.2999999999999995E-2</v>
      </c>
    </row>
    <row r="26" spans="1:19" x14ac:dyDescent="0.2">
      <c r="A26" t="s">
        <v>31</v>
      </c>
      <c r="B26">
        <f>TTEST(D3:D13, F3:F13, 2,1)</f>
        <v>0.74330003869520622</v>
      </c>
      <c r="N26" t="s">
        <v>48</v>
      </c>
      <c r="O26">
        <v>1.0900000000000001</v>
      </c>
      <c r="P26">
        <v>9.2880000000000003</v>
      </c>
      <c r="Q26">
        <v>0.11700000000000001</v>
      </c>
    </row>
    <row r="27" spans="1:19" x14ac:dyDescent="0.2">
      <c r="A27" t="s">
        <v>32</v>
      </c>
      <c r="B27">
        <f>TTEST(D3:D13, H3:H13, 2,1)</f>
        <v>0.23479656343200878</v>
      </c>
      <c r="N27" t="s">
        <v>49</v>
      </c>
      <c r="O27">
        <v>1.0900000000000001</v>
      </c>
      <c r="P27">
        <v>14.551</v>
      </c>
      <c r="Q27">
        <v>7.4999999999999997E-2</v>
      </c>
    </row>
    <row r="28" spans="1:19" x14ac:dyDescent="0.2">
      <c r="A28" t="s">
        <v>33</v>
      </c>
      <c r="B28">
        <f>TTEST(F3:F13, H3:H13, 2,1)</f>
        <v>0.31708190149889653</v>
      </c>
      <c r="N28" t="s">
        <v>50</v>
      </c>
      <c r="O28">
        <v>1.0900000000000001</v>
      </c>
      <c r="P28">
        <v>5</v>
      </c>
      <c r="Q28">
        <v>0.218</v>
      </c>
    </row>
    <row r="33" spans="1:18" x14ac:dyDescent="0.2">
      <c r="B33" t="s">
        <v>24</v>
      </c>
      <c r="P33" t="s">
        <v>22</v>
      </c>
    </row>
    <row r="34" spans="1:18" x14ac:dyDescent="0.2">
      <c r="B34" t="s">
        <v>62</v>
      </c>
      <c r="C34" t="s">
        <v>15</v>
      </c>
      <c r="D34" t="s">
        <v>16</v>
      </c>
      <c r="E34" t="s">
        <v>23</v>
      </c>
      <c r="O34" s="11"/>
      <c r="P34" s="11" t="s">
        <v>83</v>
      </c>
      <c r="Q34" s="11" t="s">
        <v>64</v>
      </c>
      <c r="R34" s="11" t="s">
        <v>84</v>
      </c>
    </row>
    <row r="35" spans="1:18" x14ac:dyDescent="0.2">
      <c r="A35" t="s">
        <v>12</v>
      </c>
      <c r="B35">
        <f>AVERAGE(C3:C13)</f>
        <v>2.2439191919191921</v>
      </c>
      <c r="C35">
        <f>AVERAGE(E3:E13)</f>
        <v>2.3505833333333332</v>
      </c>
      <c r="D35">
        <f>AVERAGE(G3:G13)</f>
        <v>2.2750972222222221</v>
      </c>
      <c r="E35">
        <f>AVERAGE(I3:I13)</f>
        <v>2.3186818181818185</v>
      </c>
      <c r="O35" s="11" t="s">
        <v>12</v>
      </c>
      <c r="P35" s="11">
        <v>2.5526969696969699</v>
      </c>
      <c r="Q35" s="11">
        <v>2.5166717171717163</v>
      </c>
      <c r="R35" s="11">
        <v>2.4597171717171715</v>
      </c>
    </row>
    <row r="36" spans="1:18" x14ac:dyDescent="0.2">
      <c r="A36" t="s">
        <v>13</v>
      </c>
      <c r="B36">
        <f>STDEV(C3:C13)</f>
        <v>0.42690950580935982</v>
      </c>
      <c r="C36">
        <f>STDEV(E3:E13)</f>
        <v>0.32344625319163306</v>
      </c>
      <c r="D36">
        <f>STDEV(G3:G13)</f>
        <v>0.29918146085069258</v>
      </c>
      <c r="E36">
        <f>STDEV(I3:I13)</f>
        <v>0.41108411629908581</v>
      </c>
      <c r="O36" s="11" t="s">
        <v>13</v>
      </c>
      <c r="P36" s="11">
        <v>0.45150480656126335</v>
      </c>
      <c r="Q36" s="11">
        <v>0.36766703641107717</v>
      </c>
      <c r="R36" s="11">
        <v>0.40231428769439992</v>
      </c>
    </row>
    <row r="37" spans="1:18" x14ac:dyDescent="0.2">
      <c r="A37" t="s">
        <v>14</v>
      </c>
      <c r="B37">
        <f>(B36)/SQRT(11)</f>
        <v>0.12871805910960868</v>
      </c>
      <c r="C37">
        <f>(C36)/SQRT(6)</f>
        <v>0.13204637992242602</v>
      </c>
      <c r="D37">
        <f>(D36)/SQRT(8)</f>
        <v>0.10577661988641116</v>
      </c>
      <c r="E37">
        <f t="shared" ref="E37" si="1">(E36)/SQRT(11)</f>
        <v>0.12394652463989912</v>
      </c>
      <c r="O37" s="11" t="s">
        <v>14</v>
      </c>
      <c r="P37" s="11">
        <v>0.13613382130960958</v>
      </c>
      <c r="Q37" s="11">
        <v>0.11085578250522546</v>
      </c>
      <c r="R37" s="11">
        <v>0.12130232182558374</v>
      </c>
    </row>
    <row r="39" spans="1:18" x14ac:dyDescent="0.2">
      <c r="A39" t="s">
        <v>28</v>
      </c>
      <c r="B39">
        <f>TTEST(C3:C13, E3:E13, 2,1)</f>
        <v>0.56649528972598295</v>
      </c>
    </row>
    <row r="40" spans="1:18" x14ac:dyDescent="0.2">
      <c r="A40" t="s">
        <v>29</v>
      </c>
      <c r="B40">
        <f>TTEST(C3:C13, G3:G13, 2,1)</f>
        <v>0.86962020556346953</v>
      </c>
    </row>
    <row r="41" spans="1:18" x14ac:dyDescent="0.2">
      <c r="A41" t="s">
        <v>30</v>
      </c>
      <c r="B41">
        <f>TTEST(C3:C13, I3:I13, 2,1)</f>
        <v>0.47717221104040075</v>
      </c>
    </row>
    <row r="42" spans="1:18" x14ac:dyDescent="0.2">
      <c r="A42" t="s">
        <v>31</v>
      </c>
      <c r="B42">
        <f>TTEST(E3:E13, G3:G13, 2,1)</f>
        <v>0.70590454290151272</v>
      </c>
    </row>
    <row r="43" spans="1:18" x14ac:dyDescent="0.2">
      <c r="A43" t="s">
        <v>32</v>
      </c>
      <c r="B43">
        <f>TTEST(E3:E13, I3:I13,2,1)</f>
        <v>0.21390338165527917</v>
      </c>
    </row>
    <row r="44" spans="1:18" x14ac:dyDescent="0.2">
      <c r="A44" t="s">
        <v>33</v>
      </c>
      <c r="B44">
        <f>TTEST(G3:G13, I3:I13,2,1)</f>
        <v>0.42536017789765457</v>
      </c>
    </row>
    <row r="50" spans="1:4" x14ac:dyDescent="0.2">
      <c r="B50" t="s">
        <v>82</v>
      </c>
    </row>
    <row r="51" spans="1:4" x14ac:dyDescent="0.2">
      <c r="B51" t="s">
        <v>65</v>
      </c>
      <c r="C51" t="s">
        <v>16</v>
      </c>
      <c r="D51" t="s">
        <v>81</v>
      </c>
    </row>
    <row r="52" spans="1:4" x14ac:dyDescent="0.2">
      <c r="A52" t="s">
        <v>1</v>
      </c>
      <c r="B52">
        <f>D3-B3</f>
        <v>8.5888888888888903E-2</v>
      </c>
      <c r="C52">
        <f>F3-B3</f>
        <v>0.20422222222222164</v>
      </c>
      <c r="D52">
        <f>H3-B3</f>
        <v>-7.555555555555582E-2</v>
      </c>
    </row>
    <row r="53" spans="1:4" x14ac:dyDescent="0.2">
      <c r="A53" t="s">
        <v>2</v>
      </c>
      <c r="C53">
        <f t="shared" ref="C53:C62" si="2">F4-B4</f>
        <v>0.15494444444444477</v>
      </c>
      <c r="D53">
        <f t="shared" ref="D53:D62" si="3">H4-B4</f>
        <v>0.22688888888888892</v>
      </c>
    </row>
    <row r="54" spans="1:4" x14ac:dyDescent="0.2">
      <c r="A54" t="s">
        <v>3</v>
      </c>
      <c r="C54">
        <f t="shared" si="2"/>
        <v>0.21666666666666634</v>
      </c>
      <c r="D54">
        <f t="shared" si="3"/>
        <v>0.22577777777777763</v>
      </c>
    </row>
    <row r="55" spans="1:4" x14ac:dyDescent="0.2">
      <c r="A55" t="s">
        <v>4</v>
      </c>
      <c r="C55">
        <f t="shared" si="2"/>
        <v>0.39999999999999991</v>
      </c>
      <c r="D55">
        <f t="shared" si="3"/>
        <v>-2.4444444444444713E-3</v>
      </c>
    </row>
    <row r="56" spans="1:4" x14ac:dyDescent="0.2">
      <c r="A56" t="s">
        <v>5</v>
      </c>
      <c r="B56">
        <f t="shared" ref="B56:B62" si="4">D7-B7</f>
        <v>3.1111111111110645E-3</v>
      </c>
      <c r="C56">
        <f t="shared" si="2"/>
        <v>-0.20033333333333347</v>
      </c>
      <c r="D56">
        <f t="shared" si="3"/>
        <v>-6.7111111111111565E-2</v>
      </c>
    </row>
    <row r="57" spans="1:4" x14ac:dyDescent="0.2">
      <c r="A57" t="s">
        <v>6</v>
      </c>
      <c r="B57">
        <f t="shared" si="4"/>
        <v>0.17477777777777748</v>
      </c>
      <c r="C57">
        <f t="shared" si="2"/>
        <v>-2.0444444444444709E-2</v>
      </c>
      <c r="D57">
        <f t="shared" si="3"/>
        <v>-0.11644444444444435</v>
      </c>
    </row>
    <row r="58" spans="1:4" x14ac:dyDescent="0.2">
      <c r="A58" t="s">
        <v>7</v>
      </c>
      <c r="B58">
        <f t="shared" si="4"/>
        <v>-0.24311111111111172</v>
      </c>
      <c r="C58">
        <f t="shared" si="2"/>
        <v>-6.0777777777778041E-2</v>
      </c>
      <c r="D58">
        <f t="shared" si="3"/>
        <v>-0.3221111111111119</v>
      </c>
    </row>
    <row r="59" spans="1:4" x14ac:dyDescent="0.2">
      <c r="A59" t="s">
        <v>8</v>
      </c>
      <c r="C59">
        <f t="shared" si="2"/>
        <v>-0.26111111111111107</v>
      </c>
      <c r="D59">
        <f t="shared" si="3"/>
        <v>-0.23388888888888859</v>
      </c>
    </row>
    <row r="60" spans="1:4" x14ac:dyDescent="0.2">
      <c r="A60" t="s">
        <v>9</v>
      </c>
      <c r="B60">
        <f t="shared" si="4"/>
        <v>-6.7666666666667208E-2</v>
      </c>
      <c r="C60">
        <f t="shared" si="2"/>
        <v>-7.0555555555555927E-2</v>
      </c>
      <c r="D60">
        <f t="shared" si="3"/>
        <v>9.888888888888836E-3</v>
      </c>
    </row>
    <row r="61" spans="1:4" x14ac:dyDescent="0.2">
      <c r="A61" t="s">
        <v>10</v>
      </c>
      <c r="C61">
        <f t="shared" si="2"/>
        <v>-0.54177777777777791</v>
      </c>
      <c r="D61">
        <f t="shared" si="3"/>
        <v>-0.54777777777777814</v>
      </c>
    </row>
    <row r="62" spans="1:4" x14ac:dyDescent="0.2">
      <c r="A62" t="s">
        <v>11</v>
      </c>
      <c r="B62">
        <f t="shared" si="4"/>
        <v>-0.18399999999999972</v>
      </c>
      <c r="C62">
        <f t="shared" si="2"/>
        <v>-0.21711111111111192</v>
      </c>
      <c r="D62">
        <f t="shared" si="3"/>
        <v>-0.12000000000000055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22"/>
  <sheetViews>
    <sheetView workbookViewId="0">
      <selection activeCell="R13" sqref="R13"/>
    </sheetView>
  </sheetViews>
  <sheetFormatPr baseColWidth="10" defaultColWidth="11.5" defaultRowHeight="15" x14ac:dyDescent="0.2"/>
  <sheetData>
    <row r="1" spans="1:28" x14ac:dyDescent="0.2">
      <c r="A1" s="11" t="s">
        <v>34</v>
      </c>
    </row>
    <row r="6" spans="1:28" x14ac:dyDescent="0.2">
      <c r="B6" s="24" t="s">
        <v>22</v>
      </c>
      <c r="C6" s="6"/>
      <c r="D6" s="6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28" x14ac:dyDescent="0.2">
      <c r="B7" s="29" t="s">
        <v>37</v>
      </c>
      <c r="C7" s="29"/>
      <c r="D7" s="29"/>
      <c r="E7" s="29"/>
      <c r="F7" s="30" t="s">
        <v>15</v>
      </c>
      <c r="G7" s="29"/>
      <c r="H7" s="29"/>
      <c r="I7" s="29"/>
      <c r="J7" s="30" t="s">
        <v>16</v>
      </c>
      <c r="K7" s="29"/>
      <c r="L7" s="29"/>
      <c r="M7" s="29"/>
      <c r="N7" s="30" t="s">
        <v>63</v>
      </c>
      <c r="O7" s="29"/>
      <c r="P7" s="29"/>
      <c r="Q7" s="29"/>
    </row>
    <row r="8" spans="1:28" s="20" customFormat="1" ht="64" x14ac:dyDescent="0.2">
      <c r="A8" s="5" t="s">
        <v>0</v>
      </c>
      <c r="B8" s="13" t="s">
        <v>89</v>
      </c>
      <c r="C8" s="13" t="s">
        <v>90</v>
      </c>
      <c r="D8" s="13" t="s">
        <v>91</v>
      </c>
      <c r="E8" s="13" t="s">
        <v>95</v>
      </c>
      <c r="F8" s="14" t="s">
        <v>92</v>
      </c>
      <c r="G8" s="15" t="s">
        <v>93</v>
      </c>
      <c r="H8" s="21" t="s">
        <v>94</v>
      </c>
      <c r="I8" s="15" t="s">
        <v>95</v>
      </c>
      <c r="J8" s="16" t="s">
        <v>92</v>
      </c>
      <c r="K8" s="17" t="s">
        <v>93</v>
      </c>
      <c r="L8" s="17" t="s">
        <v>94</v>
      </c>
      <c r="M8" s="17" t="s">
        <v>95</v>
      </c>
      <c r="N8" s="18" t="s">
        <v>92</v>
      </c>
      <c r="O8" s="19" t="s">
        <v>93</v>
      </c>
      <c r="P8" s="19" t="s">
        <v>94</v>
      </c>
      <c r="Q8" s="19" t="s">
        <v>95</v>
      </c>
      <c r="S8"/>
      <c r="T8"/>
      <c r="U8"/>
      <c r="V8"/>
      <c r="W8"/>
      <c r="X8"/>
      <c r="Y8"/>
      <c r="Z8"/>
      <c r="AA8"/>
      <c r="AB8"/>
    </row>
    <row r="9" spans="1:28" x14ac:dyDescent="0.2">
      <c r="A9" s="2" t="s">
        <v>1</v>
      </c>
      <c r="B9" s="26">
        <v>2.2006999999999999</v>
      </c>
      <c r="C9" s="11">
        <v>2.1627777777777779</v>
      </c>
      <c r="D9" s="26">
        <f>B9-C9</f>
        <v>3.7922222222221968E-2</v>
      </c>
      <c r="E9" s="11">
        <f>(B9-C9)/C9*100</f>
        <v>1.7534035448240313</v>
      </c>
      <c r="F9" s="8">
        <v>2.4990999999999999</v>
      </c>
      <c r="G9" s="9">
        <v>2.2486666666666668</v>
      </c>
      <c r="H9" s="9">
        <f>F9-G9</f>
        <v>0.25043333333333306</v>
      </c>
      <c r="I9" s="9">
        <f>(F9-G9)/G9*100</f>
        <v>11.136970056329664</v>
      </c>
      <c r="J9" s="28">
        <v>2.4487999999999999</v>
      </c>
      <c r="K9" s="27">
        <v>2.3669999999999995</v>
      </c>
      <c r="L9" s="27">
        <f>J9-K9</f>
        <v>8.1800000000000317E-2</v>
      </c>
      <c r="M9" s="27">
        <f>(J9-K9)/K9*100</f>
        <v>3.4558512885509223</v>
      </c>
      <c r="N9" s="28">
        <v>2.6463999999999999</v>
      </c>
      <c r="O9" s="27">
        <v>2.0872222222222221</v>
      </c>
      <c r="P9" s="27">
        <f>N9-O9</f>
        <v>0.55917777777777777</v>
      </c>
      <c r="Q9" s="27">
        <f>(N9-O9)/O9*100</f>
        <v>26.790524354538199</v>
      </c>
    </row>
    <row r="10" spans="1:28" x14ac:dyDescent="0.2">
      <c r="A10" s="2" t="s">
        <v>2</v>
      </c>
      <c r="B10" s="26">
        <v>2.6753999999999998</v>
      </c>
      <c r="C10" s="11">
        <v>2.160222222222222</v>
      </c>
      <c r="D10" s="26">
        <f t="shared" ref="D10:D19" si="0">B10-C10</f>
        <v>0.51517777777777773</v>
      </c>
      <c r="E10" s="11">
        <f t="shared" ref="E10:E19" si="1">(B10-C10)/C10*100</f>
        <v>23.848369509309741</v>
      </c>
      <c r="F10" s="8"/>
      <c r="G10" s="9"/>
      <c r="H10" s="9"/>
      <c r="I10" s="9"/>
      <c r="J10" s="28">
        <v>2.6614</v>
      </c>
      <c r="K10" s="27">
        <v>2.3151666666666668</v>
      </c>
      <c r="L10" s="27">
        <f t="shared" ref="L10:L19" si="2">J10-K10</f>
        <v>0.34623333333333317</v>
      </c>
      <c r="M10" s="27">
        <f t="shared" ref="M10:M19" si="3">(J10-K10)/K10*100</f>
        <v>14.955006838960468</v>
      </c>
      <c r="N10" s="28">
        <v>2.8959999999999999</v>
      </c>
      <c r="O10" s="27">
        <v>2.387111111111111</v>
      </c>
      <c r="P10" s="27">
        <f t="shared" ref="P10:P19" si="4">N10-O10</f>
        <v>0.50888888888888895</v>
      </c>
      <c r="Q10" s="27">
        <f t="shared" ref="Q10:Q19" si="5">(N10-O10)/O10*100</f>
        <v>21.318190281139458</v>
      </c>
    </row>
    <row r="11" spans="1:28" x14ac:dyDescent="0.2">
      <c r="A11" s="2" t="s">
        <v>3</v>
      </c>
      <c r="B11" s="26">
        <v>3.4363999999999999</v>
      </c>
      <c r="C11" s="11">
        <v>2.6120000000000001</v>
      </c>
      <c r="D11" s="26">
        <f t="shared" si="0"/>
        <v>0.8243999999999998</v>
      </c>
      <c r="E11" s="11">
        <f t="shared" si="1"/>
        <v>31.562021439509948</v>
      </c>
      <c r="F11" s="8"/>
      <c r="G11" s="9"/>
      <c r="H11" s="9"/>
      <c r="I11" s="9"/>
      <c r="J11" s="28">
        <v>3.6164000000000001</v>
      </c>
      <c r="K11" s="27">
        <v>2.8286666666666664</v>
      </c>
      <c r="L11" s="27">
        <f t="shared" si="2"/>
        <v>0.78773333333333362</v>
      </c>
      <c r="M11" s="27">
        <f t="shared" si="3"/>
        <v>27.848220598633056</v>
      </c>
      <c r="N11" s="28">
        <v>3.8243</v>
      </c>
      <c r="O11" s="27">
        <v>2.8377777777777777</v>
      </c>
      <c r="P11" s="27">
        <f t="shared" si="4"/>
        <v>0.9865222222222223</v>
      </c>
      <c r="Q11" s="27">
        <f t="shared" si="5"/>
        <v>34.763899765074399</v>
      </c>
    </row>
    <row r="12" spans="1:28" x14ac:dyDescent="0.2">
      <c r="A12" s="2" t="s">
        <v>4</v>
      </c>
      <c r="B12" s="26">
        <v>2.4479000000000002</v>
      </c>
      <c r="C12" s="11">
        <v>1.9986666666666668</v>
      </c>
      <c r="D12" s="26">
        <f t="shared" si="0"/>
        <v>0.44923333333333337</v>
      </c>
      <c r="E12" s="11">
        <f t="shared" si="1"/>
        <v>22.476651100733822</v>
      </c>
      <c r="F12" s="8"/>
      <c r="G12" s="9"/>
      <c r="H12" s="9"/>
      <c r="I12" s="9"/>
      <c r="J12" s="28">
        <v>2.8437000000000001</v>
      </c>
      <c r="K12" s="27">
        <v>2.3986666666666667</v>
      </c>
      <c r="L12" s="27">
        <f t="shared" si="2"/>
        <v>0.44503333333333339</v>
      </c>
      <c r="M12" s="27">
        <f t="shared" si="3"/>
        <v>18.553362979433018</v>
      </c>
      <c r="N12" s="28">
        <v>2.4561999999999999</v>
      </c>
      <c r="O12" s="27">
        <v>1.9962222222222223</v>
      </c>
      <c r="P12" s="27">
        <f t="shared" si="4"/>
        <v>0.4599777777777776</v>
      </c>
      <c r="Q12" s="27">
        <f t="shared" si="5"/>
        <v>23.042413447623279</v>
      </c>
    </row>
    <row r="13" spans="1:28" x14ac:dyDescent="0.2">
      <c r="A13" s="2" t="s">
        <v>5</v>
      </c>
      <c r="B13" s="26">
        <v>2.0737000000000001</v>
      </c>
      <c r="C13" s="11">
        <v>2.0795555555555558</v>
      </c>
      <c r="D13" s="26">
        <f t="shared" si="0"/>
        <v>-5.8555555555557248E-3</v>
      </c>
      <c r="E13" s="11">
        <f t="shared" si="1"/>
        <v>-0.28157726009831968</v>
      </c>
      <c r="F13" s="8">
        <v>2.3837000000000002</v>
      </c>
      <c r="G13" s="9">
        <v>2.0826666666666669</v>
      </c>
      <c r="H13" s="9">
        <f t="shared" ref="H13:H19" si="6">F13-G13</f>
        <v>0.30103333333333326</v>
      </c>
      <c r="I13" s="9">
        <f t="shared" ref="I13:I19" si="7">(F13-G13)/G13*100</f>
        <v>14.454225352112671</v>
      </c>
      <c r="J13" s="28">
        <v>2.5413999999999999</v>
      </c>
      <c r="K13" s="27">
        <v>1.8792222222222223</v>
      </c>
      <c r="L13" s="27">
        <f t="shared" si="2"/>
        <v>0.66217777777777753</v>
      </c>
      <c r="M13" s="27">
        <f t="shared" si="3"/>
        <v>35.236800094601776</v>
      </c>
      <c r="N13" s="28">
        <v>2.4428000000000001</v>
      </c>
      <c r="O13" s="27">
        <v>2.0124444444444443</v>
      </c>
      <c r="P13" s="27">
        <f t="shared" si="4"/>
        <v>0.43035555555555582</v>
      </c>
      <c r="Q13" s="27">
        <f t="shared" si="5"/>
        <v>21.384717314487649</v>
      </c>
    </row>
    <row r="14" spans="1:28" x14ac:dyDescent="0.2">
      <c r="A14" s="2" t="s">
        <v>6</v>
      </c>
      <c r="B14" s="26">
        <v>2.4262000000000001</v>
      </c>
      <c r="C14" s="11">
        <v>2.5491111111111113</v>
      </c>
      <c r="D14" s="26">
        <f t="shared" si="0"/>
        <v>-0.12291111111111119</v>
      </c>
      <c r="E14" s="11">
        <f t="shared" si="1"/>
        <v>-4.821724348356728</v>
      </c>
      <c r="F14" s="8">
        <v>2.9348999999999998</v>
      </c>
      <c r="G14" s="9">
        <v>2.7238888888888888</v>
      </c>
      <c r="H14" s="9">
        <f t="shared" si="6"/>
        <v>0.21101111111111104</v>
      </c>
      <c r="I14" s="9">
        <f t="shared" si="7"/>
        <v>7.7466857026310398</v>
      </c>
      <c r="J14" s="28">
        <v>2.7970000000000002</v>
      </c>
      <c r="K14" s="27">
        <v>2.5286666666666666</v>
      </c>
      <c r="L14" s="27">
        <f t="shared" si="2"/>
        <v>0.26833333333333353</v>
      </c>
      <c r="M14" s="27">
        <f t="shared" si="3"/>
        <v>10.611653045083056</v>
      </c>
      <c r="N14" s="28">
        <v>3.0676999999999999</v>
      </c>
      <c r="O14" s="27">
        <v>2.432666666666667</v>
      </c>
      <c r="P14" s="27">
        <f t="shared" si="4"/>
        <v>0.63503333333333289</v>
      </c>
      <c r="Q14" s="27">
        <f t="shared" si="5"/>
        <v>26.104412167717161</v>
      </c>
    </row>
    <row r="15" spans="1:28" x14ac:dyDescent="0.2">
      <c r="A15" s="2" t="s">
        <v>7</v>
      </c>
      <c r="B15" s="26">
        <v>3.1326000000000001</v>
      </c>
      <c r="C15" s="11">
        <v>2.9152222222222224</v>
      </c>
      <c r="D15" s="26">
        <f t="shared" si="0"/>
        <v>0.21737777777777767</v>
      </c>
      <c r="E15" s="11">
        <f t="shared" si="1"/>
        <v>7.4566451957159687</v>
      </c>
      <c r="F15" s="8">
        <v>3.5045999999999999</v>
      </c>
      <c r="G15" s="9">
        <v>2.6721111111111107</v>
      </c>
      <c r="H15" s="9">
        <f t="shared" si="6"/>
        <v>0.83248888888888928</v>
      </c>
      <c r="I15" s="9">
        <f t="shared" si="7"/>
        <v>31.15472576822323</v>
      </c>
      <c r="J15" s="28">
        <v>3.2086999999999999</v>
      </c>
      <c r="K15" s="27">
        <v>2.8544444444444443</v>
      </c>
      <c r="L15" s="27">
        <f t="shared" si="2"/>
        <v>0.35425555555555555</v>
      </c>
      <c r="M15" s="27">
        <f t="shared" si="3"/>
        <v>12.41066562864928</v>
      </c>
      <c r="N15" s="28">
        <v>3.14</v>
      </c>
      <c r="O15" s="27">
        <v>2.5931111111111105</v>
      </c>
      <c r="P15" s="27">
        <f t="shared" si="4"/>
        <v>0.54688888888888965</v>
      </c>
      <c r="Q15" s="27">
        <f t="shared" si="5"/>
        <v>21.0900677007456</v>
      </c>
    </row>
    <row r="16" spans="1:28" x14ac:dyDescent="0.2">
      <c r="A16" s="2" t="s">
        <v>8</v>
      </c>
      <c r="B16" s="26">
        <v>2.7526999999999999</v>
      </c>
      <c r="C16" s="11">
        <v>2.6219999999999999</v>
      </c>
      <c r="D16" s="26">
        <f t="shared" si="0"/>
        <v>0.13070000000000004</v>
      </c>
      <c r="E16" s="11">
        <f t="shared" si="1"/>
        <v>4.9847444698703294</v>
      </c>
      <c r="F16" s="8"/>
      <c r="G16" s="9"/>
      <c r="H16" s="9"/>
      <c r="I16" s="9"/>
      <c r="J16" s="28">
        <v>2.8727999999999998</v>
      </c>
      <c r="K16" s="27">
        <v>2.3608888888888888</v>
      </c>
      <c r="L16" s="27">
        <f t="shared" si="2"/>
        <v>0.51191111111111098</v>
      </c>
      <c r="M16" s="27">
        <f t="shared" si="3"/>
        <v>21.682981927710841</v>
      </c>
      <c r="N16" s="28">
        <v>2.5796000000000001</v>
      </c>
      <c r="O16" s="27">
        <v>2.3881111111111113</v>
      </c>
      <c r="P16" s="27">
        <f t="shared" si="4"/>
        <v>0.19148888888888882</v>
      </c>
      <c r="Q16" s="27">
        <f t="shared" si="5"/>
        <v>8.0184246033592288</v>
      </c>
    </row>
    <row r="17" spans="1:17" x14ac:dyDescent="0.2">
      <c r="A17" s="2" t="s">
        <v>9</v>
      </c>
      <c r="B17" s="26">
        <v>2.8264</v>
      </c>
      <c r="C17" s="11">
        <v>2.5451111111111113</v>
      </c>
      <c r="D17" s="26">
        <f t="shared" si="0"/>
        <v>0.2812888888888887</v>
      </c>
      <c r="E17" s="11">
        <f t="shared" si="1"/>
        <v>11.052126080502916</v>
      </c>
      <c r="F17" s="8">
        <v>2.8371</v>
      </c>
      <c r="G17" s="9">
        <v>2.4774444444444441</v>
      </c>
      <c r="H17" s="9">
        <f t="shared" si="6"/>
        <v>0.35965555555555584</v>
      </c>
      <c r="I17" s="9">
        <f t="shared" si="7"/>
        <v>14.517199623267718</v>
      </c>
      <c r="J17" s="28">
        <v>2.4003000000000001</v>
      </c>
      <c r="K17" s="27">
        <v>2.4745555555555554</v>
      </c>
      <c r="L17" s="27">
        <f t="shared" si="2"/>
        <v>-7.4255555555555297E-2</v>
      </c>
      <c r="M17" s="27">
        <f t="shared" si="3"/>
        <v>-3.0007633245027066</v>
      </c>
      <c r="N17" s="28">
        <v>2.8037999999999998</v>
      </c>
      <c r="O17" s="27">
        <v>2.5550000000000002</v>
      </c>
      <c r="P17" s="27">
        <f t="shared" si="4"/>
        <v>0.24879999999999969</v>
      </c>
      <c r="Q17" s="27">
        <f t="shared" si="5"/>
        <v>9.7377690802348198</v>
      </c>
    </row>
    <row r="18" spans="1:17" x14ac:dyDescent="0.2">
      <c r="A18" s="2" t="s">
        <v>10</v>
      </c>
      <c r="B18" s="26">
        <v>3.298</v>
      </c>
      <c r="C18" s="11">
        <v>2.9192222222222224</v>
      </c>
      <c r="D18" s="26">
        <f t="shared" si="0"/>
        <v>0.37877777777777766</v>
      </c>
      <c r="E18" s="11">
        <f t="shared" si="1"/>
        <v>12.975297834278532</v>
      </c>
      <c r="F18" s="8"/>
      <c r="G18" s="9"/>
      <c r="H18" s="9"/>
      <c r="I18" s="9"/>
      <c r="J18" s="28">
        <v>3.0728</v>
      </c>
      <c r="K18" s="27">
        <v>2.3774444444444445</v>
      </c>
      <c r="L18" s="27">
        <f t="shared" si="2"/>
        <v>0.6953555555555555</v>
      </c>
      <c r="M18" s="27">
        <f t="shared" si="3"/>
        <v>29.248025424124872</v>
      </c>
      <c r="N18" s="28">
        <v>3.1309999999999998</v>
      </c>
      <c r="O18" s="27">
        <v>2.3714444444444442</v>
      </c>
      <c r="P18" s="27">
        <f t="shared" si="4"/>
        <v>0.75955555555555554</v>
      </c>
      <c r="Q18" s="27">
        <f t="shared" si="5"/>
        <v>32.029236752096708</v>
      </c>
    </row>
    <row r="19" spans="1:17" x14ac:dyDescent="0.2">
      <c r="A19" s="2" t="s">
        <v>11</v>
      </c>
      <c r="B19" s="26">
        <v>3.8652000000000002</v>
      </c>
      <c r="C19" s="11">
        <v>3.5157777777777781</v>
      </c>
      <c r="D19" s="26">
        <f t="shared" si="0"/>
        <v>0.34942222222222208</v>
      </c>
      <c r="E19" s="11">
        <f t="shared" si="1"/>
        <v>9.9386890841286846</v>
      </c>
      <c r="F19" s="8">
        <v>3.9359000000000002</v>
      </c>
      <c r="G19" s="9">
        <v>3.3317777777777784</v>
      </c>
      <c r="H19" s="9">
        <f t="shared" si="6"/>
        <v>0.60412222222222178</v>
      </c>
      <c r="I19" s="9">
        <f t="shared" si="7"/>
        <v>18.132128326552372</v>
      </c>
      <c r="J19" s="28">
        <v>3.9687999999999999</v>
      </c>
      <c r="K19" s="27">
        <v>3.2986666666666662</v>
      </c>
      <c r="L19" s="27">
        <f t="shared" si="2"/>
        <v>0.67013333333333369</v>
      </c>
      <c r="M19" s="27">
        <f t="shared" si="3"/>
        <v>20.3152789005659</v>
      </c>
      <c r="N19" s="28">
        <v>4.0347999999999997</v>
      </c>
      <c r="O19" s="27">
        <v>3.3957777777777776</v>
      </c>
      <c r="P19" s="27">
        <f t="shared" si="4"/>
        <v>0.63902222222222216</v>
      </c>
      <c r="Q19" s="27">
        <f t="shared" si="5"/>
        <v>18.818140174072376</v>
      </c>
    </row>
    <row r="20" spans="1:17" x14ac:dyDescent="0.2">
      <c r="A20" s="2"/>
      <c r="B20" s="10"/>
      <c r="D20" s="26"/>
      <c r="E20" s="11"/>
      <c r="F20" s="9"/>
      <c r="G20" s="9"/>
      <c r="H20" s="9"/>
      <c r="I20" s="9"/>
      <c r="J20" s="9"/>
      <c r="K20" s="9"/>
      <c r="L20" s="27"/>
      <c r="M20" s="27"/>
      <c r="N20" s="9"/>
      <c r="O20" s="9"/>
      <c r="P20" s="27"/>
      <c r="Q20" s="27"/>
    </row>
    <row r="21" spans="1:17" x14ac:dyDescent="0.2">
      <c r="A21" s="2" t="s">
        <v>80</v>
      </c>
      <c r="B21" s="26">
        <f t="shared" ref="B21:C21" si="8">AVERAGE(B9:B19)</f>
        <v>2.8304727272727277</v>
      </c>
      <c r="C21" s="26">
        <f t="shared" si="8"/>
        <v>2.5526969696969699</v>
      </c>
      <c r="D21" s="26">
        <f>AVERAGE(D9:D19)</f>
        <v>0.27777575757575745</v>
      </c>
      <c r="E21" s="26">
        <f t="shared" ref="E21:Q21" si="9">AVERAGE(E9:E19)</f>
        <v>10.994967877310811</v>
      </c>
      <c r="F21" s="26"/>
      <c r="G21" s="26"/>
      <c r="H21" s="26"/>
      <c r="I21" s="26"/>
      <c r="J21" s="26">
        <f t="shared" si="9"/>
        <v>2.9483727272727278</v>
      </c>
      <c r="K21" s="26">
        <f t="shared" si="9"/>
        <v>2.5166717171717163</v>
      </c>
      <c r="L21" s="26">
        <f t="shared" si="9"/>
        <v>0.43170101010101014</v>
      </c>
      <c r="M21" s="26">
        <f t="shared" si="9"/>
        <v>17.392462127437316</v>
      </c>
      <c r="N21" s="26">
        <f t="shared" si="9"/>
        <v>3.0020545454545453</v>
      </c>
      <c r="O21" s="26">
        <f t="shared" si="9"/>
        <v>2.4597171717171715</v>
      </c>
      <c r="P21" s="26">
        <f>AVERAGE(P9:P19)</f>
        <v>0.54233737373737367</v>
      </c>
      <c r="Q21" s="26">
        <f t="shared" si="9"/>
        <v>22.099799603735349</v>
      </c>
    </row>
    <row r="22" spans="1:17" x14ac:dyDescent="0.2">
      <c r="A22" s="2" t="s">
        <v>13</v>
      </c>
      <c r="B22" s="11">
        <f t="shared" ref="B22:C22" si="10">STDEV(B9:B19)</f>
        <v>0.55289246167931738</v>
      </c>
      <c r="C22" s="11">
        <f t="shared" si="10"/>
        <v>0.45150480656126335</v>
      </c>
      <c r="D22" s="11">
        <f>STDEV(D9:D19)</f>
        <v>0.26901822416665799</v>
      </c>
      <c r="E22" s="11">
        <f>STDEV(E9:E19)</f>
        <v>11.119625089857571</v>
      </c>
      <c r="F22" s="11"/>
      <c r="G22" s="11"/>
      <c r="H22" s="11"/>
      <c r="I22" s="11"/>
      <c r="J22" s="11">
        <f t="shared" ref="J22:O22" si="11">STDEV(J9:J19)</f>
        <v>0.49074461604974701</v>
      </c>
      <c r="K22" s="11">
        <f t="shared" si="11"/>
        <v>0.36766703641107717</v>
      </c>
      <c r="L22" s="11">
        <f t="shared" si="11"/>
        <v>0.27041966313260979</v>
      </c>
      <c r="M22" s="11">
        <f t="shared" si="11"/>
        <v>11.328938145600134</v>
      </c>
      <c r="N22" s="11">
        <f t="shared" si="11"/>
        <v>0.52429469072962609</v>
      </c>
      <c r="O22" s="11">
        <f t="shared" si="11"/>
        <v>0.40231428769439992</v>
      </c>
      <c r="P22" s="11">
        <f>STDEV(P9:P19)</f>
        <v>0.2219075067175473</v>
      </c>
      <c r="Q22" s="11">
        <f t="shared" ref="Q22" si="12">STDEV(Q9:Q19)</f>
        <v>8.1358313639155782</v>
      </c>
    </row>
    <row r="23" spans="1:17" x14ac:dyDescent="0.2">
      <c r="A23" s="2"/>
      <c r="L23" s="11"/>
      <c r="M23" s="11"/>
      <c r="P23" s="11"/>
      <c r="Q23" s="11"/>
    </row>
    <row r="28" spans="1:17" x14ac:dyDescent="0.2">
      <c r="A28" s="25" t="s">
        <v>66</v>
      </c>
    </row>
    <row r="31" spans="1:17" x14ac:dyDescent="0.2">
      <c r="A31" t="s">
        <v>38</v>
      </c>
    </row>
    <row r="32" spans="1:17" x14ac:dyDescent="0.2">
      <c r="A32" t="s">
        <v>39</v>
      </c>
    </row>
    <row r="33" spans="1:18" x14ac:dyDescent="0.2">
      <c r="A33" t="s">
        <v>40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</row>
    <row r="34" spans="1:18" x14ac:dyDescent="0.2">
      <c r="A34" t="s">
        <v>67</v>
      </c>
      <c r="B34" t="s">
        <v>47</v>
      </c>
      <c r="C34">
        <v>0.49199999999999999</v>
      </c>
      <c r="D34">
        <v>3</v>
      </c>
      <c r="E34">
        <v>0.16400000000000001</v>
      </c>
      <c r="F34">
        <v>4.2030000000000003</v>
      </c>
      <c r="G34" s="3">
        <v>2.4E-2</v>
      </c>
      <c r="P34" s="11"/>
    </row>
    <row r="35" spans="1:18" x14ac:dyDescent="0.2">
      <c r="B35" t="s">
        <v>48</v>
      </c>
      <c r="C35">
        <v>0.49199999999999999</v>
      </c>
      <c r="D35">
        <v>2.1619999999999999</v>
      </c>
      <c r="E35">
        <v>0.22700000000000001</v>
      </c>
      <c r="F35">
        <v>4.2030000000000003</v>
      </c>
      <c r="G35">
        <v>4.2000000000000003E-2</v>
      </c>
    </row>
    <row r="36" spans="1:18" x14ac:dyDescent="0.2">
      <c r="B36" t="s">
        <v>49</v>
      </c>
      <c r="C36">
        <v>0.49199999999999999</v>
      </c>
      <c r="D36">
        <v>3</v>
      </c>
      <c r="E36">
        <v>0.16400000000000001</v>
      </c>
      <c r="F36">
        <v>4.2030000000000003</v>
      </c>
      <c r="G36">
        <v>2.4E-2</v>
      </c>
    </row>
    <row r="37" spans="1:18" x14ac:dyDescent="0.2">
      <c r="B37" t="s">
        <v>50</v>
      </c>
      <c r="C37">
        <v>0.49199999999999999</v>
      </c>
      <c r="D37">
        <v>1</v>
      </c>
      <c r="E37">
        <v>0.49199999999999999</v>
      </c>
      <c r="F37">
        <v>4.2030000000000003</v>
      </c>
      <c r="G37">
        <v>9.6000000000000002E-2</v>
      </c>
    </row>
    <row r="38" spans="1:18" x14ac:dyDescent="0.2">
      <c r="A38" t="s">
        <v>68</v>
      </c>
      <c r="B38" t="s">
        <v>47</v>
      </c>
      <c r="C38">
        <v>0.58499999999999996</v>
      </c>
      <c r="D38">
        <v>15</v>
      </c>
      <c r="E38">
        <v>3.9E-2</v>
      </c>
    </row>
    <row r="39" spans="1:18" x14ac:dyDescent="0.2">
      <c r="B39" t="s">
        <v>48</v>
      </c>
      <c r="C39">
        <v>0.58499999999999996</v>
      </c>
      <c r="D39">
        <v>10.811999999999999</v>
      </c>
      <c r="E39">
        <v>5.3999999999999999E-2</v>
      </c>
    </row>
    <row r="40" spans="1:18" x14ac:dyDescent="0.2">
      <c r="B40" t="s">
        <v>49</v>
      </c>
      <c r="C40">
        <v>0.58499999999999996</v>
      </c>
      <c r="D40">
        <v>15</v>
      </c>
      <c r="E40">
        <v>3.9E-2</v>
      </c>
    </row>
    <row r="41" spans="1:18" x14ac:dyDescent="0.2">
      <c r="B41" t="s">
        <v>50</v>
      </c>
      <c r="C41">
        <v>0.58499999999999996</v>
      </c>
      <c r="D41">
        <v>5</v>
      </c>
      <c r="E41">
        <v>0.11700000000000001</v>
      </c>
    </row>
    <row r="44" spans="1:18" x14ac:dyDescent="0.2">
      <c r="A44" t="s">
        <v>52</v>
      </c>
    </row>
    <row r="45" spans="1:18" x14ac:dyDescent="0.2">
      <c r="A45" t="s">
        <v>39</v>
      </c>
    </row>
    <row r="46" spans="1:18" x14ac:dyDescent="0.2">
      <c r="A46" t="s">
        <v>69</v>
      </c>
      <c r="B46" t="s">
        <v>70</v>
      </c>
      <c r="C46" t="s">
        <v>53</v>
      </c>
      <c r="D46" t="s">
        <v>54</v>
      </c>
      <c r="E46" t="s">
        <v>55</v>
      </c>
      <c r="F46" t="s">
        <v>56</v>
      </c>
    </row>
    <row r="47" spans="1:18" x14ac:dyDescent="0.2">
      <c r="F47" t="s">
        <v>57</v>
      </c>
      <c r="G47" t="s">
        <v>58</v>
      </c>
      <c r="M47" t="s">
        <v>83</v>
      </c>
      <c r="N47" t="s">
        <v>64</v>
      </c>
      <c r="O47" t="s">
        <v>86</v>
      </c>
    </row>
    <row r="48" spans="1:18" x14ac:dyDescent="0.2">
      <c r="A48">
        <v>1</v>
      </c>
      <c r="B48">
        <v>2</v>
      </c>
      <c r="C48" t="s">
        <v>71</v>
      </c>
      <c r="D48">
        <v>7.2999999999999995E-2</v>
      </c>
      <c r="E48" s="3">
        <v>8.9999999999999993E-3</v>
      </c>
      <c r="F48">
        <v>-0.48799999999999999</v>
      </c>
      <c r="G48">
        <v>-0.113</v>
      </c>
      <c r="L48" t="s">
        <v>87</v>
      </c>
      <c r="M48">
        <v>0.27777575757575745</v>
      </c>
      <c r="N48">
        <v>0.43170101010101014</v>
      </c>
      <c r="O48">
        <v>0.54233737373737367</v>
      </c>
      <c r="R48">
        <f>(N48-M48)/M48*100</f>
        <v>55.413493916319482</v>
      </c>
    </row>
    <row r="49" spans="1:18" x14ac:dyDescent="0.2">
      <c r="B49">
        <v>3</v>
      </c>
      <c r="C49">
        <v>-0.20100000000000001</v>
      </c>
      <c r="D49">
        <v>0.14199999999999999</v>
      </c>
      <c r="E49">
        <v>0.217</v>
      </c>
      <c r="F49">
        <v>-0.56699999999999995</v>
      </c>
      <c r="G49">
        <v>0.16500000000000001</v>
      </c>
      <c r="L49" t="s">
        <v>88</v>
      </c>
      <c r="M49">
        <v>0.26901822416665799</v>
      </c>
      <c r="N49">
        <v>0.27041966313260979</v>
      </c>
      <c r="O49">
        <v>0.2219075067175473</v>
      </c>
      <c r="R49">
        <f>(O48-M48)/M48*100</f>
        <v>95.24287449363274</v>
      </c>
    </row>
    <row r="50" spans="1:18" x14ac:dyDescent="0.2">
      <c r="B50" s="1">
        <v>4</v>
      </c>
      <c r="C50" t="s">
        <v>72</v>
      </c>
      <c r="D50">
        <v>0.108</v>
      </c>
      <c r="E50" s="23">
        <v>1.6E-2</v>
      </c>
      <c r="F50">
        <v>-0.66</v>
      </c>
      <c r="G50">
        <v>-0.107</v>
      </c>
    </row>
    <row r="51" spans="1:18" x14ac:dyDescent="0.2">
      <c r="A51">
        <v>2</v>
      </c>
      <c r="B51">
        <v>1</v>
      </c>
      <c r="C51" t="s">
        <v>73</v>
      </c>
      <c r="D51">
        <v>7.2999999999999995E-2</v>
      </c>
      <c r="E51">
        <v>8.9999999999999993E-3</v>
      </c>
      <c r="F51">
        <v>0.113</v>
      </c>
      <c r="G51">
        <v>0.48799999999999999</v>
      </c>
    </row>
    <row r="52" spans="1:18" x14ac:dyDescent="0.2">
      <c r="B52">
        <v>3</v>
      </c>
      <c r="C52">
        <v>9.9000000000000005E-2</v>
      </c>
      <c r="D52">
        <v>0.13200000000000001</v>
      </c>
      <c r="E52">
        <v>0.48599999999999999</v>
      </c>
      <c r="F52">
        <v>-0.24</v>
      </c>
      <c r="G52">
        <v>0.439</v>
      </c>
    </row>
    <row r="53" spans="1:18" x14ac:dyDescent="0.2">
      <c r="B53">
        <v>4</v>
      </c>
      <c r="C53">
        <v>-8.3000000000000004E-2</v>
      </c>
      <c r="D53">
        <v>0.107</v>
      </c>
      <c r="E53">
        <v>0.47199999999999998</v>
      </c>
      <c r="F53">
        <v>-0.35899999999999999</v>
      </c>
      <c r="G53">
        <v>0.192</v>
      </c>
    </row>
    <row r="54" spans="1:18" x14ac:dyDescent="0.2">
      <c r="A54">
        <v>3</v>
      </c>
      <c r="B54">
        <v>1</v>
      </c>
      <c r="C54">
        <v>0.20100000000000001</v>
      </c>
      <c r="D54">
        <v>0.14199999999999999</v>
      </c>
      <c r="E54">
        <v>0.217</v>
      </c>
      <c r="F54">
        <v>-0.16500000000000001</v>
      </c>
      <c r="G54">
        <v>0.56699999999999995</v>
      </c>
    </row>
    <row r="55" spans="1:18" x14ac:dyDescent="0.2">
      <c r="B55">
        <v>2</v>
      </c>
      <c r="C55">
        <v>-9.9000000000000005E-2</v>
      </c>
      <c r="D55">
        <v>0.13200000000000001</v>
      </c>
      <c r="E55">
        <v>0.48599999999999999</v>
      </c>
      <c r="F55">
        <v>-0.439</v>
      </c>
      <c r="G55">
        <v>0.24</v>
      </c>
    </row>
    <row r="56" spans="1:18" x14ac:dyDescent="0.2">
      <c r="B56">
        <v>4</v>
      </c>
      <c r="C56">
        <v>-0.183</v>
      </c>
      <c r="D56">
        <v>0.109</v>
      </c>
      <c r="E56">
        <v>0.155</v>
      </c>
      <c r="F56">
        <v>-0.46400000000000002</v>
      </c>
      <c r="G56">
        <v>9.8000000000000004E-2</v>
      </c>
    </row>
    <row r="57" spans="1:18" x14ac:dyDescent="0.2">
      <c r="A57">
        <v>4</v>
      </c>
      <c r="B57">
        <v>1</v>
      </c>
      <c r="C57" t="s">
        <v>74</v>
      </c>
      <c r="D57">
        <v>0.108</v>
      </c>
      <c r="E57">
        <v>1.6E-2</v>
      </c>
      <c r="F57">
        <v>0.107</v>
      </c>
      <c r="G57">
        <v>0.66</v>
      </c>
    </row>
    <row r="58" spans="1:18" x14ac:dyDescent="0.2">
      <c r="B58">
        <v>2</v>
      </c>
      <c r="C58">
        <v>8.3000000000000004E-2</v>
      </c>
      <c r="D58">
        <v>0.107</v>
      </c>
      <c r="E58">
        <v>0.47199999999999998</v>
      </c>
      <c r="F58">
        <v>-0.192</v>
      </c>
      <c r="G58">
        <v>0.35899999999999999</v>
      </c>
    </row>
    <row r="59" spans="1:18" x14ac:dyDescent="0.2">
      <c r="B59">
        <v>3</v>
      </c>
      <c r="C59">
        <v>0.183</v>
      </c>
      <c r="D59">
        <v>0.109</v>
      </c>
      <c r="E59">
        <v>0.155</v>
      </c>
      <c r="F59">
        <v>-9.8000000000000004E-2</v>
      </c>
      <c r="G59">
        <v>0.46400000000000002</v>
      </c>
    </row>
    <row r="60" spans="1:18" x14ac:dyDescent="0.2">
      <c r="A60" t="s">
        <v>59</v>
      </c>
    </row>
    <row r="61" spans="1:18" x14ac:dyDescent="0.2">
      <c r="A61" t="s">
        <v>60</v>
      </c>
    </row>
    <row r="62" spans="1:18" x14ac:dyDescent="0.2">
      <c r="A62" t="s">
        <v>61</v>
      </c>
    </row>
    <row r="66" spans="1:17" x14ac:dyDescent="0.2">
      <c r="A66" s="22" t="s">
        <v>75</v>
      </c>
    </row>
    <row r="68" spans="1:17" x14ac:dyDescent="0.2">
      <c r="A68" t="s">
        <v>38</v>
      </c>
    </row>
    <row r="69" spans="1:17" x14ac:dyDescent="0.2">
      <c r="A69" t="s">
        <v>39</v>
      </c>
    </row>
    <row r="70" spans="1:17" x14ac:dyDescent="0.2">
      <c r="A70" t="s">
        <v>40</v>
      </c>
      <c r="C70" t="s">
        <v>41</v>
      </c>
      <c r="D70" t="s">
        <v>42</v>
      </c>
      <c r="E70" t="s">
        <v>43</v>
      </c>
      <c r="F70" t="s">
        <v>44</v>
      </c>
      <c r="G70" t="s">
        <v>45</v>
      </c>
    </row>
    <row r="71" spans="1:17" x14ac:dyDescent="0.2">
      <c r="A71" t="s">
        <v>67</v>
      </c>
      <c r="B71" t="s">
        <v>47</v>
      </c>
      <c r="C71">
        <v>569.40099999999995</v>
      </c>
      <c r="D71">
        <v>3</v>
      </c>
      <c r="E71">
        <v>189.8</v>
      </c>
      <c r="F71">
        <v>4.008</v>
      </c>
      <c r="G71" s="3">
        <v>2.8000000000000001E-2</v>
      </c>
      <c r="Q71" s="11"/>
    </row>
    <row r="72" spans="1:17" x14ac:dyDescent="0.2">
      <c r="B72" t="s">
        <v>48</v>
      </c>
      <c r="C72">
        <v>569.40099999999995</v>
      </c>
      <c r="D72">
        <v>1.853</v>
      </c>
      <c r="E72">
        <v>307.28899999999999</v>
      </c>
      <c r="F72">
        <v>4.008</v>
      </c>
      <c r="G72">
        <v>5.8000000000000003E-2</v>
      </c>
    </row>
    <row r="73" spans="1:17" x14ac:dyDescent="0.2">
      <c r="B73" t="s">
        <v>49</v>
      </c>
      <c r="C73">
        <v>569.40099999999995</v>
      </c>
      <c r="D73">
        <v>2.8969999999999998</v>
      </c>
      <c r="E73">
        <v>196.52699999999999</v>
      </c>
      <c r="F73">
        <v>4.008</v>
      </c>
      <c r="G73">
        <v>0.03</v>
      </c>
    </row>
    <row r="74" spans="1:17" x14ac:dyDescent="0.2">
      <c r="B74" t="s">
        <v>50</v>
      </c>
      <c r="C74">
        <v>569.40099999999995</v>
      </c>
      <c r="D74">
        <v>1</v>
      </c>
      <c r="E74">
        <v>569.40099999999995</v>
      </c>
      <c r="F74">
        <v>4.008</v>
      </c>
      <c r="G74">
        <v>0.10199999999999999</v>
      </c>
    </row>
    <row r="75" spans="1:17" x14ac:dyDescent="0.2">
      <c r="A75" t="s">
        <v>68</v>
      </c>
      <c r="B75" t="s">
        <v>47</v>
      </c>
      <c r="C75">
        <v>710.26499999999999</v>
      </c>
      <c r="D75">
        <v>15</v>
      </c>
      <c r="E75">
        <v>47.350999999999999</v>
      </c>
    </row>
    <row r="76" spans="1:17" x14ac:dyDescent="0.2">
      <c r="B76" t="s">
        <v>48</v>
      </c>
      <c r="C76">
        <v>710.26499999999999</v>
      </c>
      <c r="D76">
        <v>9.2650000000000006</v>
      </c>
      <c r="E76">
        <v>76.662000000000006</v>
      </c>
    </row>
    <row r="77" spans="1:17" x14ac:dyDescent="0.2">
      <c r="B77" t="s">
        <v>49</v>
      </c>
      <c r="C77">
        <v>710.26499999999999</v>
      </c>
      <c r="D77">
        <v>14.487</v>
      </c>
      <c r="E77">
        <v>49.029000000000003</v>
      </c>
    </row>
    <row r="78" spans="1:17" x14ac:dyDescent="0.2">
      <c r="B78" t="s">
        <v>50</v>
      </c>
      <c r="C78">
        <v>710.26499999999999</v>
      </c>
      <c r="D78">
        <v>5</v>
      </c>
      <c r="E78">
        <v>142.053</v>
      </c>
    </row>
    <row r="81" spans="1:20" x14ac:dyDescent="0.2">
      <c r="A81" t="s">
        <v>52</v>
      </c>
    </row>
    <row r="82" spans="1:20" x14ac:dyDescent="0.2">
      <c r="A82" t="s">
        <v>39</v>
      </c>
    </row>
    <row r="83" spans="1:20" x14ac:dyDescent="0.2">
      <c r="A83" t="s">
        <v>69</v>
      </c>
      <c r="B83" t="s">
        <v>70</v>
      </c>
      <c r="C83" t="s">
        <v>53</v>
      </c>
      <c r="D83" t="s">
        <v>54</v>
      </c>
      <c r="E83" t="s">
        <v>55</v>
      </c>
      <c r="F83" t="s">
        <v>56</v>
      </c>
      <c r="R83" t="s">
        <v>83</v>
      </c>
      <c r="S83" t="s">
        <v>64</v>
      </c>
      <c r="T83" t="s">
        <v>84</v>
      </c>
    </row>
    <row r="84" spans="1:20" x14ac:dyDescent="0.2">
      <c r="F84" t="s">
        <v>57</v>
      </c>
      <c r="G84" t="s">
        <v>58</v>
      </c>
      <c r="Q84" t="s">
        <v>12</v>
      </c>
      <c r="R84">
        <v>9.1034267959273407</v>
      </c>
      <c r="S84">
        <v>14.064697964774615</v>
      </c>
      <c r="T84">
        <v>17.759442631898565</v>
      </c>
    </row>
    <row r="85" spans="1:20" x14ac:dyDescent="0.2">
      <c r="A85">
        <v>1</v>
      </c>
      <c r="B85">
        <v>2</v>
      </c>
      <c r="C85" t="s">
        <v>76</v>
      </c>
      <c r="D85">
        <v>2.077</v>
      </c>
      <c r="E85" s="3">
        <v>5.0000000000000001E-3</v>
      </c>
      <c r="F85">
        <v>-15.224</v>
      </c>
      <c r="G85">
        <v>-4.5469999999999997</v>
      </c>
      <c r="Q85" t="s">
        <v>13</v>
      </c>
      <c r="R85">
        <v>8.8521684520812354</v>
      </c>
      <c r="S85">
        <v>8.6077158777126179</v>
      </c>
      <c r="T85">
        <v>5.6341994324370974</v>
      </c>
    </row>
    <row r="86" spans="1:20" x14ac:dyDescent="0.2">
      <c r="B86">
        <v>3</v>
      </c>
      <c r="C86">
        <v>-6.9189999999999996</v>
      </c>
      <c r="D86">
        <v>5.3929999999999998</v>
      </c>
      <c r="E86">
        <v>0.25600000000000001</v>
      </c>
      <c r="F86">
        <v>-20.782</v>
      </c>
      <c r="G86">
        <v>6.944</v>
      </c>
      <c r="Q86" t="s">
        <v>14</v>
      </c>
      <c r="R86">
        <v>2.6690292124158739</v>
      </c>
      <c r="S86">
        <v>2.5953239880324963</v>
      </c>
      <c r="T86">
        <v>1.698775046493382</v>
      </c>
    </row>
    <row r="87" spans="1:20" x14ac:dyDescent="0.2">
      <c r="B87">
        <v>4</v>
      </c>
      <c r="C87" t="s">
        <v>77</v>
      </c>
      <c r="D87">
        <v>3.9620000000000002</v>
      </c>
      <c r="E87" s="22">
        <v>2.1000000000000001E-2</v>
      </c>
      <c r="F87">
        <v>-23.395</v>
      </c>
      <c r="G87">
        <v>-3.028</v>
      </c>
      <c r="M87" s="11"/>
      <c r="N87" s="11"/>
    </row>
    <row r="88" spans="1:20" x14ac:dyDescent="0.2">
      <c r="A88">
        <v>2</v>
      </c>
      <c r="B88">
        <v>1</v>
      </c>
      <c r="C88" t="s">
        <v>78</v>
      </c>
      <c r="D88">
        <v>2.077</v>
      </c>
      <c r="E88">
        <v>5.0000000000000001E-3</v>
      </c>
      <c r="F88">
        <v>4.5469999999999997</v>
      </c>
      <c r="G88">
        <v>15.224</v>
      </c>
    </row>
    <row r="89" spans="1:20" x14ac:dyDescent="0.2">
      <c r="B89">
        <v>3</v>
      </c>
      <c r="C89">
        <v>2.9660000000000002</v>
      </c>
      <c r="D89">
        <v>4.4370000000000003</v>
      </c>
      <c r="E89">
        <v>0.53300000000000003</v>
      </c>
      <c r="F89">
        <v>-8.4390000000000001</v>
      </c>
      <c r="G89">
        <v>14.372</v>
      </c>
    </row>
    <row r="90" spans="1:20" x14ac:dyDescent="0.2">
      <c r="B90">
        <v>4</v>
      </c>
      <c r="C90">
        <v>-3.3260000000000001</v>
      </c>
      <c r="D90">
        <v>3.2629999999999999</v>
      </c>
      <c r="E90">
        <v>0.35499999999999998</v>
      </c>
      <c r="F90">
        <v>-11.712999999999999</v>
      </c>
      <c r="G90">
        <v>5.0609999999999999</v>
      </c>
    </row>
    <row r="91" spans="1:20" x14ac:dyDescent="0.2">
      <c r="A91">
        <v>3</v>
      </c>
      <c r="B91">
        <v>1</v>
      </c>
      <c r="C91">
        <v>6.9189999999999996</v>
      </c>
      <c r="D91">
        <v>5.3929999999999998</v>
      </c>
      <c r="E91">
        <v>0.25600000000000001</v>
      </c>
      <c r="F91">
        <v>-6.944</v>
      </c>
      <c r="G91">
        <v>20.782</v>
      </c>
    </row>
    <row r="92" spans="1:20" x14ac:dyDescent="0.2">
      <c r="B92">
        <v>2</v>
      </c>
      <c r="C92">
        <v>-2.9660000000000002</v>
      </c>
      <c r="D92">
        <v>4.4370000000000003</v>
      </c>
      <c r="E92">
        <v>0.53300000000000003</v>
      </c>
      <c r="F92">
        <v>-14.372</v>
      </c>
      <c r="G92">
        <v>8.4390000000000001</v>
      </c>
    </row>
    <row r="93" spans="1:20" x14ac:dyDescent="0.2">
      <c r="B93">
        <v>4</v>
      </c>
      <c r="C93">
        <v>-6.2919999999999998</v>
      </c>
      <c r="D93">
        <v>3.9089999999999998</v>
      </c>
      <c r="E93">
        <v>0.16800000000000001</v>
      </c>
      <c r="F93">
        <v>-16.341000000000001</v>
      </c>
      <c r="G93">
        <v>3.7559999999999998</v>
      </c>
    </row>
    <row r="94" spans="1:20" x14ac:dyDescent="0.2">
      <c r="A94">
        <v>4</v>
      </c>
      <c r="B94">
        <v>1</v>
      </c>
      <c r="C94" t="s">
        <v>79</v>
      </c>
      <c r="D94">
        <v>3.9620000000000002</v>
      </c>
      <c r="E94">
        <v>2.1000000000000001E-2</v>
      </c>
      <c r="F94">
        <v>3.028</v>
      </c>
      <c r="G94">
        <v>23.395</v>
      </c>
    </row>
    <row r="95" spans="1:20" x14ac:dyDescent="0.2">
      <c r="B95">
        <v>2</v>
      </c>
      <c r="C95">
        <v>3.3260000000000001</v>
      </c>
      <c r="D95">
        <v>3.2629999999999999</v>
      </c>
      <c r="E95">
        <v>0.35499999999999998</v>
      </c>
      <c r="F95">
        <v>-5.0609999999999999</v>
      </c>
      <c r="G95">
        <v>11.712999999999999</v>
      </c>
    </row>
    <row r="96" spans="1:20" x14ac:dyDescent="0.2">
      <c r="B96">
        <v>3</v>
      </c>
      <c r="C96">
        <v>6.2919999999999998</v>
      </c>
      <c r="D96">
        <v>3.9089999999999998</v>
      </c>
      <c r="E96">
        <v>0.16800000000000001</v>
      </c>
      <c r="F96">
        <v>-3.7559999999999998</v>
      </c>
      <c r="G96">
        <v>16.341000000000001</v>
      </c>
    </row>
    <row r="97" spans="1:5" x14ac:dyDescent="0.2">
      <c r="A97" t="s">
        <v>59</v>
      </c>
    </row>
    <row r="98" spans="1:5" x14ac:dyDescent="0.2">
      <c r="A98" t="s">
        <v>60</v>
      </c>
    </row>
    <row r="99" spans="1:5" x14ac:dyDescent="0.2">
      <c r="A99" t="s">
        <v>61</v>
      </c>
    </row>
    <row r="105" spans="1:5" x14ac:dyDescent="0.2">
      <c r="A105" t="s">
        <v>85</v>
      </c>
    </row>
    <row r="107" spans="1:5" x14ac:dyDescent="0.2">
      <c r="C107" t="s">
        <v>83</v>
      </c>
      <c r="D107" t="s">
        <v>64</v>
      </c>
      <c r="E107" t="s">
        <v>84</v>
      </c>
    </row>
    <row r="108" spans="1:5" x14ac:dyDescent="0.2">
      <c r="B108" s="2" t="s">
        <v>1</v>
      </c>
      <c r="C108" s="10">
        <v>2.2006999999999999</v>
      </c>
      <c r="D108">
        <v>2.4487999999999999</v>
      </c>
      <c r="E108">
        <v>2.6463999999999999</v>
      </c>
    </row>
    <row r="109" spans="1:5" x14ac:dyDescent="0.2">
      <c r="B109" s="2" t="s">
        <v>2</v>
      </c>
      <c r="C109" s="10">
        <v>2.6753999999999998</v>
      </c>
      <c r="D109">
        <v>2.6614</v>
      </c>
      <c r="E109">
        <v>2.8959999999999999</v>
      </c>
    </row>
    <row r="110" spans="1:5" x14ac:dyDescent="0.2">
      <c r="B110" s="2" t="s">
        <v>3</v>
      </c>
      <c r="C110" s="10">
        <v>3.4363999999999999</v>
      </c>
      <c r="D110">
        <v>3.6164000000000001</v>
      </c>
      <c r="E110">
        <v>3.8243</v>
      </c>
    </row>
    <row r="111" spans="1:5" x14ac:dyDescent="0.2">
      <c r="B111" s="2" t="s">
        <v>4</v>
      </c>
      <c r="C111" s="10">
        <v>2.4479000000000002</v>
      </c>
      <c r="D111">
        <v>2.8437000000000001</v>
      </c>
      <c r="E111">
        <v>2.4561999999999999</v>
      </c>
    </row>
    <row r="112" spans="1:5" x14ac:dyDescent="0.2">
      <c r="B112" s="2" t="s">
        <v>5</v>
      </c>
      <c r="C112" s="10">
        <v>2.0737000000000001</v>
      </c>
      <c r="D112">
        <v>2.5413999999999999</v>
      </c>
      <c r="E112">
        <v>2.4428000000000001</v>
      </c>
    </row>
    <row r="113" spans="2:5" x14ac:dyDescent="0.2">
      <c r="B113" s="2" t="s">
        <v>6</v>
      </c>
      <c r="C113" s="10">
        <v>2.4262000000000001</v>
      </c>
      <c r="D113">
        <v>2.7970000000000002</v>
      </c>
      <c r="E113">
        <v>3.0676999999999999</v>
      </c>
    </row>
    <row r="114" spans="2:5" x14ac:dyDescent="0.2">
      <c r="B114" s="2" t="s">
        <v>7</v>
      </c>
      <c r="C114" s="10">
        <v>3.1326000000000001</v>
      </c>
      <c r="D114">
        <v>3.2086999999999999</v>
      </c>
      <c r="E114">
        <v>3.14</v>
      </c>
    </row>
    <row r="115" spans="2:5" x14ac:dyDescent="0.2">
      <c r="B115" s="2" t="s">
        <v>8</v>
      </c>
      <c r="C115" s="10">
        <v>2.7526999999999999</v>
      </c>
      <c r="D115">
        <v>2.8727999999999998</v>
      </c>
      <c r="E115">
        <v>2.5796000000000001</v>
      </c>
    </row>
    <row r="116" spans="2:5" x14ac:dyDescent="0.2">
      <c r="B116" s="2" t="s">
        <v>9</v>
      </c>
      <c r="C116" s="10">
        <v>2.8264</v>
      </c>
      <c r="D116">
        <v>2.4003000000000001</v>
      </c>
      <c r="E116">
        <v>2.8037999999999998</v>
      </c>
    </row>
    <row r="117" spans="2:5" x14ac:dyDescent="0.2">
      <c r="B117" s="2" t="s">
        <v>10</v>
      </c>
      <c r="C117" s="10">
        <v>3.298</v>
      </c>
      <c r="D117">
        <v>3.0728</v>
      </c>
      <c r="E117">
        <v>3.1309999999999998</v>
      </c>
    </row>
    <row r="118" spans="2:5" x14ac:dyDescent="0.2">
      <c r="B118" s="2" t="s">
        <v>11</v>
      </c>
      <c r="C118" s="10">
        <v>3.8652000000000002</v>
      </c>
      <c r="D118">
        <v>3.9687999999999999</v>
      </c>
      <c r="E118">
        <v>4.0347999999999997</v>
      </c>
    </row>
    <row r="119" spans="2:5" x14ac:dyDescent="0.2">
      <c r="C119" t="s">
        <v>83</v>
      </c>
      <c r="D119" t="s">
        <v>64</v>
      </c>
      <c r="E119" t="s">
        <v>84</v>
      </c>
    </row>
    <row r="120" spans="2:5" x14ac:dyDescent="0.2">
      <c r="C120" s="10">
        <f>AVERAGE(C108:C118)</f>
        <v>2.8304727272727277</v>
      </c>
      <c r="D120" s="10">
        <f>AVERAGE(D108:D118)</f>
        <v>2.9483727272727278</v>
      </c>
      <c r="E120" s="10">
        <f>AVERAGE(E108:E118)</f>
        <v>3.0020545454545453</v>
      </c>
    </row>
    <row r="121" spans="2:5" x14ac:dyDescent="0.2">
      <c r="C121">
        <f>STDEV(C108:C118)</f>
        <v>0.55289246167931738</v>
      </c>
      <c r="D121">
        <f t="shared" ref="D121:E121" si="13">STDEV(D108:D118)</f>
        <v>0.49074461604974701</v>
      </c>
      <c r="E121">
        <f t="shared" si="13"/>
        <v>0.52429469072962609</v>
      </c>
    </row>
    <row r="122" spans="2:5" x14ac:dyDescent="0.2">
      <c r="C122">
        <f>(C121)/SQRT(11)</f>
        <v>0.16670334952784063</v>
      </c>
      <c r="D122">
        <f t="shared" ref="D122:E122" si="14">(D121)/SQRT(11)</f>
        <v>0.14796506902945758</v>
      </c>
      <c r="E122">
        <f t="shared" si="14"/>
        <v>0.15808079715687232</v>
      </c>
    </row>
  </sheetData>
  <mergeCells count="4">
    <mergeCell ref="B7:E7"/>
    <mergeCell ref="F7:I7"/>
    <mergeCell ref="J7:M7"/>
    <mergeCell ref="N7:Q7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Muscle Thickness Dom Leg</vt:lpstr>
      <vt:lpstr>Muscle Thickness Iso-Passive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Rian Landers-Ramos</cp:lastModifiedBy>
  <dcterms:created xsi:type="dcterms:W3CDTF">2017-10-02T20:04:48Z</dcterms:created>
  <dcterms:modified xsi:type="dcterms:W3CDTF">2022-05-08T12:07:02Z</dcterms:modified>
</cp:coreProperties>
</file>