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ext" sheetId="2" r:id="rId5"/>
    <sheet state="visible" name="Assumptions" sheetId="3" r:id="rId6"/>
    <sheet state="visible" name="Calcs-1" sheetId="4" r:id="rId7"/>
    <sheet state="visible" name="Sales and Costs" sheetId="5" r:id="rId8"/>
    <sheet state="visible" name="Purchases" sheetId="6" r:id="rId9"/>
    <sheet state="visible" name="Cash Details" sheetId="7" r:id="rId10"/>
    <sheet state="visible" name="Balances" sheetId="8" r:id="rId11"/>
  </sheets>
  <definedNames/>
  <calcPr/>
</workbook>
</file>

<file path=xl/sharedStrings.xml><?xml version="1.0" encoding="utf-8"?>
<sst xmlns="http://schemas.openxmlformats.org/spreadsheetml/2006/main" count="258" uniqueCount="87">
  <si>
    <r>
      <rPr>
        <rFont val="Arial"/>
        <b/>
        <color theme="1"/>
        <sz val="12.0"/>
      </rPr>
      <t xml:space="preserve">Step 1:
</t>
    </r>
    <r>
      <rPr>
        <rFont val="Arial"/>
        <b val="0"/>
        <color theme="1"/>
        <sz val="12.0"/>
      </rPr>
      <t>- Sign in to the GMail ID that you have enrolled in the training program with.
    - You will have to enter your password.
    - You might also be asked to verify the login on your phone/other device.</t>
    </r>
  </si>
  <si>
    <r>
      <rPr>
        <rFont val="Arial"/>
        <b/>
        <color theme="1"/>
        <sz val="12.0"/>
      </rPr>
      <t xml:space="preserve">Step 2:
</t>
    </r>
    <r>
      <rPr>
        <rFont val="Arial"/>
        <b val="0"/>
        <color theme="1"/>
        <sz val="12.0"/>
      </rPr>
      <t>- After signing in, make a copy of the question sheet.
- Rename this copy to "</t>
    </r>
    <r>
      <rPr>
        <rFont val="Arial"/>
        <b val="0"/>
        <i/>
        <color theme="1"/>
        <sz val="12.0"/>
      </rPr>
      <t>&lt;your_name&gt;Test A3+ Pastrify Shop"</t>
    </r>
    <r>
      <rPr>
        <rFont val="Arial"/>
        <b val="0"/>
        <color theme="1"/>
        <sz val="12.0"/>
      </rPr>
      <t xml:space="preserve">
- Start your work.</t>
    </r>
  </si>
  <si>
    <r>
      <rPr>
        <rFont val="Arial"/>
        <b/>
        <color theme="1"/>
        <sz val="12.0"/>
      </rPr>
      <t>Note:</t>
    </r>
    <r>
      <rPr>
        <rFont val="Arial"/>
        <b/>
        <color theme="1"/>
        <sz val="12.0"/>
      </rPr>
      <t xml:space="preserve"> Do not close the sheet you are working on. It cannot be opened again and you will to start from the beginning.</t>
    </r>
  </si>
  <si>
    <t>The case study is given in the "Text" tab.</t>
  </si>
  <si>
    <r>
      <rPr>
        <rFont val="Arial"/>
        <b/>
        <color theme="1"/>
        <sz val="12.0"/>
      </rPr>
      <t xml:space="preserve">Step 3:
</t>
    </r>
    <r>
      <rPr>
        <rFont val="Arial"/>
        <b val="0"/>
        <color theme="1"/>
        <sz val="12.0"/>
      </rPr>
      <t>Add 6 tabs in the sheet and name them as:
- Assumptions
- Calcs-1
- Sales and costs
- Purchases
- Cash details
- Balances</t>
    </r>
    <r>
      <rPr>
        <rFont val="Arial"/>
        <b/>
        <color theme="1"/>
        <sz val="12.0"/>
      </rPr>
      <t xml:space="preserve">
</t>
    </r>
  </si>
  <si>
    <r>
      <rPr>
        <rFont val="Arial"/>
        <b/>
        <color theme="1"/>
        <sz val="12.0"/>
      </rPr>
      <t xml:space="preserve">Step 4:
</t>
    </r>
    <r>
      <rPr>
        <rFont val="Arial"/>
        <b val="0"/>
        <color theme="1"/>
        <sz val="12.0"/>
      </rPr>
      <t>Once done, go to Share --&gt; Restricted --&gt; Access to Anyone with the Link --&gt; Editor --&gt; Copy the Link.</t>
    </r>
  </si>
  <si>
    <r>
      <rPr>
        <rFont val="Arial"/>
        <b/>
        <color theme="1"/>
        <sz val="12.0"/>
      </rPr>
      <t>Step 5:</t>
    </r>
    <r>
      <rPr>
        <rFont val="Arial"/>
        <b val="0"/>
        <color theme="1"/>
        <sz val="12.0"/>
      </rPr>
      <t xml:space="preserve">
Paste the link in the Google Form given below and submit within the deadline. 
Make sure you are ready to submit and have copied the Sheet Link with Editor access before opening the form. </t>
    </r>
  </si>
  <si>
    <r>
      <rPr>
        <rFont val="Arial"/>
        <sz val="12.0"/>
      </rPr>
      <t xml:space="preserve">Form Link: </t>
    </r>
    <r>
      <rPr>
        <rFont val="Arial"/>
        <color rgb="FF1155CC"/>
        <sz val="12.0"/>
        <u/>
      </rPr>
      <t>https://forms.gle/DTo3eS6hps78YAPSA</t>
    </r>
    <r>
      <rPr>
        <rFont val="Arial"/>
        <sz val="12.0"/>
      </rPr>
      <t xml:space="preserve"> </t>
    </r>
  </si>
  <si>
    <r>
      <rPr>
        <rFont val="Arial"/>
        <b/>
        <color theme="1"/>
        <sz val="12.0"/>
      </rPr>
      <t xml:space="preserve">Step 6:
</t>
    </r>
    <r>
      <rPr>
        <rFont val="Arial"/>
        <b val="0"/>
        <color theme="1"/>
        <sz val="12.0"/>
      </rPr>
      <t>You can close the exam by clicking the power button in the bottom-right corner.
The password to quit is: invact@1</t>
    </r>
  </si>
  <si>
    <t>Description</t>
  </si>
  <si>
    <r>
      <rPr>
        <rFont val="Arial"/>
        <b/>
        <color theme="1"/>
        <sz val="13.0"/>
      </rPr>
      <t>Pastrify Shop sells 7 varieties of Pastry:</t>
    </r>
    <r>
      <rPr>
        <rFont val="Arial"/>
        <color theme="1"/>
        <sz val="13.0"/>
      </rPr>
      <t xml:space="preserve">
1. Black Forest Pastry
2. Blueberry Pastry
3. Red velvet Pastry
4. Double Chocolate Pastry (Introduces in month 3)
5. Butter Scotch Pastry (Introduces in month 6)
6. White Forest Pastry (Introduces in month 6)
7. Black Current Pastry (Introduces in month 6)</t>
    </r>
  </si>
  <si>
    <r>
      <rPr>
        <rFont val="Arial"/>
        <b/>
        <color theme="1"/>
        <sz val="13.0"/>
      </rPr>
      <t>Sales (Qty) :</t>
    </r>
    <r>
      <rPr>
        <rFont val="Arial"/>
        <color theme="1"/>
        <sz val="13.0"/>
      </rPr>
      <t xml:space="preserve">
</t>
    </r>
    <r>
      <rPr>
        <rFont val="Arial"/>
        <b/>
        <color theme="1"/>
        <sz val="13.0"/>
      </rPr>
      <t>Month 1</t>
    </r>
    <r>
      <rPr>
        <rFont val="Arial"/>
        <color theme="1"/>
        <sz val="13.0"/>
      </rPr>
      <t xml:space="preserve">
1.Black Forest Pastry : 155
2. Blueberry Pastry : 80
3. Red velvet Pastry : 50
</t>
    </r>
    <r>
      <rPr>
        <rFont val="Arial"/>
        <b/>
        <color theme="1"/>
        <sz val="13.0"/>
      </rPr>
      <t>Month 3</t>
    </r>
    <r>
      <rPr>
        <rFont val="Arial"/>
        <color theme="1"/>
        <sz val="13.0"/>
      </rPr>
      <t xml:space="preserve">
4. Double chocolate Pastry : 130
</t>
    </r>
    <r>
      <rPr>
        <rFont val="Arial"/>
        <b/>
        <color theme="1"/>
        <sz val="13.0"/>
      </rPr>
      <t>Month 6</t>
    </r>
    <r>
      <rPr>
        <rFont val="Arial"/>
        <color theme="1"/>
        <sz val="13.0"/>
      </rPr>
      <t xml:space="preserve">
5. Butter Scotch Pastry : 75
6. White Forest Pastry : 90
7. Black Forest Pastry : 120</t>
    </r>
  </si>
  <si>
    <r>
      <rPr>
        <rFont val="Arial"/>
        <b/>
        <color theme="1"/>
        <sz val="13.0"/>
      </rPr>
      <t>Sales (Qty) [Growth (month on month)]:</t>
    </r>
    <r>
      <rPr>
        <rFont val="Arial"/>
        <color theme="1"/>
        <sz val="13.0"/>
      </rPr>
      <t xml:space="preserve">
</t>
    </r>
    <r>
      <rPr>
        <rFont val="Arial"/>
        <b/>
        <color theme="1"/>
        <sz val="13.0"/>
      </rPr>
      <t>Month 1</t>
    </r>
    <r>
      <rPr>
        <rFont val="Arial"/>
        <color theme="1"/>
        <sz val="13.0"/>
      </rPr>
      <t xml:space="preserve">
1.Black Forest Pastry : 1.5%
2. Blueberry Pastry : 2%
3. Red velvet Pastry : 1%
</t>
    </r>
    <r>
      <rPr>
        <rFont val="Arial"/>
        <b/>
        <color theme="1"/>
        <sz val="13.0"/>
      </rPr>
      <t>Month 3</t>
    </r>
    <r>
      <rPr>
        <rFont val="Arial"/>
        <color theme="1"/>
        <sz val="13.0"/>
      </rPr>
      <t xml:space="preserve">
4. Double chocolate Pastry : 3%
</t>
    </r>
    <r>
      <rPr>
        <rFont val="Arial"/>
        <b/>
        <color theme="1"/>
        <sz val="13.0"/>
      </rPr>
      <t>Month 6</t>
    </r>
    <r>
      <rPr>
        <rFont val="Arial"/>
        <color theme="1"/>
        <sz val="13.0"/>
      </rPr>
      <t xml:space="preserve">
5. Butter Scotch Pastry : 2%
6. White Forest Pastry : 3%
7. Black Forest Pastry : 4%</t>
    </r>
  </si>
  <si>
    <r>
      <rPr>
        <rFont val="Arial"/>
        <b/>
        <color theme="1"/>
        <sz val="13.0"/>
      </rPr>
      <t>Selling Price : (in Rs.)</t>
    </r>
    <r>
      <rPr>
        <rFont val="Arial"/>
        <color theme="1"/>
        <sz val="13.0"/>
      </rPr>
      <t xml:space="preserve">
</t>
    </r>
    <r>
      <rPr>
        <rFont val="Arial"/>
        <b/>
        <color theme="1"/>
        <sz val="13.0"/>
      </rPr>
      <t>Month 1</t>
    </r>
    <r>
      <rPr>
        <rFont val="Arial"/>
        <color theme="1"/>
        <sz val="13.0"/>
      </rPr>
      <t xml:space="preserve">
1.Black Forest Pastry : 350
2. Blueberry Pastry : 320
3. Red velvet Pastry : 450
</t>
    </r>
    <r>
      <rPr>
        <rFont val="Arial"/>
        <b/>
        <color theme="1"/>
        <sz val="13.0"/>
      </rPr>
      <t>Month 3</t>
    </r>
    <r>
      <rPr>
        <rFont val="Arial"/>
        <color theme="1"/>
        <sz val="13.0"/>
      </rPr>
      <t xml:space="preserve">
4. Double chocolate Pastry : 400
</t>
    </r>
    <r>
      <rPr>
        <rFont val="Arial"/>
        <b/>
        <color theme="1"/>
        <sz val="13.0"/>
      </rPr>
      <t>Month 6</t>
    </r>
    <r>
      <rPr>
        <rFont val="Arial"/>
        <color theme="1"/>
        <sz val="13.0"/>
      </rPr>
      <t xml:space="preserve">
5. Butter Scotch Pastry : 420
6. White Forest Pastry : 365
7. Black Forest Pastry : 390</t>
    </r>
  </si>
  <si>
    <r>
      <rPr>
        <rFont val="Arial"/>
        <b/>
        <color theme="1"/>
        <sz val="13.0"/>
      </rPr>
      <t>Raw materials for making 1 Pastry:</t>
    </r>
    <r>
      <rPr>
        <rFont val="Arial"/>
        <color theme="1"/>
        <sz val="13.0"/>
      </rPr>
      <t xml:space="preserve">
1. Black Forest Pastry : 1 bowl of Flour, 1 cup of Sugar, 1 cup of Butter, 1cup of Chocolate Flavour.
2. BlueBerry Pastry : 1 bowl of Flour, 1 cup of Sugar,1 cup of Butter,1 cup of Blueberry Flavour.
3. Red velvet Pastry : 1 bowl of Flour, 1 cup of Sugar, 1 cup of Butter and 1 cup of Red velvet Flavour.
4. Double Chocolate Pastry : 1 bowl of Flour, and 2 cups of Sugar, 1 cup of Butter and 2 cups of Chocolate Flavour.
5. Butter Scotch Pastry : 1 bowl of Flour, 1 cup of Sugar  and 2 cups of Butter.
6. White Forest Pastry : 1 bowl of Flour, 1 cup of Sugar and 1 cup of Butter and 1 cup of White chocolate flavour.
7. Black Current Pastry : 1 bowl of Flour, 1 cup of Sugar ,1 cup of Butter and 1 cup of Blackcurrent Flavour.</t>
    </r>
  </si>
  <si>
    <r>
      <rPr>
        <rFont val="Arial"/>
        <b/>
        <color theme="1"/>
        <sz val="13.0"/>
      </rPr>
      <t>Cost price (in Rs.):</t>
    </r>
    <r>
      <rPr>
        <rFont val="Arial"/>
        <color theme="1"/>
        <sz val="13.0"/>
      </rPr>
      <t xml:space="preserve">
1. 1 bowl of Flour : 70
2. 1 cup of Sugar : 20
3. 1 cup of butter: 10
4. 1 cup of Chocolate flavour : 30
5. 1 cup of Blueberry flavour : 45
6. 1 cup of Red velvet flavour : 55
7. 1 cup of White chocolate flavour : 35
8. 1 cup of Black current flavour : 50</t>
    </r>
  </si>
  <si>
    <r>
      <rPr>
        <rFont val="Arial"/>
        <b/>
        <color theme="1"/>
        <sz val="13.0"/>
      </rPr>
      <t>Other Costs (per month in Rs.):</t>
    </r>
    <r>
      <rPr>
        <rFont val="Arial"/>
        <color theme="1"/>
        <sz val="13.0"/>
      </rPr>
      <t xml:space="preserve">
1. Rent: Rs. 7,000
2. Gas: Rs. 3,500
3. Electricity Expenses : Rs. 1,500</t>
    </r>
  </si>
  <si>
    <t>Make a model for Pastrify Shop for 12 months. Assume all sales and purchases are in cash.</t>
  </si>
  <si>
    <t>Pastry</t>
  </si>
  <si>
    <t>Units</t>
  </si>
  <si>
    <t>Increment</t>
  </si>
  <si>
    <t>Selling Price</t>
  </si>
  <si>
    <t>Black Forest Pastry</t>
  </si>
  <si>
    <t>Blueberry Pastry</t>
  </si>
  <si>
    <t>Red Velvet Pastry</t>
  </si>
  <si>
    <t>Double Chocolate Pastry</t>
  </si>
  <si>
    <t>3rd Month</t>
  </si>
  <si>
    <t>Butter Scotch Pastry</t>
  </si>
  <si>
    <t>6th month</t>
  </si>
  <si>
    <t>White Forest Pastry</t>
  </si>
  <si>
    <t>Black Current Pastry</t>
  </si>
  <si>
    <t xml:space="preserve">Raw Materials </t>
  </si>
  <si>
    <t>Flour</t>
  </si>
  <si>
    <t>Sugar</t>
  </si>
  <si>
    <t>Butter</t>
  </si>
  <si>
    <t>Chocolate Flavour</t>
  </si>
  <si>
    <t>Bluebeery Flavour</t>
  </si>
  <si>
    <t>Red Velvet Flavour</t>
  </si>
  <si>
    <t>White Chocolate Flavour</t>
  </si>
  <si>
    <t>Blackcurrent Flavour</t>
  </si>
  <si>
    <t>Cost Price</t>
  </si>
  <si>
    <t>in Rs</t>
  </si>
  <si>
    <t>Other costs</t>
  </si>
  <si>
    <t>Rent</t>
  </si>
  <si>
    <t>Gas</t>
  </si>
  <si>
    <t>Electricity</t>
  </si>
  <si>
    <t>M1</t>
  </si>
  <si>
    <t>M2</t>
  </si>
  <si>
    <t>M3</t>
  </si>
  <si>
    <t>M4</t>
  </si>
  <si>
    <t>M5</t>
  </si>
  <si>
    <t>M6</t>
  </si>
  <si>
    <t>M7</t>
  </si>
  <si>
    <t>M8</t>
  </si>
  <si>
    <t>M9</t>
  </si>
  <si>
    <t>M10</t>
  </si>
  <si>
    <t>M11</t>
  </si>
  <si>
    <t>M12</t>
  </si>
  <si>
    <t>Sales (qty)</t>
  </si>
  <si>
    <t>Requirements</t>
  </si>
  <si>
    <t>Total Requirement</t>
  </si>
  <si>
    <t>Sales(in Rs)</t>
  </si>
  <si>
    <t>Total Sales</t>
  </si>
  <si>
    <t>Cost of Goods sold</t>
  </si>
  <si>
    <t>Total Cost of Goods sold</t>
  </si>
  <si>
    <t>Other Costs</t>
  </si>
  <si>
    <t>Total Costs</t>
  </si>
  <si>
    <t>Profit</t>
  </si>
  <si>
    <t>Purchases (in Rs)</t>
  </si>
  <si>
    <t>Total Purchases</t>
  </si>
  <si>
    <t>Cash Infllow</t>
  </si>
  <si>
    <t>Cash received from Sales</t>
  </si>
  <si>
    <t>Cash Out Flow</t>
  </si>
  <si>
    <t>Cash paid for purchases</t>
  </si>
  <si>
    <t>Net Cash for the month</t>
  </si>
  <si>
    <t>Opening Cash</t>
  </si>
  <si>
    <t>Closing Cash</t>
  </si>
  <si>
    <t>Assets</t>
  </si>
  <si>
    <t>Cash inhand</t>
  </si>
  <si>
    <t>Total Assets</t>
  </si>
  <si>
    <t>Liabilities</t>
  </si>
  <si>
    <t>Total liabilities</t>
  </si>
  <si>
    <t>Difference 1( TA-TL)</t>
  </si>
  <si>
    <t>Opening Profit</t>
  </si>
  <si>
    <t>Profit for the month</t>
  </si>
  <si>
    <t>Accumulated Profit</t>
  </si>
  <si>
    <t>Difference 2(AP-D1)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</si>
</sst>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theme="1"/>
      <name val="Arial"/>
    </font>
    <font>
      <color theme="1"/>
      <name val="Arial"/>
    </font>
    <font>
      <sz val="12.0"/>
      <color theme="1"/>
      <name val="Arial"/>
    </font>
    <font>
      <u/>
      <sz val="12.0"/>
      <color rgb="FF0000FF"/>
      <name val="Arial"/>
    </font>
    <font>
      <b/>
      <sz val="13.0"/>
      <color theme="1"/>
      <name val="Arial"/>
    </font>
    <font>
      <sz val="13.0"/>
      <color theme="1"/>
      <name val="Arial"/>
      <scheme val="minor"/>
    </font>
    <font>
      <sz val="13.0"/>
      <color theme="1"/>
      <name val="Arial"/>
    </font>
    <font>
      <color theme="1"/>
      <name val="Arial"/>
      <scheme val="minor"/>
    </font>
    <font>
      <b/>
      <color theme="1"/>
      <name val="Arial"/>
      <scheme val="minor"/>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readingOrder="0"/>
    </xf>
    <xf borderId="0" fillId="0" fontId="2" numFmtId="0" xfId="0" applyAlignment="1" applyFont="1">
      <alignment vertical="bottom"/>
    </xf>
    <xf borderId="0" fillId="0" fontId="7" numFmtId="0" xfId="0" applyAlignment="1" applyFont="1">
      <alignment shrinkToFit="0" vertical="bottom" wrapText="1"/>
    </xf>
    <xf borderId="0" fillId="0" fontId="8" numFmtId="0" xfId="0" applyAlignment="1" applyFont="1">
      <alignment readingOrder="0"/>
    </xf>
    <xf borderId="0" fillId="0" fontId="8" numFmtId="10" xfId="0" applyAlignment="1" applyFont="1" applyNumberFormat="1">
      <alignment readingOrder="0"/>
    </xf>
    <xf borderId="0" fillId="0" fontId="8" numFmtId="9" xfId="0" applyAlignment="1" applyFont="1" applyNumberFormat="1">
      <alignment readingOrder="0"/>
    </xf>
    <xf borderId="0" fillId="0" fontId="8" numFmtId="0" xfId="0" applyFont="1"/>
    <xf borderId="0" fillId="2" fontId="9" numFmtId="0" xfId="0" applyFill="1" applyFont="1"/>
    <xf borderId="0" fillId="2" fontId="9" numFmtId="0" xfId="0" applyAlignment="1" applyFont="1">
      <alignment readingOrder="0"/>
    </xf>
    <xf borderId="0" fillId="0" fontId="9" numFmtId="0" xfId="0" applyAlignment="1" applyFont="1">
      <alignment readingOrder="0"/>
    </xf>
    <xf borderId="0" fillId="0" fontId="8" numFmtId="1" xfId="0" applyFont="1" applyNumberFormat="1"/>
    <xf borderId="0" fillId="0" fontId="8"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orms.gle/DTo3eS6hps78YAPS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2</v>
      </c>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4" t="s">
        <v>3</v>
      </c>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3" t="s">
        <v>4</v>
      </c>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1" t="s">
        <v>5</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6</v>
      </c>
      <c r="B13" s="2"/>
      <c r="C13" s="2"/>
      <c r="D13" s="2"/>
      <c r="E13" s="2"/>
      <c r="F13" s="2"/>
      <c r="G13" s="2"/>
      <c r="H13" s="2"/>
      <c r="I13" s="2"/>
      <c r="J13" s="2"/>
      <c r="K13" s="2"/>
      <c r="L13" s="2"/>
      <c r="M13" s="2"/>
      <c r="N13" s="2"/>
      <c r="O13" s="2"/>
      <c r="P13" s="2"/>
      <c r="Q13" s="2"/>
      <c r="R13" s="2"/>
      <c r="S13" s="2"/>
      <c r="T13" s="2"/>
      <c r="U13" s="2"/>
      <c r="V13" s="2"/>
      <c r="W13" s="2"/>
      <c r="X13" s="2"/>
      <c r="Y13" s="2"/>
      <c r="Z13" s="2"/>
    </row>
    <row r="14">
      <c r="A14" s="5" t="s">
        <v>7</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1" t="s">
        <v>8</v>
      </c>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hyperlinks>
    <hyperlink r:id="rId1" ref="A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0"/>
  </cols>
  <sheetData>
    <row r="1">
      <c r="A1" s="6" t="s">
        <v>9</v>
      </c>
    </row>
    <row r="2">
      <c r="A2" s="7" t="s">
        <v>10</v>
      </c>
    </row>
    <row r="3">
      <c r="A3" s="8"/>
    </row>
    <row r="4">
      <c r="A4" s="7" t="s">
        <v>11</v>
      </c>
    </row>
    <row r="5">
      <c r="A5" s="8"/>
    </row>
    <row r="6">
      <c r="A6" s="7" t="s">
        <v>12</v>
      </c>
    </row>
    <row r="7">
      <c r="A7" s="8"/>
    </row>
    <row r="8">
      <c r="A8" s="7" t="s">
        <v>13</v>
      </c>
    </row>
    <row r="9">
      <c r="A9" s="8"/>
    </row>
    <row r="10">
      <c r="A10" s="7" t="s">
        <v>14</v>
      </c>
    </row>
    <row r="11">
      <c r="A11" s="8"/>
    </row>
    <row r="12">
      <c r="A12" s="7" t="s">
        <v>15</v>
      </c>
    </row>
    <row r="13">
      <c r="A13" s="2"/>
    </row>
    <row r="14">
      <c r="A14" s="7" t="s">
        <v>16</v>
      </c>
    </row>
    <row r="15">
      <c r="A15" s="2"/>
    </row>
    <row r="16">
      <c r="A16" s="9"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11.13"/>
    <col customWidth="1" min="3" max="3" width="8.5"/>
    <col customWidth="1" min="4" max="4" width="9.63"/>
    <col customWidth="1" min="5" max="5" width="12.63"/>
    <col customWidth="1" min="6" max="6" width="11.38"/>
    <col customWidth="1" min="7" max="7" width="11.5"/>
  </cols>
  <sheetData>
    <row r="1">
      <c r="A1" s="10" t="s">
        <v>18</v>
      </c>
      <c r="B1" s="10" t="s">
        <v>19</v>
      </c>
      <c r="C1" s="10" t="s">
        <v>20</v>
      </c>
      <c r="D1" s="10" t="s">
        <v>21</v>
      </c>
    </row>
    <row r="2">
      <c r="A2" s="10" t="s">
        <v>22</v>
      </c>
      <c r="B2" s="10">
        <v>155.0</v>
      </c>
      <c r="C2" s="11">
        <v>0.015</v>
      </c>
      <c r="D2" s="10">
        <v>350.0</v>
      </c>
    </row>
    <row r="3">
      <c r="A3" s="10" t="s">
        <v>23</v>
      </c>
      <c r="B3" s="10">
        <v>80.0</v>
      </c>
      <c r="C3" s="12">
        <v>0.02</v>
      </c>
      <c r="D3" s="10">
        <v>320.0</v>
      </c>
    </row>
    <row r="4">
      <c r="A4" s="10" t="s">
        <v>24</v>
      </c>
      <c r="B4" s="10">
        <v>50.0</v>
      </c>
      <c r="C4" s="12">
        <v>0.01</v>
      </c>
      <c r="D4" s="10">
        <v>450.0</v>
      </c>
    </row>
    <row r="5">
      <c r="A5" s="10" t="s">
        <v>25</v>
      </c>
      <c r="B5" s="10">
        <v>130.0</v>
      </c>
      <c r="C5" s="12">
        <v>0.03</v>
      </c>
      <c r="D5" s="10">
        <v>400.0</v>
      </c>
      <c r="E5" s="10" t="s">
        <v>26</v>
      </c>
    </row>
    <row r="6">
      <c r="A6" s="10" t="s">
        <v>27</v>
      </c>
      <c r="B6" s="10">
        <v>75.0</v>
      </c>
      <c r="C6" s="12">
        <v>0.02</v>
      </c>
      <c r="D6" s="10">
        <v>420.0</v>
      </c>
      <c r="E6" s="10" t="s">
        <v>28</v>
      </c>
    </row>
    <row r="7">
      <c r="A7" s="10" t="s">
        <v>29</v>
      </c>
      <c r="B7" s="10">
        <v>90.0</v>
      </c>
      <c r="C7" s="12">
        <v>0.03</v>
      </c>
      <c r="D7" s="10">
        <v>365.0</v>
      </c>
      <c r="E7" s="10" t="s">
        <v>28</v>
      </c>
    </row>
    <row r="8">
      <c r="A8" s="10" t="s">
        <v>30</v>
      </c>
      <c r="B8" s="10">
        <v>120.0</v>
      </c>
      <c r="C8" s="12">
        <v>0.04</v>
      </c>
      <c r="D8" s="10">
        <v>390.0</v>
      </c>
      <c r="E8" s="10" t="s">
        <v>28</v>
      </c>
    </row>
    <row r="10">
      <c r="A10" s="10" t="s">
        <v>31</v>
      </c>
      <c r="B10" s="13" t="str">
        <f t="array" ref="B10:H10">TRANSPOSE(A2:A8)</f>
        <v>Black Forest Pastry</v>
      </c>
      <c r="C10" s="13" t="s">
        <v>23</v>
      </c>
      <c r="D10" s="13" t="s">
        <v>24</v>
      </c>
      <c r="E10" s="13" t="s">
        <v>25</v>
      </c>
      <c r="F10" s="13" t="s">
        <v>27</v>
      </c>
      <c r="G10" s="13" t="s">
        <v>29</v>
      </c>
      <c r="H10" s="13" t="s">
        <v>30</v>
      </c>
    </row>
    <row r="11">
      <c r="A11" s="10" t="s">
        <v>32</v>
      </c>
      <c r="B11" s="10">
        <v>1.0</v>
      </c>
      <c r="C11" s="10">
        <v>1.0</v>
      </c>
      <c r="D11" s="10">
        <v>1.0</v>
      </c>
      <c r="E11" s="10">
        <v>1.0</v>
      </c>
      <c r="F11" s="10">
        <v>1.0</v>
      </c>
      <c r="G11" s="10">
        <v>1.0</v>
      </c>
      <c r="H11" s="10">
        <v>1.0</v>
      </c>
    </row>
    <row r="12">
      <c r="A12" s="10" t="s">
        <v>33</v>
      </c>
      <c r="B12" s="10">
        <v>1.0</v>
      </c>
      <c r="C12" s="10">
        <v>1.0</v>
      </c>
      <c r="D12" s="10">
        <v>1.0</v>
      </c>
      <c r="E12" s="10">
        <v>2.0</v>
      </c>
      <c r="F12" s="10">
        <v>1.0</v>
      </c>
      <c r="G12" s="10">
        <v>1.0</v>
      </c>
      <c r="H12" s="10">
        <v>1.0</v>
      </c>
    </row>
    <row r="13">
      <c r="A13" s="10" t="s">
        <v>34</v>
      </c>
      <c r="B13" s="10">
        <v>1.0</v>
      </c>
      <c r="C13" s="10">
        <v>1.0</v>
      </c>
      <c r="D13" s="10">
        <v>1.0</v>
      </c>
      <c r="E13" s="10">
        <v>1.0</v>
      </c>
      <c r="F13" s="10">
        <v>2.0</v>
      </c>
      <c r="G13" s="10">
        <v>1.0</v>
      </c>
      <c r="H13" s="10">
        <v>1.0</v>
      </c>
    </row>
    <row r="14">
      <c r="A14" s="10" t="s">
        <v>35</v>
      </c>
      <c r="B14" s="10">
        <v>1.0</v>
      </c>
      <c r="C14" s="10">
        <v>0.0</v>
      </c>
      <c r="D14" s="10">
        <v>0.0</v>
      </c>
      <c r="E14" s="10">
        <v>2.0</v>
      </c>
      <c r="F14" s="10">
        <v>0.0</v>
      </c>
      <c r="G14" s="10">
        <v>0.0</v>
      </c>
      <c r="H14" s="10">
        <v>0.0</v>
      </c>
    </row>
    <row r="15">
      <c r="A15" s="10" t="s">
        <v>36</v>
      </c>
      <c r="B15" s="10">
        <v>0.0</v>
      </c>
      <c r="C15" s="10">
        <v>1.0</v>
      </c>
      <c r="D15" s="10">
        <v>0.0</v>
      </c>
      <c r="E15" s="10">
        <v>0.0</v>
      </c>
      <c r="F15" s="10">
        <v>0.0</v>
      </c>
      <c r="G15" s="10">
        <v>0.0</v>
      </c>
      <c r="H15" s="10">
        <v>0.0</v>
      </c>
    </row>
    <row r="16">
      <c r="A16" s="10" t="s">
        <v>37</v>
      </c>
      <c r="B16" s="10">
        <v>0.0</v>
      </c>
      <c r="C16" s="10">
        <v>0.0</v>
      </c>
      <c r="D16" s="10">
        <v>1.0</v>
      </c>
      <c r="E16" s="10">
        <v>0.0</v>
      </c>
      <c r="F16" s="10">
        <v>0.0</v>
      </c>
      <c r="G16" s="10">
        <v>0.0</v>
      </c>
      <c r="H16" s="10">
        <v>0.0</v>
      </c>
    </row>
    <row r="17">
      <c r="A17" s="10" t="s">
        <v>38</v>
      </c>
      <c r="B17" s="10">
        <v>0.0</v>
      </c>
      <c r="C17" s="10">
        <v>0.0</v>
      </c>
      <c r="D17" s="10">
        <v>0.0</v>
      </c>
      <c r="E17" s="10">
        <v>0.0</v>
      </c>
      <c r="F17" s="10">
        <v>0.0</v>
      </c>
      <c r="G17" s="10">
        <v>1.0</v>
      </c>
      <c r="H17" s="10">
        <v>0.0</v>
      </c>
    </row>
    <row r="18">
      <c r="A18" s="10" t="s">
        <v>39</v>
      </c>
      <c r="B18" s="10">
        <v>0.0</v>
      </c>
      <c r="C18" s="10">
        <v>0.0</v>
      </c>
      <c r="D18" s="10">
        <v>0.0</v>
      </c>
      <c r="E18" s="10">
        <v>0.0</v>
      </c>
      <c r="F18" s="10">
        <v>0.0</v>
      </c>
      <c r="G18" s="10">
        <v>0.0</v>
      </c>
      <c r="H18" s="10">
        <v>1.0</v>
      </c>
    </row>
    <row r="21">
      <c r="A21" s="10" t="s">
        <v>40</v>
      </c>
      <c r="B21" s="10" t="s">
        <v>41</v>
      </c>
    </row>
    <row r="22">
      <c r="A22" s="10" t="s">
        <v>32</v>
      </c>
      <c r="B22" s="10">
        <v>70.0</v>
      </c>
    </row>
    <row r="23">
      <c r="A23" s="10" t="s">
        <v>33</v>
      </c>
      <c r="B23" s="10">
        <v>20.0</v>
      </c>
    </row>
    <row r="24">
      <c r="A24" s="10" t="s">
        <v>34</v>
      </c>
      <c r="B24" s="10">
        <v>10.0</v>
      </c>
    </row>
    <row r="25">
      <c r="A25" s="10" t="s">
        <v>35</v>
      </c>
      <c r="B25" s="10">
        <v>30.0</v>
      </c>
    </row>
    <row r="26">
      <c r="A26" s="10" t="s">
        <v>36</v>
      </c>
      <c r="B26" s="10">
        <v>45.0</v>
      </c>
    </row>
    <row r="27">
      <c r="A27" s="10" t="s">
        <v>37</v>
      </c>
      <c r="B27" s="10">
        <v>55.0</v>
      </c>
    </row>
    <row r="28">
      <c r="A28" s="10" t="s">
        <v>38</v>
      </c>
      <c r="B28" s="10">
        <v>35.0</v>
      </c>
    </row>
    <row r="29">
      <c r="A29" s="10" t="s">
        <v>39</v>
      </c>
      <c r="B29" s="10">
        <v>50.0</v>
      </c>
    </row>
    <row r="31">
      <c r="A31" s="10" t="s">
        <v>42</v>
      </c>
      <c r="B31" s="10" t="s">
        <v>41</v>
      </c>
    </row>
    <row r="32">
      <c r="A32" s="10" t="s">
        <v>43</v>
      </c>
      <c r="B32" s="10">
        <v>7000.0</v>
      </c>
    </row>
    <row r="33">
      <c r="A33" s="10" t="s">
        <v>44</v>
      </c>
      <c r="B33" s="10">
        <v>3500.0</v>
      </c>
    </row>
    <row r="34">
      <c r="A34" s="10" t="s">
        <v>45</v>
      </c>
      <c r="B34" s="10">
        <v>1500.0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13" width="9.5"/>
  </cols>
  <sheetData>
    <row r="1">
      <c r="A1" s="14"/>
      <c r="B1" s="15" t="s">
        <v>46</v>
      </c>
      <c r="C1" s="15" t="s">
        <v>47</v>
      </c>
      <c r="D1" s="15" t="s">
        <v>48</v>
      </c>
      <c r="E1" s="15" t="s">
        <v>49</v>
      </c>
      <c r="F1" s="15" t="s">
        <v>50</v>
      </c>
      <c r="G1" s="15" t="s">
        <v>51</v>
      </c>
      <c r="H1" s="15" t="s">
        <v>52</v>
      </c>
      <c r="I1" s="15" t="s">
        <v>53</v>
      </c>
      <c r="J1" s="15" t="s">
        <v>54</v>
      </c>
      <c r="K1" s="15" t="s">
        <v>55</v>
      </c>
      <c r="L1" s="15" t="s">
        <v>56</v>
      </c>
      <c r="M1" s="15" t="s">
        <v>57</v>
      </c>
    </row>
    <row r="2">
      <c r="A2" s="16" t="s">
        <v>58</v>
      </c>
    </row>
    <row r="3">
      <c r="A3" s="10" t="s">
        <v>22</v>
      </c>
      <c r="B3" s="13">
        <f>Assumptions!B2</f>
        <v>155</v>
      </c>
      <c r="C3" s="17">
        <f>B3*(1+Assumptions!$C2)</f>
        <v>157.325</v>
      </c>
      <c r="D3" s="17">
        <f>C3*(1+Assumptions!$C2)</f>
        <v>159.684875</v>
      </c>
      <c r="E3" s="17">
        <f>D3*(1+Assumptions!$C2)</f>
        <v>162.0801481</v>
      </c>
      <c r="F3" s="17">
        <f>E3*(1+Assumptions!$C2)</f>
        <v>164.5113503</v>
      </c>
      <c r="G3" s="17">
        <f>F3*(1+Assumptions!$C2)</f>
        <v>166.9790206</v>
      </c>
      <c r="H3" s="17">
        <f>G3*(1+Assumptions!$C2)</f>
        <v>169.4837059</v>
      </c>
      <c r="I3" s="17">
        <f>H3*(1+Assumptions!$C2)</f>
        <v>172.0259615</v>
      </c>
      <c r="J3" s="17">
        <f>I3*(1+Assumptions!$C2)</f>
        <v>174.6063509</v>
      </c>
      <c r="K3" s="17">
        <f>J3*(1+Assumptions!$C2)</f>
        <v>177.2254462</v>
      </c>
      <c r="L3" s="17">
        <f>K3*(1+Assumptions!$C2)</f>
        <v>179.8838279</v>
      </c>
      <c r="M3" s="17">
        <f>L3*(1+Assumptions!$C2)</f>
        <v>182.5820853</v>
      </c>
    </row>
    <row r="4">
      <c r="A4" s="10" t="s">
        <v>23</v>
      </c>
      <c r="B4" s="13">
        <f>Assumptions!B3</f>
        <v>80</v>
      </c>
      <c r="C4" s="17">
        <f>B4*(1+Assumptions!$C3)</f>
        <v>81.6</v>
      </c>
      <c r="D4" s="17">
        <f>C4*(1+Assumptions!$C3)</f>
        <v>83.232</v>
      </c>
      <c r="E4" s="17">
        <f>D4*(1+Assumptions!$C3)</f>
        <v>84.89664</v>
      </c>
      <c r="F4" s="17">
        <f>E4*(1+Assumptions!$C3)</f>
        <v>86.5945728</v>
      </c>
      <c r="G4" s="17">
        <f>F4*(1+Assumptions!$C3)</f>
        <v>88.32646426</v>
      </c>
      <c r="H4" s="17">
        <f>G4*(1+Assumptions!$C3)</f>
        <v>90.09299354</v>
      </c>
      <c r="I4" s="17">
        <f>H4*(1+Assumptions!$C3)</f>
        <v>91.89485341</v>
      </c>
      <c r="J4" s="17">
        <f>I4*(1+Assumptions!$C3)</f>
        <v>93.73275048</v>
      </c>
      <c r="K4" s="17">
        <f>J4*(1+Assumptions!$C3)</f>
        <v>95.60740549</v>
      </c>
      <c r="L4" s="17">
        <f>K4*(1+Assumptions!$C3)</f>
        <v>97.5195536</v>
      </c>
      <c r="M4" s="17">
        <f>L4*(1+Assumptions!$C3)</f>
        <v>99.46994467</v>
      </c>
    </row>
    <row r="5">
      <c r="A5" s="10" t="s">
        <v>24</v>
      </c>
      <c r="B5" s="13">
        <f>Assumptions!B4</f>
        <v>50</v>
      </c>
      <c r="C5" s="17">
        <f>B5*(1+Assumptions!$C4)</f>
        <v>50.5</v>
      </c>
      <c r="D5" s="17">
        <f>C5*(1+Assumptions!$C4)</f>
        <v>51.005</v>
      </c>
      <c r="E5" s="17">
        <f>D5*(1+Assumptions!$C4)</f>
        <v>51.51505</v>
      </c>
      <c r="F5" s="17">
        <f>E5*(1+Assumptions!$C4)</f>
        <v>52.0302005</v>
      </c>
      <c r="G5" s="17">
        <f>F5*(1+Assumptions!$C4)</f>
        <v>52.55050251</v>
      </c>
      <c r="H5" s="17">
        <f>G5*(1+Assumptions!$C4)</f>
        <v>53.07600753</v>
      </c>
      <c r="I5" s="17">
        <f>H5*(1+Assumptions!$C4)</f>
        <v>53.60676761</v>
      </c>
      <c r="J5" s="17">
        <f>I5*(1+Assumptions!$C4)</f>
        <v>54.14283528</v>
      </c>
      <c r="K5" s="17">
        <f>J5*(1+Assumptions!$C4)</f>
        <v>54.68426363</v>
      </c>
      <c r="L5" s="17">
        <f>K5*(1+Assumptions!$C4)</f>
        <v>55.23110627</v>
      </c>
      <c r="M5" s="17">
        <f>L5*(1+Assumptions!$C4)</f>
        <v>55.78341733</v>
      </c>
    </row>
    <row r="6">
      <c r="A6" s="10" t="s">
        <v>25</v>
      </c>
      <c r="B6" s="10">
        <v>0.0</v>
      </c>
      <c r="C6" s="10">
        <v>0.0</v>
      </c>
      <c r="D6" s="13">
        <f>Assumptions!B5</f>
        <v>130</v>
      </c>
      <c r="E6" s="17">
        <f>D6*(1+Assumptions!$C5)</f>
        <v>133.9</v>
      </c>
      <c r="F6" s="17">
        <f>E6*(1+Assumptions!$C5)</f>
        <v>137.917</v>
      </c>
      <c r="G6" s="17">
        <f>F6*(1+Assumptions!$C5)</f>
        <v>142.05451</v>
      </c>
      <c r="H6" s="17">
        <f>G6*(1+Assumptions!$C5)</f>
        <v>146.3161453</v>
      </c>
      <c r="I6" s="17">
        <f>H6*(1+Assumptions!$C5)</f>
        <v>150.7056297</v>
      </c>
      <c r="J6" s="17">
        <f>I6*(1+Assumptions!$C5)</f>
        <v>155.2267985</v>
      </c>
      <c r="K6" s="17">
        <f>J6*(1+Assumptions!$C5)</f>
        <v>159.8836025</v>
      </c>
      <c r="L6" s="17">
        <f>K6*(1+Assumptions!$C5)</f>
        <v>164.6801106</v>
      </c>
      <c r="M6" s="17">
        <f>L6*(1+Assumptions!$C5)</f>
        <v>169.6205139</v>
      </c>
    </row>
    <row r="7">
      <c r="A7" s="10" t="s">
        <v>27</v>
      </c>
      <c r="B7" s="10">
        <v>0.0</v>
      </c>
      <c r="C7" s="10">
        <v>0.0</v>
      </c>
      <c r="D7" s="10">
        <v>0.0</v>
      </c>
      <c r="E7" s="10">
        <v>0.0</v>
      </c>
      <c r="F7" s="10">
        <v>0.0</v>
      </c>
      <c r="G7" s="13">
        <f>Assumptions!B6</f>
        <v>75</v>
      </c>
      <c r="H7" s="17">
        <f>G7*(1+Assumptions!$C6)</f>
        <v>76.5</v>
      </c>
      <c r="I7" s="17">
        <f>H7*(1+Assumptions!$C6)</f>
        <v>78.03</v>
      </c>
      <c r="J7" s="17">
        <f>I7*(1+Assumptions!$C6)</f>
        <v>79.5906</v>
      </c>
      <c r="K7" s="17">
        <f>J7*(1+Assumptions!$C6)</f>
        <v>81.182412</v>
      </c>
      <c r="L7" s="17">
        <f>K7*(1+Assumptions!$C6)</f>
        <v>82.80606024</v>
      </c>
      <c r="M7" s="17">
        <f>L7*(1+Assumptions!$C6)</f>
        <v>84.46218144</v>
      </c>
    </row>
    <row r="8">
      <c r="A8" s="10" t="s">
        <v>29</v>
      </c>
      <c r="B8" s="10">
        <v>0.0</v>
      </c>
      <c r="C8" s="10">
        <v>0.0</v>
      </c>
      <c r="D8" s="10">
        <v>0.0</v>
      </c>
      <c r="E8" s="10">
        <v>0.0</v>
      </c>
      <c r="F8" s="10">
        <v>0.0</v>
      </c>
      <c r="G8" s="13">
        <f>Assumptions!B7</f>
        <v>90</v>
      </c>
      <c r="H8" s="17">
        <f>G8*(1+Assumptions!$C7)</f>
        <v>92.7</v>
      </c>
      <c r="I8" s="17">
        <f>H8*(1+Assumptions!$C7)</f>
        <v>95.481</v>
      </c>
      <c r="J8" s="17">
        <f>I8*(1+Assumptions!$C7)</f>
        <v>98.34543</v>
      </c>
      <c r="K8" s="17">
        <f>J8*(1+Assumptions!$C7)</f>
        <v>101.2957929</v>
      </c>
      <c r="L8" s="17">
        <f>K8*(1+Assumptions!$C7)</f>
        <v>104.3346667</v>
      </c>
      <c r="M8" s="17">
        <f>L8*(1+Assumptions!$C7)</f>
        <v>107.4647067</v>
      </c>
    </row>
    <row r="9">
      <c r="A9" s="10" t="s">
        <v>30</v>
      </c>
      <c r="B9" s="10">
        <v>0.0</v>
      </c>
      <c r="C9" s="10">
        <v>0.0</v>
      </c>
      <c r="D9" s="10">
        <v>0.0</v>
      </c>
      <c r="E9" s="10">
        <v>0.0</v>
      </c>
      <c r="F9" s="10">
        <v>0.0</v>
      </c>
      <c r="G9" s="13">
        <f>Assumptions!B8</f>
        <v>120</v>
      </c>
      <c r="H9" s="17">
        <f>G9*(1+Assumptions!$C8)</f>
        <v>124.8</v>
      </c>
      <c r="I9" s="17">
        <f>H9*(1+Assumptions!$C8)</f>
        <v>129.792</v>
      </c>
      <c r="J9" s="17">
        <f>I9*(1+Assumptions!$C8)</f>
        <v>134.98368</v>
      </c>
      <c r="K9" s="17">
        <f>J9*(1+Assumptions!$C8)</f>
        <v>140.3830272</v>
      </c>
      <c r="L9" s="17">
        <f>K9*(1+Assumptions!$C8)</f>
        <v>145.9983483</v>
      </c>
      <c r="M9" s="17">
        <f>L9*(1+Assumptions!$C8)</f>
        <v>151.8382822</v>
      </c>
    </row>
    <row r="11">
      <c r="A11" s="16" t="s">
        <v>59</v>
      </c>
    </row>
    <row r="12">
      <c r="A12" s="16" t="s">
        <v>22</v>
      </c>
    </row>
    <row r="13">
      <c r="A13" s="10" t="s">
        <v>32</v>
      </c>
      <c r="B13" s="17">
        <f>B$3*Assumptions!$B11</f>
        <v>155</v>
      </c>
      <c r="C13" s="17">
        <f>C$3*Assumptions!$B11</f>
        <v>157.325</v>
      </c>
      <c r="D13" s="17">
        <f>D$3*Assumptions!$B11</f>
        <v>159.684875</v>
      </c>
      <c r="E13" s="17">
        <f>E$3*Assumptions!$B11</f>
        <v>162.0801481</v>
      </c>
      <c r="F13" s="17">
        <f>F$3*Assumptions!$B11</f>
        <v>164.5113503</v>
      </c>
      <c r="G13" s="17">
        <f>G$3*Assumptions!$B11</f>
        <v>166.9790206</v>
      </c>
      <c r="H13" s="17">
        <f>H$3*Assumptions!$B11</f>
        <v>169.4837059</v>
      </c>
      <c r="I13" s="17">
        <f>I$3*Assumptions!$B11</f>
        <v>172.0259615</v>
      </c>
      <c r="J13" s="17">
        <f>J$3*Assumptions!$B11</f>
        <v>174.6063509</v>
      </c>
      <c r="K13" s="17">
        <f>K$3*Assumptions!$B11</f>
        <v>177.2254462</v>
      </c>
      <c r="L13" s="17">
        <f>L$3*Assumptions!$B11</f>
        <v>179.8838279</v>
      </c>
      <c r="M13" s="17">
        <f>M$3*Assumptions!$B11</f>
        <v>182.5820853</v>
      </c>
    </row>
    <row r="14">
      <c r="A14" s="10" t="s">
        <v>33</v>
      </c>
      <c r="B14" s="17">
        <f>B$3*Assumptions!$B12</f>
        <v>155</v>
      </c>
      <c r="C14" s="17">
        <f>C$3*Assumptions!$B12</f>
        <v>157.325</v>
      </c>
      <c r="D14" s="17">
        <f>D$3*Assumptions!$B12</f>
        <v>159.684875</v>
      </c>
      <c r="E14" s="17">
        <f>E$3*Assumptions!$B12</f>
        <v>162.0801481</v>
      </c>
      <c r="F14" s="17">
        <f>F$3*Assumptions!$B12</f>
        <v>164.5113503</v>
      </c>
      <c r="G14" s="17">
        <f>G$3*Assumptions!$B12</f>
        <v>166.9790206</v>
      </c>
      <c r="H14" s="17">
        <f>H$3*Assumptions!$B12</f>
        <v>169.4837059</v>
      </c>
      <c r="I14" s="17">
        <f>I$3*Assumptions!$B12</f>
        <v>172.0259615</v>
      </c>
      <c r="J14" s="17">
        <f>J$3*Assumptions!$B12</f>
        <v>174.6063509</v>
      </c>
      <c r="K14" s="17">
        <f>K$3*Assumptions!$B12</f>
        <v>177.2254462</v>
      </c>
      <c r="L14" s="17">
        <f>L$3*Assumptions!$B12</f>
        <v>179.8838279</v>
      </c>
      <c r="M14" s="17">
        <f>M$3*Assumptions!$B12</f>
        <v>182.5820853</v>
      </c>
    </row>
    <row r="15">
      <c r="A15" s="10" t="s">
        <v>34</v>
      </c>
      <c r="B15" s="17">
        <f>B$3*Assumptions!$B13</f>
        <v>155</v>
      </c>
      <c r="C15" s="17">
        <f>C$3*Assumptions!$B13</f>
        <v>157.325</v>
      </c>
      <c r="D15" s="17">
        <f>D$3*Assumptions!$B13</f>
        <v>159.684875</v>
      </c>
      <c r="E15" s="17">
        <f>E$3*Assumptions!$B13</f>
        <v>162.0801481</v>
      </c>
      <c r="F15" s="17">
        <f>F$3*Assumptions!$B13</f>
        <v>164.5113503</v>
      </c>
      <c r="G15" s="17">
        <f>G$3*Assumptions!$B13</f>
        <v>166.9790206</v>
      </c>
      <c r="H15" s="17">
        <f>H$3*Assumptions!$B13</f>
        <v>169.4837059</v>
      </c>
      <c r="I15" s="17">
        <f>I$3*Assumptions!$B13</f>
        <v>172.0259615</v>
      </c>
      <c r="J15" s="17">
        <f>J$3*Assumptions!$B13</f>
        <v>174.6063509</v>
      </c>
      <c r="K15" s="17">
        <f>K$3*Assumptions!$B13</f>
        <v>177.2254462</v>
      </c>
      <c r="L15" s="17">
        <f>L$3*Assumptions!$B13</f>
        <v>179.8838279</v>
      </c>
      <c r="M15" s="17">
        <f>M$3*Assumptions!$B13</f>
        <v>182.5820853</v>
      </c>
    </row>
    <row r="16">
      <c r="A16" s="10" t="s">
        <v>35</v>
      </c>
      <c r="B16" s="17">
        <f>B$3*Assumptions!$B14</f>
        <v>155</v>
      </c>
      <c r="C16" s="17">
        <f>C$3*Assumptions!$B14</f>
        <v>157.325</v>
      </c>
      <c r="D16" s="17">
        <f>D$3*Assumptions!$B14</f>
        <v>159.684875</v>
      </c>
      <c r="E16" s="17">
        <f>E$3*Assumptions!$B14</f>
        <v>162.0801481</v>
      </c>
      <c r="F16" s="17">
        <f>F$3*Assumptions!$B14</f>
        <v>164.5113503</v>
      </c>
      <c r="G16" s="17">
        <f>G$3*Assumptions!$B14</f>
        <v>166.9790206</v>
      </c>
      <c r="H16" s="17">
        <f>H$3*Assumptions!$B14</f>
        <v>169.4837059</v>
      </c>
      <c r="I16" s="17">
        <f>I$3*Assumptions!$B14</f>
        <v>172.0259615</v>
      </c>
      <c r="J16" s="17">
        <f>J$3*Assumptions!$B14</f>
        <v>174.6063509</v>
      </c>
      <c r="K16" s="17">
        <f>K$3*Assumptions!$B14</f>
        <v>177.2254462</v>
      </c>
      <c r="L16" s="17">
        <f>L$3*Assumptions!$B14</f>
        <v>179.8838279</v>
      </c>
      <c r="M16" s="17">
        <f>M$3*Assumptions!$B14</f>
        <v>182.5820853</v>
      </c>
    </row>
    <row r="17">
      <c r="A17" s="10" t="s">
        <v>36</v>
      </c>
      <c r="B17" s="17">
        <f>B$3*Assumptions!$B15</f>
        <v>0</v>
      </c>
      <c r="C17" s="17">
        <f>C$3*Assumptions!$B15</f>
        <v>0</v>
      </c>
      <c r="D17" s="17">
        <f>D$3*Assumptions!$B15</f>
        <v>0</v>
      </c>
      <c r="E17" s="17">
        <f>E$3*Assumptions!$B15</f>
        <v>0</v>
      </c>
      <c r="F17" s="17">
        <f>F$3*Assumptions!$B15</f>
        <v>0</v>
      </c>
      <c r="G17" s="17">
        <f>G$3*Assumptions!$B15</f>
        <v>0</v>
      </c>
      <c r="H17" s="17">
        <f>H$3*Assumptions!$B15</f>
        <v>0</v>
      </c>
      <c r="I17" s="17">
        <f>I$3*Assumptions!$B15</f>
        <v>0</v>
      </c>
      <c r="J17" s="17">
        <f>J$3*Assumptions!$B15</f>
        <v>0</v>
      </c>
      <c r="K17" s="17">
        <f>K$3*Assumptions!$B15</f>
        <v>0</v>
      </c>
      <c r="L17" s="17">
        <f>L$3*Assumptions!$B15</f>
        <v>0</v>
      </c>
      <c r="M17" s="17">
        <f>M$3*Assumptions!$B15</f>
        <v>0</v>
      </c>
    </row>
    <row r="18">
      <c r="A18" s="10" t="s">
        <v>37</v>
      </c>
      <c r="B18" s="17">
        <f>B$3*Assumptions!$B16</f>
        <v>0</v>
      </c>
      <c r="C18" s="17">
        <f>C$3*Assumptions!$B16</f>
        <v>0</v>
      </c>
      <c r="D18" s="17">
        <f>D$3*Assumptions!$B16</f>
        <v>0</v>
      </c>
      <c r="E18" s="17">
        <f>E$3*Assumptions!$B16</f>
        <v>0</v>
      </c>
      <c r="F18" s="17">
        <f>F$3*Assumptions!$B16</f>
        <v>0</v>
      </c>
      <c r="G18" s="17">
        <f>G$3*Assumptions!$B16</f>
        <v>0</v>
      </c>
      <c r="H18" s="17">
        <f>H$3*Assumptions!$B16</f>
        <v>0</v>
      </c>
      <c r="I18" s="17">
        <f>I$3*Assumptions!$B16</f>
        <v>0</v>
      </c>
      <c r="J18" s="17">
        <f>J$3*Assumptions!$B16</f>
        <v>0</v>
      </c>
      <c r="K18" s="17">
        <f>K$3*Assumptions!$B16</f>
        <v>0</v>
      </c>
      <c r="L18" s="17">
        <f>L$3*Assumptions!$B16</f>
        <v>0</v>
      </c>
      <c r="M18" s="17">
        <f>M$3*Assumptions!$B16</f>
        <v>0</v>
      </c>
    </row>
    <row r="19">
      <c r="A19" s="10" t="s">
        <v>38</v>
      </c>
      <c r="B19" s="17">
        <f>B$3*Assumptions!$B17</f>
        <v>0</v>
      </c>
      <c r="C19" s="17">
        <f>C$3*Assumptions!$B17</f>
        <v>0</v>
      </c>
      <c r="D19" s="17">
        <f>D$3*Assumptions!$B17</f>
        <v>0</v>
      </c>
      <c r="E19" s="17">
        <f>E$3*Assumptions!$B17</f>
        <v>0</v>
      </c>
      <c r="F19" s="17">
        <f>F$3*Assumptions!$B17</f>
        <v>0</v>
      </c>
      <c r="G19" s="17">
        <f>G$3*Assumptions!$B17</f>
        <v>0</v>
      </c>
      <c r="H19" s="17">
        <f>H$3*Assumptions!$B17</f>
        <v>0</v>
      </c>
      <c r="I19" s="17">
        <f>I$3*Assumptions!$B17</f>
        <v>0</v>
      </c>
      <c r="J19" s="17">
        <f>J$3*Assumptions!$B17</f>
        <v>0</v>
      </c>
      <c r="K19" s="17">
        <f>K$3*Assumptions!$B17</f>
        <v>0</v>
      </c>
      <c r="L19" s="17">
        <f>L$3*Assumptions!$B17</f>
        <v>0</v>
      </c>
      <c r="M19" s="17">
        <f>M$3*Assumptions!$B17</f>
        <v>0</v>
      </c>
    </row>
    <row r="20">
      <c r="A20" s="10" t="s">
        <v>39</v>
      </c>
      <c r="B20" s="17">
        <f>B$3*Assumptions!$B18</f>
        <v>0</v>
      </c>
      <c r="C20" s="17">
        <f>C$3*Assumptions!$B18</f>
        <v>0</v>
      </c>
      <c r="D20" s="17">
        <f>D$3*Assumptions!$B18</f>
        <v>0</v>
      </c>
      <c r="E20" s="17">
        <f>E$3*Assumptions!$B18</f>
        <v>0</v>
      </c>
      <c r="F20" s="17">
        <f>F$3*Assumptions!$B18</f>
        <v>0</v>
      </c>
      <c r="G20" s="17">
        <f>G$3*Assumptions!$B18</f>
        <v>0</v>
      </c>
      <c r="H20" s="17">
        <f>H$3*Assumptions!$B18</f>
        <v>0</v>
      </c>
      <c r="I20" s="17">
        <f>I$3*Assumptions!$B18</f>
        <v>0</v>
      </c>
      <c r="J20" s="17">
        <f>J$3*Assumptions!$B18</f>
        <v>0</v>
      </c>
      <c r="K20" s="17">
        <f>K$3*Assumptions!$B18</f>
        <v>0</v>
      </c>
      <c r="L20" s="17">
        <f>L$3*Assumptions!$B18</f>
        <v>0</v>
      </c>
      <c r="M20" s="17">
        <f>M$3*Assumptions!$B18</f>
        <v>0</v>
      </c>
    </row>
    <row r="22">
      <c r="A22" s="16" t="s">
        <v>23</v>
      </c>
    </row>
    <row r="23">
      <c r="A23" s="10" t="s">
        <v>32</v>
      </c>
      <c r="B23" s="18">
        <f>B$4*Assumptions!$C11</f>
        <v>80</v>
      </c>
      <c r="C23" s="18">
        <f>C$4*Assumptions!$C11</f>
        <v>81.6</v>
      </c>
      <c r="D23" s="18">
        <f>D$4*Assumptions!$C11</f>
        <v>83.232</v>
      </c>
      <c r="E23" s="18">
        <f>E$4*Assumptions!$C11</f>
        <v>84.89664</v>
      </c>
      <c r="F23" s="18">
        <f>F$4*Assumptions!$C11</f>
        <v>86.5945728</v>
      </c>
      <c r="G23" s="18">
        <f>G$4*Assumptions!$C11</f>
        <v>88.32646426</v>
      </c>
      <c r="H23" s="18">
        <f>H$4*Assumptions!$C11</f>
        <v>90.09299354</v>
      </c>
      <c r="I23" s="18">
        <f>I$4*Assumptions!$C11</f>
        <v>91.89485341</v>
      </c>
      <c r="J23" s="18">
        <f>J$4*Assumptions!$C11</f>
        <v>93.73275048</v>
      </c>
      <c r="K23" s="18">
        <f>K$4*Assumptions!$C11</f>
        <v>95.60740549</v>
      </c>
      <c r="L23" s="18">
        <f>L$4*Assumptions!$C11</f>
        <v>97.5195536</v>
      </c>
      <c r="M23" s="18">
        <f>M$4*Assumptions!$C11</f>
        <v>99.46994467</v>
      </c>
    </row>
    <row r="24">
      <c r="A24" s="10" t="s">
        <v>33</v>
      </c>
      <c r="B24" s="18">
        <f>B$4*Assumptions!$C12</f>
        <v>80</v>
      </c>
      <c r="C24" s="18">
        <f>C$4*Assumptions!$C12</f>
        <v>81.6</v>
      </c>
      <c r="D24" s="18">
        <f>D$4*Assumptions!$C12</f>
        <v>83.232</v>
      </c>
      <c r="E24" s="18">
        <f>E$4*Assumptions!$C12</f>
        <v>84.89664</v>
      </c>
      <c r="F24" s="18">
        <f>F$4*Assumptions!$C12</f>
        <v>86.5945728</v>
      </c>
      <c r="G24" s="18">
        <f>G$4*Assumptions!$C12</f>
        <v>88.32646426</v>
      </c>
      <c r="H24" s="18">
        <f>H$4*Assumptions!$C12</f>
        <v>90.09299354</v>
      </c>
      <c r="I24" s="18">
        <f>I$4*Assumptions!$C12</f>
        <v>91.89485341</v>
      </c>
      <c r="J24" s="18">
        <f>J$4*Assumptions!$C12</f>
        <v>93.73275048</v>
      </c>
      <c r="K24" s="18">
        <f>K$4*Assumptions!$C12</f>
        <v>95.60740549</v>
      </c>
      <c r="L24" s="18">
        <f>L$4*Assumptions!$C12</f>
        <v>97.5195536</v>
      </c>
      <c r="M24" s="18">
        <f>M$4*Assumptions!$C12</f>
        <v>99.46994467</v>
      </c>
    </row>
    <row r="25">
      <c r="A25" s="10" t="s">
        <v>34</v>
      </c>
      <c r="B25" s="18">
        <f>B$4*Assumptions!$C13</f>
        <v>80</v>
      </c>
      <c r="C25" s="18">
        <f>C$4*Assumptions!$C13</f>
        <v>81.6</v>
      </c>
      <c r="D25" s="18">
        <f>D$4*Assumptions!$C13</f>
        <v>83.232</v>
      </c>
      <c r="E25" s="18">
        <f>E$4*Assumptions!$C13</f>
        <v>84.89664</v>
      </c>
      <c r="F25" s="18">
        <f>F$4*Assumptions!$C13</f>
        <v>86.5945728</v>
      </c>
      <c r="G25" s="18">
        <f>G$4*Assumptions!$C13</f>
        <v>88.32646426</v>
      </c>
      <c r="H25" s="18">
        <f>H$4*Assumptions!$C13</f>
        <v>90.09299354</v>
      </c>
      <c r="I25" s="18">
        <f>I$4*Assumptions!$C13</f>
        <v>91.89485341</v>
      </c>
      <c r="J25" s="18">
        <f>J$4*Assumptions!$C13</f>
        <v>93.73275048</v>
      </c>
      <c r="K25" s="18">
        <f>K$4*Assumptions!$C13</f>
        <v>95.60740549</v>
      </c>
      <c r="L25" s="18">
        <f>L$4*Assumptions!$C13</f>
        <v>97.5195536</v>
      </c>
      <c r="M25" s="18">
        <f>M$4*Assumptions!$C13</f>
        <v>99.46994467</v>
      </c>
    </row>
    <row r="26">
      <c r="A26" s="10" t="s">
        <v>35</v>
      </c>
      <c r="B26" s="18">
        <f>B$4*Assumptions!$C14</f>
        <v>0</v>
      </c>
      <c r="C26" s="18">
        <f>C$4*Assumptions!$C14</f>
        <v>0</v>
      </c>
      <c r="D26" s="18">
        <f>D$4*Assumptions!$C14</f>
        <v>0</v>
      </c>
      <c r="E26" s="18">
        <f>E$4*Assumptions!$C14</f>
        <v>0</v>
      </c>
      <c r="F26" s="18">
        <f>F$4*Assumptions!$C14</f>
        <v>0</v>
      </c>
      <c r="G26" s="18">
        <f>G$4*Assumptions!$C14</f>
        <v>0</v>
      </c>
      <c r="H26" s="18">
        <f>H$4*Assumptions!$C14</f>
        <v>0</v>
      </c>
      <c r="I26" s="18">
        <f>I$4*Assumptions!$C14</f>
        <v>0</v>
      </c>
      <c r="J26" s="18">
        <f>J$4*Assumptions!$C14</f>
        <v>0</v>
      </c>
      <c r="K26" s="18">
        <f>K$4*Assumptions!$C14</f>
        <v>0</v>
      </c>
      <c r="L26" s="18">
        <f>L$4*Assumptions!$C14</f>
        <v>0</v>
      </c>
      <c r="M26" s="18">
        <f>M$4*Assumptions!$C14</f>
        <v>0</v>
      </c>
    </row>
    <row r="27">
      <c r="A27" s="10" t="s">
        <v>36</v>
      </c>
      <c r="B27" s="18">
        <f>B$4*Assumptions!$C15</f>
        <v>80</v>
      </c>
      <c r="C27" s="18">
        <f>C$4*Assumptions!$C15</f>
        <v>81.6</v>
      </c>
      <c r="D27" s="18">
        <f>D$4*Assumptions!$C15</f>
        <v>83.232</v>
      </c>
      <c r="E27" s="18">
        <f>E$4*Assumptions!$C15</f>
        <v>84.89664</v>
      </c>
      <c r="F27" s="18">
        <f>F$4*Assumptions!$C15</f>
        <v>86.5945728</v>
      </c>
      <c r="G27" s="18">
        <f>G$4*Assumptions!$C15</f>
        <v>88.32646426</v>
      </c>
      <c r="H27" s="18">
        <f>H$4*Assumptions!$C15</f>
        <v>90.09299354</v>
      </c>
      <c r="I27" s="18">
        <f>I$4*Assumptions!$C15</f>
        <v>91.89485341</v>
      </c>
      <c r="J27" s="18">
        <f>J$4*Assumptions!$C15</f>
        <v>93.73275048</v>
      </c>
      <c r="K27" s="18">
        <f>K$4*Assumptions!$C15</f>
        <v>95.60740549</v>
      </c>
      <c r="L27" s="18">
        <f>L$4*Assumptions!$C15</f>
        <v>97.5195536</v>
      </c>
      <c r="M27" s="18">
        <f>M$4*Assumptions!$C15</f>
        <v>99.46994467</v>
      </c>
    </row>
    <row r="28">
      <c r="A28" s="10" t="s">
        <v>37</v>
      </c>
      <c r="B28" s="18">
        <f>B$4*Assumptions!$C16</f>
        <v>0</v>
      </c>
      <c r="C28" s="18">
        <f>C$4*Assumptions!$C16</f>
        <v>0</v>
      </c>
      <c r="D28" s="18">
        <f>D$4*Assumptions!$C16</f>
        <v>0</v>
      </c>
      <c r="E28" s="18">
        <f>E$4*Assumptions!$C16</f>
        <v>0</v>
      </c>
      <c r="F28" s="18">
        <f>F$4*Assumptions!$C16</f>
        <v>0</v>
      </c>
      <c r="G28" s="18">
        <f>G$4*Assumptions!$C16</f>
        <v>0</v>
      </c>
      <c r="H28" s="18">
        <f>H$4*Assumptions!$C16</f>
        <v>0</v>
      </c>
      <c r="I28" s="18">
        <f>I$4*Assumptions!$C16</f>
        <v>0</v>
      </c>
      <c r="J28" s="18">
        <f>J$4*Assumptions!$C16</f>
        <v>0</v>
      </c>
      <c r="K28" s="18">
        <f>K$4*Assumptions!$C16</f>
        <v>0</v>
      </c>
      <c r="L28" s="18">
        <f>L$4*Assumptions!$C16</f>
        <v>0</v>
      </c>
      <c r="M28" s="18">
        <f>M$4*Assumptions!$C16</f>
        <v>0</v>
      </c>
    </row>
    <row r="29">
      <c r="A29" s="10" t="s">
        <v>38</v>
      </c>
      <c r="B29" s="18">
        <f>B$4*Assumptions!$C17</f>
        <v>0</v>
      </c>
      <c r="C29" s="18">
        <f>C$4*Assumptions!$C17</f>
        <v>0</v>
      </c>
      <c r="D29" s="18">
        <f>D$4*Assumptions!$C17</f>
        <v>0</v>
      </c>
      <c r="E29" s="18">
        <f>E$4*Assumptions!$C17</f>
        <v>0</v>
      </c>
      <c r="F29" s="18">
        <f>F$4*Assumptions!$C17</f>
        <v>0</v>
      </c>
      <c r="G29" s="18">
        <f>G$4*Assumptions!$C17</f>
        <v>0</v>
      </c>
      <c r="H29" s="18">
        <f>H$4*Assumptions!$C17</f>
        <v>0</v>
      </c>
      <c r="I29" s="18">
        <f>I$4*Assumptions!$C17</f>
        <v>0</v>
      </c>
      <c r="J29" s="18">
        <f>J$4*Assumptions!$C17</f>
        <v>0</v>
      </c>
      <c r="K29" s="18">
        <f>K$4*Assumptions!$C17</f>
        <v>0</v>
      </c>
      <c r="L29" s="18">
        <f>L$4*Assumptions!$C17</f>
        <v>0</v>
      </c>
      <c r="M29" s="18">
        <f>M$4*Assumptions!$C17</f>
        <v>0</v>
      </c>
    </row>
    <row r="30">
      <c r="A30" s="10" t="s">
        <v>39</v>
      </c>
      <c r="B30" s="18">
        <f>B$4*Assumptions!$C18</f>
        <v>0</v>
      </c>
      <c r="C30" s="18">
        <f>C$4*Assumptions!$C18</f>
        <v>0</v>
      </c>
      <c r="D30" s="18">
        <f>D$4*Assumptions!$C18</f>
        <v>0</v>
      </c>
      <c r="E30" s="18">
        <f>E$4*Assumptions!$C18</f>
        <v>0</v>
      </c>
      <c r="F30" s="18">
        <f>F$4*Assumptions!$C18</f>
        <v>0</v>
      </c>
      <c r="G30" s="18">
        <f>G$4*Assumptions!$C18</f>
        <v>0</v>
      </c>
      <c r="H30" s="18">
        <f>H$4*Assumptions!$C18</f>
        <v>0</v>
      </c>
      <c r="I30" s="18">
        <f>I$4*Assumptions!$C18</f>
        <v>0</v>
      </c>
      <c r="J30" s="18">
        <f>J$4*Assumptions!$C18</f>
        <v>0</v>
      </c>
      <c r="K30" s="18">
        <f>K$4*Assumptions!$C18</f>
        <v>0</v>
      </c>
      <c r="L30" s="18">
        <f>L$4*Assumptions!$C18</f>
        <v>0</v>
      </c>
      <c r="M30" s="18">
        <f>M$4*Assumptions!$C18</f>
        <v>0</v>
      </c>
    </row>
    <row r="32">
      <c r="A32" s="16" t="s">
        <v>24</v>
      </c>
    </row>
    <row r="33">
      <c r="A33" s="10" t="s">
        <v>32</v>
      </c>
      <c r="B33" s="17">
        <f>B$5*Assumptions!$D11</f>
        <v>50</v>
      </c>
      <c r="C33" s="17">
        <f>C$5*Assumptions!$D11</f>
        <v>50.5</v>
      </c>
      <c r="D33" s="17">
        <f>D$5*Assumptions!$D11</f>
        <v>51.005</v>
      </c>
      <c r="E33" s="17">
        <f>E$5*Assumptions!$D11</f>
        <v>51.51505</v>
      </c>
      <c r="F33" s="17">
        <f>F$5*Assumptions!$D11</f>
        <v>52.0302005</v>
      </c>
      <c r="G33" s="17">
        <f>G$5*Assumptions!$D11</f>
        <v>52.55050251</v>
      </c>
      <c r="H33" s="17">
        <f>H$5*Assumptions!$D11</f>
        <v>53.07600753</v>
      </c>
      <c r="I33" s="17">
        <f>I$5*Assumptions!$D11</f>
        <v>53.60676761</v>
      </c>
      <c r="J33" s="17">
        <f>J$5*Assumptions!$D11</f>
        <v>54.14283528</v>
      </c>
      <c r="K33" s="17">
        <f>K$5*Assumptions!$D11</f>
        <v>54.68426363</v>
      </c>
      <c r="L33" s="17">
        <f>L$5*Assumptions!$D11</f>
        <v>55.23110627</v>
      </c>
      <c r="M33" s="17">
        <f>M$5*Assumptions!$D11</f>
        <v>55.78341733</v>
      </c>
    </row>
    <row r="34">
      <c r="A34" s="10" t="s">
        <v>33</v>
      </c>
      <c r="B34" s="17">
        <f>B$5*Assumptions!$D12</f>
        <v>50</v>
      </c>
      <c r="C34" s="17">
        <f>C$5*Assumptions!$D12</f>
        <v>50.5</v>
      </c>
      <c r="D34" s="17">
        <f>D$5*Assumptions!$D12</f>
        <v>51.005</v>
      </c>
      <c r="E34" s="17">
        <f>E$5*Assumptions!$D12</f>
        <v>51.51505</v>
      </c>
      <c r="F34" s="17">
        <f>F$5*Assumptions!$D12</f>
        <v>52.0302005</v>
      </c>
      <c r="G34" s="17">
        <f>G$5*Assumptions!$D12</f>
        <v>52.55050251</v>
      </c>
      <c r="H34" s="17">
        <f>H$5*Assumptions!$D12</f>
        <v>53.07600753</v>
      </c>
      <c r="I34" s="17">
        <f>I$5*Assumptions!$D12</f>
        <v>53.60676761</v>
      </c>
      <c r="J34" s="17">
        <f>J$5*Assumptions!$D12</f>
        <v>54.14283528</v>
      </c>
      <c r="K34" s="17">
        <f>K$5*Assumptions!$D12</f>
        <v>54.68426363</v>
      </c>
      <c r="L34" s="17">
        <f>L$5*Assumptions!$D12</f>
        <v>55.23110627</v>
      </c>
      <c r="M34" s="17">
        <f>M$5*Assumptions!$D12</f>
        <v>55.78341733</v>
      </c>
    </row>
    <row r="35">
      <c r="A35" s="10" t="s">
        <v>34</v>
      </c>
      <c r="B35" s="17">
        <f>B$5*Assumptions!$D13</f>
        <v>50</v>
      </c>
      <c r="C35" s="17">
        <f>C$5*Assumptions!$D13</f>
        <v>50.5</v>
      </c>
      <c r="D35" s="17">
        <f>D$5*Assumptions!$D13</f>
        <v>51.005</v>
      </c>
      <c r="E35" s="17">
        <f>E$5*Assumptions!$D13</f>
        <v>51.51505</v>
      </c>
      <c r="F35" s="17">
        <f>F$5*Assumptions!$D13</f>
        <v>52.0302005</v>
      </c>
      <c r="G35" s="17">
        <f>G$5*Assumptions!$D13</f>
        <v>52.55050251</v>
      </c>
      <c r="H35" s="17">
        <f>H$5*Assumptions!$D13</f>
        <v>53.07600753</v>
      </c>
      <c r="I35" s="17">
        <f>I$5*Assumptions!$D13</f>
        <v>53.60676761</v>
      </c>
      <c r="J35" s="17">
        <f>J$5*Assumptions!$D13</f>
        <v>54.14283528</v>
      </c>
      <c r="K35" s="17">
        <f>K$5*Assumptions!$D13</f>
        <v>54.68426363</v>
      </c>
      <c r="L35" s="17">
        <f>L$5*Assumptions!$D13</f>
        <v>55.23110627</v>
      </c>
      <c r="M35" s="17">
        <f>M$5*Assumptions!$D13</f>
        <v>55.78341733</v>
      </c>
    </row>
    <row r="36">
      <c r="A36" s="10" t="s">
        <v>35</v>
      </c>
      <c r="B36" s="17">
        <f>B$5*Assumptions!$D14</f>
        <v>0</v>
      </c>
      <c r="C36" s="17">
        <f>C$5*Assumptions!$D14</f>
        <v>0</v>
      </c>
      <c r="D36" s="17">
        <f>D$5*Assumptions!$D14</f>
        <v>0</v>
      </c>
      <c r="E36" s="17">
        <f>E$5*Assumptions!$D14</f>
        <v>0</v>
      </c>
      <c r="F36" s="17">
        <f>F$5*Assumptions!$D14</f>
        <v>0</v>
      </c>
      <c r="G36" s="17">
        <f>G$5*Assumptions!$D14</f>
        <v>0</v>
      </c>
      <c r="H36" s="17">
        <f>H$5*Assumptions!$D14</f>
        <v>0</v>
      </c>
      <c r="I36" s="17">
        <f>I$5*Assumptions!$D14</f>
        <v>0</v>
      </c>
      <c r="J36" s="17">
        <f>J$5*Assumptions!$D14</f>
        <v>0</v>
      </c>
      <c r="K36" s="17">
        <f>K$5*Assumptions!$D14</f>
        <v>0</v>
      </c>
      <c r="L36" s="17">
        <f>L$5*Assumptions!$D14</f>
        <v>0</v>
      </c>
      <c r="M36" s="17">
        <f>M$5*Assumptions!$D14</f>
        <v>0</v>
      </c>
    </row>
    <row r="37">
      <c r="A37" s="10" t="s">
        <v>36</v>
      </c>
      <c r="B37" s="17">
        <f>B$5*Assumptions!$D15</f>
        <v>0</v>
      </c>
      <c r="C37" s="17">
        <f>C$5*Assumptions!$D15</f>
        <v>0</v>
      </c>
      <c r="D37" s="17">
        <f>D$5*Assumptions!$D15</f>
        <v>0</v>
      </c>
      <c r="E37" s="17">
        <f>E$5*Assumptions!$D15</f>
        <v>0</v>
      </c>
      <c r="F37" s="17">
        <f>F$5*Assumptions!$D15</f>
        <v>0</v>
      </c>
      <c r="G37" s="17">
        <f>G$5*Assumptions!$D15</f>
        <v>0</v>
      </c>
      <c r="H37" s="17">
        <f>H$5*Assumptions!$D15</f>
        <v>0</v>
      </c>
      <c r="I37" s="17">
        <f>I$5*Assumptions!$D15</f>
        <v>0</v>
      </c>
      <c r="J37" s="17">
        <f>J$5*Assumptions!$D15</f>
        <v>0</v>
      </c>
      <c r="K37" s="17">
        <f>K$5*Assumptions!$D15</f>
        <v>0</v>
      </c>
      <c r="L37" s="17">
        <f>L$5*Assumptions!$D15</f>
        <v>0</v>
      </c>
      <c r="M37" s="17">
        <f>M$5*Assumptions!$D15</f>
        <v>0</v>
      </c>
    </row>
    <row r="38">
      <c r="A38" s="10" t="s">
        <v>37</v>
      </c>
      <c r="B38" s="17">
        <f>B$5*Assumptions!$D16</f>
        <v>50</v>
      </c>
      <c r="C38" s="17">
        <f>C$5*Assumptions!$D16</f>
        <v>50.5</v>
      </c>
      <c r="D38" s="17">
        <f>D$5*Assumptions!$D16</f>
        <v>51.005</v>
      </c>
      <c r="E38" s="17">
        <f>E$5*Assumptions!$D16</f>
        <v>51.51505</v>
      </c>
      <c r="F38" s="17">
        <f>F$5*Assumptions!$D16</f>
        <v>52.0302005</v>
      </c>
      <c r="G38" s="17">
        <f>G$5*Assumptions!$D16</f>
        <v>52.55050251</v>
      </c>
      <c r="H38" s="17">
        <f>H$5*Assumptions!$D16</f>
        <v>53.07600753</v>
      </c>
      <c r="I38" s="17">
        <f>I$5*Assumptions!$D16</f>
        <v>53.60676761</v>
      </c>
      <c r="J38" s="17">
        <f>J$5*Assumptions!$D16</f>
        <v>54.14283528</v>
      </c>
      <c r="K38" s="17">
        <f>K$5*Assumptions!$D16</f>
        <v>54.68426363</v>
      </c>
      <c r="L38" s="17">
        <f>L$5*Assumptions!$D16</f>
        <v>55.23110627</v>
      </c>
      <c r="M38" s="17">
        <f>M$5*Assumptions!$D16</f>
        <v>55.78341733</v>
      </c>
    </row>
    <row r="39">
      <c r="A39" s="10" t="s">
        <v>38</v>
      </c>
      <c r="B39" s="17">
        <f>B$5*Assumptions!$D17</f>
        <v>0</v>
      </c>
      <c r="C39" s="17">
        <f>C$5*Assumptions!$D17</f>
        <v>0</v>
      </c>
      <c r="D39" s="17">
        <f>D$5*Assumptions!$D17</f>
        <v>0</v>
      </c>
      <c r="E39" s="17">
        <f>E$5*Assumptions!$D17</f>
        <v>0</v>
      </c>
      <c r="F39" s="17">
        <f>F$5*Assumptions!$D17</f>
        <v>0</v>
      </c>
      <c r="G39" s="17">
        <f>G$5*Assumptions!$D17</f>
        <v>0</v>
      </c>
      <c r="H39" s="17">
        <f>H$5*Assumptions!$D17</f>
        <v>0</v>
      </c>
      <c r="I39" s="17">
        <f>I$5*Assumptions!$D17</f>
        <v>0</v>
      </c>
      <c r="J39" s="17">
        <f>J$5*Assumptions!$D17</f>
        <v>0</v>
      </c>
      <c r="K39" s="17">
        <f>K$5*Assumptions!$D17</f>
        <v>0</v>
      </c>
      <c r="L39" s="17">
        <f>L$5*Assumptions!$D17</f>
        <v>0</v>
      </c>
      <c r="M39" s="17">
        <f>M$5*Assumptions!$D17</f>
        <v>0</v>
      </c>
    </row>
    <row r="40">
      <c r="A40" s="10" t="s">
        <v>39</v>
      </c>
      <c r="B40" s="17">
        <f>B$5*Assumptions!$D18</f>
        <v>0</v>
      </c>
      <c r="C40" s="17">
        <f>C$5*Assumptions!$D18</f>
        <v>0</v>
      </c>
      <c r="D40" s="17">
        <f>D$5*Assumptions!$D18</f>
        <v>0</v>
      </c>
      <c r="E40" s="17">
        <f>E$5*Assumptions!$D18</f>
        <v>0</v>
      </c>
      <c r="F40" s="17">
        <f>F$5*Assumptions!$D18</f>
        <v>0</v>
      </c>
      <c r="G40" s="17">
        <f>G$5*Assumptions!$D18</f>
        <v>0</v>
      </c>
      <c r="H40" s="17">
        <f>H$5*Assumptions!$D18</f>
        <v>0</v>
      </c>
      <c r="I40" s="17">
        <f>I$5*Assumptions!$D18</f>
        <v>0</v>
      </c>
      <c r="J40" s="17">
        <f>J$5*Assumptions!$D18</f>
        <v>0</v>
      </c>
      <c r="K40" s="17">
        <f>K$5*Assumptions!$D18</f>
        <v>0</v>
      </c>
      <c r="L40" s="17">
        <f>L$5*Assumptions!$D18</f>
        <v>0</v>
      </c>
      <c r="M40" s="17">
        <f>M$5*Assumptions!$D18</f>
        <v>0</v>
      </c>
    </row>
    <row r="42">
      <c r="A42" s="16" t="s">
        <v>25</v>
      </c>
    </row>
    <row r="43">
      <c r="A43" s="10" t="s">
        <v>32</v>
      </c>
      <c r="B43" s="17">
        <f>B$6*Assumptions!$E11</f>
        <v>0</v>
      </c>
      <c r="C43" s="17">
        <f>C$6*Assumptions!$E11</f>
        <v>0</v>
      </c>
      <c r="D43" s="17">
        <f>D$6*Assumptions!$E11</f>
        <v>130</v>
      </c>
      <c r="E43" s="17">
        <f>E$6*Assumptions!$E11</f>
        <v>133.9</v>
      </c>
      <c r="F43" s="17">
        <f>F$6*Assumptions!$E11</f>
        <v>137.917</v>
      </c>
      <c r="G43" s="17">
        <f>G$6*Assumptions!$E11</f>
        <v>142.05451</v>
      </c>
      <c r="H43" s="17">
        <f>H$6*Assumptions!$E11</f>
        <v>146.3161453</v>
      </c>
      <c r="I43" s="17">
        <f>I$6*Assumptions!$E11</f>
        <v>150.7056297</v>
      </c>
      <c r="J43" s="17">
        <f>J$6*Assumptions!$E11</f>
        <v>155.2267985</v>
      </c>
      <c r="K43" s="17">
        <f>K$6*Assumptions!$E11</f>
        <v>159.8836025</v>
      </c>
      <c r="L43" s="17">
        <f>L$6*Assumptions!$E11</f>
        <v>164.6801106</v>
      </c>
      <c r="M43" s="17">
        <f>M$6*Assumptions!$E11</f>
        <v>169.6205139</v>
      </c>
    </row>
    <row r="44">
      <c r="A44" s="10" t="s">
        <v>33</v>
      </c>
      <c r="B44" s="17">
        <f>B$6*Assumptions!$E12</f>
        <v>0</v>
      </c>
      <c r="C44" s="17">
        <f>C$6*Assumptions!$E12</f>
        <v>0</v>
      </c>
      <c r="D44" s="17">
        <f>D$6*Assumptions!$E12</f>
        <v>260</v>
      </c>
      <c r="E44" s="17">
        <f>E$6*Assumptions!$E12</f>
        <v>267.8</v>
      </c>
      <c r="F44" s="17">
        <f>F$6*Assumptions!$E12</f>
        <v>275.834</v>
      </c>
      <c r="G44" s="17">
        <f>G$6*Assumptions!$E12</f>
        <v>284.10902</v>
      </c>
      <c r="H44" s="17">
        <f>H$6*Assumptions!$E12</f>
        <v>292.6322906</v>
      </c>
      <c r="I44" s="17">
        <f>I$6*Assumptions!$E12</f>
        <v>301.4112593</v>
      </c>
      <c r="J44" s="17">
        <f>J$6*Assumptions!$E12</f>
        <v>310.4535971</v>
      </c>
      <c r="K44" s="17">
        <f>K$6*Assumptions!$E12</f>
        <v>319.767205</v>
      </c>
      <c r="L44" s="17">
        <f>L$6*Assumptions!$E12</f>
        <v>329.3602212</v>
      </c>
      <c r="M44" s="17">
        <f>M$6*Assumptions!$E12</f>
        <v>339.2410278</v>
      </c>
    </row>
    <row r="45">
      <c r="A45" s="10" t="s">
        <v>34</v>
      </c>
      <c r="B45" s="17">
        <f>B$6*Assumptions!$E13</f>
        <v>0</v>
      </c>
      <c r="C45" s="17">
        <f>C$6*Assumptions!$E13</f>
        <v>0</v>
      </c>
      <c r="D45" s="17">
        <f>D$6*Assumptions!$E13</f>
        <v>130</v>
      </c>
      <c r="E45" s="17">
        <f>E$6*Assumptions!$E13</f>
        <v>133.9</v>
      </c>
      <c r="F45" s="17">
        <f>F$6*Assumptions!$E13</f>
        <v>137.917</v>
      </c>
      <c r="G45" s="17">
        <f>G$6*Assumptions!$E13</f>
        <v>142.05451</v>
      </c>
      <c r="H45" s="17">
        <f>H$6*Assumptions!$E13</f>
        <v>146.3161453</v>
      </c>
      <c r="I45" s="17">
        <f>I$6*Assumptions!$E13</f>
        <v>150.7056297</v>
      </c>
      <c r="J45" s="17">
        <f>J$6*Assumptions!$E13</f>
        <v>155.2267985</v>
      </c>
      <c r="K45" s="17">
        <f>K$6*Assumptions!$E13</f>
        <v>159.8836025</v>
      </c>
      <c r="L45" s="17">
        <f>L$6*Assumptions!$E13</f>
        <v>164.6801106</v>
      </c>
      <c r="M45" s="17">
        <f>M$6*Assumptions!$E13</f>
        <v>169.6205139</v>
      </c>
    </row>
    <row r="46">
      <c r="A46" s="10" t="s">
        <v>35</v>
      </c>
      <c r="B46" s="17">
        <f>B$6*Assumptions!$E14</f>
        <v>0</v>
      </c>
      <c r="C46" s="17">
        <f>C$6*Assumptions!$E14</f>
        <v>0</v>
      </c>
      <c r="D46" s="17">
        <f>D$6*Assumptions!$E14</f>
        <v>260</v>
      </c>
      <c r="E46" s="17">
        <f>E$6*Assumptions!$E14</f>
        <v>267.8</v>
      </c>
      <c r="F46" s="17">
        <f>F$6*Assumptions!$E14</f>
        <v>275.834</v>
      </c>
      <c r="G46" s="17">
        <f>G$6*Assumptions!$E14</f>
        <v>284.10902</v>
      </c>
      <c r="H46" s="17">
        <f>H$6*Assumptions!$E14</f>
        <v>292.6322906</v>
      </c>
      <c r="I46" s="17">
        <f>I$6*Assumptions!$E14</f>
        <v>301.4112593</v>
      </c>
      <c r="J46" s="17">
        <f>J$6*Assumptions!$E14</f>
        <v>310.4535971</v>
      </c>
      <c r="K46" s="17">
        <f>K$6*Assumptions!$E14</f>
        <v>319.767205</v>
      </c>
      <c r="L46" s="17">
        <f>L$6*Assumptions!$E14</f>
        <v>329.3602212</v>
      </c>
      <c r="M46" s="17">
        <f>M$6*Assumptions!$E14</f>
        <v>339.2410278</v>
      </c>
    </row>
    <row r="47">
      <c r="A47" s="10" t="s">
        <v>36</v>
      </c>
      <c r="B47" s="17">
        <f>B$6*Assumptions!$E15</f>
        <v>0</v>
      </c>
      <c r="C47" s="17">
        <f>C$6*Assumptions!$E15</f>
        <v>0</v>
      </c>
      <c r="D47" s="17">
        <f>D$6*Assumptions!$E15</f>
        <v>0</v>
      </c>
      <c r="E47" s="17">
        <f>E$6*Assumptions!$E15</f>
        <v>0</v>
      </c>
      <c r="F47" s="17">
        <f>F$6*Assumptions!$E15</f>
        <v>0</v>
      </c>
      <c r="G47" s="17">
        <f>G$6*Assumptions!$E15</f>
        <v>0</v>
      </c>
      <c r="H47" s="17">
        <f>H$6*Assumptions!$E15</f>
        <v>0</v>
      </c>
      <c r="I47" s="17">
        <f>I$6*Assumptions!$E15</f>
        <v>0</v>
      </c>
      <c r="J47" s="17">
        <f>J$6*Assumptions!$E15</f>
        <v>0</v>
      </c>
      <c r="K47" s="17">
        <f>K$6*Assumptions!$E15</f>
        <v>0</v>
      </c>
      <c r="L47" s="17">
        <f>L$6*Assumptions!$E15</f>
        <v>0</v>
      </c>
      <c r="M47" s="17">
        <f>M$6*Assumptions!$E15</f>
        <v>0</v>
      </c>
    </row>
    <row r="48">
      <c r="A48" s="10" t="s">
        <v>37</v>
      </c>
      <c r="B48" s="17">
        <f>B$6*Assumptions!$E16</f>
        <v>0</v>
      </c>
      <c r="C48" s="17">
        <f>C$6*Assumptions!$E16</f>
        <v>0</v>
      </c>
      <c r="D48" s="17">
        <f>D$6*Assumptions!$E16</f>
        <v>0</v>
      </c>
      <c r="E48" s="17">
        <f>E$6*Assumptions!$E16</f>
        <v>0</v>
      </c>
      <c r="F48" s="17">
        <f>F$6*Assumptions!$E16</f>
        <v>0</v>
      </c>
      <c r="G48" s="17">
        <f>G$6*Assumptions!$E16</f>
        <v>0</v>
      </c>
      <c r="H48" s="17">
        <f>H$6*Assumptions!$E16</f>
        <v>0</v>
      </c>
      <c r="I48" s="17">
        <f>I$6*Assumptions!$E16</f>
        <v>0</v>
      </c>
      <c r="J48" s="17">
        <f>J$6*Assumptions!$E16</f>
        <v>0</v>
      </c>
      <c r="K48" s="17">
        <f>K$6*Assumptions!$E16</f>
        <v>0</v>
      </c>
      <c r="L48" s="17">
        <f>L$6*Assumptions!$E16</f>
        <v>0</v>
      </c>
      <c r="M48" s="17">
        <f>M$6*Assumptions!$E16</f>
        <v>0</v>
      </c>
    </row>
    <row r="49">
      <c r="A49" s="10" t="s">
        <v>38</v>
      </c>
      <c r="B49" s="17">
        <f>B$6*Assumptions!$E17</f>
        <v>0</v>
      </c>
      <c r="C49" s="17">
        <f>C$6*Assumptions!$E17</f>
        <v>0</v>
      </c>
      <c r="D49" s="17">
        <f>D$6*Assumptions!$E17</f>
        <v>0</v>
      </c>
      <c r="E49" s="17">
        <f>E$6*Assumptions!$E17</f>
        <v>0</v>
      </c>
      <c r="F49" s="17">
        <f>F$6*Assumptions!$E17</f>
        <v>0</v>
      </c>
      <c r="G49" s="17">
        <f>G$6*Assumptions!$E17</f>
        <v>0</v>
      </c>
      <c r="H49" s="17">
        <f>H$6*Assumptions!$E17</f>
        <v>0</v>
      </c>
      <c r="I49" s="17">
        <f>I$6*Assumptions!$E17</f>
        <v>0</v>
      </c>
      <c r="J49" s="17">
        <f>J$6*Assumptions!$E17</f>
        <v>0</v>
      </c>
      <c r="K49" s="17">
        <f>K$6*Assumptions!$E17</f>
        <v>0</v>
      </c>
      <c r="L49" s="17">
        <f>L$6*Assumptions!$E17</f>
        <v>0</v>
      </c>
      <c r="M49" s="17">
        <f>M$6*Assumptions!$E17</f>
        <v>0</v>
      </c>
    </row>
    <row r="50">
      <c r="A50" s="10" t="s">
        <v>39</v>
      </c>
      <c r="B50" s="17">
        <f>B$6*Assumptions!$E18</f>
        <v>0</v>
      </c>
      <c r="C50" s="17">
        <f>C$6*Assumptions!$E18</f>
        <v>0</v>
      </c>
      <c r="D50" s="17">
        <f>D$6*Assumptions!$E18</f>
        <v>0</v>
      </c>
      <c r="E50" s="17">
        <f>E$6*Assumptions!$E18</f>
        <v>0</v>
      </c>
      <c r="F50" s="17">
        <f>F$6*Assumptions!$E18</f>
        <v>0</v>
      </c>
      <c r="G50" s="17">
        <f>G$6*Assumptions!$E18</f>
        <v>0</v>
      </c>
      <c r="H50" s="17">
        <f>H$6*Assumptions!$E18</f>
        <v>0</v>
      </c>
      <c r="I50" s="17">
        <f>I$6*Assumptions!$E18</f>
        <v>0</v>
      </c>
      <c r="J50" s="17">
        <f>J$6*Assumptions!$E18</f>
        <v>0</v>
      </c>
      <c r="K50" s="17">
        <f>K$6*Assumptions!$E18</f>
        <v>0</v>
      </c>
      <c r="L50" s="17">
        <f>L$6*Assumptions!$E18</f>
        <v>0</v>
      </c>
      <c r="M50" s="17">
        <f>M$6*Assumptions!$E18</f>
        <v>0</v>
      </c>
    </row>
    <row r="52">
      <c r="A52" s="16" t="s">
        <v>27</v>
      </c>
    </row>
    <row r="53">
      <c r="A53" s="10" t="s">
        <v>32</v>
      </c>
      <c r="B53" s="17">
        <f>B$7*Assumptions!$F11</f>
        <v>0</v>
      </c>
      <c r="C53" s="17">
        <f>C$7*Assumptions!$F11</f>
        <v>0</v>
      </c>
      <c r="D53" s="17">
        <f>D$7*Assumptions!$F11</f>
        <v>0</v>
      </c>
      <c r="E53" s="17">
        <f>E$7*Assumptions!$F11</f>
        <v>0</v>
      </c>
      <c r="F53" s="17">
        <f>F$7*Assumptions!$F11</f>
        <v>0</v>
      </c>
      <c r="G53" s="17">
        <f>G$7*Assumptions!$F11</f>
        <v>75</v>
      </c>
      <c r="H53" s="17">
        <f>H$7*Assumptions!$F11</f>
        <v>76.5</v>
      </c>
      <c r="I53" s="17">
        <f>I$7*Assumptions!$F11</f>
        <v>78.03</v>
      </c>
      <c r="J53" s="17">
        <f>J$7*Assumptions!$F11</f>
        <v>79.5906</v>
      </c>
      <c r="K53" s="17">
        <f>K$7*Assumptions!$F11</f>
        <v>81.182412</v>
      </c>
      <c r="L53" s="17">
        <f>L$7*Assumptions!$F11</f>
        <v>82.80606024</v>
      </c>
      <c r="M53" s="17">
        <f>M$7*Assumptions!$F11</f>
        <v>84.46218144</v>
      </c>
    </row>
    <row r="54">
      <c r="A54" s="10" t="s">
        <v>33</v>
      </c>
      <c r="B54" s="17">
        <f>B$7*Assumptions!$F12</f>
        <v>0</v>
      </c>
      <c r="C54" s="17">
        <f>C$7*Assumptions!$F12</f>
        <v>0</v>
      </c>
      <c r="D54" s="17">
        <f>D$7*Assumptions!$F12</f>
        <v>0</v>
      </c>
      <c r="E54" s="17">
        <f>E$7*Assumptions!$F12</f>
        <v>0</v>
      </c>
      <c r="F54" s="17">
        <f>F$7*Assumptions!$F12</f>
        <v>0</v>
      </c>
      <c r="G54" s="17">
        <f>G$7*Assumptions!$F12</f>
        <v>75</v>
      </c>
      <c r="H54" s="17">
        <f>H$7*Assumptions!$F12</f>
        <v>76.5</v>
      </c>
      <c r="I54" s="17">
        <f>I$7*Assumptions!$F12</f>
        <v>78.03</v>
      </c>
      <c r="J54" s="17">
        <f>J$7*Assumptions!$F12</f>
        <v>79.5906</v>
      </c>
      <c r="K54" s="17">
        <f>K$7*Assumptions!$F12</f>
        <v>81.182412</v>
      </c>
      <c r="L54" s="17">
        <f>L$7*Assumptions!$F12</f>
        <v>82.80606024</v>
      </c>
      <c r="M54" s="17">
        <f>M$7*Assumptions!$F12</f>
        <v>84.46218144</v>
      </c>
    </row>
    <row r="55">
      <c r="A55" s="10" t="s">
        <v>34</v>
      </c>
      <c r="B55" s="17">
        <f>B$7*Assumptions!$F13</f>
        <v>0</v>
      </c>
      <c r="C55" s="17">
        <f>C$7*Assumptions!$F13</f>
        <v>0</v>
      </c>
      <c r="D55" s="17">
        <f>D$7*Assumptions!$F13</f>
        <v>0</v>
      </c>
      <c r="E55" s="17">
        <f>E$7*Assumptions!$F13</f>
        <v>0</v>
      </c>
      <c r="F55" s="17">
        <f>F$7*Assumptions!$F13</f>
        <v>0</v>
      </c>
      <c r="G55" s="17">
        <f>G$7*Assumptions!$F13</f>
        <v>150</v>
      </c>
      <c r="H55" s="17">
        <f>H$7*Assumptions!$F13</f>
        <v>153</v>
      </c>
      <c r="I55" s="17">
        <f>I$7*Assumptions!$F13</f>
        <v>156.06</v>
      </c>
      <c r="J55" s="17">
        <f>J$7*Assumptions!$F13</f>
        <v>159.1812</v>
      </c>
      <c r="K55" s="17">
        <f>K$7*Assumptions!$F13</f>
        <v>162.364824</v>
      </c>
      <c r="L55" s="17">
        <f>L$7*Assumptions!$F13</f>
        <v>165.6121205</v>
      </c>
      <c r="M55" s="17">
        <f>M$7*Assumptions!$F13</f>
        <v>168.9243629</v>
      </c>
    </row>
    <row r="56">
      <c r="A56" s="10" t="s">
        <v>35</v>
      </c>
      <c r="B56" s="17">
        <f>B$7*Assumptions!$F14</f>
        <v>0</v>
      </c>
      <c r="C56" s="17">
        <f>C$7*Assumptions!$F14</f>
        <v>0</v>
      </c>
      <c r="D56" s="17">
        <f>D$7*Assumptions!$F14</f>
        <v>0</v>
      </c>
      <c r="E56" s="17">
        <f>E$7*Assumptions!$F14</f>
        <v>0</v>
      </c>
      <c r="F56" s="17">
        <f>F$7*Assumptions!$F14</f>
        <v>0</v>
      </c>
      <c r="G56" s="17">
        <f>G$7*Assumptions!$F14</f>
        <v>0</v>
      </c>
      <c r="H56" s="17">
        <f>H$7*Assumptions!$F14</f>
        <v>0</v>
      </c>
      <c r="I56" s="17">
        <f>I$7*Assumptions!$F14</f>
        <v>0</v>
      </c>
      <c r="J56" s="17">
        <f>J$7*Assumptions!$F14</f>
        <v>0</v>
      </c>
      <c r="K56" s="17">
        <f>K$7*Assumptions!$F14</f>
        <v>0</v>
      </c>
      <c r="L56" s="17">
        <f>L$7*Assumptions!$F14</f>
        <v>0</v>
      </c>
      <c r="M56" s="17">
        <f>M$7*Assumptions!$F14</f>
        <v>0</v>
      </c>
    </row>
    <row r="57">
      <c r="A57" s="10" t="s">
        <v>36</v>
      </c>
      <c r="B57" s="17">
        <f>B$7*Assumptions!$F15</f>
        <v>0</v>
      </c>
      <c r="C57" s="17">
        <f>C$7*Assumptions!$F15</f>
        <v>0</v>
      </c>
      <c r="D57" s="17">
        <f>D$7*Assumptions!$F15</f>
        <v>0</v>
      </c>
      <c r="E57" s="17">
        <f>E$7*Assumptions!$F15</f>
        <v>0</v>
      </c>
      <c r="F57" s="17">
        <f>F$7*Assumptions!$F15</f>
        <v>0</v>
      </c>
      <c r="G57" s="17">
        <f>G$7*Assumptions!$F15</f>
        <v>0</v>
      </c>
      <c r="H57" s="17">
        <f>H$7*Assumptions!$F15</f>
        <v>0</v>
      </c>
      <c r="I57" s="17">
        <f>I$7*Assumptions!$F15</f>
        <v>0</v>
      </c>
      <c r="J57" s="17">
        <f>J$7*Assumptions!$F15</f>
        <v>0</v>
      </c>
      <c r="K57" s="17">
        <f>K$7*Assumptions!$F15</f>
        <v>0</v>
      </c>
      <c r="L57" s="17">
        <f>L$7*Assumptions!$F15</f>
        <v>0</v>
      </c>
      <c r="M57" s="17">
        <f>M$7*Assumptions!$F15</f>
        <v>0</v>
      </c>
    </row>
    <row r="58">
      <c r="A58" s="10" t="s">
        <v>37</v>
      </c>
      <c r="B58" s="17">
        <f>B$7*Assumptions!$F16</f>
        <v>0</v>
      </c>
      <c r="C58" s="17">
        <f>C$7*Assumptions!$F16</f>
        <v>0</v>
      </c>
      <c r="D58" s="17">
        <f>D$7*Assumptions!$F16</f>
        <v>0</v>
      </c>
      <c r="E58" s="17">
        <f>E$7*Assumptions!$F16</f>
        <v>0</v>
      </c>
      <c r="F58" s="17">
        <f>F$7*Assumptions!$F16</f>
        <v>0</v>
      </c>
      <c r="G58" s="17">
        <f>G$7*Assumptions!$F16</f>
        <v>0</v>
      </c>
      <c r="H58" s="17">
        <f>H$7*Assumptions!$F16</f>
        <v>0</v>
      </c>
      <c r="I58" s="17">
        <f>I$7*Assumptions!$F16</f>
        <v>0</v>
      </c>
      <c r="J58" s="17">
        <f>J$7*Assumptions!$F16</f>
        <v>0</v>
      </c>
      <c r="K58" s="17">
        <f>K$7*Assumptions!$F16</f>
        <v>0</v>
      </c>
      <c r="L58" s="17">
        <f>L$7*Assumptions!$F16</f>
        <v>0</v>
      </c>
      <c r="M58" s="17">
        <f>M$7*Assumptions!$F16</f>
        <v>0</v>
      </c>
    </row>
    <row r="59">
      <c r="A59" s="10" t="s">
        <v>38</v>
      </c>
      <c r="B59" s="17">
        <f>B$7*Assumptions!$F17</f>
        <v>0</v>
      </c>
      <c r="C59" s="17">
        <f>C$7*Assumptions!$F17</f>
        <v>0</v>
      </c>
      <c r="D59" s="17">
        <f>D$7*Assumptions!$F17</f>
        <v>0</v>
      </c>
      <c r="E59" s="17">
        <f>E$7*Assumptions!$F17</f>
        <v>0</v>
      </c>
      <c r="F59" s="17">
        <f>F$7*Assumptions!$F17</f>
        <v>0</v>
      </c>
      <c r="G59" s="17">
        <f>G$7*Assumptions!$F17</f>
        <v>0</v>
      </c>
      <c r="H59" s="17">
        <f>H$7*Assumptions!$F17</f>
        <v>0</v>
      </c>
      <c r="I59" s="17">
        <f>I$7*Assumptions!$F17</f>
        <v>0</v>
      </c>
      <c r="J59" s="17">
        <f>J$7*Assumptions!$F17</f>
        <v>0</v>
      </c>
      <c r="K59" s="17">
        <f>K$7*Assumptions!$F17</f>
        <v>0</v>
      </c>
      <c r="L59" s="17">
        <f>L$7*Assumptions!$F17</f>
        <v>0</v>
      </c>
      <c r="M59" s="17">
        <f>M$7*Assumptions!$F17</f>
        <v>0</v>
      </c>
    </row>
    <row r="60">
      <c r="A60" s="10" t="s">
        <v>39</v>
      </c>
      <c r="B60" s="17">
        <f>B$7*Assumptions!$F18</f>
        <v>0</v>
      </c>
      <c r="C60" s="17">
        <f>C$7*Assumptions!$F18</f>
        <v>0</v>
      </c>
      <c r="D60" s="17">
        <f>D$7*Assumptions!$F18</f>
        <v>0</v>
      </c>
      <c r="E60" s="17">
        <f>E$7*Assumptions!$F18</f>
        <v>0</v>
      </c>
      <c r="F60" s="17">
        <f>F$7*Assumptions!$F18</f>
        <v>0</v>
      </c>
      <c r="G60" s="17">
        <f>G$7*Assumptions!$F18</f>
        <v>0</v>
      </c>
      <c r="H60" s="17">
        <f>H$7*Assumptions!$F18</f>
        <v>0</v>
      </c>
      <c r="I60" s="17">
        <f>I$7*Assumptions!$F18</f>
        <v>0</v>
      </c>
      <c r="J60" s="17">
        <f>J$7*Assumptions!$F18</f>
        <v>0</v>
      </c>
      <c r="K60" s="17">
        <f>K$7*Assumptions!$F18</f>
        <v>0</v>
      </c>
      <c r="L60" s="17">
        <f>L$7*Assumptions!$F18</f>
        <v>0</v>
      </c>
      <c r="M60" s="17">
        <f>M$7*Assumptions!$F18</f>
        <v>0</v>
      </c>
    </row>
    <row r="62">
      <c r="A62" s="16" t="s">
        <v>29</v>
      </c>
    </row>
    <row r="63">
      <c r="A63" s="10" t="s">
        <v>32</v>
      </c>
      <c r="B63" s="17">
        <f>B$8*Assumptions!$G11</f>
        <v>0</v>
      </c>
      <c r="C63" s="17">
        <f>C$8*Assumptions!$G11</f>
        <v>0</v>
      </c>
      <c r="D63" s="17">
        <f>D$8*Assumptions!$G11</f>
        <v>0</v>
      </c>
      <c r="E63" s="17">
        <f>E$8*Assumptions!$G11</f>
        <v>0</v>
      </c>
      <c r="F63" s="17">
        <f>F$8*Assumptions!$G11</f>
        <v>0</v>
      </c>
      <c r="G63" s="17">
        <f>G$8*Assumptions!$G11</f>
        <v>90</v>
      </c>
      <c r="H63" s="17">
        <f>H$8*Assumptions!$G11</f>
        <v>92.7</v>
      </c>
      <c r="I63" s="17">
        <f>I$8*Assumptions!$G11</f>
        <v>95.481</v>
      </c>
      <c r="J63" s="17">
        <f>J$8*Assumptions!$G11</f>
        <v>98.34543</v>
      </c>
      <c r="K63" s="17">
        <f>K$8*Assumptions!$G11</f>
        <v>101.2957929</v>
      </c>
      <c r="L63" s="17">
        <f>L$8*Assumptions!$G11</f>
        <v>104.3346667</v>
      </c>
      <c r="M63" s="17">
        <f>M$8*Assumptions!$G11</f>
        <v>107.4647067</v>
      </c>
    </row>
    <row r="64">
      <c r="A64" s="10" t="s">
        <v>33</v>
      </c>
      <c r="B64" s="17">
        <f>B$8*Assumptions!$G12</f>
        <v>0</v>
      </c>
      <c r="C64" s="17">
        <f>C$8*Assumptions!$G12</f>
        <v>0</v>
      </c>
      <c r="D64" s="17">
        <f>D$8*Assumptions!$G12</f>
        <v>0</v>
      </c>
      <c r="E64" s="17">
        <f>E$8*Assumptions!$G12</f>
        <v>0</v>
      </c>
      <c r="F64" s="17">
        <f>F$8*Assumptions!$G12</f>
        <v>0</v>
      </c>
      <c r="G64" s="17">
        <f>G$8*Assumptions!$G12</f>
        <v>90</v>
      </c>
      <c r="H64" s="17">
        <f>H$8*Assumptions!$G12</f>
        <v>92.7</v>
      </c>
      <c r="I64" s="17">
        <f>I$8*Assumptions!$G12</f>
        <v>95.481</v>
      </c>
      <c r="J64" s="17">
        <f>J$8*Assumptions!$G12</f>
        <v>98.34543</v>
      </c>
      <c r="K64" s="17">
        <f>K$8*Assumptions!$G12</f>
        <v>101.2957929</v>
      </c>
      <c r="L64" s="17">
        <f>L$8*Assumptions!$G12</f>
        <v>104.3346667</v>
      </c>
      <c r="M64" s="17">
        <f>M$8*Assumptions!$G12</f>
        <v>107.4647067</v>
      </c>
    </row>
    <row r="65">
      <c r="A65" s="10" t="s">
        <v>34</v>
      </c>
      <c r="B65" s="17">
        <f>B$8*Assumptions!$G13</f>
        <v>0</v>
      </c>
      <c r="C65" s="17">
        <f>C$8*Assumptions!$G13</f>
        <v>0</v>
      </c>
      <c r="D65" s="17">
        <f>D$8*Assumptions!$G13</f>
        <v>0</v>
      </c>
      <c r="E65" s="17">
        <f>E$8*Assumptions!$G13</f>
        <v>0</v>
      </c>
      <c r="F65" s="17">
        <f>F$8*Assumptions!$G13</f>
        <v>0</v>
      </c>
      <c r="G65" s="17">
        <f>G$8*Assumptions!$G13</f>
        <v>90</v>
      </c>
      <c r="H65" s="17">
        <f>H$8*Assumptions!$G13</f>
        <v>92.7</v>
      </c>
      <c r="I65" s="17">
        <f>I$8*Assumptions!$G13</f>
        <v>95.481</v>
      </c>
      <c r="J65" s="17">
        <f>J$8*Assumptions!$G13</f>
        <v>98.34543</v>
      </c>
      <c r="K65" s="17">
        <f>K$8*Assumptions!$G13</f>
        <v>101.2957929</v>
      </c>
      <c r="L65" s="17">
        <f>L$8*Assumptions!$G13</f>
        <v>104.3346667</v>
      </c>
      <c r="M65" s="17">
        <f>M$8*Assumptions!$G13</f>
        <v>107.4647067</v>
      </c>
    </row>
    <row r="66">
      <c r="A66" s="10" t="s">
        <v>35</v>
      </c>
      <c r="B66" s="17">
        <f>B$8*Assumptions!$G14</f>
        <v>0</v>
      </c>
      <c r="C66" s="17">
        <f>C$8*Assumptions!$G14</f>
        <v>0</v>
      </c>
      <c r="D66" s="17">
        <f>D$8*Assumptions!$G14</f>
        <v>0</v>
      </c>
      <c r="E66" s="17">
        <f>E$8*Assumptions!$G14</f>
        <v>0</v>
      </c>
      <c r="F66" s="17">
        <f>F$8*Assumptions!$G14</f>
        <v>0</v>
      </c>
      <c r="G66" s="17">
        <f>G$8*Assumptions!$G14</f>
        <v>0</v>
      </c>
      <c r="H66" s="17">
        <f>H$8*Assumptions!$G14</f>
        <v>0</v>
      </c>
      <c r="I66" s="17">
        <f>I$8*Assumptions!$G14</f>
        <v>0</v>
      </c>
      <c r="J66" s="17">
        <f>J$8*Assumptions!$G14</f>
        <v>0</v>
      </c>
      <c r="K66" s="17">
        <f>K$8*Assumptions!$G14</f>
        <v>0</v>
      </c>
      <c r="L66" s="17">
        <f>L$8*Assumptions!$G14</f>
        <v>0</v>
      </c>
      <c r="M66" s="17">
        <f>M$8*Assumptions!$G14</f>
        <v>0</v>
      </c>
    </row>
    <row r="67">
      <c r="A67" s="10" t="s">
        <v>36</v>
      </c>
      <c r="B67" s="17">
        <f>B$8*Assumptions!$G15</f>
        <v>0</v>
      </c>
      <c r="C67" s="17">
        <f>C$8*Assumptions!$G15</f>
        <v>0</v>
      </c>
      <c r="D67" s="17">
        <f>D$8*Assumptions!$G15</f>
        <v>0</v>
      </c>
      <c r="E67" s="17">
        <f>E$8*Assumptions!$G15</f>
        <v>0</v>
      </c>
      <c r="F67" s="17">
        <f>F$8*Assumptions!$G15</f>
        <v>0</v>
      </c>
      <c r="G67" s="17">
        <f>G$8*Assumptions!$G15</f>
        <v>0</v>
      </c>
      <c r="H67" s="17">
        <f>H$8*Assumptions!$G15</f>
        <v>0</v>
      </c>
      <c r="I67" s="17">
        <f>I$8*Assumptions!$G15</f>
        <v>0</v>
      </c>
      <c r="J67" s="17">
        <f>J$8*Assumptions!$G15</f>
        <v>0</v>
      </c>
      <c r="K67" s="17">
        <f>K$8*Assumptions!$G15</f>
        <v>0</v>
      </c>
      <c r="L67" s="17">
        <f>L$8*Assumptions!$G15</f>
        <v>0</v>
      </c>
      <c r="M67" s="17">
        <f>M$8*Assumptions!$G15</f>
        <v>0</v>
      </c>
    </row>
    <row r="68">
      <c r="A68" s="10" t="s">
        <v>37</v>
      </c>
      <c r="B68" s="17">
        <f>B$8*Assumptions!$G16</f>
        <v>0</v>
      </c>
      <c r="C68" s="17">
        <f>C$8*Assumptions!$G16</f>
        <v>0</v>
      </c>
      <c r="D68" s="17">
        <f>D$8*Assumptions!$G16</f>
        <v>0</v>
      </c>
      <c r="E68" s="17">
        <f>E$8*Assumptions!$G16</f>
        <v>0</v>
      </c>
      <c r="F68" s="17">
        <f>F$8*Assumptions!$G16</f>
        <v>0</v>
      </c>
      <c r="G68" s="17">
        <f>G$8*Assumptions!$G16</f>
        <v>0</v>
      </c>
      <c r="H68" s="17">
        <f>H$8*Assumptions!$G16</f>
        <v>0</v>
      </c>
      <c r="I68" s="17">
        <f>I$8*Assumptions!$G16</f>
        <v>0</v>
      </c>
      <c r="J68" s="17">
        <f>J$8*Assumptions!$G16</f>
        <v>0</v>
      </c>
      <c r="K68" s="17">
        <f>K$8*Assumptions!$G16</f>
        <v>0</v>
      </c>
      <c r="L68" s="17">
        <f>L$8*Assumptions!$G16</f>
        <v>0</v>
      </c>
      <c r="M68" s="17">
        <f>M$8*Assumptions!$G16</f>
        <v>0</v>
      </c>
    </row>
    <row r="69">
      <c r="A69" s="10" t="s">
        <v>38</v>
      </c>
      <c r="B69" s="17">
        <f>B$8*Assumptions!$G17</f>
        <v>0</v>
      </c>
      <c r="C69" s="17">
        <f>C$8*Assumptions!$G17</f>
        <v>0</v>
      </c>
      <c r="D69" s="17">
        <f>D$8*Assumptions!$G17</f>
        <v>0</v>
      </c>
      <c r="E69" s="17">
        <f>E$8*Assumptions!$G17</f>
        <v>0</v>
      </c>
      <c r="F69" s="17">
        <f>F$8*Assumptions!$G17</f>
        <v>0</v>
      </c>
      <c r="G69" s="17">
        <f>G$8*Assumptions!$G17</f>
        <v>90</v>
      </c>
      <c r="H69" s="17">
        <f>H$8*Assumptions!$G17</f>
        <v>92.7</v>
      </c>
      <c r="I69" s="17">
        <f>I$8*Assumptions!$G17</f>
        <v>95.481</v>
      </c>
      <c r="J69" s="17">
        <f>J$8*Assumptions!$G17</f>
        <v>98.34543</v>
      </c>
      <c r="K69" s="17">
        <f>K$8*Assumptions!$G17</f>
        <v>101.2957929</v>
      </c>
      <c r="L69" s="17">
        <f>L$8*Assumptions!$G17</f>
        <v>104.3346667</v>
      </c>
      <c r="M69" s="17">
        <f>M$8*Assumptions!$G17</f>
        <v>107.4647067</v>
      </c>
    </row>
    <row r="70">
      <c r="A70" s="10" t="s">
        <v>39</v>
      </c>
      <c r="B70" s="17">
        <f>B$8*Assumptions!$G18</f>
        <v>0</v>
      </c>
      <c r="C70" s="17">
        <f>C$8*Assumptions!$G18</f>
        <v>0</v>
      </c>
      <c r="D70" s="17">
        <f>D$8*Assumptions!$G18</f>
        <v>0</v>
      </c>
      <c r="E70" s="17">
        <f>E$8*Assumptions!$G18</f>
        <v>0</v>
      </c>
      <c r="F70" s="17">
        <f>F$8*Assumptions!$G18</f>
        <v>0</v>
      </c>
      <c r="G70" s="17">
        <f>G$8*Assumptions!$G18</f>
        <v>0</v>
      </c>
      <c r="H70" s="17">
        <f>H$8*Assumptions!$G18</f>
        <v>0</v>
      </c>
      <c r="I70" s="17">
        <f>I$8*Assumptions!$G18</f>
        <v>0</v>
      </c>
      <c r="J70" s="17">
        <f>J$8*Assumptions!$G18</f>
        <v>0</v>
      </c>
      <c r="K70" s="17">
        <f>K$8*Assumptions!$G18</f>
        <v>0</v>
      </c>
      <c r="L70" s="17">
        <f>L$8*Assumptions!$G18</f>
        <v>0</v>
      </c>
      <c r="M70" s="17">
        <f>M$8*Assumptions!$G18</f>
        <v>0</v>
      </c>
    </row>
    <row r="72">
      <c r="A72" s="16" t="s">
        <v>30</v>
      </c>
    </row>
    <row r="73">
      <c r="A73" s="10" t="s">
        <v>32</v>
      </c>
      <c r="B73" s="17">
        <f>B$9*Assumptions!$H11</f>
        <v>0</v>
      </c>
      <c r="C73" s="17">
        <f>C$9*Assumptions!$H11</f>
        <v>0</v>
      </c>
      <c r="D73" s="17">
        <f>D$9*Assumptions!$H11</f>
        <v>0</v>
      </c>
      <c r="E73" s="17">
        <f>E$9*Assumptions!$H11</f>
        <v>0</v>
      </c>
      <c r="F73" s="17">
        <f>F$9*Assumptions!$H11</f>
        <v>0</v>
      </c>
      <c r="G73" s="17">
        <f>G$9*Assumptions!$H11</f>
        <v>120</v>
      </c>
      <c r="H73" s="17">
        <f>H$9*Assumptions!$H11</f>
        <v>124.8</v>
      </c>
      <c r="I73" s="17">
        <f>I$9*Assumptions!$H11</f>
        <v>129.792</v>
      </c>
      <c r="J73" s="17">
        <f>J$9*Assumptions!$H11</f>
        <v>134.98368</v>
      </c>
      <c r="K73" s="17">
        <f>K$9*Assumptions!$H11</f>
        <v>140.3830272</v>
      </c>
      <c r="L73" s="17">
        <f>L$9*Assumptions!$H11</f>
        <v>145.9983483</v>
      </c>
      <c r="M73" s="17">
        <f>M$9*Assumptions!$H11</f>
        <v>151.8382822</v>
      </c>
    </row>
    <row r="74">
      <c r="A74" s="10" t="s">
        <v>33</v>
      </c>
      <c r="B74" s="17">
        <f>B$9*Assumptions!$H12</f>
        <v>0</v>
      </c>
      <c r="C74" s="17">
        <f>C$9*Assumptions!$H12</f>
        <v>0</v>
      </c>
      <c r="D74" s="17">
        <f>D$9*Assumptions!$H12</f>
        <v>0</v>
      </c>
      <c r="E74" s="17">
        <f>E$9*Assumptions!$H12</f>
        <v>0</v>
      </c>
      <c r="F74" s="17">
        <f>F$9*Assumptions!$H12</f>
        <v>0</v>
      </c>
      <c r="G74" s="17">
        <f>G$9*Assumptions!$H12</f>
        <v>120</v>
      </c>
      <c r="H74" s="17">
        <f>H$9*Assumptions!$H12</f>
        <v>124.8</v>
      </c>
      <c r="I74" s="17">
        <f>I$9*Assumptions!$H12</f>
        <v>129.792</v>
      </c>
      <c r="J74" s="17">
        <f>J$9*Assumptions!$H12</f>
        <v>134.98368</v>
      </c>
      <c r="K74" s="17">
        <f>K$9*Assumptions!$H12</f>
        <v>140.3830272</v>
      </c>
      <c r="L74" s="17">
        <f>L$9*Assumptions!$H12</f>
        <v>145.9983483</v>
      </c>
      <c r="M74" s="17">
        <f>M$9*Assumptions!$H12</f>
        <v>151.8382822</v>
      </c>
    </row>
    <row r="75">
      <c r="A75" s="10" t="s">
        <v>34</v>
      </c>
      <c r="B75" s="17">
        <f>B$9*Assumptions!$H13</f>
        <v>0</v>
      </c>
      <c r="C75" s="17">
        <f>C$9*Assumptions!$H13</f>
        <v>0</v>
      </c>
      <c r="D75" s="17">
        <f>D$9*Assumptions!$H13</f>
        <v>0</v>
      </c>
      <c r="E75" s="17">
        <f>E$9*Assumptions!$H13</f>
        <v>0</v>
      </c>
      <c r="F75" s="17">
        <f>F$9*Assumptions!$H13</f>
        <v>0</v>
      </c>
      <c r="G75" s="17">
        <f>G$9*Assumptions!$H13</f>
        <v>120</v>
      </c>
      <c r="H75" s="17">
        <f>H$9*Assumptions!$H13</f>
        <v>124.8</v>
      </c>
      <c r="I75" s="17">
        <f>I$9*Assumptions!$H13</f>
        <v>129.792</v>
      </c>
      <c r="J75" s="17">
        <f>J$9*Assumptions!$H13</f>
        <v>134.98368</v>
      </c>
      <c r="K75" s="17">
        <f>K$9*Assumptions!$H13</f>
        <v>140.3830272</v>
      </c>
      <c r="L75" s="17">
        <f>L$9*Assumptions!$H13</f>
        <v>145.9983483</v>
      </c>
      <c r="M75" s="17">
        <f>M$9*Assumptions!$H13</f>
        <v>151.8382822</v>
      </c>
    </row>
    <row r="76">
      <c r="A76" s="10" t="s">
        <v>35</v>
      </c>
      <c r="B76" s="17">
        <f>B$9*Assumptions!$H14</f>
        <v>0</v>
      </c>
      <c r="C76" s="17">
        <f>C$9*Assumptions!$H14</f>
        <v>0</v>
      </c>
      <c r="D76" s="17">
        <f>D$9*Assumptions!$H14</f>
        <v>0</v>
      </c>
      <c r="E76" s="17">
        <f>E$9*Assumptions!$H14</f>
        <v>0</v>
      </c>
      <c r="F76" s="17">
        <f>F$9*Assumptions!$H14</f>
        <v>0</v>
      </c>
      <c r="G76" s="17">
        <f>G$9*Assumptions!$H14</f>
        <v>0</v>
      </c>
      <c r="H76" s="17">
        <f>H$9*Assumptions!$H14</f>
        <v>0</v>
      </c>
      <c r="I76" s="17">
        <f>I$9*Assumptions!$H14</f>
        <v>0</v>
      </c>
      <c r="J76" s="17">
        <f>J$9*Assumptions!$H14</f>
        <v>0</v>
      </c>
      <c r="K76" s="17">
        <f>K$9*Assumptions!$H14</f>
        <v>0</v>
      </c>
      <c r="L76" s="17">
        <f>L$9*Assumptions!$H14</f>
        <v>0</v>
      </c>
      <c r="M76" s="17">
        <f>M$9*Assumptions!$H14</f>
        <v>0</v>
      </c>
    </row>
    <row r="77">
      <c r="A77" s="10" t="s">
        <v>36</v>
      </c>
      <c r="B77" s="17">
        <f>B$9*Assumptions!$H15</f>
        <v>0</v>
      </c>
      <c r="C77" s="17">
        <f>C$9*Assumptions!$H15</f>
        <v>0</v>
      </c>
      <c r="D77" s="17">
        <f>D$9*Assumptions!$H15</f>
        <v>0</v>
      </c>
      <c r="E77" s="17">
        <f>E$9*Assumptions!$H15</f>
        <v>0</v>
      </c>
      <c r="F77" s="17">
        <f>F$9*Assumptions!$H15</f>
        <v>0</v>
      </c>
      <c r="G77" s="17">
        <f>G$9*Assumptions!$H15</f>
        <v>0</v>
      </c>
      <c r="H77" s="17">
        <f>H$9*Assumptions!$H15</f>
        <v>0</v>
      </c>
      <c r="I77" s="17">
        <f>I$9*Assumptions!$H15</f>
        <v>0</v>
      </c>
      <c r="J77" s="17">
        <f>J$9*Assumptions!$H15</f>
        <v>0</v>
      </c>
      <c r="K77" s="17">
        <f>K$9*Assumptions!$H15</f>
        <v>0</v>
      </c>
      <c r="L77" s="17">
        <f>L$9*Assumptions!$H15</f>
        <v>0</v>
      </c>
      <c r="M77" s="17">
        <f>M$9*Assumptions!$H15</f>
        <v>0</v>
      </c>
    </row>
    <row r="78">
      <c r="A78" s="10" t="s">
        <v>37</v>
      </c>
      <c r="B78" s="17">
        <f>B$9*Assumptions!$H16</f>
        <v>0</v>
      </c>
      <c r="C78" s="17">
        <f>C$9*Assumptions!$H16</f>
        <v>0</v>
      </c>
      <c r="D78" s="17">
        <f>D$9*Assumptions!$H16</f>
        <v>0</v>
      </c>
      <c r="E78" s="17">
        <f>E$9*Assumptions!$H16</f>
        <v>0</v>
      </c>
      <c r="F78" s="17">
        <f>F$9*Assumptions!$H16</f>
        <v>0</v>
      </c>
      <c r="G78" s="17">
        <f>G$9*Assumptions!$H16</f>
        <v>0</v>
      </c>
      <c r="H78" s="17">
        <f>H$9*Assumptions!$H16</f>
        <v>0</v>
      </c>
      <c r="I78" s="17">
        <f>I$9*Assumptions!$H16</f>
        <v>0</v>
      </c>
      <c r="J78" s="17">
        <f>J$9*Assumptions!$H16</f>
        <v>0</v>
      </c>
      <c r="K78" s="17">
        <f>K$9*Assumptions!$H16</f>
        <v>0</v>
      </c>
      <c r="L78" s="17">
        <f>L$9*Assumptions!$H16</f>
        <v>0</v>
      </c>
      <c r="M78" s="17">
        <f>M$9*Assumptions!$H16</f>
        <v>0</v>
      </c>
    </row>
    <row r="79">
      <c r="A79" s="10" t="s">
        <v>38</v>
      </c>
      <c r="B79" s="17">
        <f>B$9*Assumptions!$H17</f>
        <v>0</v>
      </c>
      <c r="C79" s="17">
        <f>C$9*Assumptions!$H17</f>
        <v>0</v>
      </c>
      <c r="D79" s="17">
        <f>D$9*Assumptions!$H17</f>
        <v>0</v>
      </c>
      <c r="E79" s="17">
        <f>E$9*Assumptions!$H17</f>
        <v>0</v>
      </c>
      <c r="F79" s="17">
        <f>F$9*Assumptions!$H17</f>
        <v>0</v>
      </c>
      <c r="G79" s="17">
        <f>G$9*Assumptions!$H17</f>
        <v>0</v>
      </c>
      <c r="H79" s="17">
        <f>H$9*Assumptions!$H17</f>
        <v>0</v>
      </c>
      <c r="I79" s="17">
        <f>I$9*Assumptions!$H17</f>
        <v>0</v>
      </c>
      <c r="J79" s="17">
        <f>J$9*Assumptions!$H17</f>
        <v>0</v>
      </c>
      <c r="K79" s="17">
        <f>K$9*Assumptions!$H17</f>
        <v>0</v>
      </c>
      <c r="L79" s="17">
        <f>L$9*Assumptions!$H17</f>
        <v>0</v>
      </c>
      <c r="M79" s="17">
        <f>M$9*Assumptions!$H17</f>
        <v>0</v>
      </c>
    </row>
    <row r="80">
      <c r="A80" s="10" t="s">
        <v>39</v>
      </c>
      <c r="B80" s="17">
        <f>B$9*Assumptions!$H18</f>
        <v>0</v>
      </c>
      <c r="C80" s="17">
        <f>C$9*Assumptions!$H18</f>
        <v>0</v>
      </c>
      <c r="D80" s="17">
        <f>D$9*Assumptions!$H18</f>
        <v>0</v>
      </c>
      <c r="E80" s="17">
        <f>E$9*Assumptions!$H18</f>
        <v>0</v>
      </c>
      <c r="F80" s="17">
        <f>F$9*Assumptions!$H18</f>
        <v>0</v>
      </c>
      <c r="G80" s="17">
        <f>G$9*Assumptions!$H18</f>
        <v>120</v>
      </c>
      <c r="H80" s="17">
        <f>H$9*Assumptions!$H18</f>
        <v>124.8</v>
      </c>
      <c r="I80" s="17">
        <f>I$9*Assumptions!$H18</f>
        <v>129.792</v>
      </c>
      <c r="J80" s="17">
        <f>J$9*Assumptions!$H18</f>
        <v>134.98368</v>
      </c>
      <c r="K80" s="17">
        <f>K$9*Assumptions!$H18</f>
        <v>140.3830272</v>
      </c>
      <c r="L80" s="17">
        <f>L$9*Assumptions!$H18</f>
        <v>145.9983483</v>
      </c>
      <c r="M80" s="17">
        <f>M$9*Assumptions!$H18</f>
        <v>151.8382822</v>
      </c>
    </row>
    <row r="83">
      <c r="A83" s="16" t="s">
        <v>60</v>
      </c>
    </row>
    <row r="84">
      <c r="A84" s="10" t="s">
        <v>32</v>
      </c>
      <c r="B84" s="17">
        <f t="shared" ref="B84:M84" si="1">B13+B23+B33+B43+B53+B63+B73</f>
        <v>285</v>
      </c>
      <c r="C84" s="17">
        <f t="shared" si="1"/>
        <v>289.425</v>
      </c>
      <c r="D84" s="17">
        <f t="shared" si="1"/>
        <v>423.921875</v>
      </c>
      <c r="E84" s="17">
        <f t="shared" si="1"/>
        <v>432.3918381</v>
      </c>
      <c r="F84" s="17">
        <f t="shared" si="1"/>
        <v>441.0531236</v>
      </c>
      <c r="G84" s="17">
        <f t="shared" si="1"/>
        <v>734.9104974</v>
      </c>
      <c r="H84" s="17">
        <f t="shared" si="1"/>
        <v>752.9688523</v>
      </c>
      <c r="I84" s="17">
        <f t="shared" si="1"/>
        <v>771.5362122</v>
      </c>
      <c r="J84" s="17">
        <f t="shared" si="1"/>
        <v>790.6284452</v>
      </c>
      <c r="K84" s="17">
        <f t="shared" si="1"/>
        <v>810.2619499</v>
      </c>
      <c r="L84" s="17">
        <f t="shared" si="1"/>
        <v>830.4536735</v>
      </c>
      <c r="M84" s="17">
        <f t="shared" si="1"/>
        <v>851.2211316</v>
      </c>
    </row>
    <row r="85">
      <c r="A85" s="10" t="s">
        <v>33</v>
      </c>
      <c r="B85" s="17">
        <f t="shared" ref="B85:M85" si="2">B14+B24+B34+B44+B54+B64+B74</f>
        <v>285</v>
      </c>
      <c r="C85" s="17">
        <f t="shared" si="2"/>
        <v>289.425</v>
      </c>
      <c r="D85" s="17">
        <f t="shared" si="2"/>
        <v>553.921875</v>
      </c>
      <c r="E85" s="17">
        <f t="shared" si="2"/>
        <v>566.2918381</v>
      </c>
      <c r="F85" s="17">
        <f t="shared" si="2"/>
        <v>578.9701236</v>
      </c>
      <c r="G85" s="17">
        <f t="shared" si="2"/>
        <v>876.9650074</v>
      </c>
      <c r="H85" s="17">
        <f t="shared" si="2"/>
        <v>899.2849976</v>
      </c>
      <c r="I85" s="17">
        <f t="shared" si="2"/>
        <v>922.2418418</v>
      </c>
      <c r="J85" s="17">
        <f t="shared" si="2"/>
        <v>945.8552438</v>
      </c>
      <c r="K85" s="17">
        <f t="shared" si="2"/>
        <v>970.1455524</v>
      </c>
      <c r="L85" s="17">
        <f t="shared" si="2"/>
        <v>995.1337841</v>
      </c>
      <c r="M85" s="17">
        <f t="shared" si="2"/>
        <v>1020.841645</v>
      </c>
    </row>
    <row r="86">
      <c r="A86" s="10" t="s">
        <v>34</v>
      </c>
      <c r="B86" s="17">
        <f t="shared" ref="B86:M86" si="3">B15+B25+B35+B45+B55+B65+B75</f>
        <v>285</v>
      </c>
      <c r="C86" s="17">
        <f t="shared" si="3"/>
        <v>289.425</v>
      </c>
      <c r="D86" s="17">
        <f t="shared" si="3"/>
        <v>423.921875</v>
      </c>
      <c r="E86" s="17">
        <f t="shared" si="3"/>
        <v>432.3918381</v>
      </c>
      <c r="F86" s="17">
        <f t="shared" si="3"/>
        <v>441.0531236</v>
      </c>
      <c r="G86" s="17">
        <f t="shared" si="3"/>
        <v>809.9104974</v>
      </c>
      <c r="H86" s="17">
        <f t="shared" si="3"/>
        <v>829.4688523</v>
      </c>
      <c r="I86" s="17">
        <f t="shared" si="3"/>
        <v>849.5662122</v>
      </c>
      <c r="J86" s="17">
        <f t="shared" si="3"/>
        <v>870.2190452</v>
      </c>
      <c r="K86" s="17">
        <f t="shared" si="3"/>
        <v>891.4443619</v>
      </c>
      <c r="L86" s="17">
        <f t="shared" si="3"/>
        <v>913.2597338</v>
      </c>
      <c r="M86" s="17">
        <f t="shared" si="3"/>
        <v>935.683313</v>
      </c>
    </row>
    <row r="87">
      <c r="A87" s="10" t="s">
        <v>35</v>
      </c>
      <c r="B87" s="17">
        <f t="shared" ref="B87:M87" si="4">B16+B26+B36+B46+B56+B66+B76</f>
        <v>155</v>
      </c>
      <c r="C87" s="17">
        <f t="shared" si="4"/>
        <v>157.325</v>
      </c>
      <c r="D87" s="17">
        <f t="shared" si="4"/>
        <v>419.684875</v>
      </c>
      <c r="E87" s="17">
        <f t="shared" si="4"/>
        <v>429.8801481</v>
      </c>
      <c r="F87" s="17">
        <f t="shared" si="4"/>
        <v>440.3453503</v>
      </c>
      <c r="G87" s="17">
        <f t="shared" si="4"/>
        <v>451.0880406</v>
      </c>
      <c r="H87" s="17">
        <f t="shared" si="4"/>
        <v>462.1159965</v>
      </c>
      <c r="I87" s="17">
        <f t="shared" si="4"/>
        <v>473.4372208</v>
      </c>
      <c r="J87" s="17">
        <f t="shared" si="4"/>
        <v>485.059948</v>
      </c>
      <c r="K87" s="17">
        <f t="shared" si="4"/>
        <v>496.9926512</v>
      </c>
      <c r="L87" s="17">
        <f t="shared" si="4"/>
        <v>509.244049</v>
      </c>
      <c r="M87" s="17">
        <f t="shared" si="4"/>
        <v>521.8231131</v>
      </c>
    </row>
    <row r="88">
      <c r="A88" s="10" t="s">
        <v>36</v>
      </c>
      <c r="B88" s="17">
        <f t="shared" ref="B88:M88" si="5">B17+B27+B37+B47+B57+B67+B77</f>
        <v>80</v>
      </c>
      <c r="C88" s="17">
        <f t="shared" si="5"/>
        <v>81.6</v>
      </c>
      <c r="D88" s="17">
        <f t="shared" si="5"/>
        <v>83.232</v>
      </c>
      <c r="E88" s="17">
        <f t="shared" si="5"/>
        <v>84.89664</v>
      </c>
      <c r="F88" s="17">
        <f t="shared" si="5"/>
        <v>86.5945728</v>
      </c>
      <c r="G88" s="17">
        <f t="shared" si="5"/>
        <v>88.32646426</v>
      </c>
      <c r="H88" s="17">
        <f t="shared" si="5"/>
        <v>90.09299354</v>
      </c>
      <c r="I88" s="17">
        <f t="shared" si="5"/>
        <v>91.89485341</v>
      </c>
      <c r="J88" s="17">
        <f t="shared" si="5"/>
        <v>93.73275048</v>
      </c>
      <c r="K88" s="17">
        <f t="shared" si="5"/>
        <v>95.60740549</v>
      </c>
      <c r="L88" s="17">
        <f t="shared" si="5"/>
        <v>97.5195536</v>
      </c>
      <c r="M88" s="17">
        <f t="shared" si="5"/>
        <v>99.46994467</v>
      </c>
    </row>
    <row r="89">
      <c r="A89" s="10" t="s">
        <v>37</v>
      </c>
      <c r="B89" s="17">
        <f t="shared" ref="B89:M89" si="6">B18+B28+B38+B48+B58+B68+B78</f>
        <v>50</v>
      </c>
      <c r="C89" s="17">
        <f t="shared" si="6"/>
        <v>50.5</v>
      </c>
      <c r="D89" s="17">
        <f t="shared" si="6"/>
        <v>51.005</v>
      </c>
      <c r="E89" s="17">
        <f t="shared" si="6"/>
        <v>51.51505</v>
      </c>
      <c r="F89" s="17">
        <f t="shared" si="6"/>
        <v>52.0302005</v>
      </c>
      <c r="G89" s="17">
        <f t="shared" si="6"/>
        <v>52.55050251</v>
      </c>
      <c r="H89" s="17">
        <f t="shared" si="6"/>
        <v>53.07600753</v>
      </c>
      <c r="I89" s="17">
        <f t="shared" si="6"/>
        <v>53.60676761</v>
      </c>
      <c r="J89" s="17">
        <f t="shared" si="6"/>
        <v>54.14283528</v>
      </c>
      <c r="K89" s="17">
        <f t="shared" si="6"/>
        <v>54.68426363</v>
      </c>
      <c r="L89" s="17">
        <f t="shared" si="6"/>
        <v>55.23110627</v>
      </c>
      <c r="M89" s="17">
        <f t="shared" si="6"/>
        <v>55.78341733</v>
      </c>
    </row>
    <row r="90">
      <c r="A90" s="10" t="s">
        <v>38</v>
      </c>
      <c r="B90" s="17">
        <f t="shared" ref="B90:M90" si="7">B19+B29+B39+B49+B59+B69+B79</f>
        <v>0</v>
      </c>
      <c r="C90" s="17">
        <f t="shared" si="7"/>
        <v>0</v>
      </c>
      <c r="D90" s="17">
        <f t="shared" si="7"/>
        <v>0</v>
      </c>
      <c r="E90" s="17">
        <f t="shared" si="7"/>
        <v>0</v>
      </c>
      <c r="F90" s="17">
        <f t="shared" si="7"/>
        <v>0</v>
      </c>
      <c r="G90" s="17">
        <f t="shared" si="7"/>
        <v>90</v>
      </c>
      <c r="H90" s="17">
        <f t="shared" si="7"/>
        <v>92.7</v>
      </c>
      <c r="I90" s="17">
        <f t="shared" si="7"/>
        <v>95.481</v>
      </c>
      <c r="J90" s="17">
        <f t="shared" si="7"/>
        <v>98.34543</v>
      </c>
      <c r="K90" s="17">
        <f t="shared" si="7"/>
        <v>101.2957929</v>
      </c>
      <c r="L90" s="17">
        <f t="shared" si="7"/>
        <v>104.3346667</v>
      </c>
      <c r="M90" s="17">
        <f t="shared" si="7"/>
        <v>107.4647067</v>
      </c>
    </row>
    <row r="91">
      <c r="A91" s="10" t="s">
        <v>39</v>
      </c>
      <c r="B91" s="17">
        <f t="shared" ref="B91:M91" si="8">B20+B30+B40+B50+B60+B70+B80</f>
        <v>0</v>
      </c>
      <c r="C91" s="17">
        <f t="shared" si="8"/>
        <v>0</v>
      </c>
      <c r="D91" s="17">
        <f t="shared" si="8"/>
        <v>0</v>
      </c>
      <c r="E91" s="17">
        <f t="shared" si="8"/>
        <v>0</v>
      </c>
      <c r="F91" s="17">
        <f t="shared" si="8"/>
        <v>0</v>
      </c>
      <c r="G91" s="17">
        <f t="shared" si="8"/>
        <v>120</v>
      </c>
      <c r="H91" s="17">
        <f t="shared" si="8"/>
        <v>124.8</v>
      </c>
      <c r="I91" s="17">
        <f t="shared" si="8"/>
        <v>129.792</v>
      </c>
      <c r="J91" s="17">
        <f t="shared" si="8"/>
        <v>134.98368</v>
      </c>
      <c r="K91" s="17">
        <f t="shared" si="8"/>
        <v>140.3830272</v>
      </c>
      <c r="L91" s="17">
        <f t="shared" si="8"/>
        <v>145.9983483</v>
      </c>
      <c r="M91" s="17">
        <f t="shared" si="8"/>
        <v>151.8382822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14"/>
      <c r="B1" s="15" t="s">
        <v>46</v>
      </c>
      <c r="C1" s="15" t="s">
        <v>47</v>
      </c>
      <c r="D1" s="15" t="s">
        <v>48</v>
      </c>
      <c r="E1" s="15" t="s">
        <v>49</v>
      </c>
      <c r="F1" s="15" t="s">
        <v>50</v>
      </c>
      <c r="G1" s="15" t="s">
        <v>51</v>
      </c>
      <c r="H1" s="15" t="s">
        <v>52</v>
      </c>
      <c r="I1" s="15" t="s">
        <v>53</v>
      </c>
      <c r="J1" s="15" t="s">
        <v>54</v>
      </c>
      <c r="K1" s="15" t="s">
        <v>55</v>
      </c>
      <c r="L1" s="15" t="s">
        <v>56</v>
      </c>
      <c r="M1" s="15" t="s">
        <v>57</v>
      </c>
    </row>
    <row r="2">
      <c r="A2" s="16" t="s">
        <v>61</v>
      </c>
    </row>
    <row r="3">
      <c r="A3" s="10" t="s">
        <v>22</v>
      </c>
      <c r="B3" s="17">
        <f>'Calcs-1'!B3*Assumptions!$D2</f>
        <v>54250</v>
      </c>
      <c r="C3" s="17">
        <f>'Calcs-1'!C3*Assumptions!$D2</f>
        <v>55063.75</v>
      </c>
      <c r="D3" s="17">
        <f>'Calcs-1'!D3*Assumptions!$D2</f>
        <v>55889.70625</v>
      </c>
      <c r="E3" s="17">
        <f>'Calcs-1'!E3*Assumptions!$D2</f>
        <v>56728.05184</v>
      </c>
      <c r="F3" s="17">
        <f>'Calcs-1'!F3*Assumptions!$D2</f>
        <v>57578.97262</v>
      </c>
      <c r="G3" s="17">
        <f>'Calcs-1'!G3*Assumptions!$D2</f>
        <v>58442.65721</v>
      </c>
      <c r="H3" s="17">
        <f>'Calcs-1'!H3*Assumptions!$D2</f>
        <v>59319.29707</v>
      </c>
      <c r="I3" s="17">
        <f>'Calcs-1'!I3*Assumptions!$D2</f>
        <v>60209.08652</v>
      </c>
      <c r="J3" s="17">
        <f>'Calcs-1'!J3*Assumptions!$D2</f>
        <v>61112.22282</v>
      </c>
      <c r="K3" s="17">
        <f>'Calcs-1'!K3*Assumptions!$D2</f>
        <v>62028.90617</v>
      </c>
      <c r="L3" s="17">
        <f>'Calcs-1'!L3*Assumptions!$D2</f>
        <v>62959.33976</v>
      </c>
      <c r="M3" s="17">
        <f>'Calcs-1'!M3*Assumptions!$D2</f>
        <v>63903.72985</v>
      </c>
    </row>
    <row r="4">
      <c r="A4" s="10" t="s">
        <v>23</v>
      </c>
      <c r="B4" s="17">
        <f>'Calcs-1'!B4*Assumptions!$D3</f>
        <v>25600</v>
      </c>
      <c r="C4" s="17">
        <f>'Calcs-1'!C4*Assumptions!$D3</f>
        <v>26112</v>
      </c>
      <c r="D4" s="17">
        <f>'Calcs-1'!D4*Assumptions!$D3</f>
        <v>26634.24</v>
      </c>
      <c r="E4" s="17">
        <f>'Calcs-1'!E4*Assumptions!$D3</f>
        <v>27166.9248</v>
      </c>
      <c r="F4" s="17">
        <f>'Calcs-1'!F4*Assumptions!$D3</f>
        <v>27710.2633</v>
      </c>
      <c r="G4" s="17">
        <f>'Calcs-1'!G4*Assumptions!$D3</f>
        <v>28264.46856</v>
      </c>
      <c r="H4" s="17">
        <f>'Calcs-1'!H4*Assumptions!$D3</f>
        <v>28829.75793</v>
      </c>
      <c r="I4" s="17">
        <f>'Calcs-1'!I4*Assumptions!$D3</f>
        <v>29406.35309</v>
      </c>
      <c r="J4" s="17">
        <f>'Calcs-1'!J4*Assumptions!$D3</f>
        <v>29994.48015</v>
      </c>
      <c r="K4" s="17">
        <f>'Calcs-1'!K4*Assumptions!$D3</f>
        <v>30594.36976</v>
      </c>
      <c r="L4" s="17">
        <f>'Calcs-1'!L4*Assumptions!$D3</f>
        <v>31206.25715</v>
      </c>
      <c r="M4" s="17">
        <f>'Calcs-1'!M4*Assumptions!$D3</f>
        <v>31830.38229</v>
      </c>
    </row>
    <row r="5">
      <c r="A5" s="10" t="s">
        <v>24</v>
      </c>
      <c r="B5" s="17">
        <f>'Calcs-1'!B5*Assumptions!$D4</f>
        <v>22500</v>
      </c>
      <c r="C5" s="17">
        <f>'Calcs-1'!C5*Assumptions!$D4</f>
        <v>22725</v>
      </c>
      <c r="D5" s="17">
        <f>'Calcs-1'!D5*Assumptions!$D4</f>
        <v>22952.25</v>
      </c>
      <c r="E5" s="17">
        <f>'Calcs-1'!E5*Assumptions!$D4</f>
        <v>23181.7725</v>
      </c>
      <c r="F5" s="17">
        <f>'Calcs-1'!F5*Assumptions!$D4</f>
        <v>23413.59023</v>
      </c>
      <c r="G5" s="17">
        <f>'Calcs-1'!G5*Assumptions!$D4</f>
        <v>23647.72613</v>
      </c>
      <c r="H5" s="17">
        <f>'Calcs-1'!H5*Assumptions!$D4</f>
        <v>23884.20339</v>
      </c>
      <c r="I5" s="17">
        <f>'Calcs-1'!I5*Assumptions!$D4</f>
        <v>24123.04542</v>
      </c>
      <c r="J5" s="17">
        <f>'Calcs-1'!J5*Assumptions!$D4</f>
        <v>24364.27588</v>
      </c>
      <c r="K5" s="17">
        <f>'Calcs-1'!K5*Assumptions!$D4</f>
        <v>24607.91864</v>
      </c>
      <c r="L5" s="17">
        <f>'Calcs-1'!L5*Assumptions!$D4</f>
        <v>24853.99782</v>
      </c>
      <c r="M5" s="17">
        <f>'Calcs-1'!M5*Assumptions!$D4</f>
        <v>25102.5378</v>
      </c>
    </row>
    <row r="6">
      <c r="A6" s="10" t="s">
        <v>25</v>
      </c>
      <c r="B6" s="17">
        <f>'Calcs-1'!B6*Assumptions!$D5</f>
        <v>0</v>
      </c>
      <c r="C6" s="17">
        <f>'Calcs-1'!C6*Assumptions!$D5</f>
        <v>0</v>
      </c>
      <c r="D6" s="17">
        <f>'Calcs-1'!D6*Assumptions!$D5</f>
        <v>52000</v>
      </c>
      <c r="E6" s="17">
        <f>'Calcs-1'!E6*Assumptions!$D5</f>
        <v>53560</v>
      </c>
      <c r="F6" s="17">
        <f>'Calcs-1'!F6*Assumptions!$D5</f>
        <v>55166.8</v>
      </c>
      <c r="G6" s="17">
        <f>'Calcs-1'!G6*Assumptions!$D5</f>
        <v>56821.804</v>
      </c>
      <c r="H6" s="17">
        <f>'Calcs-1'!H6*Assumptions!$D5</f>
        <v>58526.45812</v>
      </c>
      <c r="I6" s="17">
        <f>'Calcs-1'!I6*Assumptions!$D5</f>
        <v>60282.25186</v>
      </c>
      <c r="J6" s="17">
        <f>'Calcs-1'!J6*Assumptions!$D5</f>
        <v>62090.71942</v>
      </c>
      <c r="K6" s="17">
        <f>'Calcs-1'!K6*Assumptions!$D5</f>
        <v>63953.441</v>
      </c>
      <c r="L6" s="17">
        <f>'Calcs-1'!L6*Assumptions!$D5</f>
        <v>65872.04423</v>
      </c>
      <c r="M6" s="17">
        <f>'Calcs-1'!M6*Assumptions!$D5</f>
        <v>67848.20556</v>
      </c>
    </row>
    <row r="7">
      <c r="A7" s="10" t="s">
        <v>27</v>
      </c>
      <c r="B7" s="17">
        <f>'Calcs-1'!B7*Assumptions!$D6</f>
        <v>0</v>
      </c>
      <c r="C7" s="17">
        <f>'Calcs-1'!C7*Assumptions!$D6</f>
        <v>0</v>
      </c>
      <c r="D7" s="17">
        <f>'Calcs-1'!D7*Assumptions!$D6</f>
        <v>0</v>
      </c>
      <c r="E7" s="17">
        <f>'Calcs-1'!E7*Assumptions!$D6</f>
        <v>0</v>
      </c>
      <c r="F7" s="17">
        <f>'Calcs-1'!F7*Assumptions!$D6</f>
        <v>0</v>
      </c>
      <c r="G7" s="17">
        <f>'Calcs-1'!G7*Assumptions!$D6</f>
        <v>31500</v>
      </c>
      <c r="H7" s="17">
        <f>'Calcs-1'!H7*Assumptions!$D6</f>
        <v>32130</v>
      </c>
      <c r="I7" s="17">
        <f>'Calcs-1'!I7*Assumptions!$D6</f>
        <v>32772.6</v>
      </c>
      <c r="J7" s="17">
        <f>'Calcs-1'!J7*Assumptions!$D6</f>
        <v>33428.052</v>
      </c>
      <c r="K7" s="17">
        <f>'Calcs-1'!K7*Assumptions!$D6</f>
        <v>34096.61304</v>
      </c>
      <c r="L7" s="17">
        <f>'Calcs-1'!L7*Assumptions!$D6</f>
        <v>34778.5453</v>
      </c>
      <c r="M7" s="17">
        <f>'Calcs-1'!M7*Assumptions!$D6</f>
        <v>35474.11621</v>
      </c>
    </row>
    <row r="8">
      <c r="A8" s="10" t="s">
        <v>29</v>
      </c>
      <c r="B8" s="17">
        <f>'Calcs-1'!B8*Assumptions!$D7</f>
        <v>0</v>
      </c>
      <c r="C8" s="17">
        <f>'Calcs-1'!C8*Assumptions!$D7</f>
        <v>0</v>
      </c>
      <c r="D8" s="17">
        <f>'Calcs-1'!D8*Assumptions!$D7</f>
        <v>0</v>
      </c>
      <c r="E8" s="17">
        <f>'Calcs-1'!E8*Assumptions!$D7</f>
        <v>0</v>
      </c>
      <c r="F8" s="17">
        <f>'Calcs-1'!F8*Assumptions!$D7</f>
        <v>0</v>
      </c>
      <c r="G8" s="17">
        <f>'Calcs-1'!G8*Assumptions!$D7</f>
        <v>32850</v>
      </c>
      <c r="H8" s="17">
        <f>'Calcs-1'!H8*Assumptions!$D7</f>
        <v>33835.5</v>
      </c>
      <c r="I8" s="17">
        <f>'Calcs-1'!I8*Assumptions!$D7</f>
        <v>34850.565</v>
      </c>
      <c r="J8" s="17">
        <f>'Calcs-1'!J8*Assumptions!$D7</f>
        <v>35896.08195</v>
      </c>
      <c r="K8" s="17">
        <f>'Calcs-1'!K8*Assumptions!$D7</f>
        <v>36972.96441</v>
      </c>
      <c r="L8" s="17">
        <f>'Calcs-1'!L8*Assumptions!$D7</f>
        <v>38082.15334</v>
      </c>
      <c r="M8" s="17">
        <f>'Calcs-1'!M8*Assumptions!$D7</f>
        <v>39224.61794</v>
      </c>
    </row>
    <row r="9">
      <c r="A9" s="10" t="s">
        <v>30</v>
      </c>
      <c r="B9" s="17">
        <f>'Calcs-1'!B9*Assumptions!$D8</f>
        <v>0</v>
      </c>
      <c r="C9" s="17">
        <f>'Calcs-1'!C9*Assumptions!$D8</f>
        <v>0</v>
      </c>
      <c r="D9" s="17">
        <f>'Calcs-1'!D9*Assumptions!$D8</f>
        <v>0</v>
      </c>
      <c r="E9" s="17">
        <f>'Calcs-1'!E9*Assumptions!$D8</f>
        <v>0</v>
      </c>
      <c r="F9" s="17">
        <f>'Calcs-1'!F9*Assumptions!$D8</f>
        <v>0</v>
      </c>
      <c r="G9" s="17">
        <f>'Calcs-1'!G9*Assumptions!$D8</f>
        <v>46800</v>
      </c>
      <c r="H9" s="17">
        <f>'Calcs-1'!H9*Assumptions!$D8</f>
        <v>48672</v>
      </c>
      <c r="I9" s="17">
        <f>'Calcs-1'!I9*Assumptions!$D8</f>
        <v>50618.88</v>
      </c>
      <c r="J9" s="17">
        <f>'Calcs-1'!J9*Assumptions!$D8</f>
        <v>52643.6352</v>
      </c>
      <c r="K9" s="17">
        <f>'Calcs-1'!K9*Assumptions!$D8</f>
        <v>54749.38061</v>
      </c>
      <c r="L9" s="17">
        <f>'Calcs-1'!L9*Assumptions!$D8</f>
        <v>56939.35583</v>
      </c>
      <c r="M9" s="17">
        <f>'Calcs-1'!M9*Assumptions!$D8</f>
        <v>59216.93007</v>
      </c>
    </row>
    <row r="10">
      <c r="A10" s="10" t="s">
        <v>62</v>
      </c>
      <c r="B10" s="17">
        <f t="shared" ref="B10:M10" si="1">SUM(B3:B9)</f>
        <v>102350</v>
      </c>
      <c r="C10" s="17">
        <f t="shared" si="1"/>
        <v>103900.75</v>
      </c>
      <c r="D10" s="17">
        <f t="shared" si="1"/>
        <v>157476.1963</v>
      </c>
      <c r="E10" s="17">
        <f t="shared" si="1"/>
        <v>160636.7491</v>
      </c>
      <c r="F10" s="17">
        <f t="shared" si="1"/>
        <v>163869.6261</v>
      </c>
      <c r="G10" s="17">
        <f t="shared" si="1"/>
        <v>278326.6559</v>
      </c>
      <c r="H10" s="17">
        <f t="shared" si="1"/>
        <v>285197.2165</v>
      </c>
      <c r="I10" s="17">
        <f t="shared" si="1"/>
        <v>292262.7819</v>
      </c>
      <c r="J10" s="17">
        <f t="shared" si="1"/>
        <v>299529.4674</v>
      </c>
      <c r="K10" s="17">
        <f t="shared" si="1"/>
        <v>307003.5936</v>
      </c>
      <c r="L10" s="17">
        <f t="shared" si="1"/>
        <v>314691.6934</v>
      </c>
      <c r="M10" s="17">
        <f t="shared" si="1"/>
        <v>322600.5197</v>
      </c>
    </row>
    <row r="12">
      <c r="A12" s="16" t="s">
        <v>63</v>
      </c>
    </row>
    <row r="13">
      <c r="A13" s="10" t="s">
        <v>32</v>
      </c>
      <c r="B13" s="17">
        <f>'Calcs-1'!B84*Assumptions!$B22</f>
        <v>19950</v>
      </c>
      <c r="C13" s="17">
        <f>'Calcs-1'!C84*Assumptions!$B22</f>
        <v>20259.75</v>
      </c>
      <c r="D13" s="17">
        <f>'Calcs-1'!D84*Assumptions!$B22</f>
        <v>29674.53125</v>
      </c>
      <c r="E13" s="17">
        <f>'Calcs-1'!E84*Assumptions!$B22</f>
        <v>30267.42867</v>
      </c>
      <c r="F13" s="17">
        <f>'Calcs-1'!F84*Assumptions!$B22</f>
        <v>30873.71866</v>
      </c>
      <c r="G13" s="17">
        <f>'Calcs-1'!G84*Assumptions!$B22</f>
        <v>51443.73482</v>
      </c>
      <c r="H13" s="17">
        <f>'Calcs-1'!H84*Assumptions!$B22</f>
        <v>52707.81966</v>
      </c>
      <c r="I13" s="17">
        <f>'Calcs-1'!I84*Assumptions!$B22</f>
        <v>54007.53485</v>
      </c>
      <c r="J13" s="17">
        <f>'Calcs-1'!J84*Assumptions!$B22</f>
        <v>55343.99117</v>
      </c>
      <c r="K13" s="17">
        <f>'Calcs-1'!K84*Assumptions!$B22</f>
        <v>56718.33649</v>
      </c>
      <c r="L13" s="17">
        <f>'Calcs-1'!L84*Assumptions!$B22</f>
        <v>58131.75715</v>
      </c>
      <c r="M13" s="17">
        <f>'Calcs-1'!M84*Assumptions!$B22</f>
        <v>59585.47921</v>
      </c>
    </row>
    <row r="14">
      <c r="A14" s="10" t="s">
        <v>33</v>
      </c>
      <c r="B14" s="17">
        <f>'Calcs-1'!B85*Assumptions!$B23</f>
        <v>5700</v>
      </c>
      <c r="C14" s="17">
        <f>'Calcs-1'!C85*Assumptions!$B23</f>
        <v>5788.5</v>
      </c>
      <c r="D14" s="17">
        <f>'Calcs-1'!D85*Assumptions!$B23</f>
        <v>11078.4375</v>
      </c>
      <c r="E14" s="17">
        <f>'Calcs-1'!E85*Assumptions!$B23</f>
        <v>11325.83676</v>
      </c>
      <c r="F14" s="17">
        <f>'Calcs-1'!F85*Assumptions!$B23</f>
        <v>11579.40247</v>
      </c>
      <c r="G14" s="17">
        <f>'Calcs-1'!G85*Assumptions!$B23</f>
        <v>17539.30015</v>
      </c>
      <c r="H14" s="17">
        <f>'Calcs-1'!H85*Assumptions!$B23</f>
        <v>17985.69995</v>
      </c>
      <c r="I14" s="17">
        <f>'Calcs-1'!I85*Assumptions!$B23</f>
        <v>18444.83684</v>
      </c>
      <c r="J14" s="17">
        <f>'Calcs-1'!J85*Assumptions!$B23</f>
        <v>18917.10488</v>
      </c>
      <c r="K14" s="17">
        <f>'Calcs-1'!K85*Assumptions!$B23</f>
        <v>19402.91105</v>
      </c>
      <c r="L14" s="17">
        <f>'Calcs-1'!L85*Assumptions!$B23</f>
        <v>19902.67568</v>
      </c>
      <c r="M14" s="17">
        <f>'Calcs-1'!M85*Assumptions!$B23</f>
        <v>20416.83291</v>
      </c>
    </row>
    <row r="15">
      <c r="A15" s="10" t="s">
        <v>34</v>
      </c>
      <c r="B15" s="17">
        <f>'Calcs-1'!B86*Assumptions!$B24</f>
        <v>2850</v>
      </c>
      <c r="C15" s="17">
        <f>'Calcs-1'!C86*Assumptions!$B24</f>
        <v>2894.25</v>
      </c>
      <c r="D15" s="17">
        <f>'Calcs-1'!D86*Assumptions!$B24</f>
        <v>4239.21875</v>
      </c>
      <c r="E15" s="17">
        <f>'Calcs-1'!E86*Assumptions!$B24</f>
        <v>4323.918381</v>
      </c>
      <c r="F15" s="17">
        <f>'Calcs-1'!F86*Assumptions!$B24</f>
        <v>4410.531236</v>
      </c>
      <c r="G15" s="17">
        <f>'Calcs-1'!G86*Assumptions!$B24</f>
        <v>8099.104974</v>
      </c>
      <c r="H15" s="17">
        <f>'Calcs-1'!H86*Assumptions!$B24</f>
        <v>8294.688523</v>
      </c>
      <c r="I15" s="17">
        <f>'Calcs-1'!I86*Assumptions!$B24</f>
        <v>8495.662122</v>
      </c>
      <c r="J15" s="17">
        <f>'Calcs-1'!J86*Assumptions!$B24</f>
        <v>8702.190452</v>
      </c>
      <c r="K15" s="17">
        <f>'Calcs-1'!K86*Assumptions!$B24</f>
        <v>8914.443619</v>
      </c>
      <c r="L15" s="17">
        <f>'Calcs-1'!L86*Assumptions!$B24</f>
        <v>9132.597338</v>
      </c>
      <c r="M15" s="17">
        <f>'Calcs-1'!M86*Assumptions!$B24</f>
        <v>9356.83313</v>
      </c>
    </row>
    <row r="16">
      <c r="A16" s="10" t="s">
        <v>35</v>
      </c>
      <c r="B16" s="17">
        <f>'Calcs-1'!B87*Assumptions!$B25</f>
        <v>4650</v>
      </c>
      <c r="C16" s="17">
        <f>'Calcs-1'!C87*Assumptions!$B25</f>
        <v>4719.75</v>
      </c>
      <c r="D16" s="17">
        <f>'Calcs-1'!D87*Assumptions!$B25</f>
        <v>12590.54625</v>
      </c>
      <c r="E16" s="17">
        <f>'Calcs-1'!E87*Assumptions!$B25</f>
        <v>12896.40444</v>
      </c>
      <c r="F16" s="17">
        <f>'Calcs-1'!F87*Assumptions!$B25</f>
        <v>13210.36051</v>
      </c>
      <c r="G16" s="17">
        <f>'Calcs-1'!G87*Assumptions!$B25</f>
        <v>13532.64122</v>
      </c>
      <c r="H16" s="17">
        <f>'Calcs-1'!H87*Assumptions!$B25</f>
        <v>13863.4799</v>
      </c>
      <c r="I16" s="17">
        <f>'Calcs-1'!I87*Assumptions!$B25</f>
        <v>14203.11662</v>
      </c>
      <c r="J16" s="17">
        <f>'Calcs-1'!J87*Assumptions!$B25</f>
        <v>14551.79844</v>
      </c>
      <c r="K16" s="17">
        <f>'Calcs-1'!K87*Assumptions!$B25</f>
        <v>14909.77954</v>
      </c>
      <c r="L16" s="17">
        <f>'Calcs-1'!L87*Assumptions!$B25</f>
        <v>15277.32147</v>
      </c>
      <c r="M16" s="17">
        <f>'Calcs-1'!M87*Assumptions!$B25</f>
        <v>15654.69339</v>
      </c>
    </row>
    <row r="17">
      <c r="A17" s="10" t="s">
        <v>36</v>
      </c>
      <c r="B17" s="17">
        <f>'Calcs-1'!B88*Assumptions!$B26</f>
        <v>3600</v>
      </c>
      <c r="C17" s="17">
        <f>'Calcs-1'!C88*Assumptions!$B26</f>
        <v>3672</v>
      </c>
      <c r="D17" s="17">
        <f>'Calcs-1'!D88*Assumptions!$B26</f>
        <v>3745.44</v>
      </c>
      <c r="E17" s="17">
        <f>'Calcs-1'!E88*Assumptions!$B26</f>
        <v>3820.3488</v>
      </c>
      <c r="F17" s="17">
        <f>'Calcs-1'!F88*Assumptions!$B26</f>
        <v>3896.755776</v>
      </c>
      <c r="G17" s="17">
        <f>'Calcs-1'!G88*Assumptions!$B26</f>
        <v>3974.690892</v>
      </c>
      <c r="H17" s="17">
        <f>'Calcs-1'!H88*Assumptions!$B26</f>
        <v>4054.184709</v>
      </c>
      <c r="I17" s="17">
        <f>'Calcs-1'!I88*Assumptions!$B26</f>
        <v>4135.268404</v>
      </c>
      <c r="J17" s="17">
        <f>'Calcs-1'!J88*Assumptions!$B26</f>
        <v>4217.973772</v>
      </c>
      <c r="K17" s="17">
        <f>'Calcs-1'!K88*Assumptions!$B26</f>
        <v>4302.333247</v>
      </c>
      <c r="L17" s="17">
        <f>'Calcs-1'!L88*Assumptions!$B26</f>
        <v>4388.379912</v>
      </c>
      <c r="M17" s="17">
        <f>'Calcs-1'!M88*Assumptions!$B26</f>
        <v>4476.14751</v>
      </c>
    </row>
    <row r="18">
      <c r="A18" s="10" t="s">
        <v>37</v>
      </c>
      <c r="B18" s="17">
        <f>'Calcs-1'!B89*Assumptions!$B27</f>
        <v>2750</v>
      </c>
      <c r="C18" s="17">
        <f>'Calcs-1'!C89*Assumptions!$B27</f>
        <v>2777.5</v>
      </c>
      <c r="D18" s="17">
        <f>'Calcs-1'!D89*Assumptions!$B27</f>
        <v>2805.275</v>
      </c>
      <c r="E18" s="17">
        <f>'Calcs-1'!E89*Assumptions!$B27</f>
        <v>2833.32775</v>
      </c>
      <c r="F18" s="17">
        <f>'Calcs-1'!F89*Assumptions!$B27</f>
        <v>2861.661028</v>
      </c>
      <c r="G18" s="17">
        <f>'Calcs-1'!G89*Assumptions!$B27</f>
        <v>2890.277638</v>
      </c>
      <c r="H18" s="17">
        <f>'Calcs-1'!H89*Assumptions!$B27</f>
        <v>2919.180414</v>
      </c>
      <c r="I18" s="17">
        <f>'Calcs-1'!I89*Assumptions!$B27</f>
        <v>2948.372218</v>
      </c>
      <c r="J18" s="17">
        <f>'Calcs-1'!J89*Assumptions!$B27</f>
        <v>2977.85594</v>
      </c>
      <c r="K18" s="17">
        <f>'Calcs-1'!K89*Assumptions!$B27</f>
        <v>3007.6345</v>
      </c>
      <c r="L18" s="17">
        <f>'Calcs-1'!L89*Assumptions!$B27</f>
        <v>3037.710845</v>
      </c>
      <c r="M18" s="17">
        <f>'Calcs-1'!M89*Assumptions!$B27</f>
        <v>3068.087953</v>
      </c>
    </row>
    <row r="19">
      <c r="A19" s="10" t="s">
        <v>38</v>
      </c>
      <c r="B19" s="17">
        <f>'Calcs-1'!B90*Assumptions!$B28</f>
        <v>0</v>
      </c>
      <c r="C19" s="17">
        <f>'Calcs-1'!C90*Assumptions!$B28</f>
        <v>0</v>
      </c>
      <c r="D19" s="17">
        <f>'Calcs-1'!D90*Assumptions!$B28</f>
        <v>0</v>
      </c>
      <c r="E19" s="17">
        <f>'Calcs-1'!E90*Assumptions!$B28</f>
        <v>0</v>
      </c>
      <c r="F19" s="17">
        <f>'Calcs-1'!F90*Assumptions!$B28</f>
        <v>0</v>
      </c>
      <c r="G19" s="17">
        <f>'Calcs-1'!G90*Assumptions!$B28</f>
        <v>3150</v>
      </c>
      <c r="H19" s="17">
        <f>'Calcs-1'!H90*Assumptions!$B28</f>
        <v>3244.5</v>
      </c>
      <c r="I19" s="17">
        <f>'Calcs-1'!I90*Assumptions!$B28</f>
        <v>3341.835</v>
      </c>
      <c r="J19" s="17">
        <f>'Calcs-1'!J90*Assumptions!$B28</f>
        <v>3442.09005</v>
      </c>
      <c r="K19" s="17">
        <f>'Calcs-1'!K90*Assumptions!$B28</f>
        <v>3545.352752</v>
      </c>
      <c r="L19" s="17">
        <f>'Calcs-1'!L90*Assumptions!$B28</f>
        <v>3651.713334</v>
      </c>
      <c r="M19" s="17">
        <f>'Calcs-1'!M90*Assumptions!$B28</f>
        <v>3761.264734</v>
      </c>
    </row>
    <row r="20">
      <c r="A20" s="10" t="s">
        <v>39</v>
      </c>
      <c r="B20" s="17">
        <f>'Calcs-1'!B91*Assumptions!$B29</f>
        <v>0</v>
      </c>
      <c r="C20" s="17">
        <f>'Calcs-1'!C91*Assumptions!$B29</f>
        <v>0</v>
      </c>
      <c r="D20" s="17">
        <f>'Calcs-1'!D91*Assumptions!$B29</f>
        <v>0</v>
      </c>
      <c r="E20" s="17">
        <f>'Calcs-1'!E91*Assumptions!$B29</f>
        <v>0</v>
      </c>
      <c r="F20" s="17">
        <f>'Calcs-1'!F91*Assumptions!$B29</f>
        <v>0</v>
      </c>
      <c r="G20" s="17">
        <f>'Calcs-1'!G91*Assumptions!$B29</f>
        <v>6000</v>
      </c>
      <c r="H20" s="17">
        <f>'Calcs-1'!H91*Assumptions!$B29</f>
        <v>6240</v>
      </c>
      <c r="I20" s="17">
        <f>'Calcs-1'!I91*Assumptions!$B29</f>
        <v>6489.6</v>
      </c>
      <c r="J20" s="17">
        <f>'Calcs-1'!J91*Assumptions!$B29</f>
        <v>6749.184</v>
      </c>
      <c r="K20" s="17">
        <f>'Calcs-1'!K91*Assumptions!$B29</f>
        <v>7019.15136</v>
      </c>
      <c r="L20" s="17">
        <f>'Calcs-1'!L91*Assumptions!$B29</f>
        <v>7299.917414</v>
      </c>
      <c r="M20" s="17">
        <f>'Calcs-1'!M91*Assumptions!$B29</f>
        <v>7591.914111</v>
      </c>
    </row>
    <row r="21">
      <c r="A21" s="16" t="s">
        <v>64</v>
      </c>
      <c r="B21" s="17">
        <f t="shared" ref="B21:M21" si="2">SUM(B13:B20)</f>
        <v>39500</v>
      </c>
      <c r="C21" s="17">
        <f t="shared" si="2"/>
        <v>40111.75</v>
      </c>
      <c r="D21" s="17">
        <f t="shared" si="2"/>
        <v>64133.44875</v>
      </c>
      <c r="E21" s="17">
        <f t="shared" si="2"/>
        <v>65467.26481</v>
      </c>
      <c r="F21" s="17">
        <f t="shared" si="2"/>
        <v>66832.42968</v>
      </c>
      <c r="G21" s="17">
        <f t="shared" si="2"/>
        <v>106629.7497</v>
      </c>
      <c r="H21" s="17">
        <f t="shared" si="2"/>
        <v>109309.5532</v>
      </c>
      <c r="I21" s="17">
        <f t="shared" si="2"/>
        <v>112066.2261</v>
      </c>
      <c r="J21" s="17">
        <f t="shared" si="2"/>
        <v>114902.1887</v>
      </c>
      <c r="K21" s="17">
        <f t="shared" si="2"/>
        <v>117819.9426</v>
      </c>
      <c r="L21" s="17">
        <f t="shared" si="2"/>
        <v>120822.0731</v>
      </c>
      <c r="M21" s="17">
        <f t="shared" si="2"/>
        <v>123911.2529</v>
      </c>
    </row>
    <row r="23">
      <c r="A23" s="16" t="s">
        <v>65</v>
      </c>
    </row>
    <row r="24">
      <c r="A24" s="10" t="s">
        <v>43</v>
      </c>
      <c r="B24" s="13">
        <f>Assumptions!$B32</f>
        <v>7000</v>
      </c>
      <c r="C24" s="13">
        <f>Assumptions!$B32</f>
        <v>7000</v>
      </c>
      <c r="D24" s="13">
        <f>Assumptions!$B32</f>
        <v>7000</v>
      </c>
      <c r="E24" s="13">
        <f>Assumptions!$B32</f>
        <v>7000</v>
      </c>
      <c r="F24" s="13">
        <f>Assumptions!$B32</f>
        <v>7000</v>
      </c>
      <c r="G24" s="13">
        <f>Assumptions!$B32</f>
        <v>7000</v>
      </c>
      <c r="H24" s="13">
        <f>Assumptions!$B32</f>
        <v>7000</v>
      </c>
      <c r="I24" s="13">
        <f>Assumptions!$B32</f>
        <v>7000</v>
      </c>
      <c r="J24" s="13">
        <f>Assumptions!$B32</f>
        <v>7000</v>
      </c>
      <c r="K24" s="13">
        <f>Assumptions!$B32</f>
        <v>7000</v>
      </c>
      <c r="L24" s="13">
        <f>Assumptions!$B32</f>
        <v>7000</v>
      </c>
      <c r="M24" s="13">
        <f>Assumptions!$B32</f>
        <v>7000</v>
      </c>
    </row>
    <row r="25">
      <c r="A25" s="10" t="s">
        <v>44</v>
      </c>
      <c r="B25" s="13">
        <f>Assumptions!$B33</f>
        <v>3500</v>
      </c>
      <c r="C25" s="13">
        <f>Assumptions!$B33</f>
        <v>3500</v>
      </c>
      <c r="D25" s="13">
        <f>Assumptions!$B33</f>
        <v>3500</v>
      </c>
      <c r="E25" s="13">
        <f>Assumptions!$B33</f>
        <v>3500</v>
      </c>
      <c r="F25" s="13">
        <f>Assumptions!$B33</f>
        <v>3500</v>
      </c>
      <c r="G25" s="13">
        <f>Assumptions!$B33</f>
        <v>3500</v>
      </c>
      <c r="H25" s="13">
        <f>Assumptions!$B33</f>
        <v>3500</v>
      </c>
      <c r="I25" s="13">
        <f>Assumptions!$B33</f>
        <v>3500</v>
      </c>
      <c r="J25" s="13">
        <f>Assumptions!$B33</f>
        <v>3500</v>
      </c>
      <c r="K25" s="13">
        <f>Assumptions!$B33</f>
        <v>3500</v>
      </c>
      <c r="L25" s="13">
        <f>Assumptions!$B33</f>
        <v>3500</v>
      </c>
      <c r="M25" s="13">
        <f>Assumptions!$B33</f>
        <v>3500</v>
      </c>
    </row>
    <row r="26">
      <c r="A26" s="10" t="s">
        <v>45</v>
      </c>
      <c r="B26" s="13">
        <f>Assumptions!$B34</f>
        <v>1500</v>
      </c>
      <c r="C26" s="13">
        <f>Assumptions!$B34</f>
        <v>1500</v>
      </c>
      <c r="D26" s="13">
        <f>Assumptions!$B34</f>
        <v>1500</v>
      </c>
      <c r="E26" s="13">
        <f>Assumptions!$B34</f>
        <v>1500</v>
      </c>
      <c r="F26" s="13">
        <f>Assumptions!$B34</f>
        <v>1500</v>
      </c>
      <c r="G26" s="13">
        <f>Assumptions!$B34</f>
        <v>1500</v>
      </c>
      <c r="H26" s="13">
        <f>Assumptions!$B34</f>
        <v>1500</v>
      </c>
      <c r="I26" s="13">
        <f>Assumptions!$B34</f>
        <v>1500</v>
      </c>
      <c r="J26" s="13">
        <f>Assumptions!$B34</f>
        <v>1500</v>
      </c>
      <c r="K26" s="13">
        <f>Assumptions!$B34</f>
        <v>1500</v>
      </c>
      <c r="L26" s="13">
        <f>Assumptions!$B34</f>
        <v>1500</v>
      </c>
      <c r="M26" s="13">
        <f>Assumptions!$B34</f>
        <v>1500</v>
      </c>
    </row>
    <row r="28">
      <c r="A28" s="16" t="s">
        <v>66</v>
      </c>
      <c r="B28" s="17">
        <f t="shared" ref="B28:M28" si="3">B21+B24+B25+B26</f>
        <v>51500</v>
      </c>
      <c r="C28" s="17">
        <f t="shared" si="3"/>
        <v>52111.75</v>
      </c>
      <c r="D28" s="17">
        <f t="shared" si="3"/>
        <v>76133.44875</v>
      </c>
      <c r="E28" s="17">
        <f t="shared" si="3"/>
        <v>77467.26481</v>
      </c>
      <c r="F28" s="17">
        <f t="shared" si="3"/>
        <v>78832.42968</v>
      </c>
      <c r="G28" s="17">
        <f t="shared" si="3"/>
        <v>118629.7497</v>
      </c>
      <c r="H28" s="17">
        <f t="shared" si="3"/>
        <v>121309.5532</v>
      </c>
      <c r="I28" s="17">
        <f t="shared" si="3"/>
        <v>124066.2261</v>
      </c>
      <c r="J28" s="17">
        <f t="shared" si="3"/>
        <v>126902.1887</v>
      </c>
      <c r="K28" s="17">
        <f t="shared" si="3"/>
        <v>129819.9426</v>
      </c>
      <c r="L28" s="17">
        <f t="shared" si="3"/>
        <v>132822.0731</v>
      </c>
      <c r="M28" s="17">
        <f t="shared" si="3"/>
        <v>135911.2529</v>
      </c>
    </row>
    <row r="30">
      <c r="A30" s="16" t="s">
        <v>67</v>
      </c>
      <c r="B30" s="17">
        <f t="shared" ref="B30:M30" si="4">B10-B28</f>
        <v>50850</v>
      </c>
      <c r="C30" s="17">
        <f t="shared" si="4"/>
        <v>51789</v>
      </c>
      <c r="D30" s="17">
        <f t="shared" si="4"/>
        <v>81342.7475</v>
      </c>
      <c r="E30" s="17">
        <f t="shared" si="4"/>
        <v>83169.48434</v>
      </c>
      <c r="F30" s="17">
        <f t="shared" si="4"/>
        <v>85037.19646</v>
      </c>
      <c r="G30" s="17">
        <f t="shared" si="4"/>
        <v>159696.9062</v>
      </c>
      <c r="H30" s="17">
        <f t="shared" si="4"/>
        <v>163887.6634</v>
      </c>
      <c r="I30" s="17">
        <f t="shared" si="4"/>
        <v>168196.5558</v>
      </c>
      <c r="J30" s="17">
        <f t="shared" si="4"/>
        <v>172627.2787</v>
      </c>
      <c r="K30" s="17">
        <f t="shared" si="4"/>
        <v>177183.6511</v>
      </c>
      <c r="L30" s="17">
        <f t="shared" si="4"/>
        <v>181869.6203</v>
      </c>
      <c r="M30" s="17">
        <f t="shared" si="4"/>
        <v>186689.2668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s>
  <sheetData>
    <row r="1">
      <c r="A1" s="14"/>
      <c r="B1" s="15" t="s">
        <v>46</v>
      </c>
      <c r="C1" s="15" t="s">
        <v>47</v>
      </c>
      <c r="D1" s="15" t="s">
        <v>48</v>
      </c>
      <c r="E1" s="15" t="s">
        <v>49</v>
      </c>
      <c r="F1" s="15" t="s">
        <v>50</v>
      </c>
      <c r="G1" s="15" t="s">
        <v>51</v>
      </c>
      <c r="H1" s="15" t="s">
        <v>52</v>
      </c>
      <c r="I1" s="15" t="s">
        <v>53</v>
      </c>
      <c r="J1" s="15" t="s">
        <v>54</v>
      </c>
      <c r="K1" s="15" t="s">
        <v>55</v>
      </c>
      <c r="L1" s="15" t="s">
        <v>56</v>
      </c>
      <c r="M1" s="15" t="s">
        <v>57</v>
      </c>
    </row>
    <row r="2">
      <c r="A2" s="16" t="s">
        <v>68</v>
      </c>
    </row>
    <row r="3">
      <c r="A3" s="10" t="s">
        <v>32</v>
      </c>
      <c r="B3" s="17">
        <f>'Calcs-1'!B84*Assumptions!$B22</f>
        <v>19950</v>
      </c>
      <c r="C3" s="17">
        <f>'Calcs-1'!C84*Assumptions!$B22</f>
        <v>20259.75</v>
      </c>
      <c r="D3" s="17">
        <f>'Calcs-1'!D84*Assumptions!$B22</f>
        <v>29674.53125</v>
      </c>
      <c r="E3" s="17">
        <f>'Calcs-1'!E84*Assumptions!$B22</f>
        <v>30267.42867</v>
      </c>
      <c r="F3" s="17">
        <f>'Calcs-1'!F84*Assumptions!$B22</f>
        <v>30873.71866</v>
      </c>
      <c r="G3" s="17">
        <f>'Calcs-1'!G84*Assumptions!$B22</f>
        <v>51443.73482</v>
      </c>
      <c r="H3" s="17">
        <f>'Calcs-1'!H84*Assumptions!$B22</f>
        <v>52707.81966</v>
      </c>
      <c r="I3" s="17">
        <f>'Calcs-1'!I84*Assumptions!$B22</f>
        <v>54007.53485</v>
      </c>
      <c r="J3" s="17">
        <f>'Calcs-1'!J84*Assumptions!$B22</f>
        <v>55343.99117</v>
      </c>
      <c r="K3" s="17">
        <f>'Calcs-1'!K84*Assumptions!$B22</f>
        <v>56718.33649</v>
      </c>
      <c r="L3" s="17">
        <f>'Calcs-1'!L84*Assumptions!$B22</f>
        <v>58131.75715</v>
      </c>
      <c r="M3" s="17">
        <f>'Calcs-1'!M84*Assumptions!$B22</f>
        <v>59585.47921</v>
      </c>
    </row>
    <row r="4">
      <c r="A4" s="10" t="s">
        <v>33</v>
      </c>
      <c r="B4" s="17">
        <f>'Calcs-1'!B85*Assumptions!$B23</f>
        <v>5700</v>
      </c>
      <c r="C4" s="17">
        <f>'Calcs-1'!C85*Assumptions!$B23</f>
        <v>5788.5</v>
      </c>
      <c r="D4" s="17">
        <f>'Calcs-1'!D85*Assumptions!$B23</f>
        <v>11078.4375</v>
      </c>
      <c r="E4" s="17">
        <f>'Calcs-1'!E85*Assumptions!$B23</f>
        <v>11325.83676</v>
      </c>
      <c r="F4" s="17">
        <f>'Calcs-1'!F85*Assumptions!$B23</f>
        <v>11579.40247</v>
      </c>
      <c r="G4" s="17">
        <f>'Calcs-1'!G85*Assumptions!$B23</f>
        <v>17539.30015</v>
      </c>
      <c r="H4" s="17">
        <f>'Calcs-1'!H85*Assumptions!$B23</f>
        <v>17985.69995</v>
      </c>
      <c r="I4" s="17">
        <f>'Calcs-1'!I85*Assumptions!$B23</f>
        <v>18444.83684</v>
      </c>
      <c r="J4" s="17">
        <f>'Calcs-1'!J85*Assumptions!$B23</f>
        <v>18917.10488</v>
      </c>
      <c r="K4" s="17">
        <f>'Calcs-1'!K85*Assumptions!$B23</f>
        <v>19402.91105</v>
      </c>
      <c r="L4" s="17">
        <f>'Calcs-1'!L85*Assumptions!$B23</f>
        <v>19902.67568</v>
      </c>
      <c r="M4" s="17">
        <f>'Calcs-1'!M85*Assumptions!$B23</f>
        <v>20416.83291</v>
      </c>
    </row>
    <row r="5">
      <c r="A5" s="10" t="s">
        <v>34</v>
      </c>
      <c r="B5" s="17">
        <f>'Calcs-1'!B86*Assumptions!$B24</f>
        <v>2850</v>
      </c>
      <c r="C5" s="17">
        <f>'Calcs-1'!C86*Assumptions!$B24</f>
        <v>2894.25</v>
      </c>
      <c r="D5" s="17">
        <f>'Calcs-1'!D86*Assumptions!$B24</f>
        <v>4239.21875</v>
      </c>
      <c r="E5" s="17">
        <f>'Calcs-1'!E86*Assumptions!$B24</f>
        <v>4323.918381</v>
      </c>
      <c r="F5" s="17">
        <f>'Calcs-1'!F86*Assumptions!$B24</f>
        <v>4410.531236</v>
      </c>
      <c r="G5" s="17">
        <f>'Calcs-1'!G86*Assumptions!$B24</f>
        <v>8099.104974</v>
      </c>
      <c r="H5" s="17">
        <f>'Calcs-1'!H86*Assumptions!$B24</f>
        <v>8294.688523</v>
      </c>
      <c r="I5" s="17">
        <f>'Calcs-1'!I86*Assumptions!$B24</f>
        <v>8495.662122</v>
      </c>
      <c r="J5" s="17">
        <f>'Calcs-1'!J86*Assumptions!$B24</f>
        <v>8702.190452</v>
      </c>
      <c r="K5" s="17">
        <f>'Calcs-1'!K86*Assumptions!$B24</f>
        <v>8914.443619</v>
      </c>
      <c r="L5" s="17">
        <f>'Calcs-1'!L86*Assumptions!$B24</f>
        <v>9132.597338</v>
      </c>
      <c r="M5" s="17">
        <f>'Calcs-1'!M86*Assumptions!$B24</f>
        <v>9356.83313</v>
      </c>
    </row>
    <row r="6">
      <c r="A6" s="10" t="s">
        <v>35</v>
      </c>
      <c r="B6" s="17">
        <f>'Calcs-1'!B87*Assumptions!$B25</f>
        <v>4650</v>
      </c>
      <c r="C6" s="17">
        <f>'Calcs-1'!C87*Assumptions!$B25</f>
        <v>4719.75</v>
      </c>
      <c r="D6" s="17">
        <f>'Calcs-1'!D87*Assumptions!$B25</f>
        <v>12590.54625</v>
      </c>
      <c r="E6" s="17">
        <f>'Calcs-1'!E87*Assumptions!$B25</f>
        <v>12896.40444</v>
      </c>
      <c r="F6" s="17">
        <f>'Calcs-1'!F87*Assumptions!$B25</f>
        <v>13210.36051</v>
      </c>
      <c r="G6" s="17">
        <f>'Calcs-1'!G87*Assumptions!$B25</f>
        <v>13532.64122</v>
      </c>
      <c r="H6" s="17">
        <f>'Calcs-1'!H87*Assumptions!$B25</f>
        <v>13863.4799</v>
      </c>
      <c r="I6" s="17">
        <f>'Calcs-1'!I87*Assumptions!$B25</f>
        <v>14203.11662</v>
      </c>
      <c r="J6" s="17">
        <f>'Calcs-1'!J87*Assumptions!$B25</f>
        <v>14551.79844</v>
      </c>
      <c r="K6" s="17">
        <f>'Calcs-1'!K87*Assumptions!$B25</f>
        <v>14909.77954</v>
      </c>
      <c r="L6" s="17">
        <f>'Calcs-1'!L87*Assumptions!$B25</f>
        <v>15277.32147</v>
      </c>
      <c r="M6" s="17">
        <f>'Calcs-1'!M87*Assumptions!$B25</f>
        <v>15654.69339</v>
      </c>
    </row>
    <row r="7">
      <c r="A7" s="10" t="s">
        <v>36</v>
      </c>
      <c r="B7" s="17">
        <f>'Calcs-1'!B88*Assumptions!$B26</f>
        <v>3600</v>
      </c>
      <c r="C7" s="17">
        <f>'Calcs-1'!C88*Assumptions!$B26</f>
        <v>3672</v>
      </c>
      <c r="D7" s="17">
        <f>'Calcs-1'!D88*Assumptions!$B26</f>
        <v>3745.44</v>
      </c>
      <c r="E7" s="17">
        <f>'Calcs-1'!E88*Assumptions!$B26</f>
        <v>3820.3488</v>
      </c>
      <c r="F7" s="17">
        <f>'Calcs-1'!F88*Assumptions!$B26</f>
        <v>3896.755776</v>
      </c>
      <c r="G7" s="17">
        <f>'Calcs-1'!G88*Assumptions!$B26</f>
        <v>3974.690892</v>
      </c>
      <c r="H7" s="17">
        <f>'Calcs-1'!H88*Assumptions!$B26</f>
        <v>4054.184709</v>
      </c>
      <c r="I7" s="17">
        <f>'Calcs-1'!I88*Assumptions!$B26</f>
        <v>4135.268404</v>
      </c>
      <c r="J7" s="17">
        <f>'Calcs-1'!J88*Assumptions!$B26</f>
        <v>4217.973772</v>
      </c>
      <c r="K7" s="17">
        <f>'Calcs-1'!K88*Assumptions!$B26</f>
        <v>4302.333247</v>
      </c>
      <c r="L7" s="17">
        <f>'Calcs-1'!L88*Assumptions!$B26</f>
        <v>4388.379912</v>
      </c>
      <c r="M7" s="17">
        <f>'Calcs-1'!M88*Assumptions!$B26</f>
        <v>4476.14751</v>
      </c>
    </row>
    <row r="8">
      <c r="A8" s="10" t="s">
        <v>37</v>
      </c>
      <c r="B8" s="17">
        <f>'Calcs-1'!B89*Assumptions!$B27</f>
        <v>2750</v>
      </c>
      <c r="C8" s="17">
        <f>'Calcs-1'!C89*Assumptions!$B27</f>
        <v>2777.5</v>
      </c>
      <c r="D8" s="17">
        <f>'Calcs-1'!D89*Assumptions!$B27</f>
        <v>2805.275</v>
      </c>
      <c r="E8" s="17">
        <f>'Calcs-1'!E89*Assumptions!$B27</f>
        <v>2833.32775</v>
      </c>
      <c r="F8" s="17">
        <f>'Calcs-1'!F89*Assumptions!$B27</f>
        <v>2861.661028</v>
      </c>
      <c r="G8" s="17">
        <f>'Calcs-1'!G89*Assumptions!$B27</f>
        <v>2890.277638</v>
      </c>
      <c r="H8" s="17">
        <f>'Calcs-1'!H89*Assumptions!$B27</f>
        <v>2919.180414</v>
      </c>
      <c r="I8" s="17">
        <f>'Calcs-1'!I89*Assumptions!$B27</f>
        <v>2948.372218</v>
      </c>
      <c r="J8" s="17">
        <f>'Calcs-1'!J89*Assumptions!$B27</f>
        <v>2977.85594</v>
      </c>
      <c r="K8" s="17">
        <f>'Calcs-1'!K89*Assumptions!$B27</f>
        <v>3007.6345</v>
      </c>
      <c r="L8" s="17">
        <f>'Calcs-1'!L89*Assumptions!$B27</f>
        <v>3037.710845</v>
      </c>
      <c r="M8" s="17">
        <f>'Calcs-1'!M89*Assumptions!$B27</f>
        <v>3068.087953</v>
      </c>
    </row>
    <row r="9">
      <c r="A9" s="10" t="s">
        <v>38</v>
      </c>
      <c r="B9" s="17">
        <f>'Calcs-1'!B90*Assumptions!$B28</f>
        <v>0</v>
      </c>
      <c r="C9" s="17">
        <f>'Calcs-1'!C90*Assumptions!$B28</f>
        <v>0</v>
      </c>
      <c r="D9" s="17">
        <f>'Calcs-1'!D90*Assumptions!$B28</f>
        <v>0</v>
      </c>
      <c r="E9" s="17">
        <f>'Calcs-1'!E90*Assumptions!$B28</f>
        <v>0</v>
      </c>
      <c r="F9" s="17">
        <f>'Calcs-1'!F90*Assumptions!$B28</f>
        <v>0</v>
      </c>
      <c r="G9" s="17">
        <f>'Calcs-1'!G90*Assumptions!$B28</f>
        <v>3150</v>
      </c>
      <c r="H9" s="17">
        <f>'Calcs-1'!H90*Assumptions!$B28</f>
        <v>3244.5</v>
      </c>
      <c r="I9" s="17">
        <f>'Calcs-1'!I90*Assumptions!$B28</f>
        <v>3341.835</v>
      </c>
      <c r="J9" s="17">
        <f>'Calcs-1'!J90*Assumptions!$B28</f>
        <v>3442.09005</v>
      </c>
      <c r="K9" s="17">
        <f>'Calcs-1'!K90*Assumptions!$B28</f>
        <v>3545.352752</v>
      </c>
      <c r="L9" s="17">
        <f>'Calcs-1'!L90*Assumptions!$B28</f>
        <v>3651.713334</v>
      </c>
      <c r="M9" s="17">
        <f>'Calcs-1'!M90*Assumptions!$B28</f>
        <v>3761.264734</v>
      </c>
    </row>
    <row r="10">
      <c r="A10" s="10" t="s">
        <v>39</v>
      </c>
      <c r="B10" s="17">
        <f>'Calcs-1'!B91*Assumptions!$B29</f>
        <v>0</v>
      </c>
      <c r="C10" s="17">
        <f>'Calcs-1'!C91*Assumptions!$B29</f>
        <v>0</v>
      </c>
      <c r="D10" s="17">
        <f>'Calcs-1'!D91*Assumptions!$B29</f>
        <v>0</v>
      </c>
      <c r="E10" s="17">
        <f>'Calcs-1'!E91*Assumptions!$B29</f>
        <v>0</v>
      </c>
      <c r="F10" s="17">
        <f>'Calcs-1'!F91*Assumptions!$B29</f>
        <v>0</v>
      </c>
      <c r="G10" s="17">
        <f>'Calcs-1'!G91*Assumptions!$B29</f>
        <v>6000</v>
      </c>
      <c r="H10" s="17">
        <f>'Calcs-1'!H91*Assumptions!$B29</f>
        <v>6240</v>
      </c>
      <c r="I10" s="17">
        <f>'Calcs-1'!I91*Assumptions!$B29</f>
        <v>6489.6</v>
      </c>
      <c r="J10" s="17">
        <f>'Calcs-1'!J91*Assumptions!$B29</f>
        <v>6749.184</v>
      </c>
      <c r="K10" s="17">
        <f>'Calcs-1'!K91*Assumptions!$B29</f>
        <v>7019.15136</v>
      </c>
      <c r="L10" s="17">
        <f>'Calcs-1'!L91*Assumptions!$B29</f>
        <v>7299.917414</v>
      </c>
      <c r="M10" s="17">
        <f>'Calcs-1'!M91*Assumptions!$B29</f>
        <v>7591.914111</v>
      </c>
    </row>
    <row r="11">
      <c r="A11" s="16" t="s">
        <v>69</v>
      </c>
      <c r="B11" s="17">
        <f t="shared" ref="B11:M11" si="1">SUM(B3:B10)</f>
        <v>39500</v>
      </c>
      <c r="C11" s="17">
        <f t="shared" si="1"/>
        <v>40111.75</v>
      </c>
      <c r="D11" s="17">
        <f t="shared" si="1"/>
        <v>64133.44875</v>
      </c>
      <c r="E11" s="17">
        <f t="shared" si="1"/>
        <v>65467.26481</v>
      </c>
      <c r="F11" s="17">
        <f t="shared" si="1"/>
        <v>66832.42968</v>
      </c>
      <c r="G11" s="17">
        <f t="shared" si="1"/>
        <v>106629.7497</v>
      </c>
      <c r="H11" s="17">
        <f t="shared" si="1"/>
        <v>109309.5532</v>
      </c>
      <c r="I11" s="17">
        <f t="shared" si="1"/>
        <v>112066.2261</v>
      </c>
      <c r="J11" s="17">
        <f t="shared" si="1"/>
        <v>114902.1887</v>
      </c>
      <c r="K11" s="17">
        <f t="shared" si="1"/>
        <v>117819.9426</v>
      </c>
      <c r="L11" s="17">
        <f t="shared" si="1"/>
        <v>120822.0731</v>
      </c>
      <c r="M11" s="17">
        <f t="shared" si="1"/>
        <v>123911.2529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s>
  <sheetData>
    <row r="1">
      <c r="A1" s="14"/>
      <c r="B1" s="15" t="s">
        <v>46</v>
      </c>
      <c r="C1" s="15" t="s">
        <v>47</v>
      </c>
      <c r="D1" s="15" t="s">
        <v>48</v>
      </c>
      <c r="E1" s="15" t="s">
        <v>49</v>
      </c>
      <c r="F1" s="15" t="s">
        <v>50</v>
      </c>
      <c r="G1" s="15" t="s">
        <v>51</v>
      </c>
      <c r="H1" s="15" t="s">
        <v>52</v>
      </c>
      <c r="I1" s="15" t="s">
        <v>53</v>
      </c>
      <c r="J1" s="15" t="s">
        <v>54</v>
      </c>
      <c r="K1" s="15" t="s">
        <v>55</v>
      </c>
      <c r="L1" s="15" t="s">
        <v>56</v>
      </c>
      <c r="M1" s="15" t="s">
        <v>57</v>
      </c>
    </row>
    <row r="2">
      <c r="A2" s="16" t="s">
        <v>70</v>
      </c>
    </row>
    <row r="3">
      <c r="A3" s="10" t="s">
        <v>71</v>
      </c>
      <c r="B3" s="17">
        <f>'Sales and Costs'!B10</f>
        <v>102350</v>
      </c>
      <c r="C3" s="17">
        <f>'Sales and Costs'!C10</f>
        <v>103900.75</v>
      </c>
      <c r="D3" s="17">
        <f>'Sales and Costs'!D10</f>
        <v>157476.1963</v>
      </c>
      <c r="E3" s="17">
        <f>'Sales and Costs'!E10</f>
        <v>160636.7491</v>
      </c>
      <c r="F3" s="17">
        <f>'Sales and Costs'!F10</f>
        <v>163869.6261</v>
      </c>
      <c r="G3" s="17">
        <f>'Sales and Costs'!G10</f>
        <v>278326.6559</v>
      </c>
      <c r="H3" s="17">
        <f>'Sales and Costs'!H10</f>
        <v>285197.2165</v>
      </c>
      <c r="I3" s="17">
        <f>'Sales and Costs'!I10</f>
        <v>292262.7819</v>
      </c>
      <c r="J3" s="17">
        <f>'Sales and Costs'!J10</f>
        <v>299529.4674</v>
      </c>
      <c r="K3" s="17">
        <f>'Sales and Costs'!K10</f>
        <v>307003.5936</v>
      </c>
      <c r="L3" s="17">
        <f>'Sales and Costs'!L10</f>
        <v>314691.6934</v>
      </c>
      <c r="M3" s="17">
        <f>'Sales and Costs'!M10</f>
        <v>322600.5197</v>
      </c>
    </row>
    <row r="5">
      <c r="A5" s="16" t="s">
        <v>72</v>
      </c>
    </row>
    <row r="6">
      <c r="A6" s="10" t="s">
        <v>73</v>
      </c>
      <c r="B6" s="17">
        <f>Purchases!B11</f>
        <v>39500</v>
      </c>
      <c r="C6" s="17">
        <f>Purchases!C11</f>
        <v>40111.75</v>
      </c>
      <c r="D6" s="17">
        <f>Purchases!D11</f>
        <v>64133.44875</v>
      </c>
      <c r="E6" s="17">
        <f>Purchases!E11</f>
        <v>65467.26481</v>
      </c>
      <c r="F6" s="17">
        <f>Purchases!F11</f>
        <v>66832.42968</v>
      </c>
      <c r="G6" s="17">
        <f>Purchases!G11</f>
        <v>106629.7497</v>
      </c>
      <c r="H6" s="17">
        <f>Purchases!H11</f>
        <v>109309.5532</v>
      </c>
      <c r="I6" s="17">
        <f>Purchases!I11</f>
        <v>112066.2261</v>
      </c>
      <c r="J6" s="17">
        <f>Purchases!J11</f>
        <v>114902.1887</v>
      </c>
      <c r="K6" s="17">
        <f>Purchases!K11</f>
        <v>117819.9426</v>
      </c>
      <c r="L6" s="17">
        <f>Purchases!L11</f>
        <v>120822.0731</v>
      </c>
      <c r="M6" s="17">
        <f>Purchases!M11</f>
        <v>123911.2529</v>
      </c>
    </row>
    <row r="7">
      <c r="A7" s="10" t="s">
        <v>42</v>
      </c>
      <c r="B7" s="13">
        <f>'Sales and Costs'!B24+'Sales and Costs'!B25+'Sales and Costs'!B26</f>
        <v>12000</v>
      </c>
      <c r="C7" s="13">
        <f>'Sales and Costs'!C24+'Sales and Costs'!C25+'Sales and Costs'!C26</f>
        <v>12000</v>
      </c>
      <c r="D7" s="13">
        <f>'Sales and Costs'!D24+'Sales and Costs'!D25+'Sales and Costs'!D26</f>
        <v>12000</v>
      </c>
      <c r="E7" s="13">
        <f>'Sales and Costs'!E24+'Sales and Costs'!E25+'Sales and Costs'!E26</f>
        <v>12000</v>
      </c>
      <c r="F7" s="13">
        <f>'Sales and Costs'!F24+'Sales and Costs'!F25+'Sales and Costs'!F26</f>
        <v>12000</v>
      </c>
      <c r="G7" s="13">
        <f>'Sales and Costs'!G24+'Sales and Costs'!G25+'Sales and Costs'!G26</f>
        <v>12000</v>
      </c>
      <c r="H7" s="13">
        <f>'Sales and Costs'!H24+'Sales and Costs'!H25+'Sales and Costs'!H26</f>
        <v>12000</v>
      </c>
      <c r="I7" s="13">
        <f>'Sales and Costs'!I24+'Sales and Costs'!I25+'Sales and Costs'!I26</f>
        <v>12000</v>
      </c>
      <c r="J7" s="13">
        <f>'Sales and Costs'!J24+'Sales and Costs'!J25+'Sales and Costs'!J26</f>
        <v>12000</v>
      </c>
      <c r="K7" s="13">
        <f>'Sales and Costs'!K24+'Sales and Costs'!K25+'Sales and Costs'!K26</f>
        <v>12000</v>
      </c>
      <c r="L7" s="13">
        <f>'Sales and Costs'!L24+'Sales and Costs'!L25+'Sales and Costs'!L26</f>
        <v>12000</v>
      </c>
      <c r="M7" s="13">
        <f>'Sales and Costs'!M24+'Sales and Costs'!M25+'Sales and Costs'!M26</f>
        <v>12000</v>
      </c>
    </row>
    <row r="8">
      <c r="A8" s="16" t="s">
        <v>74</v>
      </c>
      <c r="B8" s="17">
        <f t="shared" ref="B8:M8" si="1">B3-B6-B7</f>
        <v>50850</v>
      </c>
      <c r="C8" s="17">
        <f t="shared" si="1"/>
        <v>51789</v>
      </c>
      <c r="D8" s="17">
        <f t="shared" si="1"/>
        <v>81342.7475</v>
      </c>
      <c r="E8" s="17">
        <f t="shared" si="1"/>
        <v>83169.48434</v>
      </c>
      <c r="F8" s="17">
        <f t="shared" si="1"/>
        <v>85037.19646</v>
      </c>
      <c r="G8" s="17">
        <f t="shared" si="1"/>
        <v>159696.9062</v>
      </c>
      <c r="H8" s="17">
        <f t="shared" si="1"/>
        <v>163887.6634</v>
      </c>
      <c r="I8" s="17">
        <f t="shared" si="1"/>
        <v>168196.5558</v>
      </c>
      <c r="J8" s="17">
        <f t="shared" si="1"/>
        <v>172627.2787</v>
      </c>
      <c r="K8" s="17">
        <f t="shared" si="1"/>
        <v>177183.6511</v>
      </c>
      <c r="L8" s="17">
        <f t="shared" si="1"/>
        <v>181869.6203</v>
      </c>
      <c r="M8" s="17">
        <f t="shared" si="1"/>
        <v>186689.2668</v>
      </c>
    </row>
    <row r="10">
      <c r="A10" s="10" t="s">
        <v>75</v>
      </c>
      <c r="B10" s="10">
        <v>0.0</v>
      </c>
      <c r="C10" s="17">
        <f t="shared" ref="C10:M10" si="2">B12</f>
        <v>50850</v>
      </c>
      <c r="D10" s="17">
        <f t="shared" si="2"/>
        <v>102639</v>
      </c>
      <c r="E10" s="17">
        <f t="shared" si="2"/>
        <v>183981.7475</v>
      </c>
      <c r="F10" s="17">
        <f t="shared" si="2"/>
        <v>267151.2318</v>
      </c>
      <c r="G10" s="17">
        <f t="shared" si="2"/>
        <v>352188.4283</v>
      </c>
      <c r="H10" s="17">
        <f t="shared" si="2"/>
        <v>511885.3345</v>
      </c>
      <c r="I10" s="17">
        <f t="shared" si="2"/>
        <v>675772.9979</v>
      </c>
      <c r="J10" s="17">
        <f t="shared" si="2"/>
        <v>843969.5537</v>
      </c>
      <c r="K10" s="17">
        <f t="shared" si="2"/>
        <v>1016596.832</v>
      </c>
      <c r="L10" s="17">
        <f t="shared" si="2"/>
        <v>1193780.484</v>
      </c>
      <c r="M10" s="17">
        <f t="shared" si="2"/>
        <v>1375650.104</v>
      </c>
    </row>
    <row r="11">
      <c r="A11" s="10" t="s">
        <v>74</v>
      </c>
      <c r="B11" s="17">
        <f t="shared" ref="B11:M11" si="3">B8</f>
        <v>50850</v>
      </c>
      <c r="C11" s="17">
        <f t="shared" si="3"/>
        <v>51789</v>
      </c>
      <c r="D11" s="17">
        <f t="shared" si="3"/>
        <v>81342.7475</v>
      </c>
      <c r="E11" s="17">
        <f t="shared" si="3"/>
        <v>83169.48434</v>
      </c>
      <c r="F11" s="17">
        <f t="shared" si="3"/>
        <v>85037.19646</v>
      </c>
      <c r="G11" s="17">
        <f t="shared" si="3"/>
        <v>159696.9062</v>
      </c>
      <c r="H11" s="17">
        <f t="shared" si="3"/>
        <v>163887.6634</v>
      </c>
      <c r="I11" s="17">
        <f t="shared" si="3"/>
        <v>168196.5558</v>
      </c>
      <c r="J11" s="17">
        <f t="shared" si="3"/>
        <v>172627.2787</v>
      </c>
      <c r="K11" s="17">
        <f t="shared" si="3"/>
        <v>177183.6511</v>
      </c>
      <c r="L11" s="17">
        <f t="shared" si="3"/>
        <v>181869.6203</v>
      </c>
      <c r="M11" s="17">
        <f t="shared" si="3"/>
        <v>186689.2668</v>
      </c>
    </row>
    <row r="12">
      <c r="A12" s="10" t="s">
        <v>76</v>
      </c>
      <c r="B12" s="17">
        <f t="shared" ref="B12:M12" si="4">B10+B11</f>
        <v>50850</v>
      </c>
      <c r="C12" s="17">
        <f t="shared" si="4"/>
        <v>102639</v>
      </c>
      <c r="D12" s="17">
        <f t="shared" si="4"/>
        <v>183981.7475</v>
      </c>
      <c r="E12" s="17">
        <f t="shared" si="4"/>
        <v>267151.2318</v>
      </c>
      <c r="F12" s="17">
        <f t="shared" si="4"/>
        <v>352188.4283</v>
      </c>
      <c r="G12" s="17">
        <f t="shared" si="4"/>
        <v>511885.3345</v>
      </c>
      <c r="H12" s="17">
        <f t="shared" si="4"/>
        <v>675772.9979</v>
      </c>
      <c r="I12" s="17">
        <f t="shared" si="4"/>
        <v>843969.5537</v>
      </c>
      <c r="J12" s="17">
        <f t="shared" si="4"/>
        <v>1016596.832</v>
      </c>
      <c r="K12" s="17">
        <f t="shared" si="4"/>
        <v>1193780.484</v>
      </c>
      <c r="L12" s="17">
        <f t="shared" si="4"/>
        <v>1375650.104</v>
      </c>
      <c r="M12" s="17">
        <f t="shared" si="4"/>
        <v>1562339.371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s>
  <sheetData>
    <row r="1">
      <c r="A1" s="14"/>
      <c r="B1" s="15" t="s">
        <v>46</v>
      </c>
      <c r="C1" s="15" t="s">
        <v>47</v>
      </c>
      <c r="D1" s="15" t="s">
        <v>48</v>
      </c>
      <c r="E1" s="15" t="s">
        <v>49</v>
      </c>
      <c r="F1" s="15" t="s">
        <v>50</v>
      </c>
      <c r="G1" s="15" t="s">
        <v>51</v>
      </c>
      <c r="H1" s="15" t="s">
        <v>52</v>
      </c>
      <c r="I1" s="15" t="s">
        <v>53</v>
      </c>
      <c r="J1" s="15" t="s">
        <v>54</v>
      </c>
      <c r="K1" s="15" t="s">
        <v>55</v>
      </c>
      <c r="L1" s="15" t="s">
        <v>56</v>
      </c>
      <c r="M1" s="15" t="s">
        <v>57</v>
      </c>
    </row>
    <row r="2">
      <c r="A2" s="16" t="s">
        <v>77</v>
      </c>
    </row>
    <row r="3">
      <c r="A3" s="10" t="s">
        <v>78</v>
      </c>
      <c r="B3" s="17">
        <f>'Cash Details'!B12</f>
        <v>50850</v>
      </c>
      <c r="C3" s="17">
        <f>'Cash Details'!C12</f>
        <v>102639</v>
      </c>
      <c r="D3" s="17">
        <f>'Cash Details'!D12</f>
        <v>183981.7475</v>
      </c>
      <c r="E3" s="17">
        <f>'Cash Details'!E12</f>
        <v>267151.2318</v>
      </c>
      <c r="F3" s="17">
        <f>'Cash Details'!F12</f>
        <v>352188.4283</v>
      </c>
      <c r="G3" s="17">
        <f>'Cash Details'!G12</f>
        <v>511885.3345</v>
      </c>
      <c r="H3" s="17">
        <f>'Cash Details'!H12</f>
        <v>675772.9979</v>
      </c>
      <c r="I3" s="17">
        <f>'Cash Details'!I12</f>
        <v>843969.5537</v>
      </c>
      <c r="J3" s="17">
        <f>'Cash Details'!J12</f>
        <v>1016596.832</v>
      </c>
      <c r="K3" s="17">
        <f>'Cash Details'!K12</f>
        <v>1193780.484</v>
      </c>
      <c r="L3" s="17">
        <f>'Cash Details'!L12</f>
        <v>1375650.104</v>
      </c>
      <c r="M3" s="17">
        <f>'Cash Details'!M12</f>
        <v>1562339.371</v>
      </c>
    </row>
    <row r="5">
      <c r="A5" s="16" t="s">
        <v>79</v>
      </c>
      <c r="B5" s="17">
        <f t="shared" ref="B5:M5" si="1">B3</f>
        <v>50850</v>
      </c>
      <c r="C5" s="17">
        <f t="shared" si="1"/>
        <v>102639</v>
      </c>
      <c r="D5" s="17">
        <f t="shared" si="1"/>
        <v>183981.7475</v>
      </c>
      <c r="E5" s="17">
        <f t="shared" si="1"/>
        <v>267151.2318</v>
      </c>
      <c r="F5" s="17">
        <f t="shared" si="1"/>
        <v>352188.4283</v>
      </c>
      <c r="G5" s="17">
        <f t="shared" si="1"/>
        <v>511885.3345</v>
      </c>
      <c r="H5" s="17">
        <f t="shared" si="1"/>
        <v>675772.9979</v>
      </c>
      <c r="I5" s="17">
        <f t="shared" si="1"/>
        <v>843969.5537</v>
      </c>
      <c r="J5" s="17">
        <f t="shared" si="1"/>
        <v>1016596.832</v>
      </c>
      <c r="K5" s="17">
        <f t="shared" si="1"/>
        <v>1193780.484</v>
      </c>
      <c r="L5" s="17">
        <f t="shared" si="1"/>
        <v>1375650.104</v>
      </c>
      <c r="M5" s="17">
        <f t="shared" si="1"/>
        <v>1562339.371</v>
      </c>
    </row>
    <row r="7">
      <c r="A7" s="16" t="s">
        <v>80</v>
      </c>
    </row>
    <row r="9">
      <c r="A9" s="16" t="s">
        <v>81</v>
      </c>
      <c r="B9" s="10">
        <v>0.0</v>
      </c>
      <c r="C9" s="10">
        <v>0.0</v>
      </c>
      <c r="D9" s="10">
        <v>0.0</v>
      </c>
      <c r="E9" s="10">
        <v>0.0</v>
      </c>
      <c r="F9" s="10">
        <v>0.0</v>
      </c>
      <c r="G9" s="10">
        <v>0.0</v>
      </c>
      <c r="H9" s="10">
        <v>0.0</v>
      </c>
      <c r="I9" s="10">
        <v>0.0</v>
      </c>
      <c r="J9" s="10">
        <v>0.0</v>
      </c>
      <c r="K9" s="10">
        <v>0.0</v>
      </c>
      <c r="L9" s="10">
        <v>0.0</v>
      </c>
      <c r="M9" s="10">
        <v>0.0</v>
      </c>
    </row>
    <row r="11">
      <c r="A11" s="16" t="s">
        <v>82</v>
      </c>
      <c r="B11" s="17">
        <f t="shared" ref="B11:M11" si="2">B5-B9</f>
        <v>50850</v>
      </c>
      <c r="C11" s="17">
        <f t="shared" si="2"/>
        <v>102639</v>
      </c>
      <c r="D11" s="17">
        <f t="shared" si="2"/>
        <v>183981.7475</v>
      </c>
      <c r="E11" s="17">
        <f t="shared" si="2"/>
        <v>267151.2318</v>
      </c>
      <c r="F11" s="17">
        <f t="shared" si="2"/>
        <v>352188.4283</v>
      </c>
      <c r="G11" s="17">
        <f t="shared" si="2"/>
        <v>511885.3345</v>
      </c>
      <c r="H11" s="17">
        <f t="shared" si="2"/>
        <v>675772.9979</v>
      </c>
      <c r="I11" s="17">
        <f t="shared" si="2"/>
        <v>843969.5537</v>
      </c>
      <c r="J11" s="17">
        <f t="shared" si="2"/>
        <v>1016596.832</v>
      </c>
      <c r="K11" s="17">
        <f t="shared" si="2"/>
        <v>1193780.484</v>
      </c>
      <c r="L11" s="17">
        <f t="shared" si="2"/>
        <v>1375650.104</v>
      </c>
      <c r="M11" s="17">
        <f t="shared" si="2"/>
        <v>1562339.371</v>
      </c>
    </row>
    <row r="13">
      <c r="A13" s="10" t="s">
        <v>83</v>
      </c>
      <c r="B13" s="10">
        <v>0.0</v>
      </c>
      <c r="C13" s="17">
        <f t="shared" ref="C13:M13" si="3">B15</f>
        <v>50850</v>
      </c>
      <c r="D13" s="17">
        <f t="shared" si="3"/>
        <v>102639</v>
      </c>
      <c r="E13" s="17">
        <f t="shared" si="3"/>
        <v>183981.7475</v>
      </c>
      <c r="F13" s="17">
        <f t="shared" si="3"/>
        <v>267151.2318</v>
      </c>
      <c r="G13" s="17">
        <f t="shared" si="3"/>
        <v>352188.4283</v>
      </c>
      <c r="H13" s="17">
        <f t="shared" si="3"/>
        <v>511885.3345</v>
      </c>
      <c r="I13" s="17">
        <f t="shared" si="3"/>
        <v>675772.9979</v>
      </c>
      <c r="J13" s="17">
        <f t="shared" si="3"/>
        <v>843969.5537</v>
      </c>
      <c r="K13" s="17">
        <f t="shared" si="3"/>
        <v>1016596.832</v>
      </c>
      <c r="L13" s="17">
        <f t="shared" si="3"/>
        <v>1193780.484</v>
      </c>
      <c r="M13" s="17">
        <f t="shared" si="3"/>
        <v>1375650.104</v>
      </c>
    </row>
    <row r="14">
      <c r="A14" s="10" t="s">
        <v>84</v>
      </c>
      <c r="B14" s="17">
        <f>'Sales and Costs'!B30</f>
        <v>50850</v>
      </c>
      <c r="C14" s="17">
        <f>'Sales and Costs'!C30</f>
        <v>51789</v>
      </c>
      <c r="D14" s="17">
        <f>'Sales and Costs'!D30</f>
        <v>81342.7475</v>
      </c>
      <c r="E14" s="17">
        <f>'Sales and Costs'!E30</f>
        <v>83169.48434</v>
      </c>
      <c r="F14" s="17">
        <f>'Sales and Costs'!F30</f>
        <v>85037.19646</v>
      </c>
      <c r="G14" s="17">
        <f>'Sales and Costs'!G30</f>
        <v>159696.9062</v>
      </c>
      <c r="H14" s="17">
        <f>'Sales and Costs'!H30</f>
        <v>163887.6634</v>
      </c>
      <c r="I14" s="17">
        <f>'Sales and Costs'!I30</f>
        <v>168196.5558</v>
      </c>
      <c r="J14" s="17">
        <f>'Sales and Costs'!J30</f>
        <v>172627.2787</v>
      </c>
      <c r="K14" s="17">
        <f>'Sales and Costs'!K30</f>
        <v>177183.6511</v>
      </c>
      <c r="L14" s="17">
        <f>'Sales and Costs'!L30</f>
        <v>181869.6203</v>
      </c>
      <c r="M14" s="17">
        <f>'Sales and Costs'!M30</f>
        <v>186689.2668</v>
      </c>
    </row>
    <row r="15">
      <c r="A15" s="10" t="s">
        <v>85</v>
      </c>
      <c r="B15" s="17">
        <f t="shared" ref="B15:M15" si="4">B13+B14</f>
        <v>50850</v>
      </c>
      <c r="C15" s="17">
        <f t="shared" si="4"/>
        <v>102639</v>
      </c>
      <c r="D15" s="17">
        <f t="shared" si="4"/>
        <v>183981.7475</v>
      </c>
      <c r="E15" s="17">
        <f t="shared" si="4"/>
        <v>267151.2318</v>
      </c>
      <c r="F15" s="17">
        <f t="shared" si="4"/>
        <v>352188.4283</v>
      </c>
      <c r="G15" s="17">
        <f t="shared" si="4"/>
        <v>511885.3345</v>
      </c>
      <c r="H15" s="17">
        <f t="shared" si="4"/>
        <v>675772.9979</v>
      </c>
      <c r="I15" s="17">
        <f t="shared" si="4"/>
        <v>843969.5537</v>
      </c>
      <c r="J15" s="17">
        <f t="shared" si="4"/>
        <v>1016596.832</v>
      </c>
      <c r="K15" s="17">
        <f t="shared" si="4"/>
        <v>1193780.484</v>
      </c>
      <c r="L15" s="17">
        <f t="shared" si="4"/>
        <v>1375650.104</v>
      </c>
      <c r="M15" s="17">
        <f t="shared" si="4"/>
        <v>1562339.371</v>
      </c>
    </row>
    <row r="17">
      <c r="A17" s="16" t="s">
        <v>86</v>
      </c>
      <c r="B17" s="17">
        <f t="shared" ref="B17:M17" si="5">B15-B11</f>
        <v>0</v>
      </c>
      <c r="C17" s="17">
        <f t="shared" si="5"/>
        <v>0</v>
      </c>
      <c r="D17" s="17">
        <f t="shared" si="5"/>
        <v>0</v>
      </c>
      <c r="E17" s="17">
        <f t="shared" si="5"/>
        <v>0</v>
      </c>
      <c r="F17" s="17">
        <f t="shared" si="5"/>
        <v>0</v>
      </c>
      <c r="G17" s="17">
        <f t="shared" si="5"/>
        <v>0</v>
      </c>
      <c r="H17" s="17">
        <f t="shared" si="5"/>
        <v>0</v>
      </c>
      <c r="I17" s="17">
        <f t="shared" si="5"/>
        <v>0</v>
      </c>
      <c r="J17" s="17">
        <f t="shared" si="5"/>
        <v>0</v>
      </c>
      <c r="K17" s="17">
        <f t="shared" si="5"/>
        <v>0</v>
      </c>
      <c r="L17" s="17">
        <f t="shared" si="5"/>
        <v>0</v>
      </c>
      <c r="M17" s="17">
        <f t="shared" si="5"/>
        <v>0</v>
      </c>
    </row>
  </sheetData>
  <drawing r:id="rId1"/>
</worksheet>
</file>