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xt" sheetId="1" r:id="rId4"/>
    <sheet state="visible" name="Assumptions" sheetId="2" r:id="rId5"/>
    <sheet state="visible" name="Calcs-1" sheetId="3" r:id="rId6"/>
    <sheet state="visible" name="Profit and Loss" sheetId="4" r:id="rId7"/>
    <sheet state="visible" name="NOPAT" sheetId="5" r:id="rId8"/>
  </sheets>
  <definedNames/>
  <calcPr/>
</workbook>
</file>

<file path=xl/sharedStrings.xml><?xml version="1.0" encoding="utf-8"?>
<sst xmlns="http://schemas.openxmlformats.org/spreadsheetml/2006/main" count="99" uniqueCount="65">
  <si>
    <t>Description</t>
  </si>
  <si>
    <t>A wind farm construction project is undertaken by Supra Ltd. Construction is expected to be completed in 1 year, starting at the beginning of year 0. This project is retained by Supra Ltd. for 8 years and then transfered to the government for 0 cost. This project earns revenues by selling wind electricity to customers.</t>
  </si>
  <si>
    <t>For this project, initial investment includes costs incurred for purchase and installation of fixed assets and cost incurred for construction (labour wages, electricity, petrol, raw material, etc.).This initial investment sums up to Rs. 68,396,303. The company took 2 loans to finance this project. First loan was taken from HDFC of Rs. 27,358,521 for a period of 8 years at interest rate of 11.32%. The second loan was taken from ICICI of Rs. 41,037,782 for a period of 8 years at interest rate of 8.73%</t>
  </si>
  <si>
    <t>Revenue</t>
  </si>
  <si>
    <t>Revenue is generated by selling electricity generated in the wind farm to Government and Private households.</t>
  </si>
  <si>
    <t>Revenue amounts and trends for the next 8 years are expected to be as follows-</t>
  </si>
  <si>
    <t>Government-</t>
  </si>
  <si>
    <t>It is estimated that 1,400,000 Watts (W) of electricity will be sold to Government in Y1 and this number increases by 12% per annum. Selling price per unit of electricity is Rs. 8 and it is expected this price will increase by 3% per annum.</t>
  </si>
  <si>
    <t>Private Household-</t>
  </si>
  <si>
    <t>It is estimated that 943,900 Watts of electricity will be sold to Private households in Y1 and this number increases by 10% per annum. Selling price per unit of electricity is Rs.11 and it is expected that the selling price will increase by 4.7% per annum.</t>
  </si>
  <si>
    <t>Operating cost</t>
  </si>
  <si>
    <t>The costs incurred per annum once the wind farm starts functioning is-</t>
  </si>
  <si>
    <t>Salary to staff of Rs. 480,000 is incurred per annum. The salary to staff increases by 6.5% every year.</t>
  </si>
  <si>
    <t>Maintenance cost of Rs. 700,000 is incurred per annum. This amount increases by 3.55% every year.</t>
  </si>
  <si>
    <t>Tax is expected to be levied at 27.5%.</t>
  </si>
  <si>
    <t>Make a Profit and loss statement for the Project for a period of 8 years and calculate NOPAT for the same period.</t>
  </si>
  <si>
    <t>Intial Investment</t>
  </si>
  <si>
    <t>in Rs</t>
  </si>
  <si>
    <t>Depreciation</t>
  </si>
  <si>
    <t>Life of all the asset</t>
  </si>
  <si>
    <t>years</t>
  </si>
  <si>
    <t>Sales</t>
  </si>
  <si>
    <t>Units of Electricity</t>
  </si>
  <si>
    <t>Growth in number</t>
  </si>
  <si>
    <t>Toll Price</t>
  </si>
  <si>
    <t>Growth in toll price</t>
  </si>
  <si>
    <t>Government</t>
  </si>
  <si>
    <t>Private Household</t>
  </si>
  <si>
    <t>Operating Cost</t>
  </si>
  <si>
    <t>Amount (in Rs)</t>
  </si>
  <si>
    <t>Growth %</t>
  </si>
  <si>
    <t>Salary to Staff</t>
  </si>
  <si>
    <t>Maintenance Cost</t>
  </si>
  <si>
    <t>Loan Details</t>
  </si>
  <si>
    <t>Year</t>
  </si>
  <si>
    <t>Amount</t>
  </si>
  <si>
    <t>Interest Rate Per annum</t>
  </si>
  <si>
    <t>Period (in years)</t>
  </si>
  <si>
    <t>Loan from HDFC</t>
  </si>
  <si>
    <t>Loan from ICICI</t>
  </si>
  <si>
    <t>Tax</t>
  </si>
  <si>
    <t>Y-1</t>
  </si>
  <si>
    <t>Y-2</t>
  </si>
  <si>
    <t>Y-3</t>
  </si>
  <si>
    <t>Y-4</t>
  </si>
  <si>
    <t>Y-5</t>
  </si>
  <si>
    <t>Y-6</t>
  </si>
  <si>
    <t>Y-7</t>
  </si>
  <si>
    <t>Y-8</t>
  </si>
  <si>
    <t>Sales from Toll</t>
  </si>
  <si>
    <t>Number of Vehicles</t>
  </si>
  <si>
    <t>Toll Per Vehicle</t>
  </si>
  <si>
    <t>Total Sales from Toll</t>
  </si>
  <si>
    <t>Total</t>
  </si>
  <si>
    <t>Salaries</t>
  </si>
  <si>
    <t>Maintenance</t>
  </si>
  <si>
    <t xml:space="preserve">Interest </t>
  </si>
  <si>
    <t>EBITDA</t>
  </si>
  <si>
    <t>EBIT</t>
  </si>
  <si>
    <t>Interest</t>
  </si>
  <si>
    <t>EBT</t>
  </si>
  <si>
    <t>EAT/PAT</t>
  </si>
  <si>
    <t>Y-0</t>
  </si>
  <si>
    <t>Taxes</t>
  </si>
  <si>
    <t>NOPAT</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</si>
</sst>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scheme val="minor"/>
    </font>
    <font>
      <b/>
      <sz val="12.0"/>
      <color theme="1"/>
      <name val="Arial"/>
    </font>
    <font>
      <color theme="1"/>
      <name val="Arial"/>
    </font>
    <font>
      <b/>
      <color theme="1"/>
      <name val="Arial"/>
    </font>
    <font>
      <b/>
      <color theme="1"/>
      <name val="Arial"/>
      <scheme val="minor"/>
    </font>
    <font>
      <color theme="1"/>
      <name val="Arial"/>
      <scheme val="minor"/>
    </font>
    <font>
      <sz val="9.0"/>
      <color rgb="FF1F1F1F"/>
      <name val="Arial"/>
    </font>
  </fonts>
  <fills count="4">
    <fill>
      <patternFill patternType="none"/>
    </fill>
    <fill>
      <patternFill patternType="lightGray"/>
    </fill>
    <fill>
      <patternFill patternType="solid">
        <fgColor rgb="FFFFFFFF"/>
        <bgColor rgb="FFFFFFFF"/>
      </patternFill>
    </fill>
    <fill>
      <patternFill patternType="solid">
        <fgColor rgb="FFB7B7B7"/>
        <bgColor rgb="FFB7B7B7"/>
      </patternFill>
    </fill>
  </fills>
  <borders count="1">
    <border/>
  </borders>
  <cellStyleXfs count="1">
    <xf borderId="0" fillId="0" fontId="0" numFmtId="0" applyAlignment="1" applyFont="1"/>
  </cellStyleXfs>
  <cellXfs count="28">
    <xf borderId="0" fillId="0" fontId="0" numFmtId="0" xfId="0" applyAlignment="1" applyFont="1">
      <alignment readingOrder="0" shrinkToFit="0" vertical="bottom" wrapText="0"/>
    </xf>
    <xf borderId="0" fillId="0" fontId="1" numFmtId="0" xfId="0" applyAlignment="1" applyFont="1">
      <alignment readingOrder="0" shrinkToFit="0" vertical="bottom" wrapText="1"/>
    </xf>
    <xf borderId="0" fillId="0" fontId="2" numFmtId="0" xfId="0" applyAlignment="1" applyFont="1">
      <alignment vertical="bottom"/>
    </xf>
    <xf borderId="0" fillId="2" fontId="2" numFmtId="0" xfId="0" applyAlignment="1" applyFill="1" applyFont="1">
      <alignment readingOrder="0" shrinkToFit="0" vertical="bottom" wrapText="1"/>
    </xf>
    <xf borderId="0" fillId="2" fontId="3" numFmtId="0" xfId="0" applyAlignment="1" applyFont="1">
      <alignment readingOrder="0" shrinkToFit="0" vertical="bottom" wrapText="1"/>
    </xf>
    <xf borderId="0" fillId="2" fontId="2" numFmtId="3" xfId="0" applyAlignment="1" applyFont="1" applyNumberFormat="1">
      <alignment vertical="bottom"/>
    </xf>
    <xf borderId="0" fillId="2" fontId="4" numFmtId="0" xfId="0" applyAlignment="1" applyFont="1">
      <alignment readingOrder="0"/>
    </xf>
    <xf borderId="0" fillId="2" fontId="5" numFmtId="0" xfId="0" applyAlignment="1" applyFont="1">
      <alignment readingOrder="0"/>
    </xf>
    <xf borderId="0" fillId="2" fontId="2" numFmtId="0" xfId="0" applyAlignment="1" applyFont="1">
      <alignment shrinkToFit="0" vertical="bottom" wrapText="1"/>
    </xf>
    <xf borderId="0" fillId="2" fontId="5" numFmtId="3" xfId="0" applyAlignment="1" applyFont="1" applyNumberFormat="1">
      <alignment readingOrder="0"/>
    </xf>
    <xf borderId="0" fillId="2" fontId="5" numFmtId="9" xfId="0" applyAlignment="1" applyFont="1" applyNumberFormat="1">
      <alignment readingOrder="0"/>
    </xf>
    <xf borderId="0" fillId="2" fontId="5" numFmtId="10" xfId="0" applyAlignment="1" applyFont="1" applyNumberFormat="1">
      <alignment readingOrder="0"/>
    </xf>
    <xf borderId="0" fillId="0" fontId="2" numFmtId="0" xfId="0" applyAlignment="1" applyFont="1">
      <alignment readingOrder="0" shrinkToFit="0" vertical="bottom" wrapText="0"/>
    </xf>
    <xf borderId="0" fillId="2" fontId="5" numFmtId="0" xfId="0" applyFont="1"/>
    <xf borderId="0" fillId="2" fontId="6" numFmtId="3" xfId="0" applyAlignment="1" applyFont="1" applyNumberFormat="1">
      <alignment horizontal="right" vertical="bottom"/>
    </xf>
    <xf borderId="0" fillId="0" fontId="2" numFmtId="0" xfId="0" applyAlignment="1" applyFont="1">
      <alignment horizontal="right" readingOrder="0" vertical="bottom"/>
    </xf>
    <xf borderId="0" fillId="0" fontId="2" numFmtId="0" xfId="0" applyAlignment="1" applyFont="1">
      <alignment readingOrder="0" vertical="bottom"/>
    </xf>
    <xf borderId="0" fillId="2" fontId="6" numFmtId="3" xfId="0" applyAlignment="1" applyFont="1" applyNumberFormat="1">
      <alignment horizontal="right" readingOrder="0" vertical="bottom"/>
    </xf>
    <xf borderId="0" fillId="0" fontId="2" numFmtId="9" xfId="0" applyAlignment="1" applyFont="1" applyNumberFormat="1">
      <alignment horizontal="right" readingOrder="0" vertical="bottom"/>
    </xf>
    <xf borderId="0" fillId="0" fontId="2" numFmtId="10" xfId="0" applyAlignment="1" applyFont="1" applyNumberFormat="1">
      <alignment horizontal="right" readingOrder="0" vertical="bottom"/>
    </xf>
    <xf borderId="0" fillId="0" fontId="2" numFmtId="10" xfId="0" applyAlignment="1" applyFont="1" applyNumberFormat="1">
      <alignment horizontal="right" vertical="bottom"/>
    </xf>
    <xf borderId="0" fillId="0" fontId="2" numFmtId="0" xfId="0" applyAlignment="1" applyFont="1">
      <alignment horizontal="right" vertical="bottom"/>
    </xf>
    <xf borderId="0" fillId="0" fontId="2" numFmtId="3" xfId="0" applyAlignment="1" applyFont="1" applyNumberFormat="1">
      <alignment horizontal="right" readingOrder="0" vertical="bottom"/>
    </xf>
    <xf borderId="0" fillId="0" fontId="3" numFmtId="0" xfId="0" applyAlignment="1" applyFont="1">
      <alignment vertical="bottom"/>
    </xf>
    <xf borderId="0" fillId="3" fontId="3" numFmtId="0" xfId="0" applyAlignment="1" applyFill="1" applyFont="1">
      <alignment vertical="bottom"/>
    </xf>
    <xf borderId="0" fillId="0" fontId="2" numFmtId="3" xfId="0" applyAlignment="1" applyFont="1" applyNumberFormat="1">
      <alignment horizontal="right" vertical="bottom"/>
    </xf>
    <xf borderId="0" fillId="0" fontId="2" numFmtId="1" xfId="0" applyAlignment="1" applyFont="1" applyNumberFormat="1">
      <alignment horizontal="right" vertical="bottom"/>
    </xf>
    <xf borderId="0" fillId="3" fontId="3" numFmtId="0" xfId="0" applyAlignment="1" applyFont="1">
      <alignment readingOrder="0"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1.5"/>
  </cols>
  <sheetData>
    <row r="1">
      <c r="A1" s="1" t="s">
        <v>0</v>
      </c>
      <c r="B1" s="2"/>
      <c r="C1" s="2"/>
      <c r="D1" s="2"/>
      <c r="E1" s="2"/>
      <c r="F1" s="2"/>
      <c r="G1" s="2"/>
      <c r="H1" s="2"/>
      <c r="I1" s="2"/>
      <c r="J1" s="2"/>
      <c r="K1" s="2"/>
      <c r="L1" s="2"/>
      <c r="M1" s="2"/>
      <c r="N1" s="2"/>
      <c r="O1" s="2"/>
      <c r="P1" s="2"/>
      <c r="Q1" s="2"/>
      <c r="R1" s="2"/>
      <c r="S1" s="2"/>
      <c r="T1" s="2"/>
      <c r="U1" s="2"/>
      <c r="V1" s="2"/>
      <c r="W1" s="2"/>
      <c r="X1" s="2"/>
      <c r="Y1" s="2"/>
      <c r="Z1" s="2"/>
    </row>
    <row r="2" ht="33.0" customHeight="1">
      <c r="A2" s="3" t="s">
        <v>1</v>
      </c>
      <c r="B2" s="2"/>
      <c r="C2" s="2"/>
      <c r="D2" s="2"/>
      <c r="E2" s="2"/>
      <c r="F2" s="2"/>
      <c r="G2" s="2"/>
      <c r="H2" s="2"/>
      <c r="I2" s="2"/>
      <c r="J2" s="2"/>
      <c r="K2" s="2"/>
      <c r="L2" s="2"/>
      <c r="M2" s="2"/>
      <c r="N2" s="2"/>
      <c r="O2" s="2"/>
      <c r="P2" s="2"/>
      <c r="Q2" s="2"/>
      <c r="R2" s="2"/>
      <c r="S2" s="2"/>
      <c r="T2" s="2"/>
      <c r="U2" s="2"/>
      <c r="V2" s="2"/>
      <c r="W2" s="2"/>
      <c r="X2" s="2"/>
      <c r="Y2" s="2"/>
      <c r="Z2" s="2"/>
    </row>
    <row r="3">
      <c r="A3" s="3" t="s">
        <v>2</v>
      </c>
      <c r="B3" s="2"/>
      <c r="C3" s="2"/>
      <c r="D3" s="2"/>
      <c r="E3" s="2"/>
      <c r="F3" s="2"/>
      <c r="G3" s="2"/>
      <c r="H3" s="2"/>
      <c r="I3" s="2"/>
      <c r="J3" s="2"/>
      <c r="K3" s="2"/>
      <c r="L3" s="2"/>
      <c r="M3" s="2"/>
      <c r="N3" s="2"/>
      <c r="O3" s="2"/>
      <c r="P3" s="2"/>
      <c r="Q3" s="2"/>
      <c r="R3" s="2"/>
      <c r="S3" s="2"/>
      <c r="T3" s="2"/>
      <c r="U3" s="2"/>
      <c r="V3" s="2"/>
      <c r="W3" s="2"/>
      <c r="X3" s="2"/>
      <c r="Y3" s="2"/>
      <c r="Z3" s="2"/>
    </row>
    <row r="4">
      <c r="A4" s="3" t="s">
        <v>3</v>
      </c>
      <c r="B4" s="2"/>
      <c r="C4" s="2"/>
      <c r="D4" s="2"/>
      <c r="E4" s="2"/>
      <c r="F4" s="2"/>
      <c r="G4" s="2"/>
      <c r="H4" s="2"/>
      <c r="I4" s="2"/>
      <c r="J4" s="2"/>
      <c r="K4" s="2"/>
      <c r="L4" s="2"/>
      <c r="M4" s="2"/>
      <c r="N4" s="2"/>
      <c r="O4" s="2"/>
      <c r="P4" s="2"/>
      <c r="Q4" s="2"/>
      <c r="R4" s="2"/>
      <c r="S4" s="2"/>
      <c r="T4" s="2"/>
      <c r="U4" s="2"/>
      <c r="V4" s="2"/>
      <c r="W4" s="2"/>
      <c r="X4" s="2"/>
      <c r="Y4" s="2"/>
      <c r="Z4" s="2"/>
    </row>
    <row r="5">
      <c r="A5" s="4" t="s">
        <v>4</v>
      </c>
      <c r="B5" s="2"/>
      <c r="C5" s="2"/>
      <c r="D5" s="2"/>
      <c r="E5" s="2"/>
      <c r="F5" s="2"/>
      <c r="G5" s="2"/>
      <c r="H5" s="2"/>
      <c r="I5" s="2"/>
      <c r="J5" s="2"/>
      <c r="K5" s="2"/>
      <c r="L5" s="2"/>
      <c r="M5" s="2"/>
      <c r="N5" s="2"/>
      <c r="O5" s="2"/>
      <c r="P5" s="2"/>
      <c r="Q5" s="2"/>
      <c r="R5" s="2"/>
      <c r="S5" s="2"/>
      <c r="T5" s="2"/>
      <c r="U5" s="2"/>
      <c r="V5" s="2"/>
      <c r="W5" s="2"/>
      <c r="X5" s="2"/>
      <c r="Y5" s="2"/>
      <c r="Z5" s="2"/>
    </row>
    <row r="6">
      <c r="A6" s="3" t="s">
        <v>5</v>
      </c>
      <c r="B6" s="2"/>
      <c r="C6" s="2"/>
      <c r="D6" s="2"/>
      <c r="E6" s="2"/>
      <c r="F6" s="2"/>
      <c r="G6" s="2"/>
      <c r="H6" s="2"/>
      <c r="I6" s="2"/>
      <c r="J6" s="2"/>
      <c r="K6" s="2"/>
      <c r="L6" s="2"/>
      <c r="M6" s="2"/>
      <c r="N6" s="2"/>
      <c r="O6" s="2"/>
      <c r="P6" s="2"/>
      <c r="Q6" s="2"/>
      <c r="R6" s="2"/>
      <c r="S6" s="2"/>
      <c r="T6" s="2"/>
      <c r="U6" s="2"/>
      <c r="V6" s="2"/>
      <c r="W6" s="2"/>
      <c r="X6" s="2"/>
      <c r="Y6" s="2"/>
      <c r="Z6" s="2"/>
    </row>
    <row r="7">
      <c r="A7" s="3" t="s">
        <v>6</v>
      </c>
      <c r="B7" s="2"/>
      <c r="C7" s="2"/>
      <c r="D7" s="2"/>
      <c r="E7" s="2"/>
      <c r="F7" s="2"/>
      <c r="G7" s="2"/>
      <c r="H7" s="2"/>
      <c r="I7" s="2"/>
      <c r="J7" s="2"/>
      <c r="K7" s="2"/>
      <c r="L7" s="2"/>
      <c r="M7" s="2"/>
      <c r="N7" s="2"/>
      <c r="O7" s="2"/>
      <c r="P7" s="2"/>
      <c r="Q7" s="2"/>
      <c r="R7" s="2"/>
      <c r="S7" s="2"/>
      <c r="T7" s="2"/>
      <c r="U7" s="2"/>
      <c r="V7" s="2"/>
      <c r="W7" s="2"/>
      <c r="X7" s="2"/>
      <c r="Y7" s="2"/>
      <c r="Z7" s="2"/>
    </row>
    <row r="8">
      <c r="A8" s="3" t="s">
        <v>7</v>
      </c>
      <c r="B8" s="2"/>
      <c r="C8" s="2"/>
      <c r="D8" s="2"/>
      <c r="E8" s="2"/>
      <c r="F8" s="2"/>
      <c r="G8" s="2"/>
      <c r="H8" s="2"/>
      <c r="I8" s="2"/>
      <c r="J8" s="2"/>
      <c r="K8" s="2"/>
      <c r="L8" s="2"/>
      <c r="M8" s="2"/>
      <c r="N8" s="2"/>
      <c r="O8" s="2"/>
      <c r="P8" s="2"/>
      <c r="Q8" s="2"/>
      <c r="R8" s="2"/>
      <c r="S8" s="2"/>
      <c r="T8" s="2"/>
      <c r="U8" s="2"/>
      <c r="V8" s="2"/>
      <c r="W8" s="2"/>
      <c r="X8" s="2"/>
      <c r="Y8" s="2"/>
      <c r="Z8" s="2"/>
    </row>
    <row r="9">
      <c r="A9" s="3" t="s">
        <v>8</v>
      </c>
      <c r="B9" s="2"/>
      <c r="C9" s="2"/>
      <c r="D9" s="2"/>
      <c r="E9" s="2"/>
      <c r="F9" s="2"/>
      <c r="G9" s="2"/>
      <c r="H9" s="2"/>
      <c r="I9" s="2"/>
      <c r="J9" s="2"/>
      <c r="K9" s="2"/>
      <c r="L9" s="2"/>
      <c r="M9" s="2"/>
      <c r="N9" s="2"/>
      <c r="O9" s="2"/>
      <c r="P9" s="2"/>
      <c r="Q9" s="2"/>
      <c r="R9" s="2"/>
      <c r="S9" s="2"/>
      <c r="T9" s="2"/>
      <c r="U9" s="2"/>
      <c r="V9" s="2"/>
      <c r="W9" s="2"/>
      <c r="X9" s="2"/>
      <c r="Y9" s="2"/>
      <c r="Z9" s="2"/>
    </row>
    <row r="10">
      <c r="A10" s="3" t="s">
        <v>9</v>
      </c>
      <c r="B10" s="2"/>
      <c r="C10" s="2"/>
      <c r="D10" s="2"/>
      <c r="E10" s="2"/>
      <c r="F10" s="2"/>
      <c r="G10" s="2"/>
      <c r="H10" s="2"/>
      <c r="I10" s="2"/>
      <c r="J10" s="2"/>
      <c r="K10" s="5"/>
      <c r="L10" s="2"/>
      <c r="M10" s="2"/>
      <c r="N10" s="2"/>
      <c r="O10" s="2"/>
      <c r="P10" s="2"/>
      <c r="Q10" s="2"/>
      <c r="R10" s="2"/>
      <c r="S10" s="2"/>
      <c r="T10" s="2"/>
      <c r="U10" s="2"/>
      <c r="V10" s="2"/>
      <c r="W10" s="2"/>
      <c r="X10" s="2"/>
      <c r="Y10" s="2"/>
      <c r="Z10" s="2"/>
    </row>
    <row r="11">
      <c r="A11" s="3" t="s">
        <v>10</v>
      </c>
      <c r="B11" s="2"/>
      <c r="C11" s="2"/>
      <c r="D11" s="2"/>
      <c r="E11" s="2"/>
      <c r="F11" s="2"/>
      <c r="G11" s="2"/>
      <c r="H11" s="2"/>
      <c r="I11" s="2"/>
      <c r="J11" s="2"/>
      <c r="K11" s="2"/>
      <c r="L11" s="2"/>
      <c r="M11" s="2"/>
      <c r="N11" s="2"/>
      <c r="O11" s="2"/>
      <c r="P11" s="2"/>
      <c r="Q11" s="2"/>
      <c r="R11" s="2"/>
      <c r="S11" s="2"/>
      <c r="T11" s="2"/>
      <c r="U11" s="2"/>
      <c r="V11" s="2"/>
      <c r="W11" s="2"/>
      <c r="X11" s="2"/>
      <c r="Y11" s="2"/>
      <c r="Z11" s="2"/>
    </row>
    <row r="12">
      <c r="A12" s="4" t="s">
        <v>11</v>
      </c>
      <c r="B12" s="2"/>
      <c r="C12" s="2"/>
      <c r="D12" s="2"/>
      <c r="E12" s="2"/>
      <c r="F12" s="2"/>
      <c r="G12" s="2"/>
      <c r="H12" s="2"/>
      <c r="I12" s="2"/>
      <c r="J12" s="2"/>
      <c r="K12" s="2"/>
      <c r="L12" s="2"/>
      <c r="M12" s="2"/>
      <c r="N12" s="2"/>
      <c r="O12" s="2"/>
      <c r="P12" s="2"/>
      <c r="Q12" s="2"/>
      <c r="R12" s="2"/>
      <c r="S12" s="2"/>
      <c r="T12" s="2"/>
      <c r="U12" s="2"/>
      <c r="V12" s="2"/>
      <c r="W12" s="2"/>
      <c r="X12" s="2"/>
      <c r="Y12" s="2"/>
      <c r="Z12" s="2"/>
    </row>
    <row r="13">
      <c r="A13" s="3" t="s">
        <v>12</v>
      </c>
      <c r="B13" s="2"/>
      <c r="C13" s="2"/>
      <c r="D13" s="2"/>
      <c r="E13" s="2"/>
      <c r="F13" s="2"/>
      <c r="G13" s="2"/>
      <c r="H13" s="2"/>
      <c r="I13" s="2"/>
      <c r="J13" s="2"/>
      <c r="K13" s="2"/>
      <c r="L13" s="2"/>
      <c r="M13" s="2"/>
      <c r="N13" s="2"/>
      <c r="O13" s="2"/>
      <c r="P13" s="2"/>
      <c r="Q13" s="2"/>
      <c r="R13" s="2"/>
      <c r="S13" s="2"/>
      <c r="T13" s="2"/>
      <c r="U13" s="2"/>
      <c r="V13" s="2"/>
      <c r="W13" s="2"/>
      <c r="X13" s="2"/>
      <c r="Y13" s="2"/>
      <c r="Z13" s="2"/>
    </row>
    <row r="14">
      <c r="A14" s="3" t="s">
        <v>13</v>
      </c>
      <c r="B14" s="2"/>
      <c r="C14" s="2"/>
      <c r="D14" s="2"/>
      <c r="E14" s="2"/>
      <c r="F14" s="2"/>
      <c r="G14" s="6"/>
      <c r="H14" s="7"/>
      <c r="I14" s="7"/>
      <c r="J14" s="7"/>
      <c r="K14" s="7"/>
      <c r="M14" s="2"/>
      <c r="N14" s="2"/>
      <c r="O14" s="2"/>
      <c r="P14" s="2"/>
      <c r="Q14" s="2"/>
      <c r="R14" s="2"/>
      <c r="S14" s="2"/>
      <c r="T14" s="2"/>
      <c r="U14" s="2"/>
      <c r="V14" s="2"/>
      <c r="W14" s="2"/>
      <c r="X14" s="2"/>
      <c r="Y14" s="2"/>
      <c r="Z14" s="2"/>
    </row>
    <row r="15">
      <c r="A15" s="8"/>
      <c r="B15" s="2"/>
      <c r="C15" s="2"/>
      <c r="D15" s="2"/>
      <c r="E15" s="2"/>
      <c r="F15" s="2"/>
      <c r="G15" s="7"/>
      <c r="H15" s="9"/>
      <c r="I15" s="10"/>
      <c r="J15" s="7"/>
      <c r="K15" s="11"/>
      <c r="M15" s="2"/>
      <c r="N15" s="2"/>
      <c r="O15" s="2"/>
      <c r="P15" s="2"/>
      <c r="Q15" s="2"/>
      <c r="R15" s="2"/>
      <c r="S15" s="2"/>
      <c r="T15" s="2"/>
      <c r="U15" s="2"/>
      <c r="V15" s="2"/>
      <c r="W15" s="2"/>
      <c r="X15" s="2"/>
      <c r="Y15" s="2"/>
      <c r="Z15" s="2"/>
    </row>
    <row r="16">
      <c r="A16" s="3" t="s">
        <v>14</v>
      </c>
      <c r="B16" s="2"/>
      <c r="C16" s="2"/>
      <c r="D16" s="2"/>
      <c r="E16" s="2"/>
      <c r="F16" s="2"/>
      <c r="G16" s="7"/>
      <c r="H16" s="9"/>
      <c r="I16" s="10"/>
      <c r="J16" s="7"/>
      <c r="K16" s="11"/>
      <c r="M16" s="2"/>
      <c r="N16" s="2"/>
      <c r="O16" s="2"/>
      <c r="P16" s="2"/>
      <c r="Q16" s="2"/>
      <c r="R16" s="2"/>
      <c r="S16" s="2"/>
      <c r="T16" s="2"/>
      <c r="U16" s="2"/>
      <c r="V16" s="2"/>
      <c r="W16" s="2"/>
      <c r="X16" s="2"/>
      <c r="Y16" s="2"/>
      <c r="Z16" s="2"/>
    </row>
    <row r="17">
      <c r="A17" s="3" t="s">
        <v>15</v>
      </c>
      <c r="B17" s="2"/>
      <c r="C17" s="2"/>
      <c r="D17" s="2"/>
      <c r="E17" s="2"/>
      <c r="F17" s="2"/>
      <c r="G17" s="7"/>
      <c r="H17" s="9"/>
      <c r="I17" s="11"/>
      <c r="J17" s="7"/>
      <c r="K17" s="11"/>
      <c r="M17" s="2"/>
      <c r="N17" s="2"/>
      <c r="O17" s="2"/>
      <c r="P17" s="2"/>
      <c r="Q17" s="2"/>
      <c r="R17" s="2"/>
      <c r="S17" s="2"/>
      <c r="T17" s="2"/>
      <c r="U17" s="2"/>
      <c r="V17" s="2"/>
      <c r="W17" s="2"/>
      <c r="X17" s="2"/>
      <c r="Y17" s="2"/>
      <c r="Z17" s="2"/>
    </row>
    <row r="18">
      <c r="A18" s="12"/>
      <c r="B18" s="2"/>
      <c r="C18" s="2"/>
      <c r="D18" s="2"/>
      <c r="E18" s="2"/>
      <c r="F18" s="2"/>
      <c r="G18" s="6"/>
      <c r="H18" s="7"/>
      <c r="I18" s="7"/>
      <c r="J18" s="13"/>
      <c r="K18" s="13"/>
      <c r="M18" s="2"/>
      <c r="N18" s="2"/>
      <c r="O18" s="2"/>
      <c r="P18" s="2"/>
      <c r="Q18" s="2"/>
      <c r="R18" s="2"/>
      <c r="S18" s="2"/>
      <c r="T18" s="2"/>
      <c r="U18" s="2"/>
      <c r="V18" s="2"/>
      <c r="W18" s="2"/>
      <c r="X18" s="2"/>
      <c r="Y18" s="2"/>
      <c r="Z18" s="2"/>
    </row>
    <row r="19">
      <c r="A19" s="2"/>
      <c r="B19" s="2"/>
      <c r="C19" s="2"/>
      <c r="D19" s="2"/>
      <c r="E19" s="2"/>
      <c r="F19" s="2"/>
      <c r="G19" s="7"/>
      <c r="H19" s="9"/>
      <c r="I19" s="11"/>
      <c r="J19" s="13"/>
      <c r="K19" s="13"/>
      <c r="M19" s="2"/>
      <c r="N19" s="2"/>
      <c r="O19" s="2"/>
      <c r="P19" s="2"/>
      <c r="Q19" s="2"/>
      <c r="R19" s="2"/>
      <c r="S19" s="2"/>
      <c r="T19" s="2"/>
      <c r="U19" s="2"/>
      <c r="V19" s="2"/>
      <c r="W19" s="2"/>
      <c r="X19" s="2"/>
      <c r="Y19" s="2"/>
      <c r="Z19" s="2"/>
    </row>
    <row r="20">
      <c r="A20" s="2"/>
      <c r="B20" s="2"/>
      <c r="C20" s="2"/>
      <c r="D20" s="2"/>
      <c r="E20" s="2"/>
      <c r="F20" s="2"/>
      <c r="G20" s="7"/>
      <c r="H20" s="9"/>
      <c r="I20" s="11"/>
      <c r="J20" s="13"/>
      <c r="K20" s="13"/>
      <c r="M20" s="2"/>
      <c r="N20" s="2"/>
      <c r="O20" s="2"/>
      <c r="P20" s="2"/>
      <c r="Q20" s="2"/>
      <c r="R20" s="2"/>
      <c r="S20" s="2"/>
      <c r="T20" s="2"/>
      <c r="U20" s="2"/>
      <c r="V20" s="2"/>
      <c r="W20" s="2"/>
      <c r="X20" s="2"/>
      <c r="Y20" s="2"/>
      <c r="Z20" s="2"/>
    </row>
    <row r="21">
      <c r="A21" s="2"/>
      <c r="B21" s="2"/>
      <c r="C21" s="2"/>
      <c r="D21" s="2"/>
      <c r="E21" s="2"/>
      <c r="F21" s="2"/>
      <c r="M21" s="2"/>
      <c r="N21" s="2"/>
      <c r="O21" s="2"/>
      <c r="P21" s="2"/>
      <c r="Q21" s="2"/>
      <c r="R21" s="2"/>
      <c r="S21" s="2"/>
      <c r="T21" s="2"/>
      <c r="U21" s="2"/>
      <c r="V21" s="2"/>
      <c r="W21" s="2"/>
      <c r="X21" s="2"/>
      <c r="Y21" s="2"/>
      <c r="Z21" s="2"/>
    </row>
    <row r="22">
      <c r="A22" s="2"/>
      <c r="B22" s="2"/>
      <c r="C22" s="2"/>
      <c r="D22" s="2"/>
      <c r="E22" s="2"/>
      <c r="F22" s="2"/>
      <c r="G22" s="2"/>
      <c r="H22" s="2"/>
      <c r="I22" s="2"/>
      <c r="J22" s="2"/>
      <c r="K22" s="2"/>
      <c r="L22" s="2"/>
      <c r="M22" s="2"/>
      <c r="N22" s="2"/>
      <c r="O22" s="2"/>
      <c r="P22" s="2"/>
      <c r="Q22" s="2"/>
      <c r="R22" s="2"/>
      <c r="S22" s="2"/>
      <c r="T22" s="2"/>
      <c r="U22" s="2"/>
      <c r="V22" s="2"/>
      <c r="W22" s="2"/>
      <c r="X22" s="2"/>
      <c r="Y22" s="2"/>
      <c r="Z22" s="2"/>
    </row>
    <row r="23">
      <c r="A23" s="2"/>
      <c r="B23" s="2"/>
      <c r="C23" s="2"/>
      <c r="D23" s="2"/>
      <c r="E23" s="2"/>
      <c r="F23" s="2"/>
      <c r="G23" s="2"/>
      <c r="H23" s="2"/>
      <c r="I23" s="2"/>
      <c r="J23" s="2"/>
      <c r="K23" s="2"/>
      <c r="L23" s="2"/>
      <c r="M23" s="2"/>
      <c r="N23" s="2"/>
      <c r="O23" s="2"/>
      <c r="P23" s="2"/>
      <c r="Q23" s="2"/>
      <c r="R23" s="2"/>
      <c r="S23" s="2"/>
      <c r="T23" s="2"/>
      <c r="U23" s="2"/>
      <c r="V23" s="2"/>
      <c r="W23" s="2"/>
      <c r="X23" s="2"/>
      <c r="Y23" s="2"/>
      <c r="Z23" s="2"/>
    </row>
    <row r="24">
      <c r="A24" s="2"/>
      <c r="B24" s="2"/>
      <c r="C24" s="2"/>
      <c r="D24" s="2"/>
      <c r="E24" s="2"/>
      <c r="F24" s="2"/>
      <c r="G24" s="2"/>
      <c r="H24" s="2"/>
      <c r="I24" s="2"/>
      <c r="J24" s="2"/>
      <c r="K24" s="2"/>
      <c r="L24" s="2"/>
      <c r="M24" s="2"/>
      <c r="N24" s="2"/>
      <c r="O24" s="2"/>
      <c r="P24" s="2"/>
      <c r="Q24" s="2"/>
      <c r="R24" s="2"/>
      <c r="S24" s="2"/>
      <c r="T24" s="2"/>
      <c r="U24" s="2"/>
      <c r="V24" s="2"/>
      <c r="W24" s="2"/>
      <c r="X24" s="2"/>
      <c r="Y24" s="2"/>
      <c r="Z24" s="2"/>
    </row>
    <row r="25">
      <c r="A25" s="2"/>
      <c r="B25" s="2"/>
      <c r="C25" s="2"/>
      <c r="D25" s="2"/>
      <c r="E25" s="2"/>
      <c r="F25" s="2"/>
      <c r="G25" s="2"/>
      <c r="H25" s="2"/>
      <c r="I25" s="2"/>
      <c r="J25" s="2"/>
      <c r="K25" s="2"/>
      <c r="L25" s="2"/>
      <c r="M25" s="2"/>
      <c r="N25" s="2"/>
      <c r="O25" s="2"/>
      <c r="P25" s="2"/>
      <c r="Q25" s="2"/>
      <c r="R25" s="2"/>
      <c r="S25" s="2"/>
      <c r="T25" s="2"/>
      <c r="U25" s="2"/>
      <c r="V25" s="2"/>
      <c r="W25" s="2"/>
      <c r="X25" s="2"/>
      <c r="Y25" s="2"/>
      <c r="Z25" s="2"/>
    </row>
    <row r="26">
      <c r="A26" s="2"/>
      <c r="B26" s="2"/>
      <c r="C26" s="2"/>
      <c r="D26" s="2"/>
      <c r="E26" s="2"/>
      <c r="F26" s="2"/>
      <c r="G26" s="2"/>
      <c r="H26" s="2"/>
      <c r="I26" s="2"/>
      <c r="J26" s="2"/>
      <c r="K26" s="2"/>
      <c r="L26" s="2"/>
      <c r="M26" s="2"/>
      <c r="N26" s="2"/>
      <c r="O26" s="2"/>
      <c r="P26" s="2"/>
      <c r="Q26" s="2"/>
      <c r="R26" s="2"/>
      <c r="S26" s="2"/>
      <c r="T26" s="2"/>
      <c r="U26" s="2"/>
      <c r="V26" s="2"/>
      <c r="W26" s="2"/>
      <c r="X26" s="2"/>
      <c r="Y26" s="2"/>
      <c r="Z26" s="2"/>
    </row>
    <row r="27">
      <c r="A27" s="2"/>
      <c r="B27" s="2"/>
      <c r="C27" s="2"/>
      <c r="D27" s="2"/>
      <c r="E27" s="2"/>
      <c r="F27" s="2"/>
      <c r="G27" s="2"/>
      <c r="H27" s="2"/>
      <c r="I27" s="2"/>
      <c r="J27" s="2"/>
      <c r="K27" s="2"/>
      <c r="L27" s="2"/>
      <c r="M27" s="2"/>
      <c r="N27" s="2"/>
      <c r="O27" s="2"/>
      <c r="P27" s="2"/>
      <c r="Q27" s="2"/>
      <c r="R27" s="2"/>
      <c r="S27" s="2"/>
      <c r="T27" s="2"/>
      <c r="U27" s="2"/>
      <c r="V27" s="2"/>
      <c r="W27" s="2"/>
      <c r="X27" s="2"/>
      <c r="Y27" s="2"/>
      <c r="Z27" s="2"/>
    </row>
    <row r="28">
      <c r="A28" s="2"/>
      <c r="B28" s="2"/>
      <c r="C28" s="2"/>
      <c r="D28" s="2"/>
      <c r="E28" s="2"/>
      <c r="F28" s="2"/>
      <c r="G28" s="2"/>
      <c r="H28" s="2"/>
      <c r="I28" s="2"/>
      <c r="J28" s="2"/>
      <c r="K28" s="2"/>
      <c r="L28" s="2"/>
      <c r="M28" s="2"/>
      <c r="N28" s="2"/>
      <c r="O28" s="2"/>
      <c r="P28" s="2"/>
      <c r="Q28" s="2"/>
      <c r="R28" s="2"/>
      <c r="S28" s="2"/>
      <c r="T28" s="2"/>
      <c r="U28" s="2"/>
      <c r="V28" s="2"/>
      <c r="W28" s="2"/>
      <c r="X28" s="2"/>
      <c r="Y28" s="2"/>
      <c r="Z28" s="2"/>
    </row>
    <row r="29">
      <c r="A29" s="2"/>
      <c r="B29" s="2"/>
      <c r="C29" s="2"/>
      <c r="D29" s="2"/>
      <c r="E29" s="2"/>
      <c r="F29" s="2"/>
      <c r="G29" s="2"/>
      <c r="H29" s="2"/>
      <c r="I29" s="2"/>
      <c r="J29" s="2"/>
      <c r="K29" s="2"/>
      <c r="L29" s="2"/>
      <c r="M29" s="2"/>
      <c r="N29" s="2"/>
      <c r="O29" s="2"/>
      <c r="P29" s="2"/>
      <c r="Q29" s="2"/>
      <c r="R29" s="2"/>
      <c r="S29" s="2"/>
      <c r="T29" s="2"/>
      <c r="U29" s="2"/>
      <c r="V29" s="2"/>
      <c r="W29" s="2"/>
      <c r="X29" s="2"/>
      <c r="Y29" s="2"/>
      <c r="Z29" s="2"/>
    </row>
    <row r="30">
      <c r="A30" s="2"/>
      <c r="B30" s="2"/>
      <c r="C30" s="2"/>
      <c r="D30" s="2"/>
      <c r="E30" s="2"/>
      <c r="F30" s="2"/>
      <c r="G30" s="2"/>
      <c r="H30" s="2"/>
      <c r="I30" s="2"/>
      <c r="J30" s="2"/>
      <c r="K30" s="2"/>
      <c r="L30" s="2"/>
      <c r="M30" s="2"/>
      <c r="N30" s="2"/>
      <c r="O30" s="2"/>
      <c r="P30" s="2"/>
      <c r="Q30" s="2"/>
      <c r="R30" s="2"/>
      <c r="S30" s="2"/>
      <c r="T30" s="2"/>
      <c r="U30" s="2"/>
      <c r="V30" s="2"/>
      <c r="W30" s="2"/>
      <c r="X30" s="2"/>
      <c r="Y30" s="2"/>
      <c r="Z30" s="2"/>
    </row>
    <row r="31">
      <c r="A31" s="2"/>
      <c r="B31" s="2"/>
      <c r="C31" s="2"/>
      <c r="D31" s="2"/>
      <c r="E31" s="2"/>
      <c r="F31" s="2"/>
      <c r="G31" s="2"/>
      <c r="H31" s="2"/>
      <c r="I31" s="2"/>
      <c r="J31" s="2"/>
      <c r="K31" s="2"/>
      <c r="L31" s="2"/>
      <c r="M31" s="2"/>
      <c r="N31" s="2"/>
      <c r="O31" s="2"/>
      <c r="P31" s="2"/>
      <c r="Q31" s="2"/>
      <c r="R31" s="2"/>
      <c r="S31" s="2"/>
      <c r="T31" s="2"/>
      <c r="U31" s="2"/>
      <c r="V31" s="2"/>
      <c r="W31" s="2"/>
      <c r="X31" s="2"/>
      <c r="Y31" s="2"/>
      <c r="Z31" s="2"/>
    </row>
    <row r="32">
      <c r="A32" s="2"/>
      <c r="B32" s="2"/>
      <c r="C32" s="2"/>
      <c r="D32" s="2"/>
      <c r="E32" s="2"/>
      <c r="F32" s="2"/>
      <c r="G32" s="2"/>
      <c r="H32" s="2"/>
      <c r="I32" s="2"/>
      <c r="J32" s="2"/>
      <c r="K32" s="2"/>
      <c r="L32" s="2"/>
      <c r="M32" s="2"/>
      <c r="N32" s="2"/>
      <c r="O32" s="2"/>
      <c r="P32" s="2"/>
      <c r="Q32" s="2"/>
      <c r="R32" s="2"/>
      <c r="S32" s="2"/>
      <c r="T32" s="2"/>
      <c r="U32" s="2"/>
      <c r="V32" s="2"/>
      <c r="W32" s="2"/>
      <c r="X32" s="2"/>
      <c r="Y32" s="2"/>
      <c r="Z32" s="2"/>
    </row>
    <row r="33">
      <c r="A33" s="2"/>
      <c r="B33" s="2"/>
      <c r="C33" s="2"/>
      <c r="D33" s="2"/>
      <c r="E33" s="2"/>
      <c r="F33" s="2"/>
      <c r="G33" s="2"/>
      <c r="H33" s="2"/>
      <c r="I33" s="2"/>
      <c r="J33" s="2"/>
      <c r="K33" s="2"/>
      <c r="L33" s="2"/>
      <c r="M33" s="2"/>
      <c r="N33" s="2"/>
      <c r="O33" s="2"/>
      <c r="P33" s="2"/>
      <c r="Q33" s="2"/>
      <c r="R33" s="2"/>
      <c r="S33" s="2"/>
      <c r="T33" s="2"/>
      <c r="U33" s="2"/>
      <c r="V33" s="2"/>
      <c r="W33" s="2"/>
      <c r="X33" s="2"/>
      <c r="Y33" s="2"/>
      <c r="Z33" s="2"/>
    </row>
    <row r="34">
      <c r="A34" s="2"/>
      <c r="B34" s="2"/>
      <c r="C34" s="2"/>
      <c r="D34" s="2"/>
      <c r="E34" s="2"/>
      <c r="F34" s="2"/>
      <c r="G34" s="2"/>
      <c r="H34" s="2"/>
      <c r="I34" s="2"/>
      <c r="J34" s="2"/>
      <c r="K34" s="2"/>
      <c r="L34" s="2"/>
      <c r="M34" s="2"/>
      <c r="N34" s="2"/>
      <c r="O34" s="2"/>
      <c r="P34" s="2"/>
      <c r="Q34" s="2"/>
      <c r="R34" s="2"/>
      <c r="S34" s="2"/>
      <c r="T34" s="2"/>
      <c r="U34" s="2"/>
      <c r="V34" s="2"/>
      <c r="W34" s="2"/>
      <c r="X34" s="2"/>
      <c r="Y34" s="2"/>
      <c r="Z34" s="2"/>
    </row>
    <row r="35">
      <c r="A35" s="2"/>
      <c r="B35" s="2"/>
      <c r="C35" s="2"/>
      <c r="D35" s="2"/>
      <c r="E35" s="2"/>
      <c r="F35" s="2"/>
      <c r="G35" s="2"/>
      <c r="H35" s="2"/>
      <c r="I35" s="2"/>
      <c r="J35" s="2"/>
      <c r="K35" s="2"/>
      <c r="L35" s="2"/>
      <c r="M35" s="2"/>
      <c r="N35" s="2"/>
      <c r="O35" s="2"/>
      <c r="P35" s="2"/>
      <c r="Q35" s="2"/>
      <c r="R35" s="2"/>
      <c r="S35" s="2"/>
      <c r="T35" s="2"/>
      <c r="U35" s="2"/>
      <c r="V35" s="2"/>
      <c r="W35" s="2"/>
      <c r="X35" s="2"/>
      <c r="Y35" s="2"/>
      <c r="Z35" s="2"/>
    </row>
    <row r="36">
      <c r="A36" s="2"/>
      <c r="B36" s="2"/>
      <c r="C36" s="2"/>
      <c r="D36" s="2"/>
      <c r="E36" s="2"/>
      <c r="F36" s="2"/>
      <c r="G36" s="2"/>
      <c r="H36" s="2"/>
      <c r="I36" s="2"/>
      <c r="J36" s="2"/>
      <c r="K36" s="2"/>
      <c r="L36" s="2"/>
      <c r="M36" s="2"/>
      <c r="N36" s="2"/>
      <c r="O36" s="2"/>
      <c r="P36" s="2"/>
      <c r="Q36" s="2"/>
      <c r="R36" s="2"/>
      <c r="S36" s="2"/>
      <c r="T36" s="2"/>
      <c r="U36" s="2"/>
      <c r="V36" s="2"/>
      <c r="W36" s="2"/>
      <c r="X36" s="2"/>
      <c r="Y36" s="2"/>
      <c r="Z36" s="2"/>
    </row>
    <row r="37">
      <c r="A37" s="2"/>
      <c r="B37" s="2"/>
      <c r="C37" s="2"/>
      <c r="D37" s="2"/>
      <c r="E37" s="2"/>
      <c r="F37" s="2"/>
      <c r="G37" s="2"/>
      <c r="H37" s="2"/>
      <c r="I37" s="2"/>
      <c r="J37" s="2"/>
      <c r="K37" s="2"/>
      <c r="L37" s="2"/>
      <c r="M37" s="2"/>
      <c r="N37" s="2"/>
      <c r="O37" s="2"/>
      <c r="P37" s="2"/>
      <c r="Q37" s="2"/>
      <c r="R37" s="2"/>
      <c r="S37" s="2"/>
      <c r="T37" s="2"/>
      <c r="U37" s="2"/>
      <c r="V37" s="2"/>
      <c r="W37" s="2"/>
      <c r="X37" s="2"/>
      <c r="Y37" s="2"/>
      <c r="Z37" s="2"/>
    </row>
    <row r="38">
      <c r="A38" s="2"/>
      <c r="B38" s="2"/>
      <c r="C38" s="2"/>
      <c r="D38" s="2"/>
      <c r="E38" s="2"/>
      <c r="F38" s="2"/>
      <c r="G38" s="2"/>
      <c r="H38" s="2"/>
      <c r="I38" s="2"/>
      <c r="J38" s="2"/>
      <c r="K38" s="2"/>
      <c r="L38" s="2"/>
      <c r="M38" s="2"/>
      <c r="N38" s="2"/>
      <c r="O38" s="2"/>
      <c r="P38" s="2"/>
      <c r="Q38" s="2"/>
      <c r="R38" s="2"/>
      <c r="S38" s="2"/>
      <c r="T38" s="2"/>
      <c r="U38" s="2"/>
      <c r="V38" s="2"/>
      <c r="W38" s="2"/>
      <c r="X38" s="2"/>
      <c r="Y38" s="2"/>
      <c r="Z38" s="2"/>
    </row>
    <row r="39">
      <c r="A39" s="2"/>
      <c r="B39" s="2"/>
      <c r="C39" s="2"/>
      <c r="D39" s="2"/>
      <c r="E39" s="2"/>
      <c r="F39" s="2"/>
      <c r="G39" s="2"/>
      <c r="H39" s="2"/>
      <c r="I39" s="2"/>
      <c r="J39" s="2"/>
      <c r="K39" s="2"/>
      <c r="L39" s="2"/>
      <c r="M39" s="2"/>
      <c r="N39" s="2"/>
      <c r="O39" s="2"/>
      <c r="P39" s="2"/>
      <c r="Q39" s="2"/>
      <c r="R39" s="2"/>
      <c r="S39" s="2"/>
      <c r="T39" s="2"/>
      <c r="U39" s="2"/>
      <c r="V39" s="2"/>
      <c r="W39" s="2"/>
      <c r="X39" s="2"/>
      <c r="Y39" s="2"/>
      <c r="Z39" s="2"/>
    </row>
    <row r="40">
      <c r="A40" s="2"/>
      <c r="B40" s="2"/>
      <c r="C40" s="2"/>
      <c r="D40" s="2"/>
      <c r="E40" s="2"/>
      <c r="F40" s="2"/>
      <c r="G40" s="2"/>
      <c r="H40" s="2"/>
      <c r="I40" s="2"/>
      <c r="J40" s="2"/>
      <c r="K40" s="2"/>
      <c r="L40" s="2"/>
      <c r="M40" s="2"/>
      <c r="N40" s="2"/>
      <c r="O40" s="2"/>
      <c r="P40" s="2"/>
      <c r="Q40" s="2"/>
      <c r="R40" s="2"/>
      <c r="S40" s="2"/>
      <c r="T40" s="2"/>
      <c r="U40" s="2"/>
      <c r="V40" s="2"/>
      <c r="W40" s="2"/>
      <c r="X40" s="2"/>
      <c r="Y40" s="2"/>
      <c r="Z40" s="2"/>
    </row>
    <row r="41">
      <c r="A41" s="2"/>
      <c r="B41" s="2"/>
      <c r="C41" s="2"/>
      <c r="D41" s="2"/>
      <c r="E41" s="2"/>
      <c r="F41" s="2"/>
      <c r="G41" s="2"/>
      <c r="H41" s="2"/>
      <c r="I41" s="2"/>
      <c r="J41" s="2"/>
      <c r="K41" s="2"/>
      <c r="L41" s="2"/>
      <c r="M41" s="2"/>
      <c r="N41" s="2"/>
      <c r="O41" s="2"/>
      <c r="P41" s="2"/>
      <c r="Q41" s="2"/>
      <c r="R41" s="2"/>
      <c r="S41" s="2"/>
      <c r="T41" s="2"/>
      <c r="U41" s="2"/>
      <c r="V41" s="2"/>
      <c r="W41" s="2"/>
      <c r="X41" s="2"/>
      <c r="Y41" s="2"/>
      <c r="Z41" s="2"/>
    </row>
    <row r="42">
      <c r="A42" s="2"/>
      <c r="B42" s="2"/>
      <c r="C42" s="2"/>
      <c r="D42" s="2"/>
      <c r="E42" s="2"/>
      <c r="F42" s="2"/>
      <c r="G42" s="2"/>
      <c r="H42" s="2"/>
      <c r="I42" s="2"/>
      <c r="J42" s="2"/>
      <c r="K42" s="2"/>
      <c r="L42" s="2"/>
      <c r="M42" s="2"/>
      <c r="N42" s="2"/>
      <c r="O42" s="2"/>
      <c r="P42" s="2"/>
      <c r="Q42" s="2"/>
      <c r="R42" s="2"/>
      <c r="S42" s="2"/>
      <c r="T42" s="2"/>
      <c r="U42" s="2"/>
      <c r="V42" s="2"/>
      <c r="W42" s="2"/>
      <c r="X42" s="2"/>
      <c r="Y42" s="2"/>
      <c r="Z42" s="2"/>
    </row>
    <row r="43">
      <c r="A43" s="2"/>
      <c r="B43" s="2"/>
      <c r="C43" s="2"/>
      <c r="D43" s="2"/>
      <c r="E43" s="2"/>
      <c r="F43" s="2"/>
      <c r="G43" s="2"/>
      <c r="H43" s="2"/>
      <c r="I43" s="2"/>
      <c r="J43" s="2"/>
      <c r="K43" s="2"/>
      <c r="L43" s="2"/>
      <c r="M43" s="2"/>
      <c r="N43" s="2"/>
      <c r="O43" s="2"/>
      <c r="P43" s="2"/>
      <c r="Q43" s="2"/>
      <c r="R43" s="2"/>
      <c r="S43" s="2"/>
      <c r="T43" s="2"/>
      <c r="U43" s="2"/>
      <c r="V43" s="2"/>
      <c r="W43" s="2"/>
      <c r="X43" s="2"/>
      <c r="Y43" s="2"/>
      <c r="Z43" s="2"/>
    </row>
    <row r="44">
      <c r="A44" s="2"/>
      <c r="B44" s="2"/>
      <c r="C44" s="2"/>
      <c r="D44" s="2"/>
      <c r="E44" s="2"/>
      <c r="F44" s="2"/>
      <c r="G44" s="2"/>
      <c r="H44" s="2"/>
      <c r="I44" s="2"/>
      <c r="J44" s="2"/>
      <c r="K44" s="2"/>
      <c r="L44" s="2"/>
      <c r="M44" s="2"/>
      <c r="N44" s="2"/>
      <c r="O44" s="2"/>
      <c r="P44" s="2"/>
      <c r="Q44" s="2"/>
      <c r="R44" s="2"/>
      <c r="S44" s="2"/>
      <c r="T44" s="2"/>
      <c r="U44" s="2"/>
      <c r="V44" s="2"/>
      <c r="W44" s="2"/>
      <c r="X44" s="2"/>
      <c r="Y44" s="2"/>
      <c r="Z44" s="2"/>
    </row>
    <row r="45">
      <c r="A45" s="2"/>
      <c r="B45" s="2"/>
      <c r="C45" s="2"/>
      <c r="D45" s="2"/>
      <c r="E45" s="2"/>
      <c r="F45" s="2"/>
      <c r="G45" s="2"/>
      <c r="H45" s="2"/>
      <c r="I45" s="2"/>
      <c r="J45" s="2"/>
      <c r="K45" s="2"/>
      <c r="L45" s="2"/>
      <c r="M45" s="2"/>
      <c r="N45" s="2"/>
      <c r="O45" s="2"/>
      <c r="P45" s="2"/>
      <c r="Q45" s="2"/>
      <c r="R45" s="2"/>
      <c r="S45" s="2"/>
      <c r="T45" s="2"/>
      <c r="U45" s="2"/>
      <c r="V45" s="2"/>
      <c r="W45" s="2"/>
      <c r="X45" s="2"/>
      <c r="Y45" s="2"/>
      <c r="Z45" s="2"/>
    </row>
    <row r="46">
      <c r="A46" s="2"/>
      <c r="B46" s="2"/>
      <c r="C46" s="2"/>
      <c r="D46" s="2"/>
      <c r="E46" s="2"/>
      <c r="F46" s="2"/>
      <c r="G46" s="2"/>
      <c r="H46" s="2"/>
      <c r="I46" s="2"/>
      <c r="J46" s="2"/>
      <c r="K46" s="2"/>
      <c r="L46" s="2"/>
      <c r="M46" s="2"/>
      <c r="N46" s="2"/>
      <c r="O46" s="2"/>
      <c r="P46" s="2"/>
      <c r="Q46" s="2"/>
      <c r="R46" s="2"/>
      <c r="S46" s="2"/>
      <c r="T46" s="2"/>
      <c r="U46" s="2"/>
      <c r="V46" s="2"/>
      <c r="W46" s="2"/>
      <c r="X46" s="2"/>
      <c r="Y46" s="2"/>
      <c r="Z46" s="2"/>
    </row>
    <row r="47">
      <c r="A47" s="2"/>
      <c r="B47" s="2"/>
      <c r="C47" s="2"/>
      <c r="D47" s="2"/>
      <c r="E47" s="2"/>
      <c r="F47" s="2"/>
      <c r="G47" s="2"/>
      <c r="H47" s="2"/>
      <c r="I47" s="2"/>
      <c r="J47" s="2"/>
      <c r="K47" s="2"/>
      <c r="L47" s="2"/>
      <c r="M47" s="2"/>
      <c r="N47" s="2"/>
      <c r="O47" s="2"/>
      <c r="P47" s="2"/>
      <c r="Q47" s="2"/>
      <c r="R47" s="2"/>
      <c r="S47" s="2"/>
      <c r="T47" s="2"/>
      <c r="U47" s="2"/>
      <c r="V47" s="2"/>
      <c r="W47" s="2"/>
      <c r="X47" s="2"/>
      <c r="Y47" s="2"/>
      <c r="Z47" s="2"/>
    </row>
    <row r="48">
      <c r="A48" s="2"/>
      <c r="B48" s="2"/>
      <c r="C48" s="2"/>
      <c r="D48" s="2"/>
      <c r="E48" s="2"/>
      <c r="F48" s="2"/>
      <c r="G48" s="2"/>
      <c r="H48" s="2"/>
      <c r="I48" s="2"/>
      <c r="J48" s="2"/>
      <c r="K48" s="2"/>
      <c r="L48" s="2"/>
      <c r="M48" s="2"/>
      <c r="N48" s="2"/>
      <c r="O48" s="2"/>
      <c r="P48" s="2"/>
      <c r="Q48" s="2"/>
      <c r="R48" s="2"/>
      <c r="S48" s="2"/>
      <c r="T48" s="2"/>
      <c r="U48" s="2"/>
      <c r="V48" s="2"/>
      <c r="W48" s="2"/>
      <c r="X48" s="2"/>
      <c r="Y48" s="2"/>
      <c r="Z48" s="2"/>
    </row>
    <row r="49">
      <c r="A49" s="2"/>
      <c r="B49" s="2"/>
      <c r="C49" s="2"/>
      <c r="D49" s="2"/>
      <c r="E49" s="2"/>
      <c r="F49" s="2"/>
      <c r="G49" s="2"/>
      <c r="H49" s="2"/>
      <c r="I49" s="2"/>
      <c r="J49" s="2"/>
      <c r="K49" s="2"/>
      <c r="L49" s="2"/>
      <c r="M49" s="2"/>
      <c r="N49" s="2"/>
      <c r="O49" s="2"/>
      <c r="P49" s="2"/>
      <c r="Q49" s="2"/>
      <c r="R49" s="2"/>
      <c r="S49" s="2"/>
      <c r="T49" s="2"/>
      <c r="U49" s="2"/>
      <c r="V49" s="2"/>
      <c r="W49" s="2"/>
      <c r="X49" s="2"/>
      <c r="Y49" s="2"/>
      <c r="Z49" s="2"/>
    </row>
    <row r="50">
      <c r="A50" s="2"/>
      <c r="B50" s="2"/>
      <c r="C50" s="2"/>
      <c r="D50" s="2"/>
      <c r="E50" s="2"/>
      <c r="F50" s="2"/>
      <c r="G50" s="2"/>
      <c r="H50" s="2"/>
      <c r="I50" s="2"/>
      <c r="J50" s="2"/>
      <c r="K50" s="2"/>
      <c r="L50" s="2"/>
      <c r="M50" s="2"/>
      <c r="N50" s="2"/>
      <c r="O50" s="2"/>
      <c r="P50" s="2"/>
      <c r="Q50" s="2"/>
      <c r="R50" s="2"/>
      <c r="S50" s="2"/>
      <c r="T50" s="2"/>
      <c r="U50" s="2"/>
      <c r="V50" s="2"/>
      <c r="W50" s="2"/>
      <c r="X50" s="2"/>
      <c r="Y50" s="2"/>
      <c r="Z50" s="2"/>
    </row>
    <row r="51">
      <c r="A51" s="2"/>
      <c r="B51" s="2"/>
      <c r="C51" s="2"/>
      <c r="D51" s="2"/>
      <c r="E51" s="2"/>
      <c r="F51" s="2"/>
      <c r="G51" s="2"/>
      <c r="H51" s="2"/>
      <c r="I51" s="2"/>
      <c r="J51" s="2"/>
      <c r="K51" s="2"/>
      <c r="L51" s="2"/>
      <c r="M51" s="2"/>
      <c r="N51" s="2"/>
      <c r="O51" s="2"/>
      <c r="P51" s="2"/>
      <c r="Q51" s="2"/>
      <c r="R51" s="2"/>
      <c r="S51" s="2"/>
      <c r="T51" s="2"/>
      <c r="U51" s="2"/>
      <c r="V51" s="2"/>
      <c r="W51" s="2"/>
      <c r="X51" s="2"/>
      <c r="Y51" s="2"/>
      <c r="Z51" s="2"/>
    </row>
    <row r="52">
      <c r="A52" s="2"/>
      <c r="B52" s="2"/>
      <c r="C52" s="2"/>
      <c r="D52" s="2"/>
      <c r="E52" s="2"/>
      <c r="F52" s="2"/>
      <c r="G52" s="2"/>
      <c r="H52" s="2"/>
      <c r="I52" s="2"/>
      <c r="J52" s="2"/>
      <c r="K52" s="2"/>
      <c r="L52" s="2"/>
      <c r="M52" s="2"/>
      <c r="N52" s="2"/>
      <c r="O52" s="2"/>
      <c r="P52" s="2"/>
      <c r="Q52" s="2"/>
      <c r="R52" s="2"/>
      <c r="S52" s="2"/>
      <c r="T52" s="2"/>
      <c r="U52" s="2"/>
      <c r="V52" s="2"/>
      <c r="W52" s="2"/>
      <c r="X52" s="2"/>
      <c r="Y52" s="2"/>
      <c r="Z52" s="2"/>
    </row>
    <row r="53">
      <c r="A53" s="2"/>
      <c r="B53" s="2"/>
      <c r="C53" s="2"/>
      <c r="D53" s="2"/>
      <c r="E53" s="2"/>
      <c r="F53" s="2"/>
      <c r="G53" s="2"/>
      <c r="H53" s="2"/>
      <c r="I53" s="2"/>
      <c r="J53" s="2"/>
      <c r="K53" s="2"/>
      <c r="L53" s="2"/>
      <c r="M53" s="2"/>
      <c r="N53" s="2"/>
      <c r="O53" s="2"/>
      <c r="P53" s="2"/>
      <c r="Q53" s="2"/>
      <c r="R53" s="2"/>
      <c r="S53" s="2"/>
      <c r="T53" s="2"/>
      <c r="U53" s="2"/>
      <c r="V53" s="2"/>
      <c r="W53" s="2"/>
      <c r="X53" s="2"/>
      <c r="Y53" s="2"/>
      <c r="Z53" s="2"/>
    </row>
    <row r="54">
      <c r="A54" s="2"/>
      <c r="B54" s="2"/>
      <c r="C54" s="2"/>
      <c r="D54" s="2"/>
      <c r="E54" s="2"/>
      <c r="F54" s="2"/>
      <c r="G54" s="2"/>
      <c r="H54" s="2"/>
      <c r="I54" s="2"/>
      <c r="J54" s="2"/>
      <c r="K54" s="2"/>
      <c r="L54" s="2"/>
      <c r="M54" s="2"/>
      <c r="N54" s="2"/>
      <c r="O54" s="2"/>
      <c r="P54" s="2"/>
      <c r="Q54" s="2"/>
      <c r="R54" s="2"/>
      <c r="S54" s="2"/>
      <c r="T54" s="2"/>
      <c r="U54" s="2"/>
      <c r="V54" s="2"/>
      <c r="W54" s="2"/>
      <c r="X54" s="2"/>
      <c r="Y54" s="2"/>
      <c r="Z54" s="2"/>
    </row>
    <row r="55">
      <c r="A55" s="2"/>
      <c r="B55" s="2"/>
      <c r="C55" s="2"/>
      <c r="D55" s="2"/>
      <c r="E55" s="2"/>
      <c r="F55" s="2"/>
      <c r="G55" s="2"/>
      <c r="H55" s="2"/>
      <c r="I55" s="2"/>
      <c r="J55" s="2"/>
      <c r="K55" s="2"/>
      <c r="L55" s="2"/>
      <c r="M55" s="2"/>
      <c r="N55" s="2"/>
      <c r="O55" s="2"/>
      <c r="P55" s="2"/>
      <c r="Q55" s="2"/>
      <c r="R55" s="2"/>
      <c r="S55" s="2"/>
      <c r="T55" s="2"/>
      <c r="U55" s="2"/>
      <c r="V55" s="2"/>
      <c r="W55" s="2"/>
      <c r="X55" s="2"/>
      <c r="Y55" s="2"/>
      <c r="Z55" s="2"/>
    </row>
    <row r="56">
      <c r="A56" s="2"/>
      <c r="B56" s="2"/>
      <c r="C56" s="2"/>
      <c r="D56" s="2"/>
      <c r="E56" s="2"/>
      <c r="F56" s="2"/>
      <c r="G56" s="2"/>
      <c r="H56" s="2"/>
      <c r="I56" s="2"/>
      <c r="J56" s="2"/>
      <c r="K56" s="2"/>
      <c r="L56" s="2"/>
      <c r="M56" s="2"/>
      <c r="N56" s="2"/>
      <c r="O56" s="2"/>
      <c r="P56" s="2"/>
      <c r="Q56" s="2"/>
      <c r="R56" s="2"/>
      <c r="S56" s="2"/>
      <c r="T56" s="2"/>
      <c r="U56" s="2"/>
      <c r="V56" s="2"/>
      <c r="W56" s="2"/>
      <c r="X56" s="2"/>
      <c r="Y56" s="2"/>
      <c r="Z56" s="2"/>
    </row>
    <row r="57">
      <c r="A57" s="2"/>
      <c r="B57" s="2"/>
      <c r="C57" s="2"/>
      <c r="D57" s="2"/>
      <c r="E57" s="2"/>
      <c r="F57" s="2"/>
      <c r="G57" s="2"/>
      <c r="H57" s="2"/>
      <c r="I57" s="2"/>
      <c r="J57" s="2"/>
      <c r="K57" s="2"/>
      <c r="L57" s="2"/>
      <c r="M57" s="2"/>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0"/>
  </cols>
  <sheetData>
    <row r="1">
      <c r="A1" s="2" t="s">
        <v>16</v>
      </c>
      <c r="B1" s="14">
        <v>6.8396303E7</v>
      </c>
      <c r="C1" s="2" t="s">
        <v>17</v>
      </c>
      <c r="D1" s="2"/>
      <c r="E1" s="2"/>
      <c r="F1" s="2"/>
    </row>
    <row r="2">
      <c r="A2" s="2"/>
      <c r="B2" s="2"/>
      <c r="C2" s="2"/>
      <c r="D2" s="2"/>
      <c r="E2" s="2"/>
      <c r="F2" s="2"/>
    </row>
    <row r="3">
      <c r="A3" s="2" t="s">
        <v>18</v>
      </c>
      <c r="B3" s="2"/>
      <c r="C3" s="2"/>
      <c r="D3" s="2"/>
      <c r="E3" s="2"/>
      <c r="F3" s="2"/>
    </row>
    <row r="4">
      <c r="A4" s="2" t="s">
        <v>19</v>
      </c>
      <c r="B4" s="15">
        <v>8.0</v>
      </c>
      <c r="C4" s="2" t="s">
        <v>20</v>
      </c>
      <c r="D4" s="2"/>
      <c r="E4" s="2"/>
      <c r="F4" s="2"/>
    </row>
    <row r="5">
      <c r="A5" s="2"/>
      <c r="B5" s="2"/>
      <c r="C5" s="2"/>
      <c r="D5" s="2"/>
      <c r="E5" s="2"/>
      <c r="F5" s="2"/>
    </row>
    <row r="6">
      <c r="A6" s="2" t="s">
        <v>21</v>
      </c>
      <c r="B6" s="16" t="s">
        <v>22</v>
      </c>
      <c r="C6" s="2" t="s">
        <v>23</v>
      </c>
      <c r="D6" s="2" t="s">
        <v>24</v>
      </c>
      <c r="E6" s="2" t="s">
        <v>25</v>
      </c>
      <c r="F6" s="2"/>
    </row>
    <row r="7">
      <c r="A7" s="16" t="s">
        <v>26</v>
      </c>
      <c r="B7" s="17">
        <v>1400000.0</v>
      </c>
      <c r="C7" s="18">
        <v>0.12</v>
      </c>
      <c r="D7" s="15">
        <v>8.0</v>
      </c>
      <c r="E7" s="19">
        <v>0.03</v>
      </c>
      <c r="F7" s="2"/>
    </row>
    <row r="8">
      <c r="A8" s="16" t="s">
        <v>27</v>
      </c>
      <c r="B8" s="17">
        <v>943900.0</v>
      </c>
      <c r="C8" s="18">
        <v>0.1</v>
      </c>
      <c r="D8" s="15">
        <v>11.0</v>
      </c>
      <c r="E8" s="19">
        <v>0.047</v>
      </c>
      <c r="F8" s="2"/>
    </row>
    <row r="9">
      <c r="A9" s="2"/>
      <c r="B9" s="14"/>
      <c r="C9" s="20"/>
      <c r="D9" s="21"/>
      <c r="E9" s="20"/>
      <c r="F9" s="2"/>
    </row>
    <row r="10">
      <c r="A10" s="2"/>
      <c r="B10" s="2"/>
      <c r="C10" s="2"/>
      <c r="D10" s="2"/>
      <c r="E10" s="2"/>
      <c r="F10" s="2"/>
    </row>
    <row r="11">
      <c r="A11" s="2" t="s">
        <v>28</v>
      </c>
      <c r="B11" s="2" t="s">
        <v>29</v>
      </c>
      <c r="C11" s="2" t="s">
        <v>30</v>
      </c>
      <c r="D11" s="2"/>
      <c r="E11" s="2"/>
      <c r="F11" s="2"/>
    </row>
    <row r="12">
      <c r="A12" s="2" t="s">
        <v>31</v>
      </c>
      <c r="B12" s="22">
        <v>480000.0</v>
      </c>
      <c r="C12" s="19">
        <v>0.065</v>
      </c>
      <c r="D12" s="2"/>
      <c r="E12" s="2"/>
      <c r="F12" s="2"/>
    </row>
    <row r="13">
      <c r="A13" s="2" t="s">
        <v>32</v>
      </c>
      <c r="B13" s="22">
        <v>700000.0</v>
      </c>
      <c r="C13" s="19">
        <v>0.0355</v>
      </c>
      <c r="D13" s="2"/>
      <c r="E13" s="2"/>
      <c r="F13" s="2"/>
    </row>
    <row r="14">
      <c r="A14" s="2"/>
      <c r="B14" s="2"/>
      <c r="C14" s="2"/>
      <c r="D14" s="2"/>
      <c r="E14" s="2"/>
      <c r="F14" s="2"/>
    </row>
    <row r="15">
      <c r="A15" s="2" t="s">
        <v>33</v>
      </c>
      <c r="B15" s="2" t="s">
        <v>34</v>
      </c>
      <c r="C15" s="2" t="s">
        <v>35</v>
      </c>
      <c r="D15" s="2" t="s">
        <v>36</v>
      </c>
      <c r="E15" s="2" t="s">
        <v>37</v>
      </c>
      <c r="F15" s="2"/>
    </row>
    <row r="16">
      <c r="A16" s="16" t="s">
        <v>38</v>
      </c>
      <c r="B16" s="21">
        <v>0.0</v>
      </c>
      <c r="C16" s="22">
        <v>2.7358521E7</v>
      </c>
      <c r="D16" s="19">
        <v>0.1132</v>
      </c>
      <c r="E16" s="15">
        <v>8.0</v>
      </c>
      <c r="F16" s="2"/>
    </row>
    <row r="17">
      <c r="A17" s="16" t="s">
        <v>39</v>
      </c>
      <c r="B17" s="21">
        <v>0.0</v>
      </c>
      <c r="C17" s="22">
        <v>4.1037782E7</v>
      </c>
      <c r="D17" s="19">
        <v>0.0873</v>
      </c>
      <c r="E17" s="15">
        <v>8.0</v>
      </c>
      <c r="F17" s="2"/>
    </row>
    <row r="18">
      <c r="A18" s="2"/>
      <c r="B18" s="2"/>
      <c r="C18" s="2"/>
      <c r="D18" s="2"/>
      <c r="E18" s="2"/>
      <c r="F18" s="2"/>
    </row>
    <row r="19">
      <c r="A19" s="2" t="s">
        <v>40</v>
      </c>
      <c r="B19" s="19">
        <v>0.275</v>
      </c>
      <c r="C19" s="2"/>
      <c r="D19" s="2"/>
      <c r="E19" s="2"/>
      <c r="F19" s="2"/>
    </row>
    <row r="20">
      <c r="A20" s="2"/>
      <c r="B20" s="2"/>
      <c r="C20" s="2"/>
      <c r="D20" s="2"/>
      <c r="E20" s="2"/>
      <c r="F20" s="2"/>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3" t="s">
        <v>29</v>
      </c>
      <c r="B1" s="24" t="s">
        <v>41</v>
      </c>
      <c r="C1" s="24" t="s">
        <v>42</v>
      </c>
      <c r="D1" s="24" t="s">
        <v>43</v>
      </c>
      <c r="E1" s="24" t="s">
        <v>44</v>
      </c>
      <c r="F1" s="24" t="s">
        <v>45</v>
      </c>
      <c r="G1" s="24" t="s">
        <v>46</v>
      </c>
      <c r="H1" s="24" t="s">
        <v>47</v>
      </c>
      <c r="I1" s="24" t="s">
        <v>48</v>
      </c>
    </row>
    <row r="2">
      <c r="A2" s="23" t="s">
        <v>49</v>
      </c>
      <c r="B2" s="2"/>
      <c r="C2" s="2"/>
      <c r="D2" s="2"/>
      <c r="E2" s="2"/>
      <c r="F2" s="2"/>
      <c r="G2" s="2"/>
      <c r="H2" s="2"/>
      <c r="I2" s="2"/>
    </row>
    <row r="3">
      <c r="A3" s="23" t="s">
        <v>50</v>
      </c>
      <c r="B3" s="2"/>
      <c r="C3" s="2"/>
      <c r="D3" s="2"/>
      <c r="E3" s="2"/>
      <c r="F3" s="2"/>
      <c r="G3" s="2"/>
      <c r="H3" s="2"/>
      <c r="I3" s="2"/>
    </row>
    <row r="4">
      <c r="A4" s="16" t="s">
        <v>26</v>
      </c>
      <c r="B4" s="25">
        <f>Assumptions!B7</f>
        <v>1400000</v>
      </c>
      <c r="C4" s="25">
        <f>B4*(1+Assumptions!$C7)</f>
        <v>1568000</v>
      </c>
      <c r="D4" s="25">
        <f>C4*(1+Assumptions!$C7)</f>
        <v>1756160</v>
      </c>
      <c r="E4" s="25">
        <f>D4*(1+Assumptions!$C7)</f>
        <v>1966899.2</v>
      </c>
      <c r="F4" s="25">
        <f>E4*(1+Assumptions!$C7)</f>
        <v>2202927.104</v>
      </c>
      <c r="G4" s="25">
        <f>F4*(1+Assumptions!$C7)</f>
        <v>2467278.356</v>
      </c>
      <c r="H4" s="25">
        <f>G4*(1+Assumptions!$C7)</f>
        <v>2763351.759</v>
      </c>
      <c r="I4" s="25">
        <f>H4*(1+Assumptions!$C7)</f>
        <v>3094953.97</v>
      </c>
    </row>
    <row r="5">
      <c r="A5" s="16" t="s">
        <v>27</v>
      </c>
      <c r="B5" s="25">
        <f>Assumptions!B8</f>
        <v>943900</v>
      </c>
      <c r="C5" s="25">
        <f>B5*(1+Assumptions!$C8)</f>
        <v>1038290</v>
      </c>
      <c r="D5" s="25">
        <f>C5*(1+Assumptions!$C8)</f>
        <v>1142119</v>
      </c>
      <c r="E5" s="25">
        <f>D5*(1+Assumptions!$C8)</f>
        <v>1256330.9</v>
      </c>
      <c r="F5" s="25">
        <f>E5*(1+Assumptions!$C8)</f>
        <v>1381963.99</v>
      </c>
      <c r="G5" s="25">
        <f>F5*(1+Assumptions!$C8)</f>
        <v>1520160.389</v>
      </c>
      <c r="H5" s="25">
        <f>G5*(1+Assumptions!$C8)</f>
        <v>1672176.428</v>
      </c>
      <c r="I5" s="25">
        <f>H5*(1+Assumptions!$C8)</f>
        <v>1839394.071</v>
      </c>
    </row>
    <row r="6">
      <c r="A6" s="2"/>
      <c r="B6" s="25"/>
      <c r="C6" s="25"/>
      <c r="D6" s="25"/>
      <c r="E6" s="25"/>
      <c r="F6" s="25"/>
      <c r="G6" s="25"/>
      <c r="H6" s="25"/>
      <c r="I6" s="25"/>
    </row>
    <row r="7">
      <c r="A7" s="2"/>
      <c r="B7" s="2"/>
      <c r="C7" s="2"/>
      <c r="D7" s="2"/>
      <c r="E7" s="2"/>
      <c r="F7" s="2"/>
      <c r="G7" s="2"/>
      <c r="H7" s="2"/>
      <c r="I7" s="2"/>
    </row>
    <row r="8">
      <c r="A8" s="23" t="s">
        <v>51</v>
      </c>
      <c r="B8" s="2"/>
      <c r="C8" s="2"/>
      <c r="D8" s="2"/>
      <c r="E8" s="2"/>
      <c r="F8" s="2"/>
      <c r="G8" s="2"/>
      <c r="H8" s="2"/>
      <c r="I8" s="2"/>
    </row>
    <row r="9">
      <c r="A9" s="16" t="s">
        <v>26</v>
      </c>
      <c r="B9" s="21">
        <f>Assumptions!D7</f>
        <v>8</v>
      </c>
      <c r="C9" s="26">
        <f>B9*(1+Assumptions!$E7)</f>
        <v>8.24</v>
      </c>
      <c r="D9" s="26">
        <f>C9*(1+Assumptions!$E7)</f>
        <v>8.4872</v>
      </c>
      <c r="E9" s="26">
        <f>D9*(1+Assumptions!$E7)</f>
        <v>8.741816</v>
      </c>
      <c r="F9" s="26">
        <f>E9*(1+Assumptions!$E7)</f>
        <v>9.00407048</v>
      </c>
      <c r="G9" s="26">
        <f>F9*(1+Assumptions!$E7)</f>
        <v>9.274192594</v>
      </c>
      <c r="H9" s="26">
        <f>G9*(1+Assumptions!$E7)</f>
        <v>9.552418372</v>
      </c>
      <c r="I9" s="26">
        <f>H9*(1+Assumptions!$E7)</f>
        <v>9.838990923</v>
      </c>
    </row>
    <row r="10">
      <c r="A10" s="16" t="s">
        <v>27</v>
      </c>
      <c r="B10" s="21">
        <f>Assumptions!D8</f>
        <v>11</v>
      </c>
      <c r="C10" s="26">
        <f>B10*(1+Assumptions!$E8)</f>
        <v>11.517</v>
      </c>
      <c r="D10" s="26">
        <f>C10*(1+Assumptions!$E8)</f>
        <v>12.058299</v>
      </c>
      <c r="E10" s="26">
        <f>D10*(1+Assumptions!$E8)</f>
        <v>12.62503905</v>
      </c>
      <c r="F10" s="26">
        <f>E10*(1+Assumptions!$E8)</f>
        <v>13.21841589</v>
      </c>
      <c r="G10" s="26">
        <f>F10*(1+Assumptions!$E8)</f>
        <v>13.83968144</v>
      </c>
      <c r="H10" s="26">
        <f>G10*(1+Assumptions!$E8)</f>
        <v>14.49014646</v>
      </c>
      <c r="I10" s="26">
        <f>H10*(1+Assumptions!$E8)</f>
        <v>15.17118335</v>
      </c>
    </row>
    <row r="11">
      <c r="A11" s="2"/>
      <c r="B11" s="21"/>
      <c r="C11" s="26"/>
      <c r="D11" s="26"/>
      <c r="E11" s="26"/>
      <c r="F11" s="26"/>
      <c r="G11" s="26"/>
      <c r="H11" s="26"/>
      <c r="I11" s="26"/>
    </row>
    <row r="12">
      <c r="A12" s="2"/>
      <c r="B12" s="2"/>
      <c r="C12" s="2"/>
      <c r="D12" s="2"/>
      <c r="E12" s="2"/>
      <c r="F12" s="2"/>
      <c r="G12" s="2"/>
      <c r="H12" s="2"/>
      <c r="I12" s="2"/>
    </row>
    <row r="13">
      <c r="A13" s="23" t="s">
        <v>52</v>
      </c>
      <c r="B13" s="2"/>
      <c r="C13" s="2"/>
      <c r="D13" s="2"/>
      <c r="E13" s="2"/>
      <c r="F13" s="2"/>
      <c r="G13" s="2"/>
      <c r="H13" s="2"/>
      <c r="I13" s="2"/>
    </row>
    <row r="14">
      <c r="A14" s="16" t="s">
        <v>26</v>
      </c>
      <c r="B14" s="25">
        <f t="shared" ref="B14:I14" si="1">B4*B9</f>
        <v>11200000</v>
      </c>
      <c r="C14" s="25">
        <f t="shared" si="1"/>
        <v>12920320</v>
      </c>
      <c r="D14" s="25">
        <f t="shared" si="1"/>
        <v>14904881.15</v>
      </c>
      <c r="E14" s="25">
        <f t="shared" si="1"/>
        <v>17194270.9</v>
      </c>
      <c r="F14" s="25">
        <f t="shared" si="1"/>
        <v>19835310.91</v>
      </c>
      <c r="G14" s="25">
        <f t="shared" si="1"/>
        <v>22882014.66</v>
      </c>
      <c r="H14" s="25">
        <f t="shared" si="1"/>
        <v>26396692.11</v>
      </c>
      <c r="I14" s="25">
        <f t="shared" si="1"/>
        <v>30451224.02</v>
      </c>
    </row>
    <row r="15">
      <c r="A15" s="16" t="s">
        <v>27</v>
      </c>
      <c r="B15" s="25">
        <f t="shared" ref="B15:I15" si="2">B5*B10</f>
        <v>10382900</v>
      </c>
      <c r="C15" s="25">
        <f t="shared" si="2"/>
        <v>11957985.93</v>
      </c>
      <c r="D15" s="25">
        <f t="shared" si="2"/>
        <v>13772012.4</v>
      </c>
      <c r="E15" s="25">
        <f t="shared" si="2"/>
        <v>15861226.68</v>
      </c>
      <c r="F15" s="25">
        <f t="shared" si="2"/>
        <v>18267374.76</v>
      </c>
      <c r="G15" s="25">
        <f t="shared" si="2"/>
        <v>21038535.51</v>
      </c>
      <c r="H15" s="25">
        <f t="shared" si="2"/>
        <v>24230081.35</v>
      </c>
      <c r="I15" s="25">
        <f t="shared" si="2"/>
        <v>27905784.69</v>
      </c>
    </row>
    <row r="16">
      <c r="A16" s="2" t="s">
        <v>53</v>
      </c>
      <c r="B16" s="25">
        <f t="shared" ref="B16:I16" si="3">SUM(B14:B15)</f>
        <v>21582900</v>
      </c>
      <c r="C16" s="25">
        <f t="shared" si="3"/>
        <v>24878305.93</v>
      </c>
      <c r="D16" s="25">
        <f t="shared" si="3"/>
        <v>28676893.55</v>
      </c>
      <c r="E16" s="25">
        <f t="shared" si="3"/>
        <v>33055497.57</v>
      </c>
      <c r="F16" s="25">
        <f t="shared" si="3"/>
        <v>38102685.67</v>
      </c>
      <c r="G16" s="25">
        <f t="shared" si="3"/>
        <v>43920550.18</v>
      </c>
      <c r="H16" s="25">
        <f t="shared" si="3"/>
        <v>50626773.47</v>
      </c>
      <c r="I16" s="25">
        <f t="shared" si="3"/>
        <v>58357008.72</v>
      </c>
    </row>
    <row r="17">
      <c r="A17" s="2"/>
      <c r="B17" s="2"/>
      <c r="C17" s="2"/>
      <c r="D17" s="2"/>
      <c r="E17" s="2"/>
      <c r="F17" s="2"/>
      <c r="G17" s="2"/>
      <c r="H17" s="2"/>
      <c r="I17" s="2"/>
    </row>
    <row r="18">
      <c r="A18" s="23" t="s">
        <v>28</v>
      </c>
      <c r="B18" s="2"/>
      <c r="C18" s="2"/>
      <c r="D18" s="2"/>
      <c r="E18" s="2"/>
      <c r="F18" s="2"/>
      <c r="G18" s="2"/>
      <c r="H18" s="2"/>
      <c r="I18" s="2"/>
    </row>
    <row r="19">
      <c r="A19" s="2" t="s">
        <v>54</v>
      </c>
      <c r="B19" s="25">
        <f>Assumptions!B12</f>
        <v>480000</v>
      </c>
      <c r="C19" s="25">
        <f>B19*(1+Assumptions!$C12)</f>
        <v>511200</v>
      </c>
      <c r="D19" s="25">
        <f>C19*(1+Assumptions!$C12)</f>
        <v>544428</v>
      </c>
      <c r="E19" s="25">
        <f>D19*(1+Assumptions!$C12)</f>
        <v>579815.82</v>
      </c>
      <c r="F19" s="25">
        <f>E19*(1+Assumptions!$C12)</f>
        <v>617503.8483</v>
      </c>
      <c r="G19" s="25">
        <f>F19*(1+Assumptions!$C12)</f>
        <v>657641.5984</v>
      </c>
      <c r="H19" s="25">
        <f>G19*(1+Assumptions!$C12)</f>
        <v>700388.3023</v>
      </c>
      <c r="I19" s="25">
        <f>H19*(1+Assumptions!$C12)</f>
        <v>745913.542</v>
      </c>
    </row>
    <row r="20">
      <c r="A20" s="2" t="s">
        <v>55</v>
      </c>
      <c r="B20" s="25">
        <f>Assumptions!B13</f>
        <v>700000</v>
      </c>
      <c r="C20" s="25">
        <f>B20*(1+Assumptions!$C13)</f>
        <v>724850</v>
      </c>
      <c r="D20" s="25">
        <f>C20*(1+Assumptions!$C13)</f>
        <v>750582.175</v>
      </c>
      <c r="E20" s="25">
        <f>D20*(1+Assumptions!$C13)</f>
        <v>777227.8422</v>
      </c>
      <c r="F20" s="25">
        <f>E20*(1+Assumptions!$C13)</f>
        <v>804819.4306</v>
      </c>
      <c r="G20" s="25">
        <f>F20*(1+Assumptions!$C13)</f>
        <v>833390.5204</v>
      </c>
      <c r="H20" s="25">
        <f>G20*(1+Assumptions!$C13)</f>
        <v>862975.8839</v>
      </c>
      <c r="I20" s="25">
        <f>H20*(1+Assumptions!$C13)</f>
        <v>893611.5277</v>
      </c>
    </row>
    <row r="21">
      <c r="A21" s="23" t="s">
        <v>53</v>
      </c>
      <c r="B21" s="25">
        <f t="shared" ref="B21:I21" si="4">SUM(B19:B20)</f>
        <v>1180000</v>
      </c>
      <c r="C21" s="25">
        <f t="shared" si="4"/>
        <v>1236050</v>
      </c>
      <c r="D21" s="25">
        <f t="shared" si="4"/>
        <v>1295010.175</v>
      </c>
      <c r="E21" s="25">
        <f t="shared" si="4"/>
        <v>1357043.662</v>
      </c>
      <c r="F21" s="25">
        <f t="shared" si="4"/>
        <v>1422323.279</v>
      </c>
      <c r="G21" s="25">
        <f t="shared" si="4"/>
        <v>1491032.119</v>
      </c>
      <c r="H21" s="25">
        <f t="shared" si="4"/>
        <v>1563364.186</v>
      </c>
      <c r="I21" s="25">
        <f t="shared" si="4"/>
        <v>1639525.07</v>
      </c>
    </row>
    <row r="22">
      <c r="A22" s="2"/>
      <c r="B22" s="2"/>
      <c r="C22" s="2"/>
      <c r="D22" s="2"/>
      <c r="E22" s="2"/>
      <c r="F22" s="2"/>
      <c r="G22" s="2"/>
      <c r="H22" s="2"/>
      <c r="I22" s="2"/>
    </row>
    <row r="23">
      <c r="A23" s="23" t="s">
        <v>18</v>
      </c>
      <c r="B23" s="25">
        <f>Assumptions!$B1/Assumptions!$B4</f>
        <v>8549537.875</v>
      </c>
      <c r="C23" s="25">
        <f>Assumptions!$B1/Assumptions!$B4</f>
        <v>8549537.875</v>
      </c>
      <c r="D23" s="25">
        <f>Assumptions!$B1/Assumptions!$B4</f>
        <v>8549537.875</v>
      </c>
      <c r="E23" s="25">
        <f>Assumptions!$B1/Assumptions!$B4</f>
        <v>8549537.875</v>
      </c>
      <c r="F23" s="25">
        <f>Assumptions!$B1/Assumptions!$B4</f>
        <v>8549537.875</v>
      </c>
      <c r="G23" s="25">
        <f>Assumptions!$B1/Assumptions!$B4</f>
        <v>8549537.875</v>
      </c>
      <c r="H23" s="25">
        <f>Assumptions!$B1/Assumptions!$B4</f>
        <v>8549537.875</v>
      </c>
      <c r="I23" s="25">
        <f>Assumptions!$B1/Assumptions!$B4</f>
        <v>8549537.875</v>
      </c>
    </row>
    <row r="24">
      <c r="A24" s="2"/>
      <c r="B24" s="2"/>
      <c r="C24" s="2"/>
      <c r="D24" s="2"/>
      <c r="E24" s="2"/>
      <c r="F24" s="2"/>
      <c r="G24" s="2"/>
      <c r="H24" s="2"/>
      <c r="I24" s="2"/>
    </row>
    <row r="25">
      <c r="A25" s="23" t="s">
        <v>56</v>
      </c>
      <c r="B25" s="2"/>
      <c r="C25" s="2"/>
      <c r="D25" s="2"/>
      <c r="E25" s="2"/>
      <c r="F25" s="2"/>
      <c r="G25" s="2"/>
      <c r="H25" s="2"/>
      <c r="I25" s="2"/>
    </row>
    <row r="26">
      <c r="A26" s="16" t="s">
        <v>38</v>
      </c>
      <c r="B26" s="26">
        <f>Assumptions!$C16*Assumptions!$D16</f>
        <v>3096984.577</v>
      </c>
      <c r="C26" s="26">
        <f>Assumptions!$C16*Assumptions!$D16</f>
        <v>3096984.577</v>
      </c>
      <c r="D26" s="26">
        <f>Assumptions!$C16*Assumptions!$D16</f>
        <v>3096984.577</v>
      </c>
      <c r="E26" s="26">
        <f>Assumptions!$C16*Assumptions!$D16</f>
        <v>3096984.577</v>
      </c>
      <c r="F26" s="26">
        <f>Assumptions!$C16*Assumptions!$D16</f>
        <v>3096984.577</v>
      </c>
      <c r="G26" s="26">
        <f>Assumptions!$C16*Assumptions!$D16</f>
        <v>3096984.577</v>
      </c>
      <c r="H26" s="26">
        <f>Assumptions!$C16*Assumptions!$D16</f>
        <v>3096984.577</v>
      </c>
      <c r="I26" s="26">
        <f>Assumptions!$C16*Assumptions!$D16</f>
        <v>3096984.577</v>
      </c>
    </row>
    <row r="27">
      <c r="A27" s="16" t="s">
        <v>39</v>
      </c>
      <c r="B27" s="26">
        <f>Assumptions!$C17*Assumptions!$D17</f>
        <v>3582598.369</v>
      </c>
      <c r="C27" s="26">
        <f>Assumptions!$C17*Assumptions!$D17</f>
        <v>3582598.369</v>
      </c>
      <c r="D27" s="26">
        <f>Assumptions!$C17*Assumptions!$D17</f>
        <v>3582598.369</v>
      </c>
      <c r="E27" s="26">
        <f>Assumptions!$C17*Assumptions!$D17</f>
        <v>3582598.369</v>
      </c>
      <c r="F27" s="26">
        <f>Assumptions!$C17*Assumptions!$D17</f>
        <v>3582598.369</v>
      </c>
      <c r="G27" s="26">
        <f>Assumptions!$C17*Assumptions!$D17</f>
        <v>3582598.369</v>
      </c>
      <c r="H27" s="26">
        <f>Assumptions!$C17*Assumptions!$D17</f>
        <v>3582598.369</v>
      </c>
      <c r="I27" s="26">
        <f>Assumptions!$C17*Assumptions!$D17</f>
        <v>3582598.369</v>
      </c>
    </row>
    <row r="28">
      <c r="A28" s="23" t="s">
        <v>53</v>
      </c>
      <c r="B28" s="26">
        <f t="shared" ref="B28:I28" si="5">SUM(B26:B27)</f>
        <v>6679582.946</v>
      </c>
      <c r="C28" s="26">
        <f t="shared" si="5"/>
        <v>6679582.946</v>
      </c>
      <c r="D28" s="26">
        <f t="shared" si="5"/>
        <v>6679582.946</v>
      </c>
      <c r="E28" s="26">
        <f t="shared" si="5"/>
        <v>6679582.946</v>
      </c>
      <c r="F28" s="26">
        <f t="shared" si="5"/>
        <v>6679582.946</v>
      </c>
      <c r="G28" s="26">
        <f t="shared" si="5"/>
        <v>6679582.946</v>
      </c>
      <c r="H28" s="26">
        <f t="shared" si="5"/>
        <v>6679582.946</v>
      </c>
      <c r="I28" s="26">
        <f t="shared" si="5"/>
        <v>6679582.946</v>
      </c>
    </row>
    <row r="29">
      <c r="A29" s="2"/>
      <c r="B29" s="2"/>
      <c r="C29" s="2"/>
      <c r="D29" s="2"/>
      <c r="E29" s="2"/>
      <c r="F29" s="2"/>
      <c r="G29" s="2"/>
      <c r="H29" s="2"/>
      <c r="I29" s="2"/>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
      <c r="B1" s="24" t="s">
        <v>41</v>
      </c>
      <c r="C1" s="24" t="s">
        <v>42</v>
      </c>
      <c r="D1" s="24" t="s">
        <v>43</v>
      </c>
      <c r="E1" s="24" t="s">
        <v>44</v>
      </c>
      <c r="F1" s="24" t="s">
        <v>45</v>
      </c>
      <c r="G1" s="24" t="s">
        <v>46</v>
      </c>
      <c r="H1" s="24" t="s">
        <v>47</v>
      </c>
      <c r="I1" s="24" t="s">
        <v>48</v>
      </c>
    </row>
    <row r="2">
      <c r="A2" s="23" t="s">
        <v>21</v>
      </c>
      <c r="B2" s="25">
        <f>'Calcs-1'!B16</f>
        <v>21582900</v>
      </c>
      <c r="C2" s="25">
        <f>'Calcs-1'!C16</f>
        <v>24878305.93</v>
      </c>
      <c r="D2" s="25">
        <f>'Calcs-1'!D16</f>
        <v>28676893.55</v>
      </c>
      <c r="E2" s="25">
        <f>'Calcs-1'!E16</f>
        <v>33055497.57</v>
      </c>
      <c r="F2" s="25">
        <f>'Calcs-1'!F16</f>
        <v>38102685.67</v>
      </c>
      <c r="G2" s="25">
        <f>'Calcs-1'!G16</f>
        <v>43920550.18</v>
      </c>
      <c r="H2" s="25">
        <f>'Calcs-1'!H16</f>
        <v>50626773.47</v>
      </c>
      <c r="I2" s="25">
        <f>'Calcs-1'!I16</f>
        <v>58357008.72</v>
      </c>
    </row>
    <row r="3">
      <c r="A3" s="23" t="s">
        <v>28</v>
      </c>
      <c r="B3" s="25">
        <f>'Calcs-1'!B21</f>
        <v>1180000</v>
      </c>
      <c r="C3" s="25">
        <f>'Calcs-1'!C21</f>
        <v>1236050</v>
      </c>
      <c r="D3" s="25">
        <f>'Calcs-1'!D21</f>
        <v>1295010.175</v>
      </c>
      <c r="E3" s="25">
        <f>'Calcs-1'!E21</f>
        <v>1357043.662</v>
      </c>
      <c r="F3" s="25">
        <f>'Calcs-1'!F21</f>
        <v>1422323.279</v>
      </c>
      <c r="G3" s="25">
        <f>'Calcs-1'!G21</f>
        <v>1491032.119</v>
      </c>
      <c r="H3" s="25">
        <f>'Calcs-1'!H21</f>
        <v>1563364.186</v>
      </c>
      <c r="I3" s="25">
        <f>'Calcs-1'!I21</f>
        <v>1639525.07</v>
      </c>
    </row>
    <row r="4">
      <c r="A4" s="23" t="s">
        <v>57</v>
      </c>
      <c r="B4" s="25">
        <f t="shared" ref="B4:I4" si="1">B2-B3</f>
        <v>20402900</v>
      </c>
      <c r="C4" s="25">
        <f t="shared" si="1"/>
        <v>23642255.93</v>
      </c>
      <c r="D4" s="25">
        <f t="shared" si="1"/>
        <v>27381883.37</v>
      </c>
      <c r="E4" s="25">
        <f t="shared" si="1"/>
        <v>31698453.91</v>
      </c>
      <c r="F4" s="25">
        <f t="shared" si="1"/>
        <v>36680362.39</v>
      </c>
      <c r="G4" s="25">
        <f t="shared" si="1"/>
        <v>42429518.06</v>
      </c>
      <c r="H4" s="25">
        <f t="shared" si="1"/>
        <v>49063409.28</v>
      </c>
      <c r="I4" s="25">
        <f t="shared" si="1"/>
        <v>56717483.65</v>
      </c>
    </row>
    <row r="5">
      <c r="A5" s="23" t="s">
        <v>18</v>
      </c>
      <c r="B5" s="25">
        <f>'Calcs-1'!B23</f>
        <v>8549537.875</v>
      </c>
      <c r="C5" s="25">
        <f>'Calcs-1'!C23</f>
        <v>8549537.875</v>
      </c>
      <c r="D5" s="25">
        <f>'Calcs-1'!D23</f>
        <v>8549537.875</v>
      </c>
      <c r="E5" s="25">
        <f>'Calcs-1'!E23</f>
        <v>8549537.875</v>
      </c>
      <c r="F5" s="25">
        <f>'Calcs-1'!F23</f>
        <v>8549537.875</v>
      </c>
      <c r="G5" s="25">
        <f>'Calcs-1'!G23</f>
        <v>8549537.875</v>
      </c>
      <c r="H5" s="25">
        <f>'Calcs-1'!H23</f>
        <v>8549537.875</v>
      </c>
      <c r="I5" s="25">
        <f>'Calcs-1'!I23</f>
        <v>8549537.875</v>
      </c>
    </row>
    <row r="6">
      <c r="A6" s="23" t="s">
        <v>58</v>
      </c>
      <c r="B6" s="25">
        <f t="shared" ref="B6:I6" si="2">B4-B5</f>
        <v>11853362.13</v>
      </c>
      <c r="C6" s="25">
        <f t="shared" si="2"/>
        <v>15092718.06</v>
      </c>
      <c r="D6" s="25">
        <f t="shared" si="2"/>
        <v>18832345.5</v>
      </c>
      <c r="E6" s="25">
        <f t="shared" si="2"/>
        <v>23148916.04</v>
      </c>
      <c r="F6" s="25">
        <f t="shared" si="2"/>
        <v>28130824.52</v>
      </c>
      <c r="G6" s="25">
        <f t="shared" si="2"/>
        <v>33879980.18</v>
      </c>
      <c r="H6" s="25">
        <f t="shared" si="2"/>
        <v>40513871.4</v>
      </c>
      <c r="I6" s="25">
        <f t="shared" si="2"/>
        <v>48167945.77</v>
      </c>
    </row>
    <row r="7">
      <c r="A7" s="23" t="s">
        <v>59</v>
      </c>
      <c r="B7" s="25">
        <f>'Calcs-1'!B28</f>
        <v>6679582.946</v>
      </c>
      <c r="C7" s="25">
        <f>'Calcs-1'!C28</f>
        <v>6679582.946</v>
      </c>
      <c r="D7" s="25">
        <f>'Calcs-1'!D28</f>
        <v>6679582.946</v>
      </c>
      <c r="E7" s="25">
        <f>'Calcs-1'!E28</f>
        <v>6679582.946</v>
      </c>
      <c r="F7" s="25">
        <f>'Calcs-1'!F28</f>
        <v>6679582.946</v>
      </c>
      <c r="G7" s="25">
        <f>'Calcs-1'!G28</f>
        <v>6679582.946</v>
      </c>
      <c r="H7" s="25">
        <f>'Calcs-1'!H28</f>
        <v>6679582.946</v>
      </c>
      <c r="I7" s="25">
        <f>'Calcs-1'!I28</f>
        <v>6679582.946</v>
      </c>
    </row>
    <row r="8">
      <c r="A8" s="23" t="s">
        <v>60</v>
      </c>
      <c r="B8" s="25">
        <f t="shared" ref="B8:I8" si="3">B6-B7</f>
        <v>5173779.179</v>
      </c>
      <c r="C8" s="25">
        <f t="shared" si="3"/>
        <v>8413135.109</v>
      </c>
      <c r="D8" s="25">
        <f t="shared" si="3"/>
        <v>12152762.55</v>
      </c>
      <c r="E8" s="25">
        <f t="shared" si="3"/>
        <v>16469333.09</v>
      </c>
      <c r="F8" s="25">
        <f t="shared" si="3"/>
        <v>21451241.57</v>
      </c>
      <c r="G8" s="25">
        <f t="shared" si="3"/>
        <v>27200397.24</v>
      </c>
      <c r="H8" s="25">
        <f t="shared" si="3"/>
        <v>33834288.46</v>
      </c>
      <c r="I8" s="25">
        <f t="shared" si="3"/>
        <v>41488362.83</v>
      </c>
    </row>
    <row r="9">
      <c r="A9" s="23" t="s">
        <v>40</v>
      </c>
      <c r="B9" s="25">
        <f>IF(B8&lt;0,0,B8*Assumptions!$B19)</f>
        <v>1422789.274</v>
      </c>
      <c r="C9" s="25">
        <f>IF(C8&lt;0,0,C8*Assumptions!$B19)</f>
        <v>2313612.155</v>
      </c>
      <c r="D9" s="25">
        <f>IF(D8&lt;0,0,D8*Assumptions!$B19)</f>
        <v>3342009.702</v>
      </c>
      <c r="E9" s="25">
        <f>IF(E8&lt;0,0,E8*Assumptions!$B19)</f>
        <v>4529066.6</v>
      </c>
      <c r="F9" s="25">
        <f>IF(F8&lt;0,0,F8*Assumptions!$B19)</f>
        <v>5899091.432</v>
      </c>
      <c r="G9" s="25">
        <f>IF(G8&lt;0,0,G8*Assumptions!$B19)</f>
        <v>7480109.24</v>
      </c>
      <c r="H9" s="25">
        <f>IF(H8&lt;0,0,H8*Assumptions!$B19)</f>
        <v>9304429.326</v>
      </c>
      <c r="I9" s="25">
        <f>IF(I8&lt;0,0,I8*Assumptions!$B19)</f>
        <v>11409299.78</v>
      </c>
    </row>
    <row r="10">
      <c r="A10" s="23" t="s">
        <v>61</v>
      </c>
      <c r="B10" s="25">
        <f t="shared" ref="B10:I10" si="4">B8-B9</f>
        <v>3750989.905</v>
      </c>
      <c r="C10" s="25">
        <f t="shared" si="4"/>
        <v>6099522.954</v>
      </c>
      <c r="D10" s="25">
        <f t="shared" si="4"/>
        <v>8810752.85</v>
      </c>
      <c r="E10" s="25">
        <f t="shared" si="4"/>
        <v>11940266.49</v>
      </c>
      <c r="F10" s="25">
        <f t="shared" si="4"/>
        <v>15552150.14</v>
      </c>
      <c r="G10" s="25">
        <f t="shared" si="4"/>
        <v>19720288</v>
      </c>
      <c r="H10" s="25">
        <f t="shared" si="4"/>
        <v>24529859.13</v>
      </c>
      <c r="I10" s="25">
        <f t="shared" si="4"/>
        <v>30079063.05</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
      <c r="B1" s="27" t="s">
        <v>62</v>
      </c>
      <c r="C1" s="24" t="s">
        <v>41</v>
      </c>
      <c r="D1" s="24" t="s">
        <v>42</v>
      </c>
      <c r="E1" s="24" t="s">
        <v>43</v>
      </c>
      <c r="F1" s="24" t="s">
        <v>44</v>
      </c>
      <c r="G1" s="24" t="s">
        <v>45</v>
      </c>
      <c r="H1" s="24" t="s">
        <v>46</v>
      </c>
      <c r="I1" s="24" t="s">
        <v>47</v>
      </c>
      <c r="J1" s="24" t="s">
        <v>48</v>
      </c>
    </row>
    <row r="2">
      <c r="A2" s="23" t="s">
        <v>58</v>
      </c>
      <c r="B2" s="22">
        <v>0.0</v>
      </c>
      <c r="C2" s="25">
        <f>'Profit and Loss'!B6</f>
        <v>11853362.13</v>
      </c>
      <c r="D2" s="25">
        <f>'Profit and Loss'!C6</f>
        <v>15092718.06</v>
      </c>
      <c r="E2" s="25">
        <f>'Profit and Loss'!D6</f>
        <v>18832345.5</v>
      </c>
      <c r="F2" s="25">
        <f>'Profit and Loss'!E6</f>
        <v>23148916.04</v>
      </c>
      <c r="G2" s="25">
        <f>'Profit and Loss'!F6</f>
        <v>28130824.52</v>
      </c>
      <c r="H2" s="25">
        <f>'Profit and Loss'!G6</f>
        <v>33879980.18</v>
      </c>
      <c r="I2" s="25">
        <f>'Profit and Loss'!H6</f>
        <v>40513871.4</v>
      </c>
      <c r="J2" s="25">
        <f>'Profit and Loss'!I6</f>
        <v>48167945.77</v>
      </c>
    </row>
    <row r="3">
      <c r="A3" s="23" t="s">
        <v>63</v>
      </c>
      <c r="B3" s="15">
        <v>0.0</v>
      </c>
      <c r="C3" s="21">
        <f>C2*Assumptions!$B19</f>
        <v>3259674.584</v>
      </c>
      <c r="D3" s="21">
        <f>D2*Assumptions!$B19</f>
        <v>4150497.465</v>
      </c>
      <c r="E3" s="21">
        <f>E2*Assumptions!$B19</f>
        <v>5178895.012</v>
      </c>
      <c r="F3" s="21">
        <f>F2*Assumptions!$B19</f>
        <v>6365951.91</v>
      </c>
      <c r="G3" s="21">
        <f>G2*Assumptions!$B19</f>
        <v>7735976.742</v>
      </c>
      <c r="H3" s="21">
        <f>H2*Assumptions!$B19</f>
        <v>9316994.55</v>
      </c>
      <c r="I3" s="21">
        <f>I2*Assumptions!$B19</f>
        <v>11141314.64</v>
      </c>
      <c r="J3" s="21">
        <f>J2*Assumptions!$B19</f>
        <v>13246185.09</v>
      </c>
    </row>
    <row r="4">
      <c r="A4" s="23" t="s">
        <v>64</v>
      </c>
      <c r="B4" s="22">
        <v>0.0</v>
      </c>
      <c r="C4" s="25">
        <f t="shared" ref="C4:J4" si="1">C2-C3</f>
        <v>8593687.541</v>
      </c>
      <c r="D4" s="25">
        <f t="shared" si="1"/>
        <v>10942220.59</v>
      </c>
      <c r="E4" s="25">
        <f t="shared" si="1"/>
        <v>13653450.49</v>
      </c>
      <c r="F4" s="25">
        <f t="shared" si="1"/>
        <v>16782964.13</v>
      </c>
      <c r="G4" s="25">
        <f t="shared" si="1"/>
        <v>20394847.77</v>
      </c>
      <c r="H4" s="25">
        <f t="shared" si="1"/>
        <v>24562985.63</v>
      </c>
      <c r="I4" s="25">
        <f t="shared" si="1"/>
        <v>29372556.77</v>
      </c>
      <c r="J4" s="25">
        <f t="shared" si="1"/>
        <v>34921760.68</v>
      </c>
    </row>
  </sheetData>
  <drawing r:id="rId1"/>
</worksheet>
</file>