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 Details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<sst xmlns="http://schemas.openxmlformats.org/spreadsheetml/2006/main" count="169" uniqueCount="83">
  <si>
    <t>Description</t>
  </si>
  <si>
    <t>A company runs a chain of small pizza outlets.</t>
  </si>
  <si>
    <t>It sells 3 products - pizza, garlic bread and cold drink. The selling price of a pizza is Rs 200, garlic bread is Rs 80 and cold drink is Rs 40.</t>
  </si>
  <si>
    <t>The cost of a pizza is 30%, garlic bread is 25% and cold drink is 70%. The cost of packaging is Rs 5 for a pizza, Rs 4 for a garlic bread and 0 for a cold drink.</t>
  </si>
  <si>
    <t>It estimates that a small outlet will receive 1600 orders per month.An average order will comprise 1.25 Pizza, 0.3 Garlic bread and 0.5 cold drink.</t>
  </si>
  <si>
    <t>Each small outlet has 1 customer service representative, 2 chefs, 1 manager. The monthly salary of a customer service representative is Rs 18000, chef is Rs 22000 and manager is Rs 35000.</t>
  </si>
  <si>
    <t>The outlet delivers all its orders. It costs the outlet Rs 40 to deliver an order.</t>
  </si>
  <si>
    <t>It has a monthly rent cost of Rs 25000 and electricity cost of Rs 15000.</t>
  </si>
  <si>
    <t>Initially, the compay has 0 outlets. The company estimates that it will open 2 new outlets every month.</t>
  </si>
  <si>
    <t>Make a model for the company for 15 months.</t>
  </si>
  <si>
    <t>Selling Price</t>
  </si>
  <si>
    <t>Cost Price</t>
  </si>
  <si>
    <t>Packaging</t>
  </si>
  <si>
    <t>Pizza</t>
  </si>
  <si>
    <t>Garlic Bread</t>
  </si>
  <si>
    <t>Cold Drink</t>
  </si>
  <si>
    <t>Number of orders per month</t>
  </si>
  <si>
    <t>Order Mix</t>
  </si>
  <si>
    <t>Staff</t>
  </si>
  <si>
    <t>Customer Service Rep</t>
  </si>
  <si>
    <t>Chef</t>
  </si>
  <si>
    <t>Manager</t>
  </si>
  <si>
    <t>Salaries</t>
  </si>
  <si>
    <t>Delivery Cost per order</t>
  </si>
  <si>
    <t>Other Costs</t>
  </si>
  <si>
    <t>Rent</t>
  </si>
  <si>
    <t>Electricity Cost</t>
  </si>
  <si>
    <t>Outlet Plan</t>
  </si>
  <si>
    <t>Initial Outlet</t>
  </si>
  <si>
    <t xml:space="preserve">New Outlet every month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</si>
  <si>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</si>
  <si>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</si>
  <si>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</si>
  <si>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</si>
  <si>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</si>
  <si>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</si>
  <si>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</si>
  <si>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</si>
  <si>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</si>
  <si>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</si>
  <si>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</si>
  <si>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</si>
  <si>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</si>
  <si>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</si>
  <si>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</si>
  <si>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</si>
  <si>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</si>
  <si>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</si>
  <si>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 (in Units</t>
  </si>
  <si>
    <t>Sales Value (in Rs)</t>
  </si>
  <si>
    <t>Total Sales</t>
  </si>
  <si>
    <t>Cost of Goods sold</t>
  </si>
  <si>
    <t>Total Cost of Goods sold</t>
  </si>
  <si>
    <t>Cost of Packaging</t>
  </si>
  <si>
    <t>Total Packaging Cost</t>
  </si>
  <si>
    <t>Salary Cost</t>
  </si>
  <si>
    <t>Total Salary Cost</t>
  </si>
  <si>
    <t>Delivery Cost</t>
  </si>
  <si>
    <t>Other Cost</t>
  </si>
  <si>
    <t xml:space="preserve">Rent </t>
  </si>
  <si>
    <t>Electricity</t>
  </si>
  <si>
    <t>Total Costs</t>
  </si>
  <si>
    <t>Profit</t>
  </si>
  <si>
    <t>Purchases 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</si>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</sst>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3" xfId="0" applyFont="1" applyNumberFormat="1"/>
    <xf borderId="0" fillId="0" fontId="4" numFmtId="4" xfId="0" applyAlignment="1" applyFont="1" applyNumberFormat="1">
      <alignment readingOrder="0"/>
    </xf>
    <xf borderId="0" fillId="3" fontId="5" numFmtId="0" xfId="0" applyFill="1" applyFont="1"/>
    <xf borderId="0" fillId="3" fontId="5" numFmtId="0" xfId="0" applyAlignment="1" applyFont="1">
      <alignment readingOrder="0"/>
    </xf>
    <xf borderId="0" fillId="0" fontId="4" numFmtId="0" xfId="0" applyFont="1"/>
    <xf borderId="0" fillId="3" fontId="5" numFmtId="3" xfId="0" applyAlignment="1" applyFont="1" applyNumberFormat="1">
      <alignment readingOrder="0"/>
    </xf>
    <xf borderId="0" fillId="4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5"/>
      <c r="C16" s="5"/>
      <c r="D16" s="5"/>
      <c r="E16" s="5"/>
      <c r="F16" s="5"/>
      <c r="G16" s="5"/>
      <c r="H16" s="3"/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5"/>
      <c r="C17" s="5"/>
      <c r="D17" s="5"/>
      <c r="E17" s="5"/>
      <c r="F17" s="5"/>
      <c r="G17" s="5"/>
      <c r="H17" s="3"/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5"/>
      <c r="C18" s="5"/>
      <c r="D18" s="5"/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5"/>
      <c r="C21" s="8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5"/>
      <c r="C22" s="8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5"/>
      <c r="C23" s="8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5"/>
      <c r="C26" s="5"/>
      <c r="D26" s="3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9"/>
      <c r="C29" s="9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10</v>
      </c>
      <c r="C1" s="11" t="s">
        <v>11</v>
      </c>
      <c r="D1" s="11" t="s">
        <v>12</v>
      </c>
    </row>
    <row r="2">
      <c r="A2" s="11" t="s">
        <v>13</v>
      </c>
      <c r="B2" s="10">
        <v>200.0</v>
      </c>
      <c r="C2" s="12">
        <v>0.3</v>
      </c>
      <c r="D2" s="11">
        <v>5.0</v>
      </c>
    </row>
    <row r="3">
      <c r="A3" s="11" t="s">
        <v>14</v>
      </c>
      <c r="B3" s="10">
        <v>80.0</v>
      </c>
      <c r="C3" s="12">
        <v>0.25</v>
      </c>
      <c r="D3" s="11">
        <v>4.0</v>
      </c>
    </row>
    <row r="4">
      <c r="A4" s="11" t="s">
        <v>15</v>
      </c>
      <c r="B4" s="10">
        <v>40.0</v>
      </c>
      <c r="C4" s="12">
        <v>0.7</v>
      </c>
      <c r="D4" s="11">
        <v>0.0</v>
      </c>
    </row>
    <row r="5">
      <c r="B5" s="13"/>
    </row>
    <row r="6">
      <c r="A6" s="11" t="s">
        <v>16</v>
      </c>
      <c r="B6" s="10">
        <v>1600.0</v>
      </c>
    </row>
    <row r="7">
      <c r="B7" s="13"/>
    </row>
    <row r="8">
      <c r="A8" s="11" t="s">
        <v>17</v>
      </c>
      <c r="B8" s="13"/>
    </row>
    <row r="9">
      <c r="A9" s="11" t="s">
        <v>13</v>
      </c>
      <c r="B9" s="14">
        <v>1.25</v>
      </c>
    </row>
    <row r="10">
      <c r="A10" s="11" t="s">
        <v>14</v>
      </c>
      <c r="B10" s="14">
        <v>0.3</v>
      </c>
    </row>
    <row r="11">
      <c r="A11" s="11" t="s">
        <v>15</v>
      </c>
      <c r="B11" s="14">
        <v>0.5</v>
      </c>
    </row>
    <row r="12">
      <c r="B12" s="13"/>
    </row>
    <row r="13">
      <c r="A13" s="11" t="s">
        <v>18</v>
      </c>
      <c r="B13" s="13"/>
    </row>
    <row r="14">
      <c r="A14" s="11" t="s">
        <v>19</v>
      </c>
      <c r="B14" s="10">
        <v>1.0</v>
      </c>
    </row>
    <row r="15">
      <c r="A15" s="11" t="s">
        <v>20</v>
      </c>
      <c r="B15" s="10">
        <v>2.0</v>
      </c>
    </row>
    <row r="16">
      <c r="A16" s="11" t="s">
        <v>21</v>
      </c>
      <c r="B16" s="10">
        <v>1.0</v>
      </c>
    </row>
    <row r="17">
      <c r="B17" s="13"/>
    </row>
    <row r="18">
      <c r="A18" s="11" t="s">
        <v>22</v>
      </c>
      <c r="B18" s="13"/>
    </row>
    <row r="19">
      <c r="A19" s="11" t="s">
        <v>19</v>
      </c>
      <c r="B19" s="10">
        <v>18000.0</v>
      </c>
    </row>
    <row r="20">
      <c r="A20" s="11" t="s">
        <v>20</v>
      </c>
      <c r="B20" s="10">
        <v>22000.0</v>
      </c>
    </row>
    <row r="21">
      <c r="A21" s="11" t="s">
        <v>21</v>
      </c>
      <c r="B21" s="10">
        <v>35000.0</v>
      </c>
    </row>
    <row r="22">
      <c r="B22" s="13"/>
    </row>
    <row r="23">
      <c r="A23" s="11" t="s">
        <v>23</v>
      </c>
      <c r="B23" s="10">
        <v>40.0</v>
      </c>
    </row>
    <row r="24">
      <c r="B24" s="13"/>
    </row>
    <row r="25">
      <c r="A25" s="11" t="s">
        <v>24</v>
      </c>
      <c r="B25" s="13"/>
    </row>
    <row r="26">
      <c r="A26" s="11" t="s">
        <v>25</v>
      </c>
      <c r="B26" s="10">
        <v>25000.0</v>
      </c>
    </row>
    <row r="27">
      <c r="A27" s="11" t="s">
        <v>26</v>
      </c>
      <c r="B27" s="10">
        <v>15000.0</v>
      </c>
    </row>
    <row r="28">
      <c r="B28" s="13"/>
    </row>
    <row r="29">
      <c r="A29" s="11" t="s">
        <v>27</v>
      </c>
      <c r="B29" s="13"/>
    </row>
    <row r="30">
      <c r="A30" s="11" t="s">
        <v>28</v>
      </c>
      <c r="B30" s="10">
        <v>0.0</v>
      </c>
    </row>
    <row r="31">
      <c r="A31" s="11" t="s">
        <v>29</v>
      </c>
      <c r="B31" s="10">
        <v>2.0</v>
      </c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5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42</v>
      </c>
      <c r="O1" s="16" t="s">
        <v>43</v>
      </c>
      <c r="P1" s="16" t="s">
        <v>44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45</v>
      </c>
      <c r="B2" s="17">
        <f>2</f>
        <v>2</v>
      </c>
      <c r="C2" s="13">
        <f>B2+Assumptions!$B31</f>
        <v>4</v>
      </c>
      <c r="D2" s="13">
        <f>C2+Assumptions!$B31</f>
        <v>6</v>
      </c>
      <c r="E2" s="13">
        <f>D2+Assumptions!$B31</f>
        <v>8</v>
      </c>
      <c r="F2" s="13">
        <f>E2+Assumptions!$B31</f>
        <v>10</v>
      </c>
      <c r="G2" s="13">
        <f>F2+Assumptions!$B31</f>
        <v>12</v>
      </c>
      <c r="H2" s="13">
        <f>G2+Assumptions!$B31</f>
        <v>14</v>
      </c>
      <c r="I2" s="13">
        <f>H2+Assumptions!$B31</f>
        <v>16</v>
      </c>
      <c r="J2" s="13">
        <f>I2+Assumptions!$B31</f>
        <v>18</v>
      </c>
      <c r="K2" s="13">
        <f>J2+Assumptions!$B31</f>
        <v>20</v>
      </c>
      <c r="L2" s="13">
        <f>K2+Assumptions!$B31</f>
        <v>22</v>
      </c>
      <c r="M2" s="13">
        <f>L2+Assumptions!$B31</f>
        <v>24</v>
      </c>
      <c r="N2" s="13">
        <f>M2+Assumptions!$B31</f>
        <v>26</v>
      </c>
      <c r="O2" s="13">
        <f>N2+Assumptions!$B31</f>
        <v>28</v>
      </c>
      <c r="P2" s="13">
        <f>O2+Assumptions!$B31</f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6" width="9.25"/>
  </cols>
  <sheetData>
    <row r="1">
      <c r="A1" s="15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46</v>
      </c>
      <c r="B2" s="13">
        <f>'Calcs-1'!B2</f>
        <v>2</v>
      </c>
      <c r="C2" s="13">
        <f>'Calcs-1'!C2</f>
        <v>4</v>
      </c>
      <c r="D2" s="13">
        <f>'Calcs-1'!D2</f>
        <v>6</v>
      </c>
      <c r="E2" s="13">
        <f>'Calcs-1'!E2</f>
        <v>8</v>
      </c>
      <c r="F2" s="13">
        <f>'Calcs-1'!F2</f>
        <v>10</v>
      </c>
      <c r="G2" s="13">
        <f>'Calcs-1'!G2</f>
        <v>12</v>
      </c>
      <c r="H2" s="13">
        <f>'Calcs-1'!H2</f>
        <v>14</v>
      </c>
      <c r="I2" s="13">
        <f>'Calcs-1'!I2</f>
        <v>16</v>
      </c>
      <c r="J2" s="13">
        <f>'Calcs-1'!J2</f>
        <v>18</v>
      </c>
      <c r="K2" s="13">
        <f>'Calcs-1'!K2</f>
        <v>20</v>
      </c>
      <c r="L2" s="13">
        <f>'Calcs-1'!L2</f>
        <v>22</v>
      </c>
      <c r="M2" s="13">
        <f>'Calcs-1'!M2</f>
        <v>24</v>
      </c>
      <c r="N2" s="13">
        <f>'Calcs-1'!N2</f>
        <v>26</v>
      </c>
      <c r="O2" s="13">
        <f>'Calcs-1'!O2</f>
        <v>28</v>
      </c>
      <c r="P2" s="13">
        <f>'Calcs-1'!P2</f>
        <v>30</v>
      </c>
    </row>
    <row r="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1" t="s">
        <v>47</v>
      </c>
      <c r="B4" s="13">
        <f>B2*Assumptions!$B6</f>
        <v>3200</v>
      </c>
      <c r="C4" s="13">
        <f>C2*Assumptions!$B6</f>
        <v>6400</v>
      </c>
      <c r="D4" s="13">
        <f>D2*Assumptions!$B6</f>
        <v>9600</v>
      </c>
      <c r="E4" s="13">
        <f>E2*Assumptions!$B6</f>
        <v>12800</v>
      </c>
      <c r="F4" s="13">
        <f>F2*Assumptions!$B6</f>
        <v>16000</v>
      </c>
      <c r="G4" s="13">
        <f>G2*Assumptions!$B6</f>
        <v>19200</v>
      </c>
      <c r="H4" s="13">
        <f>H2*Assumptions!$B6</f>
        <v>22400</v>
      </c>
      <c r="I4" s="13">
        <f>I2*Assumptions!$B6</f>
        <v>25600</v>
      </c>
      <c r="J4" s="13">
        <f>J2*Assumptions!$B6</f>
        <v>28800</v>
      </c>
      <c r="K4" s="13">
        <f>K2*Assumptions!$B6</f>
        <v>32000</v>
      </c>
      <c r="L4" s="13">
        <f>L2*Assumptions!$B6</f>
        <v>35200</v>
      </c>
      <c r="M4" s="13">
        <f>M2*Assumptions!$B6</f>
        <v>38400</v>
      </c>
      <c r="N4" s="13">
        <f>N2*Assumptions!$B6</f>
        <v>41600</v>
      </c>
      <c r="O4" s="13">
        <f>O2*Assumptions!$B6</f>
        <v>44800</v>
      </c>
      <c r="P4" s="13">
        <f>P2*Assumptions!$B6</f>
        <v>48000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1" t="s">
        <v>48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>
      <c r="A7" s="11" t="s">
        <v>13</v>
      </c>
      <c r="B7" s="13">
        <f>B$4*Assumptions!$B9</f>
        <v>4000</v>
      </c>
      <c r="C7" s="13">
        <f>C$4*Assumptions!$B9</f>
        <v>8000</v>
      </c>
      <c r="D7" s="13">
        <f>D$4*Assumptions!$B9</f>
        <v>12000</v>
      </c>
      <c r="E7" s="13">
        <f>E$4*Assumptions!$B9</f>
        <v>16000</v>
      </c>
      <c r="F7" s="13">
        <f>F$4*Assumptions!$B9</f>
        <v>20000</v>
      </c>
      <c r="G7" s="13">
        <f>G$4*Assumptions!$B9</f>
        <v>24000</v>
      </c>
      <c r="H7" s="13">
        <f>H$4*Assumptions!$B9</f>
        <v>28000</v>
      </c>
      <c r="I7" s="13">
        <f>I$4*Assumptions!$B9</f>
        <v>32000</v>
      </c>
      <c r="J7" s="13">
        <f>J$4*Assumptions!$B9</f>
        <v>36000</v>
      </c>
      <c r="K7" s="13">
        <f>K$4*Assumptions!$B9</f>
        <v>40000</v>
      </c>
      <c r="L7" s="13">
        <f>L$4*Assumptions!$B9</f>
        <v>44000</v>
      </c>
      <c r="M7" s="13">
        <f>M$4*Assumptions!$B9</f>
        <v>48000</v>
      </c>
      <c r="N7" s="13">
        <f>N$4*Assumptions!$B9</f>
        <v>52000</v>
      </c>
      <c r="O7" s="13">
        <f>O$4*Assumptions!$B9</f>
        <v>56000</v>
      </c>
      <c r="P7" s="13">
        <f>P$4*Assumptions!$B9</f>
        <v>60000</v>
      </c>
    </row>
    <row r="8">
      <c r="A8" s="11" t="s">
        <v>14</v>
      </c>
      <c r="B8" s="13">
        <f>B$4*Assumptions!$B10</f>
        <v>960</v>
      </c>
      <c r="C8" s="13">
        <f>C$4*Assumptions!$B10</f>
        <v>1920</v>
      </c>
      <c r="D8" s="13">
        <f>D$4*Assumptions!$B10</f>
        <v>2880</v>
      </c>
      <c r="E8" s="13">
        <f>E$4*Assumptions!$B10</f>
        <v>3840</v>
      </c>
      <c r="F8" s="13">
        <f>F$4*Assumptions!$B10</f>
        <v>4800</v>
      </c>
      <c r="G8" s="13">
        <f>G$4*Assumptions!$B10</f>
        <v>5760</v>
      </c>
      <c r="H8" s="13">
        <f>H$4*Assumptions!$B10</f>
        <v>6720</v>
      </c>
      <c r="I8" s="13">
        <f>I$4*Assumptions!$B10</f>
        <v>7680</v>
      </c>
      <c r="J8" s="13">
        <f>J$4*Assumptions!$B10</f>
        <v>8640</v>
      </c>
      <c r="K8" s="13">
        <f>K$4*Assumptions!$B10</f>
        <v>9600</v>
      </c>
      <c r="L8" s="13">
        <f>L$4*Assumptions!$B10</f>
        <v>10560</v>
      </c>
      <c r="M8" s="13">
        <f>M$4*Assumptions!$B10</f>
        <v>11520</v>
      </c>
      <c r="N8" s="13">
        <f>N$4*Assumptions!$B10</f>
        <v>12480</v>
      </c>
      <c r="O8" s="13">
        <f>O$4*Assumptions!$B10</f>
        <v>13440</v>
      </c>
      <c r="P8" s="13">
        <f>P$4*Assumptions!$B10</f>
        <v>14400</v>
      </c>
    </row>
    <row r="9">
      <c r="A9" s="11" t="s">
        <v>15</v>
      </c>
      <c r="B9" s="13">
        <f>B$4*Assumptions!$B11</f>
        <v>1600</v>
      </c>
      <c r="C9" s="13">
        <f>C$4*Assumptions!$B11</f>
        <v>3200</v>
      </c>
      <c r="D9" s="13">
        <f>D$4*Assumptions!$B11</f>
        <v>4800</v>
      </c>
      <c r="E9" s="13">
        <f>E$4*Assumptions!$B11</f>
        <v>6400</v>
      </c>
      <c r="F9" s="13">
        <f>F$4*Assumptions!$B11</f>
        <v>8000</v>
      </c>
      <c r="G9" s="13">
        <f>G$4*Assumptions!$B11</f>
        <v>9600</v>
      </c>
      <c r="H9" s="13">
        <f>H$4*Assumptions!$B11</f>
        <v>11200</v>
      </c>
      <c r="I9" s="13">
        <f>I$4*Assumptions!$B11</f>
        <v>12800</v>
      </c>
      <c r="J9" s="13">
        <f>J$4*Assumptions!$B11</f>
        <v>14400</v>
      </c>
      <c r="K9" s="13">
        <f>K$4*Assumptions!$B11</f>
        <v>16000</v>
      </c>
      <c r="L9" s="13">
        <f>L$4*Assumptions!$B11</f>
        <v>17600</v>
      </c>
      <c r="M9" s="13">
        <f>M$4*Assumptions!$B11</f>
        <v>19200</v>
      </c>
      <c r="N9" s="13">
        <f>N$4*Assumptions!$B11</f>
        <v>20800</v>
      </c>
      <c r="O9" s="13">
        <f>O$4*Assumptions!$B11</f>
        <v>22400</v>
      </c>
      <c r="P9" s="13">
        <f>P$4*Assumptions!$B11</f>
        <v>24000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11" t="s">
        <v>49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>
      <c r="A12" s="11" t="s">
        <v>13</v>
      </c>
      <c r="B12" s="13">
        <f>B7*Assumptions!$B2</f>
        <v>800000</v>
      </c>
      <c r="C12" s="13">
        <f>C7*Assumptions!$B2</f>
        <v>1600000</v>
      </c>
      <c r="D12" s="13">
        <f>D7*Assumptions!$B2</f>
        <v>2400000</v>
      </c>
      <c r="E12" s="13">
        <f>E7*Assumptions!$B2</f>
        <v>3200000</v>
      </c>
      <c r="F12" s="13">
        <f>F7*Assumptions!$B2</f>
        <v>4000000</v>
      </c>
      <c r="G12" s="13">
        <f>G7*Assumptions!$B2</f>
        <v>4800000</v>
      </c>
      <c r="H12" s="13">
        <f>H7*Assumptions!$B2</f>
        <v>5600000</v>
      </c>
      <c r="I12" s="13">
        <f>I7*Assumptions!$B2</f>
        <v>6400000</v>
      </c>
      <c r="J12" s="13">
        <f>J7*Assumptions!$B2</f>
        <v>7200000</v>
      </c>
      <c r="K12" s="13">
        <f>K7*Assumptions!$B2</f>
        <v>8000000</v>
      </c>
      <c r="L12" s="13">
        <f>L7*Assumptions!$B2</f>
        <v>8800000</v>
      </c>
      <c r="M12" s="13">
        <f>M7*Assumptions!$B2</f>
        <v>9600000</v>
      </c>
      <c r="N12" s="13">
        <f>N7*Assumptions!$B2</f>
        <v>10400000</v>
      </c>
      <c r="O12" s="13">
        <f>O7*Assumptions!$B2</f>
        <v>11200000</v>
      </c>
      <c r="P12" s="13">
        <f>P7*Assumptions!$B2</f>
        <v>12000000</v>
      </c>
    </row>
    <row r="13">
      <c r="A13" s="11" t="s">
        <v>14</v>
      </c>
      <c r="B13" s="13">
        <f>B8*Assumptions!$B3</f>
        <v>76800</v>
      </c>
      <c r="C13" s="13">
        <f>C8*Assumptions!$B3</f>
        <v>153600</v>
      </c>
      <c r="D13" s="13">
        <f>D8*Assumptions!$B3</f>
        <v>230400</v>
      </c>
      <c r="E13" s="13">
        <f>E8*Assumptions!$B3</f>
        <v>307200</v>
      </c>
      <c r="F13" s="13">
        <f>F8*Assumptions!$B3</f>
        <v>384000</v>
      </c>
      <c r="G13" s="13">
        <f>G8*Assumptions!$B3</f>
        <v>460800</v>
      </c>
      <c r="H13" s="13">
        <f>H8*Assumptions!$B3</f>
        <v>537600</v>
      </c>
      <c r="I13" s="13">
        <f>I8*Assumptions!$B3</f>
        <v>614400</v>
      </c>
      <c r="J13" s="13">
        <f>J8*Assumptions!$B3</f>
        <v>691200</v>
      </c>
      <c r="K13" s="13">
        <f>K8*Assumptions!$B3</f>
        <v>768000</v>
      </c>
      <c r="L13" s="13">
        <f>L8*Assumptions!$B3</f>
        <v>844800</v>
      </c>
      <c r="M13" s="13">
        <f>M8*Assumptions!$B3</f>
        <v>921600</v>
      </c>
      <c r="N13" s="13">
        <f>N8*Assumptions!$B3</f>
        <v>998400</v>
      </c>
      <c r="O13" s="13">
        <f>O8*Assumptions!$B3</f>
        <v>1075200</v>
      </c>
      <c r="P13" s="13">
        <f>P8*Assumptions!$B3</f>
        <v>1152000</v>
      </c>
    </row>
    <row r="14">
      <c r="A14" s="11" t="s">
        <v>15</v>
      </c>
      <c r="B14" s="13">
        <f>B9*Assumptions!$B4</f>
        <v>64000</v>
      </c>
      <c r="C14" s="13">
        <f>C9*Assumptions!$B4</f>
        <v>128000</v>
      </c>
      <c r="D14" s="13">
        <f>D9*Assumptions!$B4</f>
        <v>192000</v>
      </c>
      <c r="E14" s="13">
        <f>E9*Assumptions!$B4</f>
        <v>256000</v>
      </c>
      <c r="F14" s="13">
        <f>F9*Assumptions!$B4</f>
        <v>320000</v>
      </c>
      <c r="G14" s="13">
        <f>G9*Assumptions!$B4</f>
        <v>384000</v>
      </c>
      <c r="H14" s="13">
        <f>H9*Assumptions!$B4</f>
        <v>448000</v>
      </c>
      <c r="I14" s="13">
        <f>I9*Assumptions!$B4</f>
        <v>512000</v>
      </c>
      <c r="J14" s="13">
        <f>J9*Assumptions!$B4</f>
        <v>576000</v>
      </c>
      <c r="K14" s="13">
        <f>K9*Assumptions!$B4</f>
        <v>640000</v>
      </c>
      <c r="L14" s="13">
        <f>L9*Assumptions!$B4</f>
        <v>704000</v>
      </c>
      <c r="M14" s="13">
        <f>M9*Assumptions!$B4</f>
        <v>768000</v>
      </c>
      <c r="N14" s="13">
        <f>N9*Assumptions!$B4</f>
        <v>832000</v>
      </c>
      <c r="O14" s="13">
        <f>O9*Assumptions!$B4</f>
        <v>896000</v>
      </c>
      <c r="P14" s="13">
        <f>P9*Assumptions!$B4</f>
        <v>960000</v>
      </c>
    </row>
    <row r="15">
      <c r="A15" s="11" t="s">
        <v>50</v>
      </c>
      <c r="B15" s="13">
        <f t="shared" ref="B15:P15" si="1">SUM(B12:B14)</f>
        <v>940800</v>
      </c>
      <c r="C15" s="13">
        <f t="shared" si="1"/>
        <v>1881600</v>
      </c>
      <c r="D15" s="13">
        <f t="shared" si="1"/>
        <v>2822400</v>
      </c>
      <c r="E15" s="13">
        <f t="shared" si="1"/>
        <v>3763200</v>
      </c>
      <c r="F15" s="13">
        <f t="shared" si="1"/>
        <v>4704000</v>
      </c>
      <c r="G15" s="13">
        <f t="shared" si="1"/>
        <v>5644800</v>
      </c>
      <c r="H15" s="13">
        <f t="shared" si="1"/>
        <v>6585600</v>
      </c>
      <c r="I15" s="13">
        <f t="shared" si="1"/>
        <v>7526400</v>
      </c>
      <c r="J15" s="13">
        <f t="shared" si="1"/>
        <v>8467200</v>
      </c>
      <c r="K15" s="13">
        <f t="shared" si="1"/>
        <v>9408000</v>
      </c>
      <c r="L15" s="13">
        <f t="shared" si="1"/>
        <v>10348800</v>
      </c>
      <c r="M15" s="13">
        <f t="shared" si="1"/>
        <v>11289600</v>
      </c>
      <c r="N15" s="13">
        <f t="shared" si="1"/>
        <v>12230400</v>
      </c>
      <c r="O15" s="13">
        <f t="shared" si="1"/>
        <v>13171200</v>
      </c>
      <c r="P15" s="13">
        <f t="shared" si="1"/>
        <v>14112000</v>
      </c>
    </row>
    <row r="16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11" t="s">
        <v>51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11" t="s">
        <v>13</v>
      </c>
      <c r="B18" s="13">
        <f>B12*Assumptions!$C2</f>
        <v>240000</v>
      </c>
      <c r="C18" s="13">
        <f>C12*Assumptions!$C2</f>
        <v>480000</v>
      </c>
      <c r="D18" s="13">
        <f>D12*Assumptions!$C2</f>
        <v>720000</v>
      </c>
      <c r="E18" s="13">
        <f>E12*Assumptions!$C2</f>
        <v>960000</v>
      </c>
      <c r="F18" s="13">
        <f>F12*Assumptions!$C2</f>
        <v>1200000</v>
      </c>
      <c r="G18" s="13">
        <f>G12*Assumptions!$C2</f>
        <v>1440000</v>
      </c>
      <c r="H18" s="13">
        <f>H12*Assumptions!$C2</f>
        <v>1680000</v>
      </c>
      <c r="I18" s="13">
        <f>I12*Assumptions!$C2</f>
        <v>1920000</v>
      </c>
      <c r="J18" s="13">
        <f>J12*Assumptions!$C2</f>
        <v>2160000</v>
      </c>
      <c r="K18" s="13">
        <f>K12*Assumptions!$C2</f>
        <v>2400000</v>
      </c>
      <c r="L18" s="13">
        <f>L12*Assumptions!$C2</f>
        <v>2640000</v>
      </c>
      <c r="M18" s="13">
        <f>M12*Assumptions!$C2</f>
        <v>2880000</v>
      </c>
      <c r="N18" s="13">
        <f>N12*Assumptions!$C2</f>
        <v>3120000</v>
      </c>
      <c r="O18" s="13">
        <f>O12*Assumptions!$C2</f>
        <v>3360000</v>
      </c>
      <c r="P18" s="13">
        <f>P12*Assumptions!$C2</f>
        <v>3600000</v>
      </c>
      <c r="Q18" s="13"/>
    </row>
    <row r="19">
      <c r="A19" s="11" t="s">
        <v>14</v>
      </c>
      <c r="B19" s="13">
        <f>B13*Assumptions!$C3</f>
        <v>19200</v>
      </c>
      <c r="C19" s="13">
        <f>C13*Assumptions!$C3</f>
        <v>38400</v>
      </c>
      <c r="D19" s="13">
        <f>D13*Assumptions!$C3</f>
        <v>57600</v>
      </c>
      <c r="E19" s="13">
        <f>E13*Assumptions!$C3</f>
        <v>76800</v>
      </c>
      <c r="F19" s="13">
        <f>F13*Assumptions!$C3</f>
        <v>96000</v>
      </c>
      <c r="G19" s="13">
        <f>G13*Assumptions!$C3</f>
        <v>115200</v>
      </c>
      <c r="H19" s="13">
        <f>H13*Assumptions!$C3</f>
        <v>134400</v>
      </c>
      <c r="I19" s="13">
        <f>I13*Assumptions!$C3</f>
        <v>153600</v>
      </c>
      <c r="J19" s="13">
        <f>J13*Assumptions!$C3</f>
        <v>172800</v>
      </c>
      <c r="K19" s="13">
        <f>K13*Assumptions!$C3</f>
        <v>192000</v>
      </c>
      <c r="L19" s="13">
        <f>L13*Assumptions!$C3</f>
        <v>211200</v>
      </c>
      <c r="M19" s="13">
        <f>M13*Assumptions!$C3</f>
        <v>230400</v>
      </c>
      <c r="N19" s="13">
        <f>N13*Assumptions!$C3</f>
        <v>249600</v>
      </c>
      <c r="O19" s="13">
        <f>O13*Assumptions!$C3</f>
        <v>268800</v>
      </c>
      <c r="P19" s="13">
        <f>P13*Assumptions!$C3</f>
        <v>288000</v>
      </c>
      <c r="Q19" s="13"/>
    </row>
    <row r="20">
      <c r="A20" s="11" t="s">
        <v>15</v>
      </c>
      <c r="B20" s="13">
        <f>B14*Assumptions!$C4</f>
        <v>44800</v>
      </c>
      <c r="C20" s="13">
        <f>C14*Assumptions!$C4</f>
        <v>89600</v>
      </c>
      <c r="D20" s="13">
        <f>D14*Assumptions!$C4</f>
        <v>134400</v>
      </c>
      <c r="E20" s="13">
        <f>E14*Assumptions!$C4</f>
        <v>179200</v>
      </c>
      <c r="F20" s="13">
        <f>F14*Assumptions!$C4</f>
        <v>224000</v>
      </c>
      <c r="G20" s="13">
        <f>G14*Assumptions!$C4</f>
        <v>268800</v>
      </c>
      <c r="H20" s="13">
        <f>H14*Assumptions!$C4</f>
        <v>313600</v>
      </c>
      <c r="I20" s="13">
        <f>I14*Assumptions!$C4</f>
        <v>358400</v>
      </c>
      <c r="J20" s="13">
        <f>J14*Assumptions!$C4</f>
        <v>403200</v>
      </c>
      <c r="K20" s="13">
        <f>K14*Assumptions!$C4</f>
        <v>448000</v>
      </c>
      <c r="L20" s="13">
        <f>L14*Assumptions!$C4</f>
        <v>492800</v>
      </c>
      <c r="M20" s="13">
        <f>M14*Assumptions!$C4</f>
        <v>537600</v>
      </c>
      <c r="N20" s="13">
        <f>N14*Assumptions!$C4</f>
        <v>582400</v>
      </c>
      <c r="O20" s="13">
        <f>O14*Assumptions!$C4</f>
        <v>627200</v>
      </c>
      <c r="P20" s="13">
        <f>P14*Assumptions!$C4</f>
        <v>672000</v>
      </c>
      <c r="Q20" s="13"/>
    </row>
    <row r="21">
      <c r="A21" s="11" t="s">
        <v>52</v>
      </c>
      <c r="B21" s="13">
        <f t="shared" ref="B21:P21" si="2">SUM(B18:B20)</f>
        <v>304000</v>
      </c>
      <c r="C21" s="13">
        <f t="shared" si="2"/>
        <v>608000</v>
      </c>
      <c r="D21" s="13">
        <f t="shared" si="2"/>
        <v>912000</v>
      </c>
      <c r="E21" s="13">
        <f t="shared" si="2"/>
        <v>1216000</v>
      </c>
      <c r="F21" s="13">
        <f t="shared" si="2"/>
        <v>1520000</v>
      </c>
      <c r="G21" s="13">
        <f t="shared" si="2"/>
        <v>1824000</v>
      </c>
      <c r="H21" s="13">
        <f t="shared" si="2"/>
        <v>2128000</v>
      </c>
      <c r="I21" s="13">
        <f t="shared" si="2"/>
        <v>2432000</v>
      </c>
      <c r="J21" s="13">
        <f t="shared" si="2"/>
        <v>2736000</v>
      </c>
      <c r="K21" s="13">
        <f t="shared" si="2"/>
        <v>3040000</v>
      </c>
      <c r="L21" s="13">
        <f t="shared" si="2"/>
        <v>3344000</v>
      </c>
      <c r="M21" s="13">
        <f t="shared" si="2"/>
        <v>3648000</v>
      </c>
      <c r="N21" s="13">
        <f t="shared" si="2"/>
        <v>3952000</v>
      </c>
      <c r="O21" s="13">
        <f t="shared" si="2"/>
        <v>4256000</v>
      </c>
      <c r="P21" s="13">
        <f t="shared" si="2"/>
        <v>4560000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11" t="s">
        <v>53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11" t="s">
        <v>13</v>
      </c>
      <c r="B24" s="13">
        <f>B7*Assumptions!$D2</f>
        <v>20000</v>
      </c>
      <c r="C24" s="13">
        <f>C7*Assumptions!$D2</f>
        <v>40000</v>
      </c>
      <c r="D24" s="13">
        <f>D7*Assumptions!$D2</f>
        <v>60000</v>
      </c>
      <c r="E24" s="13">
        <f>E7*Assumptions!$D2</f>
        <v>80000</v>
      </c>
      <c r="F24" s="13">
        <f>F7*Assumptions!$D2</f>
        <v>100000</v>
      </c>
      <c r="G24" s="13">
        <f>G7*Assumptions!$D2</f>
        <v>120000</v>
      </c>
      <c r="H24" s="13">
        <f>H7*Assumptions!$D2</f>
        <v>140000</v>
      </c>
      <c r="I24" s="13">
        <f>I7*Assumptions!$D2</f>
        <v>160000</v>
      </c>
      <c r="J24" s="13">
        <f>J7*Assumptions!$D2</f>
        <v>180000</v>
      </c>
      <c r="K24" s="13">
        <f>K7*Assumptions!$D2</f>
        <v>200000</v>
      </c>
      <c r="L24" s="13">
        <f>L7*Assumptions!$D2</f>
        <v>220000</v>
      </c>
      <c r="M24" s="13">
        <f>M7*Assumptions!$D2</f>
        <v>240000</v>
      </c>
      <c r="N24" s="13">
        <f>N7*Assumptions!$D2</f>
        <v>260000</v>
      </c>
      <c r="O24" s="13">
        <f>O7*Assumptions!$D2</f>
        <v>280000</v>
      </c>
      <c r="P24" s="13">
        <f>P7*Assumptions!$D2</f>
        <v>300000</v>
      </c>
    </row>
    <row r="25">
      <c r="A25" s="11" t="s">
        <v>14</v>
      </c>
      <c r="B25" s="13">
        <f>B8*Assumptions!$D3</f>
        <v>3840</v>
      </c>
      <c r="C25" s="13">
        <f>C8*Assumptions!$D3</f>
        <v>7680</v>
      </c>
      <c r="D25" s="13">
        <f>D8*Assumptions!$D3</f>
        <v>11520</v>
      </c>
      <c r="E25" s="13">
        <f>E8*Assumptions!$D3</f>
        <v>15360</v>
      </c>
      <c r="F25" s="13">
        <f>F8*Assumptions!$D3</f>
        <v>19200</v>
      </c>
      <c r="G25" s="13">
        <f>G8*Assumptions!$D3</f>
        <v>23040</v>
      </c>
      <c r="H25" s="13">
        <f>H8*Assumptions!$D3</f>
        <v>26880</v>
      </c>
      <c r="I25" s="13">
        <f>I8*Assumptions!$D3</f>
        <v>30720</v>
      </c>
      <c r="J25" s="13">
        <f>J8*Assumptions!$D3</f>
        <v>34560</v>
      </c>
      <c r="K25" s="13">
        <f>K8*Assumptions!$D3</f>
        <v>38400</v>
      </c>
      <c r="L25" s="13">
        <f>L8*Assumptions!$D3</f>
        <v>42240</v>
      </c>
      <c r="M25" s="13">
        <f>M8*Assumptions!$D3</f>
        <v>46080</v>
      </c>
      <c r="N25" s="13">
        <f>N8*Assumptions!$D3</f>
        <v>49920</v>
      </c>
      <c r="O25" s="13">
        <f>O8*Assumptions!$D3</f>
        <v>53760</v>
      </c>
      <c r="P25" s="13">
        <f>P8*Assumptions!$D3</f>
        <v>57600</v>
      </c>
    </row>
    <row r="26">
      <c r="A26" s="11" t="s">
        <v>15</v>
      </c>
      <c r="B26" s="13">
        <f>B9*Assumptions!$D4</f>
        <v>0</v>
      </c>
      <c r="C26" s="13">
        <f>C9*Assumptions!$D4</f>
        <v>0</v>
      </c>
      <c r="D26" s="13">
        <f>D9*Assumptions!$D4</f>
        <v>0</v>
      </c>
      <c r="E26" s="13">
        <f>E9*Assumptions!$D4</f>
        <v>0</v>
      </c>
      <c r="F26" s="13">
        <f>F9*Assumptions!$D4</f>
        <v>0</v>
      </c>
      <c r="G26" s="13">
        <f>G9*Assumptions!$D4</f>
        <v>0</v>
      </c>
      <c r="H26" s="13">
        <f>H9*Assumptions!$D4</f>
        <v>0</v>
      </c>
      <c r="I26" s="13">
        <f>I9*Assumptions!$D4</f>
        <v>0</v>
      </c>
      <c r="J26" s="13">
        <f>J9*Assumptions!$D4</f>
        <v>0</v>
      </c>
      <c r="K26" s="13">
        <f>K9*Assumptions!$D4</f>
        <v>0</v>
      </c>
      <c r="L26" s="13">
        <f>L9*Assumptions!$D4</f>
        <v>0</v>
      </c>
      <c r="M26" s="13">
        <f>M9*Assumptions!$D4</f>
        <v>0</v>
      </c>
      <c r="N26" s="13">
        <f>N9*Assumptions!$D4</f>
        <v>0</v>
      </c>
      <c r="O26" s="13">
        <f>O9*Assumptions!$D4</f>
        <v>0</v>
      </c>
      <c r="P26" s="13">
        <f>P9*Assumptions!$D4</f>
        <v>0</v>
      </c>
    </row>
    <row r="27">
      <c r="A27" s="11" t="s">
        <v>54</v>
      </c>
      <c r="B27" s="13">
        <f t="shared" ref="B27:P27" si="3">SUM(B24:B26)</f>
        <v>23840</v>
      </c>
      <c r="C27" s="13">
        <f t="shared" si="3"/>
        <v>47680</v>
      </c>
      <c r="D27" s="13">
        <f t="shared" si="3"/>
        <v>71520</v>
      </c>
      <c r="E27" s="13">
        <f t="shared" si="3"/>
        <v>95360</v>
      </c>
      <c r="F27" s="13">
        <f t="shared" si="3"/>
        <v>119200</v>
      </c>
      <c r="G27" s="13">
        <f t="shared" si="3"/>
        <v>143040</v>
      </c>
      <c r="H27" s="13">
        <f t="shared" si="3"/>
        <v>166880</v>
      </c>
      <c r="I27" s="13">
        <f t="shared" si="3"/>
        <v>190720</v>
      </c>
      <c r="J27" s="13">
        <f t="shared" si="3"/>
        <v>214560</v>
      </c>
      <c r="K27" s="13">
        <f t="shared" si="3"/>
        <v>238400</v>
      </c>
      <c r="L27" s="13">
        <f t="shared" si="3"/>
        <v>262240</v>
      </c>
      <c r="M27" s="13">
        <f t="shared" si="3"/>
        <v>286080</v>
      </c>
      <c r="N27" s="13">
        <f t="shared" si="3"/>
        <v>309920</v>
      </c>
      <c r="O27" s="13">
        <f t="shared" si="3"/>
        <v>333760</v>
      </c>
      <c r="P27" s="13">
        <f t="shared" si="3"/>
        <v>357600</v>
      </c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11" t="s">
        <v>55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11" t="s">
        <v>19</v>
      </c>
      <c r="B30" s="13">
        <f>B$2*Assumptions!$B14*Assumptions!$B19</f>
        <v>36000</v>
      </c>
      <c r="C30" s="13">
        <f>C$2*Assumptions!$B14*Assumptions!$B19</f>
        <v>72000</v>
      </c>
      <c r="D30" s="13">
        <f>D$2*Assumptions!$B14*Assumptions!$B19</f>
        <v>108000</v>
      </c>
      <c r="E30" s="13">
        <f>E$2*Assumptions!$B14*Assumptions!$B19</f>
        <v>144000</v>
      </c>
      <c r="F30" s="13">
        <f>F$2*Assumptions!$B14*Assumptions!$B19</f>
        <v>180000</v>
      </c>
      <c r="G30" s="13">
        <f>G$2*Assumptions!$B14*Assumptions!$B19</f>
        <v>216000</v>
      </c>
      <c r="H30" s="13">
        <f>H$2*Assumptions!$B14*Assumptions!$B19</f>
        <v>252000</v>
      </c>
      <c r="I30" s="13">
        <f>I$2*Assumptions!$B14*Assumptions!$B19</f>
        <v>288000</v>
      </c>
      <c r="J30" s="13">
        <f>J$2*Assumptions!$B14*Assumptions!$B19</f>
        <v>324000</v>
      </c>
      <c r="K30" s="13">
        <f>K$2*Assumptions!$B14*Assumptions!$B19</f>
        <v>360000</v>
      </c>
      <c r="L30" s="13">
        <f>L$2*Assumptions!$B14*Assumptions!$B19</f>
        <v>396000</v>
      </c>
      <c r="M30" s="13">
        <f>M$2*Assumptions!$B14*Assumptions!$B19</f>
        <v>432000</v>
      </c>
      <c r="N30" s="13">
        <f>N$2*Assumptions!$B14*Assumptions!$B19</f>
        <v>468000</v>
      </c>
      <c r="O30" s="13">
        <f>O$2*Assumptions!$B14*Assumptions!$B19</f>
        <v>504000</v>
      </c>
      <c r="P30" s="13">
        <f>P$2*Assumptions!$B14*Assumptions!$B19</f>
        <v>540000</v>
      </c>
    </row>
    <row r="31">
      <c r="A31" s="11" t="s">
        <v>20</v>
      </c>
      <c r="B31" s="13">
        <f>B$2*Assumptions!$B15*Assumptions!$B20</f>
        <v>88000</v>
      </c>
      <c r="C31" s="13">
        <f>C$2*Assumptions!$B15*Assumptions!$B20</f>
        <v>176000</v>
      </c>
      <c r="D31" s="13">
        <f>D$2*Assumptions!$B15*Assumptions!$B20</f>
        <v>264000</v>
      </c>
      <c r="E31" s="13">
        <f>E$2*Assumptions!$B15*Assumptions!$B20</f>
        <v>352000</v>
      </c>
      <c r="F31" s="13">
        <f>F$2*Assumptions!$B15*Assumptions!$B20</f>
        <v>440000</v>
      </c>
      <c r="G31" s="13">
        <f>G$2*Assumptions!$B15*Assumptions!$B20</f>
        <v>528000</v>
      </c>
      <c r="H31" s="13">
        <f>H$2*Assumptions!$B15*Assumptions!$B20</f>
        <v>616000</v>
      </c>
      <c r="I31" s="13">
        <f>I$2*Assumptions!$B15*Assumptions!$B20</f>
        <v>704000</v>
      </c>
      <c r="J31" s="13">
        <f>J$2*Assumptions!$B15*Assumptions!$B20</f>
        <v>792000</v>
      </c>
      <c r="K31" s="13">
        <f>K$2*Assumptions!$B15*Assumptions!$B20</f>
        <v>880000</v>
      </c>
      <c r="L31" s="13">
        <f>L$2*Assumptions!$B15*Assumptions!$B20</f>
        <v>968000</v>
      </c>
      <c r="M31" s="13">
        <f>M$2*Assumptions!$B15*Assumptions!$B20</f>
        <v>1056000</v>
      </c>
      <c r="N31" s="13">
        <f>N$2*Assumptions!$B15*Assumptions!$B20</f>
        <v>1144000</v>
      </c>
      <c r="O31" s="13">
        <f>O$2*Assumptions!$B15*Assumptions!$B20</f>
        <v>1232000</v>
      </c>
      <c r="P31" s="13">
        <f>P$2*Assumptions!$B15*Assumptions!$B20</f>
        <v>1320000</v>
      </c>
    </row>
    <row r="32">
      <c r="A32" s="11" t="s">
        <v>21</v>
      </c>
      <c r="B32" s="13">
        <f>B$2*Assumptions!$B16*Assumptions!$B21</f>
        <v>70000</v>
      </c>
      <c r="C32" s="13">
        <f>C$2*Assumptions!$B16*Assumptions!$B21</f>
        <v>140000</v>
      </c>
      <c r="D32" s="13">
        <f>D$2*Assumptions!$B16*Assumptions!$B21</f>
        <v>210000</v>
      </c>
      <c r="E32" s="13">
        <f>E$2*Assumptions!$B16*Assumptions!$B21</f>
        <v>280000</v>
      </c>
      <c r="F32" s="13">
        <f>F$2*Assumptions!$B16*Assumptions!$B21</f>
        <v>350000</v>
      </c>
      <c r="G32" s="13">
        <f>G$2*Assumptions!$B16*Assumptions!$B21</f>
        <v>420000</v>
      </c>
      <c r="H32" s="13">
        <f>H$2*Assumptions!$B16*Assumptions!$B21</f>
        <v>490000</v>
      </c>
      <c r="I32" s="13">
        <f>I$2*Assumptions!$B16*Assumptions!$B21</f>
        <v>560000</v>
      </c>
      <c r="J32" s="13">
        <f>J$2*Assumptions!$B16*Assumptions!$B21</f>
        <v>630000</v>
      </c>
      <c r="K32" s="13">
        <f>K$2*Assumptions!$B16*Assumptions!$B21</f>
        <v>700000</v>
      </c>
      <c r="L32" s="13">
        <f>L$2*Assumptions!$B16*Assumptions!$B21</f>
        <v>770000</v>
      </c>
      <c r="M32" s="13">
        <f>M$2*Assumptions!$B16*Assumptions!$B21</f>
        <v>840000</v>
      </c>
      <c r="N32" s="13">
        <f>N$2*Assumptions!$B16*Assumptions!$B21</f>
        <v>910000</v>
      </c>
      <c r="O32" s="13">
        <f>O$2*Assumptions!$B16*Assumptions!$B21</f>
        <v>980000</v>
      </c>
      <c r="P32" s="13">
        <f>P$2*Assumptions!$B16*Assumptions!$B21</f>
        <v>1050000</v>
      </c>
    </row>
    <row r="33">
      <c r="A33" s="11" t="s">
        <v>56</v>
      </c>
      <c r="B33" s="13">
        <f t="shared" ref="B33:P33" si="4">SUM(B30:B32)</f>
        <v>194000</v>
      </c>
      <c r="C33" s="13">
        <f t="shared" si="4"/>
        <v>388000</v>
      </c>
      <c r="D33" s="13">
        <f t="shared" si="4"/>
        <v>582000</v>
      </c>
      <c r="E33" s="13">
        <f t="shared" si="4"/>
        <v>776000</v>
      </c>
      <c r="F33" s="13">
        <f t="shared" si="4"/>
        <v>970000</v>
      </c>
      <c r="G33" s="13">
        <f t="shared" si="4"/>
        <v>1164000</v>
      </c>
      <c r="H33" s="13">
        <f t="shared" si="4"/>
        <v>1358000</v>
      </c>
      <c r="I33" s="13">
        <f t="shared" si="4"/>
        <v>1552000</v>
      </c>
      <c r="J33" s="13">
        <f t="shared" si="4"/>
        <v>1746000</v>
      </c>
      <c r="K33" s="13">
        <f t="shared" si="4"/>
        <v>1940000</v>
      </c>
      <c r="L33" s="13">
        <f t="shared" si="4"/>
        <v>2134000</v>
      </c>
      <c r="M33" s="13">
        <f t="shared" si="4"/>
        <v>2328000</v>
      </c>
      <c r="N33" s="13">
        <f t="shared" si="4"/>
        <v>2522000</v>
      </c>
      <c r="O33" s="13">
        <f t="shared" si="4"/>
        <v>2716000</v>
      </c>
      <c r="P33" s="13">
        <f t="shared" si="4"/>
        <v>2910000</v>
      </c>
    </row>
    <row r="34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11" t="s">
        <v>57</v>
      </c>
      <c r="B35" s="13">
        <f>B4*Assumptions!$B23</f>
        <v>128000</v>
      </c>
      <c r="C35" s="13">
        <f>C4*Assumptions!$B23</f>
        <v>256000</v>
      </c>
      <c r="D35" s="13">
        <f>D4*Assumptions!$B23</f>
        <v>384000</v>
      </c>
      <c r="E35" s="13">
        <f>E4*Assumptions!$B23</f>
        <v>512000</v>
      </c>
      <c r="F35" s="13">
        <f>F4*Assumptions!$B23</f>
        <v>640000</v>
      </c>
      <c r="G35" s="13">
        <f>G4*Assumptions!$B23</f>
        <v>768000</v>
      </c>
      <c r="H35" s="13">
        <f>H4*Assumptions!$B23</f>
        <v>896000</v>
      </c>
      <c r="I35" s="13">
        <f>I4*Assumptions!$B23</f>
        <v>1024000</v>
      </c>
      <c r="J35" s="13">
        <f>J4*Assumptions!$B23</f>
        <v>1152000</v>
      </c>
      <c r="K35" s="13">
        <f>K4*Assumptions!$B23</f>
        <v>1280000</v>
      </c>
      <c r="L35" s="13">
        <f>L4*Assumptions!$B23</f>
        <v>1408000</v>
      </c>
      <c r="M35" s="13">
        <f>M4*Assumptions!$B23</f>
        <v>1536000</v>
      </c>
      <c r="N35" s="13">
        <f>N4*Assumptions!$B23</f>
        <v>1664000</v>
      </c>
      <c r="O35" s="13">
        <f>O4*Assumptions!$B23</f>
        <v>1792000</v>
      </c>
      <c r="P35" s="13">
        <f>P4*Assumptions!$B23</f>
        <v>1920000</v>
      </c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11" t="s">
        <v>58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11" t="s">
        <v>59</v>
      </c>
      <c r="B38" s="13">
        <f>B$2*Assumptions!$B26</f>
        <v>50000</v>
      </c>
      <c r="C38" s="13">
        <f>C$2*Assumptions!$B26</f>
        <v>100000</v>
      </c>
      <c r="D38" s="13">
        <f>D$2*Assumptions!$B26</f>
        <v>150000</v>
      </c>
      <c r="E38" s="13">
        <f>E$2*Assumptions!$B26</f>
        <v>200000</v>
      </c>
      <c r="F38" s="13">
        <f>F$2*Assumptions!$B26</f>
        <v>250000</v>
      </c>
      <c r="G38" s="13">
        <f>G$2*Assumptions!$B26</f>
        <v>300000</v>
      </c>
      <c r="H38" s="13">
        <f>H$2*Assumptions!$B26</f>
        <v>350000</v>
      </c>
      <c r="I38" s="13">
        <f>I$2*Assumptions!$B26</f>
        <v>400000</v>
      </c>
      <c r="J38" s="13">
        <f>J$2*Assumptions!$B26</f>
        <v>450000</v>
      </c>
      <c r="K38" s="13">
        <f>K$2*Assumptions!$B26</f>
        <v>500000</v>
      </c>
      <c r="L38" s="13">
        <f>L$2*Assumptions!$B26</f>
        <v>550000</v>
      </c>
      <c r="M38" s="13">
        <f>M$2*Assumptions!$B26</f>
        <v>600000</v>
      </c>
      <c r="N38" s="13">
        <f>N$2*Assumptions!$B26</f>
        <v>650000</v>
      </c>
      <c r="O38" s="13">
        <f>O$2*Assumptions!$B26</f>
        <v>700000</v>
      </c>
      <c r="P38" s="13">
        <f>P$2*Assumptions!$B26</f>
        <v>750000</v>
      </c>
    </row>
    <row r="39">
      <c r="A39" s="11" t="s">
        <v>60</v>
      </c>
      <c r="B39" s="13">
        <f>B$2*Assumptions!$B27</f>
        <v>30000</v>
      </c>
      <c r="C39" s="13">
        <f>C$2*Assumptions!$B27</f>
        <v>60000</v>
      </c>
      <c r="D39" s="13">
        <f>D$2*Assumptions!$B27</f>
        <v>90000</v>
      </c>
      <c r="E39" s="13">
        <f>E$2*Assumptions!$B27</f>
        <v>120000</v>
      </c>
      <c r="F39" s="13">
        <f>F$2*Assumptions!$B27</f>
        <v>150000</v>
      </c>
      <c r="G39" s="13">
        <f>G$2*Assumptions!$B27</f>
        <v>180000</v>
      </c>
      <c r="H39" s="13">
        <f>H$2*Assumptions!$B27</f>
        <v>210000</v>
      </c>
      <c r="I39" s="13">
        <f>I$2*Assumptions!$B27</f>
        <v>240000</v>
      </c>
      <c r="J39" s="13">
        <f>J$2*Assumptions!$B27</f>
        <v>270000</v>
      </c>
      <c r="K39" s="13">
        <f>K$2*Assumptions!$B27</f>
        <v>300000</v>
      </c>
      <c r="L39" s="13">
        <f>L$2*Assumptions!$B27</f>
        <v>330000</v>
      </c>
      <c r="M39" s="13">
        <f>M$2*Assumptions!$B27</f>
        <v>360000</v>
      </c>
      <c r="N39" s="13">
        <f>N$2*Assumptions!$B27</f>
        <v>390000</v>
      </c>
      <c r="O39" s="13">
        <f>O$2*Assumptions!$B27</f>
        <v>420000</v>
      </c>
      <c r="P39" s="13">
        <f>P$2*Assumptions!$B27</f>
        <v>450000</v>
      </c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11" t="s">
        <v>61</v>
      </c>
      <c r="B41" s="13">
        <f t="shared" ref="B41:P41" si="5">B21+B27+B33+B35+B38+B39</f>
        <v>729840</v>
      </c>
      <c r="C41" s="13">
        <f t="shared" si="5"/>
        <v>1459680</v>
      </c>
      <c r="D41" s="13">
        <f t="shared" si="5"/>
        <v>2189520</v>
      </c>
      <c r="E41" s="13">
        <f t="shared" si="5"/>
        <v>2919360</v>
      </c>
      <c r="F41" s="13">
        <f t="shared" si="5"/>
        <v>3649200</v>
      </c>
      <c r="G41" s="13">
        <f t="shared" si="5"/>
        <v>4379040</v>
      </c>
      <c r="H41" s="13">
        <f t="shared" si="5"/>
        <v>5108880</v>
      </c>
      <c r="I41" s="13">
        <f t="shared" si="5"/>
        <v>5838720</v>
      </c>
      <c r="J41" s="13">
        <f t="shared" si="5"/>
        <v>6568560</v>
      </c>
      <c r="K41" s="13">
        <f t="shared" si="5"/>
        <v>7298400</v>
      </c>
      <c r="L41" s="13">
        <f t="shared" si="5"/>
        <v>8028240</v>
      </c>
      <c r="M41" s="13">
        <f t="shared" si="5"/>
        <v>8758080</v>
      </c>
      <c r="N41" s="13">
        <f t="shared" si="5"/>
        <v>9487920</v>
      </c>
      <c r="O41" s="13">
        <f t="shared" si="5"/>
        <v>10217760</v>
      </c>
      <c r="P41" s="13">
        <f t="shared" si="5"/>
        <v>10947600</v>
      </c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11" t="s">
        <v>62</v>
      </c>
      <c r="B43" s="13">
        <f t="shared" ref="B43:P43" si="6">B15-B41</f>
        <v>210960</v>
      </c>
      <c r="C43" s="13">
        <f t="shared" si="6"/>
        <v>421920</v>
      </c>
      <c r="D43" s="13">
        <f t="shared" si="6"/>
        <v>632880</v>
      </c>
      <c r="E43" s="13">
        <f t="shared" si="6"/>
        <v>843840</v>
      </c>
      <c r="F43" s="13">
        <f t="shared" si="6"/>
        <v>1054800</v>
      </c>
      <c r="G43" s="13">
        <f t="shared" si="6"/>
        <v>1265760</v>
      </c>
      <c r="H43" s="13">
        <f t="shared" si="6"/>
        <v>1476720</v>
      </c>
      <c r="I43" s="13">
        <f t="shared" si="6"/>
        <v>1687680</v>
      </c>
      <c r="J43" s="13">
        <f t="shared" si="6"/>
        <v>1898640</v>
      </c>
      <c r="K43" s="13">
        <f t="shared" si="6"/>
        <v>2109600</v>
      </c>
      <c r="L43" s="13">
        <f t="shared" si="6"/>
        <v>2320560</v>
      </c>
      <c r="M43" s="13">
        <f t="shared" si="6"/>
        <v>2531520</v>
      </c>
      <c r="N43" s="13">
        <f t="shared" si="6"/>
        <v>2742480</v>
      </c>
      <c r="O43" s="13">
        <f t="shared" si="6"/>
        <v>2953440</v>
      </c>
      <c r="P43" s="13">
        <f t="shared" si="6"/>
        <v>3164400</v>
      </c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A1" s="15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42</v>
      </c>
      <c r="O1" s="16" t="s">
        <v>43</v>
      </c>
      <c r="P1" s="16" t="s">
        <v>44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63</v>
      </c>
    </row>
    <row r="3">
      <c r="A3" s="11" t="s">
        <v>13</v>
      </c>
      <c r="B3" s="13">
        <f>'Sales and Costs'!B18</f>
        <v>240000</v>
      </c>
      <c r="C3" s="13">
        <f>'Sales and Costs'!C18</f>
        <v>480000</v>
      </c>
      <c r="D3" s="13">
        <f>'Sales and Costs'!D18</f>
        <v>720000</v>
      </c>
      <c r="E3" s="13">
        <f>'Sales and Costs'!E18</f>
        <v>960000</v>
      </c>
      <c r="F3" s="13">
        <f>'Sales and Costs'!F18</f>
        <v>1200000</v>
      </c>
      <c r="G3" s="13">
        <f>'Sales and Costs'!G18</f>
        <v>1440000</v>
      </c>
      <c r="H3" s="13">
        <f>'Sales and Costs'!H18</f>
        <v>1680000</v>
      </c>
      <c r="I3" s="13">
        <f>'Sales and Costs'!I18</f>
        <v>1920000</v>
      </c>
      <c r="J3" s="13">
        <f>'Sales and Costs'!J18</f>
        <v>2160000</v>
      </c>
      <c r="K3" s="13">
        <f>'Sales and Costs'!K18</f>
        <v>2400000</v>
      </c>
      <c r="L3" s="13">
        <f>'Sales and Costs'!L18</f>
        <v>2640000</v>
      </c>
      <c r="M3" s="13">
        <f>'Sales and Costs'!M18</f>
        <v>2880000</v>
      </c>
      <c r="N3" s="13">
        <f>'Sales and Costs'!N18</f>
        <v>3120000</v>
      </c>
      <c r="O3" s="13">
        <f>'Sales and Costs'!O18</f>
        <v>3360000</v>
      </c>
      <c r="P3" s="13">
        <f>'Sales and Costs'!P18</f>
        <v>3600000</v>
      </c>
    </row>
    <row r="4">
      <c r="A4" s="11" t="s">
        <v>14</v>
      </c>
      <c r="B4" s="13">
        <f>'Sales and Costs'!B19</f>
        <v>19200</v>
      </c>
      <c r="C4" s="13">
        <f>'Sales and Costs'!C19</f>
        <v>38400</v>
      </c>
      <c r="D4" s="13">
        <f>'Sales and Costs'!D19</f>
        <v>57600</v>
      </c>
      <c r="E4" s="13">
        <f>'Sales and Costs'!E19</f>
        <v>76800</v>
      </c>
      <c r="F4" s="13">
        <f>'Sales and Costs'!F19</f>
        <v>96000</v>
      </c>
      <c r="G4" s="13">
        <f>'Sales and Costs'!G19</f>
        <v>115200</v>
      </c>
      <c r="H4" s="13">
        <f>'Sales and Costs'!H19</f>
        <v>134400</v>
      </c>
      <c r="I4" s="13">
        <f>'Sales and Costs'!I19</f>
        <v>153600</v>
      </c>
      <c r="J4" s="13">
        <f>'Sales and Costs'!J19</f>
        <v>172800</v>
      </c>
      <c r="K4" s="13">
        <f>'Sales and Costs'!K19</f>
        <v>192000</v>
      </c>
      <c r="L4" s="13">
        <f>'Sales and Costs'!L19</f>
        <v>211200</v>
      </c>
      <c r="M4" s="13">
        <f>'Sales and Costs'!M19</f>
        <v>230400</v>
      </c>
      <c r="N4" s="13">
        <f>'Sales and Costs'!N19</f>
        <v>249600</v>
      </c>
      <c r="O4" s="13">
        <f>'Sales and Costs'!O19</f>
        <v>268800</v>
      </c>
      <c r="P4" s="13">
        <f>'Sales and Costs'!P19</f>
        <v>288000</v>
      </c>
    </row>
    <row r="5">
      <c r="A5" s="11" t="s">
        <v>15</v>
      </c>
      <c r="B5" s="13">
        <f>'Sales and Costs'!B20</f>
        <v>44800</v>
      </c>
      <c r="C5" s="13">
        <f>'Sales and Costs'!C20</f>
        <v>89600</v>
      </c>
      <c r="D5" s="13">
        <f>'Sales and Costs'!D20</f>
        <v>134400</v>
      </c>
      <c r="E5" s="13">
        <f>'Sales and Costs'!E20</f>
        <v>179200</v>
      </c>
      <c r="F5" s="13">
        <f>'Sales and Costs'!F20</f>
        <v>224000</v>
      </c>
      <c r="G5" s="13">
        <f>'Sales and Costs'!G20</f>
        <v>268800</v>
      </c>
      <c r="H5" s="13">
        <f>'Sales and Costs'!H20</f>
        <v>313600</v>
      </c>
      <c r="I5" s="13">
        <f>'Sales and Costs'!I20</f>
        <v>358400</v>
      </c>
      <c r="J5" s="13">
        <f>'Sales and Costs'!J20</f>
        <v>403200</v>
      </c>
      <c r="K5" s="13">
        <f>'Sales and Costs'!K20</f>
        <v>448000</v>
      </c>
      <c r="L5" s="13">
        <f>'Sales and Costs'!L20</f>
        <v>492800</v>
      </c>
      <c r="M5" s="13">
        <f>'Sales and Costs'!M20</f>
        <v>537600</v>
      </c>
      <c r="N5" s="13">
        <f>'Sales and Costs'!N20</f>
        <v>582400</v>
      </c>
      <c r="O5" s="13">
        <f>'Sales and Costs'!O20</f>
        <v>627200</v>
      </c>
      <c r="P5" s="13">
        <f>'Sales and Costs'!P20</f>
        <v>672000</v>
      </c>
    </row>
    <row r="6">
      <c r="A6" s="11" t="s">
        <v>64</v>
      </c>
      <c r="B6" s="13">
        <f t="shared" ref="B6:P6" si="1">SUM(B3:B5)</f>
        <v>304000</v>
      </c>
      <c r="C6" s="13">
        <f t="shared" si="1"/>
        <v>608000</v>
      </c>
      <c r="D6" s="13">
        <f t="shared" si="1"/>
        <v>912000</v>
      </c>
      <c r="E6" s="13">
        <f t="shared" si="1"/>
        <v>1216000</v>
      </c>
      <c r="F6" s="13">
        <f t="shared" si="1"/>
        <v>1520000</v>
      </c>
      <c r="G6" s="13">
        <f t="shared" si="1"/>
        <v>1824000</v>
      </c>
      <c r="H6" s="13">
        <f t="shared" si="1"/>
        <v>2128000</v>
      </c>
      <c r="I6" s="13">
        <f t="shared" si="1"/>
        <v>2432000</v>
      </c>
      <c r="J6" s="13">
        <f t="shared" si="1"/>
        <v>2736000</v>
      </c>
      <c r="K6" s="13">
        <f t="shared" si="1"/>
        <v>3040000</v>
      </c>
      <c r="L6" s="13">
        <f t="shared" si="1"/>
        <v>3344000</v>
      </c>
      <c r="M6" s="13">
        <f t="shared" si="1"/>
        <v>3648000</v>
      </c>
      <c r="N6" s="13">
        <f t="shared" si="1"/>
        <v>3952000</v>
      </c>
      <c r="O6" s="13">
        <f t="shared" si="1"/>
        <v>4256000</v>
      </c>
      <c r="P6" s="13">
        <f t="shared" si="1"/>
        <v>4560000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88"/>
  </cols>
  <sheetData>
    <row r="1">
      <c r="A1" s="19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0" t="s">
        <v>65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21" t="s">
        <v>66</v>
      </c>
      <c r="B3" s="13">
        <f>'Sales and Costs'!B15</f>
        <v>940800</v>
      </c>
      <c r="C3" s="13">
        <f>'Sales and Costs'!C15</f>
        <v>1881600</v>
      </c>
      <c r="D3" s="13">
        <f>'Sales and Costs'!D15</f>
        <v>2822400</v>
      </c>
      <c r="E3" s="13">
        <f>'Sales and Costs'!E15</f>
        <v>3763200</v>
      </c>
      <c r="F3" s="13">
        <f>'Sales and Costs'!F15</f>
        <v>4704000</v>
      </c>
      <c r="G3" s="13">
        <f>'Sales and Costs'!G15</f>
        <v>5644800</v>
      </c>
      <c r="H3" s="13">
        <f>'Sales and Costs'!H15</f>
        <v>6585600</v>
      </c>
      <c r="I3" s="13">
        <f>'Sales and Costs'!I15</f>
        <v>7526400</v>
      </c>
      <c r="J3" s="13">
        <f>'Sales and Costs'!J15</f>
        <v>8467200</v>
      </c>
      <c r="K3" s="13">
        <f>'Sales and Costs'!K15</f>
        <v>9408000</v>
      </c>
      <c r="L3" s="13">
        <f>'Sales and Costs'!L15</f>
        <v>10348800</v>
      </c>
      <c r="M3" s="13">
        <f>'Sales and Costs'!M15</f>
        <v>11289600</v>
      </c>
      <c r="N3" s="13">
        <f>'Sales and Costs'!N15</f>
        <v>12230400</v>
      </c>
      <c r="O3" s="13">
        <f>'Sales and Costs'!O15</f>
        <v>13171200</v>
      </c>
      <c r="P3" s="13">
        <f>'Sales and Costs'!P15</f>
        <v>14112000</v>
      </c>
    </row>
    <row r="4">
      <c r="A4" s="2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20" t="s">
        <v>67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21" t="s">
        <v>68</v>
      </c>
      <c r="B6" s="13">
        <f>Purchases!B6</f>
        <v>304000</v>
      </c>
      <c r="C6" s="13">
        <f>Purchases!C6</f>
        <v>608000</v>
      </c>
      <c r="D6" s="13">
        <f>Purchases!D6</f>
        <v>912000</v>
      </c>
      <c r="E6" s="13">
        <f>Purchases!E6</f>
        <v>1216000</v>
      </c>
      <c r="F6" s="13">
        <f>Purchases!F6</f>
        <v>1520000</v>
      </c>
      <c r="G6" s="13">
        <f>Purchases!G6</f>
        <v>1824000</v>
      </c>
      <c r="H6" s="13">
        <f>Purchases!H6</f>
        <v>2128000</v>
      </c>
      <c r="I6" s="13">
        <f>Purchases!I6</f>
        <v>2432000</v>
      </c>
      <c r="J6" s="13">
        <f>Purchases!J6</f>
        <v>2736000</v>
      </c>
      <c r="K6" s="13">
        <f>Purchases!K6</f>
        <v>3040000</v>
      </c>
      <c r="L6" s="13">
        <f>Purchases!L6</f>
        <v>3344000</v>
      </c>
      <c r="M6" s="13">
        <f>Purchases!M6</f>
        <v>3648000</v>
      </c>
      <c r="N6" s="13">
        <f>Purchases!N6</f>
        <v>3952000</v>
      </c>
      <c r="O6" s="13">
        <f>Purchases!O6</f>
        <v>4256000</v>
      </c>
      <c r="P6" s="13">
        <f>Purchases!P6</f>
        <v>4560000</v>
      </c>
    </row>
    <row r="7">
      <c r="A7" s="21" t="s">
        <v>69</v>
      </c>
      <c r="B7" s="13">
        <f>'Sales and Costs'!B27+'Sales and Costs'!B33+'Sales and Costs'!B35+'Sales and Costs'!B38+'Sales and Costs'!B39</f>
        <v>425840</v>
      </c>
      <c r="C7" s="13">
        <f>'Sales and Costs'!C27+'Sales and Costs'!C33+'Sales and Costs'!C35+'Sales and Costs'!C38+'Sales and Costs'!C39</f>
        <v>851680</v>
      </c>
      <c r="D7" s="13">
        <f>'Sales and Costs'!D27+'Sales and Costs'!D33+'Sales and Costs'!D35+'Sales and Costs'!D38+'Sales and Costs'!D39</f>
        <v>1277520</v>
      </c>
      <c r="E7" s="13">
        <f>'Sales and Costs'!E27+'Sales and Costs'!E33+'Sales and Costs'!E35+'Sales and Costs'!E38+'Sales and Costs'!E39</f>
        <v>1703360</v>
      </c>
      <c r="F7" s="13">
        <f>'Sales and Costs'!F27+'Sales and Costs'!F33+'Sales and Costs'!F35+'Sales and Costs'!F38+'Sales and Costs'!F39</f>
        <v>2129200</v>
      </c>
      <c r="G7" s="13">
        <f>'Sales and Costs'!G27+'Sales and Costs'!G33+'Sales and Costs'!G35+'Sales and Costs'!G38+'Sales and Costs'!G39</f>
        <v>2555040</v>
      </c>
      <c r="H7" s="13">
        <f>'Sales and Costs'!H27+'Sales and Costs'!H33+'Sales and Costs'!H35+'Sales and Costs'!H38+'Sales and Costs'!H39</f>
        <v>2980880</v>
      </c>
      <c r="I7" s="13">
        <f>'Sales and Costs'!I27+'Sales and Costs'!I33+'Sales and Costs'!I35+'Sales and Costs'!I38+'Sales and Costs'!I39</f>
        <v>3406720</v>
      </c>
      <c r="J7" s="13">
        <f>'Sales and Costs'!J27+'Sales and Costs'!J33+'Sales and Costs'!J35+'Sales and Costs'!J38+'Sales and Costs'!J39</f>
        <v>3832560</v>
      </c>
      <c r="K7" s="13">
        <f>'Sales and Costs'!K27+'Sales and Costs'!K33+'Sales and Costs'!K35+'Sales and Costs'!K38+'Sales and Costs'!K39</f>
        <v>4258400</v>
      </c>
      <c r="L7" s="13">
        <f>'Sales and Costs'!L27+'Sales and Costs'!L33+'Sales and Costs'!L35+'Sales and Costs'!L38+'Sales and Costs'!L39</f>
        <v>4684240</v>
      </c>
      <c r="M7" s="13">
        <f>'Sales and Costs'!M27+'Sales and Costs'!M33+'Sales and Costs'!M35+'Sales and Costs'!M38+'Sales and Costs'!M39</f>
        <v>5110080</v>
      </c>
      <c r="N7" s="13">
        <f>'Sales and Costs'!N27+'Sales and Costs'!N33+'Sales and Costs'!N35+'Sales and Costs'!N38+'Sales and Costs'!N39</f>
        <v>5535920</v>
      </c>
      <c r="O7" s="13">
        <f>'Sales and Costs'!O27+'Sales and Costs'!O33+'Sales and Costs'!O35+'Sales and Costs'!O38+'Sales and Costs'!O39</f>
        <v>5961760</v>
      </c>
      <c r="P7" s="13">
        <f>'Sales and Costs'!P27+'Sales and Costs'!P33+'Sales and Costs'!P35+'Sales and Costs'!P38+'Sales and Costs'!P39</f>
        <v>6387600</v>
      </c>
    </row>
    <row r="8">
      <c r="A8" s="20" t="s">
        <v>70</v>
      </c>
      <c r="B8" s="13">
        <f t="shared" ref="B8:P8" si="1">B3-B6-B7</f>
        <v>210960</v>
      </c>
      <c r="C8" s="13">
        <f t="shared" si="1"/>
        <v>421920</v>
      </c>
      <c r="D8" s="13">
        <f t="shared" si="1"/>
        <v>632880</v>
      </c>
      <c r="E8" s="13">
        <f t="shared" si="1"/>
        <v>843840</v>
      </c>
      <c r="F8" s="13">
        <f t="shared" si="1"/>
        <v>1054800</v>
      </c>
      <c r="G8" s="13">
        <f t="shared" si="1"/>
        <v>1265760</v>
      </c>
      <c r="H8" s="13">
        <f t="shared" si="1"/>
        <v>1476720</v>
      </c>
      <c r="I8" s="13">
        <f t="shared" si="1"/>
        <v>1687680</v>
      </c>
      <c r="J8" s="13">
        <f t="shared" si="1"/>
        <v>1898640</v>
      </c>
      <c r="K8" s="13">
        <f t="shared" si="1"/>
        <v>2109600</v>
      </c>
      <c r="L8" s="13">
        <f t="shared" si="1"/>
        <v>2320560</v>
      </c>
      <c r="M8" s="13">
        <f t="shared" si="1"/>
        <v>2531520</v>
      </c>
      <c r="N8" s="13">
        <f t="shared" si="1"/>
        <v>2742480</v>
      </c>
      <c r="O8" s="13">
        <f t="shared" si="1"/>
        <v>2953440</v>
      </c>
      <c r="P8" s="13">
        <f t="shared" si="1"/>
        <v>3164400</v>
      </c>
    </row>
    <row r="9">
      <c r="A9" s="2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>
      <c r="A10" s="20" t="s">
        <v>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21" t="s">
        <v>72</v>
      </c>
      <c r="B11" s="10">
        <v>0.0</v>
      </c>
      <c r="C11" s="13">
        <f t="shared" ref="C11:P11" si="2">B13</f>
        <v>210960</v>
      </c>
      <c r="D11" s="13">
        <f t="shared" si="2"/>
        <v>632880</v>
      </c>
      <c r="E11" s="13">
        <f t="shared" si="2"/>
        <v>1265760</v>
      </c>
      <c r="F11" s="13">
        <f t="shared" si="2"/>
        <v>2109600</v>
      </c>
      <c r="G11" s="13">
        <f t="shared" si="2"/>
        <v>3164400</v>
      </c>
      <c r="H11" s="13">
        <f t="shared" si="2"/>
        <v>4430160</v>
      </c>
      <c r="I11" s="13">
        <f t="shared" si="2"/>
        <v>5906880</v>
      </c>
      <c r="J11" s="13">
        <f t="shared" si="2"/>
        <v>7594560</v>
      </c>
      <c r="K11" s="13">
        <f t="shared" si="2"/>
        <v>9493200</v>
      </c>
      <c r="L11" s="13">
        <f t="shared" si="2"/>
        <v>11602800</v>
      </c>
      <c r="M11" s="13">
        <f t="shared" si="2"/>
        <v>13923360</v>
      </c>
      <c r="N11" s="13">
        <f t="shared" si="2"/>
        <v>16454880</v>
      </c>
      <c r="O11" s="13">
        <f t="shared" si="2"/>
        <v>19197360</v>
      </c>
      <c r="P11" s="13">
        <f t="shared" si="2"/>
        <v>22150800</v>
      </c>
    </row>
    <row r="12">
      <c r="A12" s="21" t="s">
        <v>70</v>
      </c>
      <c r="B12" s="13">
        <f t="shared" ref="B12:P12" si="3">B8</f>
        <v>210960</v>
      </c>
      <c r="C12" s="13">
        <f t="shared" si="3"/>
        <v>421920</v>
      </c>
      <c r="D12" s="13">
        <f t="shared" si="3"/>
        <v>632880</v>
      </c>
      <c r="E12" s="13">
        <f t="shared" si="3"/>
        <v>843840</v>
      </c>
      <c r="F12" s="13">
        <f t="shared" si="3"/>
        <v>1054800</v>
      </c>
      <c r="G12" s="13">
        <f t="shared" si="3"/>
        <v>1265760</v>
      </c>
      <c r="H12" s="13">
        <f t="shared" si="3"/>
        <v>1476720</v>
      </c>
      <c r="I12" s="13">
        <f t="shared" si="3"/>
        <v>1687680</v>
      </c>
      <c r="J12" s="13">
        <f t="shared" si="3"/>
        <v>1898640</v>
      </c>
      <c r="K12" s="13">
        <f t="shared" si="3"/>
        <v>2109600</v>
      </c>
      <c r="L12" s="13">
        <f t="shared" si="3"/>
        <v>2320560</v>
      </c>
      <c r="M12" s="13">
        <f t="shared" si="3"/>
        <v>2531520</v>
      </c>
      <c r="N12" s="13">
        <f t="shared" si="3"/>
        <v>2742480</v>
      </c>
      <c r="O12" s="13">
        <f t="shared" si="3"/>
        <v>2953440</v>
      </c>
      <c r="P12" s="13">
        <f t="shared" si="3"/>
        <v>3164400</v>
      </c>
    </row>
    <row r="13">
      <c r="A13" s="21" t="s">
        <v>73</v>
      </c>
      <c r="B13" s="13">
        <f t="shared" ref="B13:P13" si="4">SUM(B11:B12)</f>
        <v>210960</v>
      </c>
      <c r="C13" s="13">
        <f t="shared" si="4"/>
        <v>632880</v>
      </c>
      <c r="D13" s="13">
        <f t="shared" si="4"/>
        <v>1265760</v>
      </c>
      <c r="E13" s="13">
        <f t="shared" si="4"/>
        <v>2109600</v>
      </c>
      <c r="F13" s="13">
        <f t="shared" si="4"/>
        <v>3164400</v>
      </c>
      <c r="G13" s="13">
        <f t="shared" si="4"/>
        <v>4430160</v>
      </c>
      <c r="H13" s="13">
        <f t="shared" si="4"/>
        <v>5906880</v>
      </c>
      <c r="I13" s="13">
        <f t="shared" si="4"/>
        <v>7594560</v>
      </c>
      <c r="J13" s="13">
        <f t="shared" si="4"/>
        <v>9493200</v>
      </c>
      <c r="K13" s="13">
        <f t="shared" si="4"/>
        <v>11602800</v>
      </c>
      <c r="L13" s="13">
        <f t="shared" si="4"/>
        <v>13923360</v>
      </c>
      <c r="M13" s="13">
        <f t="shared" si="4"/>
        <v>16454880</v>
      </c>
      <c r="N13" s="13">
        <f t="shared" si="4"/>
        <v>19197360</v>
      </c>
      <c r="O13" s="13">
        <f t="shared" si="4"/>
        <v>22150800</v>
      </c>
      <c r="P13" s="13">
        <f t="shared" si="4"/>
        <v>25315200</v>
      </c>
    </row>
    <row r="14">
      <c r="A14" s="2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>
      <c r="A15" s="2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>
      <c r="A16" s="2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2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2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>
      <c r="A19" s="2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>
      <c r="A26" s="2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>
      <c r="A27" s="2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>
      <c r="A28" s="2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2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>
      <c r="A31" s="2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>
      <c r="A32" s="2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>
      <c r="A33" s="2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>
      <c r="A34" s="2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2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>
      <c r="A36" s="2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2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2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>
      <c r="A39" s="2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>
      <c r="A40" s="2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2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>
      <c r="A42" s="2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2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>
      <c r="A44" s="2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A45" s="2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A46" s="2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A47" s="2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A48" s="2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A49" s="2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A50" s="2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A51" s="2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A52" s="2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A53" s="2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A54" s="2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A55" s="2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A56" s="2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A57" s="2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A58" s="2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A59" s="2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A60" s="2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A61" s="2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A62" s="2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A63" s="2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A64" s="2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A65" s="2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A66" s="2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A67" s="2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A68" s="2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A69" s="2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A70" s="2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A71" s="2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A72" s="2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A73" s="2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A74" s="2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A75" s="2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A76" s="2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A77" s="2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A78" s="2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A79" s="2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A80" s="2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A81" s="2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A82" s="2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A83" s="2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A84" s="2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A85" s="2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A86" s="2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A87" s="2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A88" s="2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A89" s="2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A90" s="2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A91" s="2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A92" s="2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A93" s="2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A94" s="2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A95" s="2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A96" s="2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A97" s="2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A98" s="2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A99" s="2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A100" s="2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A101" s="2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A102" s="2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A103" s="2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A104" s="2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A105" s="2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A106" s="2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A107" s="2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A108" s="2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A109" s="2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A110" s="2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A111" s="2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A112" s="2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A113" s="2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A114" s="2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A115" s="2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A116" s="2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A117" s="2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A118" s="2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A119" s="2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A120" s="2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A121" s="2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A122" s="2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A123" s="2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A124" s="2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A125" s="2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A126" s="2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A127" s="2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A128" s="2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A129" s="2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A130" s="2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A131" s="2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A132" s="2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A133" s="2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A134" s="2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A135" s="2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A136" s="2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A137" s="2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A138" s="2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A139" s="2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A140" s="2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A141" s="2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A142" s="2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A143" s="2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A144" s="2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A145" s="2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A146" s="2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A147" s="2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A148" s="2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A149" s="2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A150" s="2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A151" s="2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A152" s="2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A153" s="2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A154" s="2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A155" s="2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A156" s="2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A157" s="2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A158" s="2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A159" s="2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A160" s="2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A161" s="2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A162" s="2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A163" s="2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A164" s="2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A165" s="2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A166" s="2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A167" s="2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A168" s="2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A169" s="2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A170" s="2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A171" s="2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A172" s="2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A173" s="2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A174" s="2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A175" s="2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A176" s="2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A177" s="2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A178" s="2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A179" s="2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A180" s="2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A181" s="2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A182" s="2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A183" s="2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A184" s="2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A185" s="2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A186" s="2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A187" s="2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A188" s="2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A189" s="2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A190" s="2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A191" s="2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A192" s="2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A193" s="2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A194" s="2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A195" s="2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A196" s="2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A197" s="2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A198" s="2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A199" s="2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A200" s="2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A201" s="2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A202" s="2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A203" s="2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A204" s="2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A205" s="2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A206" s="2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A207" s="2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A208" s="2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A209" s="2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A210" s="2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A211" s="2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A212" s="2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A213" s="2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A214" s="2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A215" s="2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A216" s="2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A217" s="2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A218" s="2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A219" s="2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A220" s="2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A221" s="2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A222" s="2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A223" s="2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A224" s="2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A225" s="2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A226" s="2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A227" s="2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A228" s="2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A229" s="2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A230" s="2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A231" s="2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A232" s="2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A233" s="2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A234" s="2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A235" s="2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A236" s="2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A237" s="2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A238" s="2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A239" s="2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A240" s="2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A241" s="2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A242" s="2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A243" s="2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A244" s="2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A245" s="2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A246" s="2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A247" s="2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A248" s="2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A249" s="2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A250" s="2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A251" s="2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A252" s="2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A253" s="2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A254" s="2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A255" s="2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A256" s="2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A257" s="2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A258" s="2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A259" s="2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A260" s="2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A261" s="2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A262" s="2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A263" s="2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A264" s="2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A265" s="2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A266" s="2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A267" s="2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A268" s="2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A269" s="2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A270" s="2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A271" s="2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A272" s="2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A273" s="2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A274" s="2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A275" s="2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A276" s="2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A277" s="2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A278" s="2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A279" s="2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A280" s="2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A281" s="2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A282" s="2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A283" s="2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A284" s="2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A285" s="2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A286" s="2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A287" s="2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A288" s="2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A289" s="2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A290" s="2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A291" s="2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A292" s="2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A293" s="2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A294" s="2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A295" s="2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A296" s="2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A297" s="2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A298" s="2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A299" s="2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A300" s="2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A301" s="2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A302" s="2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A303" s="2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A304" s="2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A305" s="2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A306" s="2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A307" s="2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A308" s="2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A309" s="2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A310" s="2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A311" s="2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A312" s="2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A313" s="2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A314" s="2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A315" s="2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A316" s="2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A317" s="2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A318" s="2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A319" s="2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A320" s="2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A321" s="2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A322" s="2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A323" s="2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A324" s="2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A325" s="2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A326" s="2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A327" s="2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A328" s="2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A329" s="2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A330" s="2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A331" s="2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A332" s="2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A333" s="2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A334" s="2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A335" s="2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A336" s="2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A337" s="2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A338" s="2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A339" s="2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A340" s="2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A341" s="2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A342" s="2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A343" s="2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A344" s="2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A345" s="2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A346" s="2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A347" s="2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A348" s="2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A349" s="2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A350" s="2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A351" s="2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A352" s="2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A353" s="2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A354" s="2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A355" s="2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A356" s="2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A357" s="2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A358" s="2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A359" s="2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A360" s="2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A361" s="2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A362" s="2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A363" s="2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A364" s="2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A365" s="2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A366" s="2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A367" s="2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A368" s="2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A369" s="2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A370" s="2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A371" s="2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A372" s="2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A373" s="2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A374" s="2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A375" s="2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A376" s="2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A377" s="2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A378" s="2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A379" s="2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A380" s="2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A381" s="2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A382" s="2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A383" s="2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A384" s="2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A385" s="2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A386" s="2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A387" s="2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A388" s="2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A389" s="2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A390" s="2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A391" s="2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A392" s="2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A393" s="2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A394" s="2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A395" s="2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A396" s="2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A397" s="2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A398" s="2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A399" s="2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A400" s="2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A401" s="2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A402" s="2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A403" s="2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A404" s="2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A405" s="2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A406" s="2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A407" s="2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A408" s="2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A409" s="2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A410" s="2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A411" s="2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A412" s="2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A413" s="2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A414" s="2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A415" s="2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A416" s="2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A417" s="2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A418" s="2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A419" s="2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A420" s="2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A421" s="2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A422" s="2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A423" s="2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A424" s="2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A425" s="2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A426" s="2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A427" s="2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A428" s="2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A429" s="2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A430" s="2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A431" s="2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A432" s="2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A433" s="2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A434" s="2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A435" s="2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A436" s="2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A437" s="2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A438" s="2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A439" s="2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A440" s="2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A441" s="2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A442" s="2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A443" s="2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A444" s="2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A445" s="2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A446" s="2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A447" s="2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A448" s="2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A449" s="2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A450" s="2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A451" s="2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A452" s="2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A453" s="2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A454" s="2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A455" s="2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A456" s="2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A457" s="2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A458" s="2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A459" s="2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A460" s="2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A461" s="2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A462" s="2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A463" s="2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A464" s="2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A465" s="2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A466" s="2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A467" s="2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A468" s="2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A469" s="2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A470" s="2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A471" s="2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A472" s="2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A473" s="2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A474" s="2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A475" s="2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A476" s="2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A477" s="2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A478" s="2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A479" s="2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2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2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2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2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2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2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2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2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2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2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2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2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2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2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2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2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2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2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2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2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2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2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2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2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2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2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2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2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2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2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2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2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2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2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2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2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2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2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2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2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2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2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2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2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2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2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2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2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2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2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2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2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2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2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2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2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2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2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2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2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2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2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2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2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2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2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2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2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2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2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2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2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2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2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2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2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2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2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2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2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2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2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2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2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2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2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2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2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2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2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2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2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2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2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2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2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2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2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2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2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2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2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2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2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2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2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2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2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2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2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2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2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2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2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2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2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2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2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2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2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2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2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2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2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2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2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2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2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2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2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2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2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2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2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2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2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2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2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2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2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2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2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2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2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2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2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2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2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2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2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2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2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2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2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2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2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2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2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2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2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2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2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2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2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2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2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2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2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2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2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2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2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2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2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2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2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2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2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2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2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2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2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2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2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2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2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2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2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2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2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2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2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2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2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2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2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2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2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2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2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2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2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2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2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2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2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2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2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2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2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2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2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2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2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2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2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2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2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2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2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2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2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2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2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2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2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2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2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2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2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2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2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2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2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2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2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2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2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2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2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2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2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2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2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2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2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2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2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2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2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2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2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2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2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2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2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2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2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2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2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2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2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2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2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2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2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2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2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2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2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2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2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2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2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2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2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2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2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2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2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2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2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2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2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2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2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2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2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2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2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2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2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2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2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2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2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2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2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2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2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2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2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2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2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2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2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2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2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2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2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2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2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2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2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2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2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2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2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2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2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2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2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2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2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2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2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2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2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2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2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2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2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2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2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2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2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2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2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2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2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2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2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2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2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2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2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2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2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2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2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2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2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2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2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2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2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2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2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2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2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2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2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2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2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2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2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2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2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2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2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2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2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2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2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2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2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2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2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2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2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2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2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2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2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2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2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2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2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2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2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2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2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2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2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2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2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2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2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2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2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2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2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2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2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2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2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2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2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2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2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2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2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2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2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2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2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2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2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2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2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2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2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2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2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2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2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2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2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2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2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2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2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2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2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2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2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2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2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2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2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2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2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2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2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2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2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2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2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2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2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2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2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2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2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2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2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2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2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2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2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2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2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2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2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2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2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2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2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2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2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2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2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2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2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2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2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2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2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2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2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2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2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2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2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2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2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2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2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2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2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2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2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2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2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2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2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2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2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2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2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2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2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2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2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2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2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2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2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2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2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2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2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2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2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2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2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2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2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2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2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2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38"/>
  </cols>
  <sheetData>
    <row r="1">
      <c r="A1" s="19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42</v>
      </c>
      <c r="O1" s="16" t="s">
        <v>43</v>
      </c>
      <c r="P1" s="16" t="s">
        <v>44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0" t="s">
        <v>74</v>
      </c>
    </row>
    <row r="3">
      <c r="A3" s="21" t="s">
        <v>71</v>
      </c>
      <c r="B3" s="13">
        <f>'Cash Details'!B13</f>
        <v>210960</v>
      </c>
      <c r="C3" s="13">
        <f>'Cash Details'!C13</f>
        <v>632880</v>
      </c>
      <c r="D3" s="13">
        <f>'Cash Details'!D13</f>
        <v>1265760</v>
      </c>
      <c r="E3" s="13">
        <f>'Cash Details'!E13</f>
        <v>2109600</v>
      </c>
      <c r="F3" s="13">
        <f>'Cash Details'!F13</f>
        <v>3164400</v>
      </c>
      <c r="G3" s="13">
        <f>'Cash Details'!G13</f>
        <v>4430160</v>
      </c>
      <c r="H3" s="13">
        <f>'Cash Details'!H13</f>
        <v>5906880</v>
      </c>
      <c r="I3" s="13">
        <f>'Cash Details'!I13</f>
        <v>7594560</v>
      </c>
      <c r="J3" s="13">
        <f>'Cash Details'!J13</f>
        <v>9493200</v>
      </c>
      <c r="K3" s="13">
        <f>'Cash Details'!K13</f>
        <v>11602800</v>
      </c>
      <c r="L3" s="13">
        <f>'Cash Details'!L13</f>
        <v>13923360</v>
      </c>
      <c r="M3" s="13">
        <f>'Cash Details'!M13</f>
        <v>16454880</v>
      </c>
      <c r="N3" s="13">
        <f>'Cash Details'!N13</f>
        <v>19197360</v>
      </c>
      <c r="O3" s="13">
        <f>'Cash Details'!O13</f>
        <v>22150800</v>
      </c>
      <c r="P3" s="13">
        <f>'Cash Details'!P13</f>
        <v>25315200</v>
      </c>
    </row>
    <row r="4">
      <c r="A4" s="21"/>
    </row>
    <row r="5">
      <c r="A5" s="20" t="s">
        <v>75</v>
      </c>
      <c r="B5" s="13">
        <f t="shared" ref="B5:P5" si="1">B3</f>
        <v>210960</v>
      </c>
      <c r="C5" s="13">
        <f t="shared" si="1"/>
        <v>632880</v>
      </c>
      <c r="D5" s="13">
        <f t="shared" si="1"/>
        <v>1265760</v>
      </c>
      <c r="E5" s="13">
        <f t="shared" si="1"/>
        <v>2109600</v>
      </c>
      <c r="F5" s="13">
        <f t="shared" si="1"/>
        <v>3164400</v>
      </c>
      <c r="G5" s="13">
        <f t="shared" si="1"/>
        <v>4430160</v>
      </c>
      <c r="H5" s="13">
        <f t="shared" si="1"/>
        <v>5906880</v>
      </c>
      <c r="I5" s="13">
        <f t="shared" si="1"/>
        <v>7594560</v>
      </c>
      <c r="J5" s="13">
        <f t="shared" si="1"/>
        <v>9493200</v>
      </c>
      <c r="K5" s="13">
        <f t="shared" si="1"/>
        <v>11602800</v>
      </c>
      <c r="L5" s="13">
        <f t="shared" si="1"/>
        <v>13923360</v>
      </c>
      <c r="M5" s="13">
        <f t="shared" si="1"/>
        <v>16454880</v>
      </c>
      <c r="N5" s="13">
        <f t="shared" si="1"/>
        <v>19197360</v>
      </c>
      <c r="O5" s="13">
        <f t="shared" si="1"/>
        <v>22150800</v>
      </c>
      <c r="P5" s="13">
        <f t="shared" si="1"/>
        <v>25315200</v>
      </c>
    </row>
    <row r="6">
      <c r="A6" s="21"/>
    </row>
    <row r="7">
      <c r="A7" s="20" t="s">
        <v>76</v>
      </c>
    </row>
    <row r="8">
      <c r="A8" s="21"/>
    </row>
    <row r="9">
      <c r="A9" s="20" t="s">
        <v>77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21"/>
    </row>
    <row r="11">
      <c r="A11" s="20" t="s">
        <v>78</v>
      </c>
      <c r="B11" s="13">
        <f t="shared" ref="B11:P11" si="2">B5-B9</f>
        <v>210960</v>
      </c>
      <c r="C11" s="13">
        <f t="shared" si="2"/>
        <v>632880</v>
      </c>
      <c r="D11" s="13">
        <f t="shared" si="2"/>
        <v>1265760</v>
      </c>
      <c r="E11" s="13">
        <f t="shared" si="2"/>
        <v>2109600</v>
      </c>
      <c r="F11" s="13">
        <f t="shared" si="2"/>
        <v>3164400</v>
      </c>
      <c r="G11" s="13">
        <f t="shared" si="2"/>
        <v>4430160</v>
      </c>
      <c r="H11" s="13">
        <f t="shared" si="2"/>
        <v>5906880</v>
      </c>
      <c r="I11" s="13">
        <f t="shared" si="2"/>
        <v>7594560</v>
      </c>
      <c r="J11" s="13">
        <f t="shared" si="2"/>
        <v>9493200</v>
      </c>
      <c r="K11" s="13">
        <f t="shared" si="2"/>
        <v>11602800</v>
      </c>
      <c r="L11" s="13">
        <f t="shared" si="2"/>
        <v>13923360</v>
      </c>
      <c r="M11" s="13">
        <f t="shared" si="2"/>
        <v>16454880</v>
      </c>
      <c r="N11" s="13">
        <f t="shared" si="2"/>
        <v>19197360</v>
      </c>
      <c r="O11" s="13">
        <f t="shared" si="2"/>
        <v>22150800</v>
      </c>
      <c r="P11" s="13">
        <f t="shared" si="2"/>
        <v>25315200</v>
      </c>
    </row>
    <row r="12">
      <c r="A12" s="21"/>
    </row>
    <row r="13">
      <c r="A13" s="21" t="s">
        <v>79</v>
      </c>
      <c r="B13" s="11">
        <v>0.0</v>
      </c>
      <c r="C13" s="13">
        <f t="shared" ref="C13:P13" si="3">B15</f>
        <v>210960</v>
      </c>
      <c r="D13" s="13">
        <f t="shared" si="3"/>
        <v>632880</v>
      </c>
      <c r="E13" s="13">
        <f t="shared" si="3"/>
        <v>1265760</v>
      </c>
      <c r="F13" s="13">
        <f t="shared" si="3"/>
        <v>2109600</v>
      </c>
      <c r="G13" s="13">
        <f t="shared" si="3"/>
        <v>3164400</v>
      </c>
      <c r="H13" s="13">
        <f t="shared" si="3"/>
        <v>4430160</v>
      </c>
      <c r="I13" s="13">
        <f t="shared" si="3"/>
        <v>5906880</v>
      </c>
      <c r="J13" s="13">
        <f t="shared" si="3"/>
        <v>7594560</v>
      </c>
      <c r="K13" s="13">
        <f t="shared" si="3"/>
        <v>9493200</v>
      </c>
      <c r="L13" s="13">
        <f t="shared" si="3"/>
        <v>11602800</v>
      </c>
      <c r="M13" s="13">
        <f t="shared" si="3"/>
        <v>13923360</v>
      </c>
      <c r="N13" s="13">
        <f t="shared" si="3"/>
        <v>16454880</v>
      </c>
      <c r="O13" s="13">
        <f t="shared" si="3"/>
        <v>19197360</v>
      </c>
      <c r="P13" s="13">
        <f t="shared" si="3"/>
        <v>22150800</v>
      </c>
    </row>
    <row r="14">
      <c r="A14" s="21" t="s">
        <v>80</v>
      </c>
      <c r="B14" s="13">
        <f>'Sales and Costs'!B43</f>
        <v>210960</v>
      </c>
      <c r="C14" s="13">
        <f>'Sales and Costs'!C43</f>
        <v>421920</v>
      </c>
      <c r="D14" s="13">
        <f>'Sales and Costs'!D43</f>
        <v>632880</v>
      </c>
      <c r="E14" s="13">
        <f>'Sales and Costs'!E43</f>
        <v>843840</v>
      </c>
      <c r="F14" s="13">
        <f>'Sales and Costs'!F43</f>
        <v>1054800</v>
      </c>
      <c r="G14" s="13">
        <f>'Sales and Costs'!G43</f>
        <v>1265760</v>
      </c>
      <c r="H14" s="13">
        <f>'Sales and Costs'!H43</f>
        <v>1476720</v>
      </c>
      <c r="I14" s="13">
        <f>'Sales and Costs'!I43</f>
        <v>1687680</v>
      </c>
      <c r="J14" s="13">
        <f>'Sales and Costs'!J43</f>
        <v>1898640</v>
      </c>
      <c r="K14" s="13">
        <f>'Sales and Costs'!K43</f>
        <v>2109600</v>
      </c>
      <c r="L14" s="13">
        <f>'Sales and Costs'!L43</f>
        <v>2320560</v>
      </c>
      <c r="M14" s="13">
        <f>'Sales and Costs'!M43</f>
        <v>2531520</v>
      </c>
      <c r="N14" s="13">
        <f>'Sales and Costs'!N43</f>
        <v>2742480</v>
      </c>
      <c r="O14" s="13">
        <f>'Sales and Costs'!O43</f>
        <v>2953440</v>
      </c>
      <c r="P14" s="13">
        <f>'Sales and Costs'!P43</f>
        <v>3164400</v>
      </c>
    </row>
    <row r="15">
      <c r="A15" s="21" t="s">
        <v>81</v>
      </c>
      <c r="B15" s="13">
        <f t="shared" ref="B15:P15" si="4">B13+B14</f>
        <v>210960</v>
      </c>
      <c r="C15" s="13">
        <f t="shared" si="4"/>
        <v>632880</v>
      </c>
      <c r="D15" s="13">
        <f t="shared" si="4"/>
        <v>1265760</v>
      </c>
      <c r="E15" s="13">
        <f t="shared" si="4"/>
        <v>2109600</v>
      </c>
      <c r="F15" s="13">
        <f t="shared" si="4"/>
        <v>3164400</v>
      </c>
      <c r="G15" s="13">
        <f t="shared" si="4"/>
        <v>4430160</v>
      </c>
      <c r="H15" s="13">
        <f t="shared" si="4"/>
        <v>5906880</v>
      </c>
      <c r="I15" s="13">
        <f t="shared" si="4"/>
        <v>7594560</v>
      </c>
      <c r="J15" s="13">
        <f t="shared" si="4"/>
        <v>9493200</v>
      </c>
      <c r="K15" s="13">
        <f t="shared" si="4"/>
        <v>11602800</v>
      </c>
      <c r="L15" s="13">
        <f t="shared" si="4"/>
        <v>13923360</v>
      </c>
      <c r="M15" s="13">
        <f t="shared" si="4"/>
        <v>16454880</v>
      </c>
      <c r="N15" s="13">
        <f t="shared" si="4"/>
        <v>19197360</v>
      </c>
      <c r="O15" s="13">
        <f t="shared" si="4"/>
        <v>22150800</v>
      </c>
      <c r="P15" s="13">
        <f t="shared" si="4"/>
        <v>25315200</v>
      </c>
    </row>
    <row r="16">
      <c r="A16" s="21"/>
    </row>
    <row r="17">
      <c r="A17" s="20" t="s">
        <v>82</v>
      </c>
      <c r="B17" s="13">
        <f t="shared" ref="B17:P17" si="5">B15-B11</f>
        <v>0</v>
      </c>
      <c r="C17" s="13">
        <f t="shared" si="5"/>
        <v>0</v>
      </c>
      <c r="D17" s="13">
        <f t="shared" si="5"/>
        <v>0</v>
      </c>
      <c r="E17" s="13">
        <f t="shared" si="5"/>
        <v>0</v>
      </c>
      <c r="F17" s="13">
        <f t="shared" si="5"/>
        <v>0</v>
      </c>
      <c r="G17" s="13">
        <f t="shared" si="5"/>
        <v>0</v>
      </c>
      <c r="H17" s="13">
        <f t="shared" si="5"/>
        <v>0</v>
      </c>
      <c r="I17" s="13">
        <f t="shared" si="5"/>
        <v>0</v>
      </c>
      <c r="J17" s="13">
        <f t="shared" si="5"/>
        <v>0</v>
      </c>
      <c r="K17" s="13">
        <f t="shared" si="5"/>
        <v>0</v>
      </c>
      <c r="L17" s="13">
        <f t="shared" si="5"/>
        <v>0</v>
      </c>
      <c r="M17" s="13">
        <f t="shared" si="5"/>
        <v>0</v>
      </c>
      <c r="N17" s="13">
        <f t="shared" si="5"/>
        <v>0</v>
      </c>
      <c r="O17" s="13">
        <f t="shared" si="5"/>
        <v>0</v>
      </c>
      <c r="P17" s="13">
        <f t="shared" si="5"/>
        <v>0</v>
      </c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</sheetData>
  <drawing r:id="rId1"/>
</worksheet>
</file>