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ash Details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<sst xmlns="http://schemas.openxmlformats.org/spreadsheetml/2006/main" count="172" uniqueCount="86">
  <si>
    <t>Description</t>
  </si>
  <si>
    <t>A company runs a chain of small pani puri outlets.</t>
  </si>
  <si>
    <t>It sells 3 products - pani puri, bhel puri, ice cream. The selling price of a pani puri is Rs 50, bhel puri is Rs 60 and ice cream is Rs 80.</t>
  </si>
  <si>
    <t>The cost of a pani puri is 30% , bhel puri is 50% , ice cream is 25%. The cost of packaging is Rs 5 for pani puri , Rs 5 for a bhel puri and Rs 4 for an ice cream</t>
  </si>
  <si>
    <t xml:space="preserve">It estimates that a small outlet will receive 2000 orders per month. An average order will comprise 1.5 pani puri, 0.8 bhel puri and 0.5 ice cream . </t>
  </si>
  <si>
    <t>Each small outlet has 2 customer service representative, 2 chefs, 1 manager, 1 housekeeper. The monthly salary of a customer service representative is Rs 10000, chef is Rs 25000, manager is Rs 30000 and housekeeper is Rs 8000.</t>
  </si>
  <si>
    <t>The outlet delivers all its orders. It costs the outlet Rs 30 to deliver an order.</t>
  </si>
  <si>
    <t>It has a monthly rent cost of Rs 10000 and electricity cost of Rs 3000.</t>
  </si>
  <si>
    <t>Initially, the compay has 0 outlets. The company estimates that it will open 1 new outlet every month.</t>
  </si>
  <si>
    <t>Make a model for the company for 15 months.</t>
  </si>
  <si>
    <t>Selling Price</t>
  </si>
  <si>
    <t>Cost Price</t>
  </si>
  <si>
    <t xml:space="preserve">Packaging </t>
  </si>
  <si>
    <t xml:space="preserve">Pani Puri </t>
  </si>
  <si>
    <t>Bhel Puri</t>
  </si>
  <si>
    <t>Ice cream</t>
  </si>
  <si>
    <t>Number of Orders per month</t>
  </si>
  <si>
    <t>Order Mix</t>
  </si>
  <si>
    <t>Pani Puri</t>
  </si>
  <si>
    <t>Ice Cream</t>
  </si>
  <si>
    <t>Staff</t>
  </si>
  <si>
    <t>Customer Service Rep</t>
  </si>
  <si>
    <t>Chefs</t>
  </si>
  <si>
    <t>Manager</t>
  </si>
  <si>
    <t>House Keeper</t>
  </si>
  <si>
    <t>Salary Cost</t>
  </si>
  <si>
    <t>Delivery Cost per order</t>
  </si>
  <si>
    <t>Other Cost</t>
  </si>
  <si>
    <t>Rent</t>
  </si>
  <si>
    <t>Electricity</t>
  </si>
  <si>
    <t>Outlet plan</t>
  </si>
  <si>
    <t>Initial</t>
  </si>
  <si>
    <t>New outlet every month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</si>
  <si>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</si>
  <si>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</si>
  <si>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</si>
  <si>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</si>
  <si>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</si>
  <si>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</si>
  <si>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</si>
  <si>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</si>
  <si>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</si>
  <si>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</si>
  <si>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</si>
  <si>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</si>
  <si>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</si>
  <si>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</si>
  <si>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</si>
  <si>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Number of outlets</t>
  </si>
  <si>
    <t>Number of Outlets</t>
  </si>
  <si>
    <t>Number of orders</t>
  </si>
  <si>
    <t>Quantity (in Units)</t>
  </si>
  <si>
    <t xml:space="preserve">Bhel Puri </t>
  </si>
  <si>
    <t>Icecream</t>
  </si>
  <si>
    <t>Sales value(in Rs)</t>
  </si>
  <si>
    <t>Total Sales</t>
  </si>
  <si>
    <t>Cost of Goods sold</t>
  </si>
  <si>
    <t>Total Cost of goods</t>
  </si>
  <si>
    <t>Cost of packaging</t>
  </si>
  <si>
    <t>Total Packaging Cost</t>
  </si>
  <si>
    <t>House keeper</t>
  </si>
  <si>
    <t>Total Salary Cost</t>
  </si>
  <si>
    <t>Delivery Cost</t>
  </si>
  <si>
    <t>Other Costs</t>
  </si>
  <si>
    <t>Total Cost</t>
  </si>
  <si>
    <t>Profit</t>
  </si>
  <si>
    <t>Purchases (in Rs)</t>
  </si>
  <si>
    <t>Total Purchases</t>
  </si>
  <si>
    <t>Cash Inflow</t>
  </si>
  <si>
    <t>Cash collected from sales</t>
  </si>
  <si>
    <t>Cash Outflow</t>
  </si>
  <si>
    <t>Cash paid for purchases</t>
  </si>
  <si>
    <t>Other expenses</t>
  </si>
  <si>
    <t>Net cash for the month</t>
  </si>
  <si>
    <t>Cash in hand</t>
  </si>
  <si>
    <t>Opening cash</t>
  </si>
  <si>
    <t>Closing Cash</t>
  </si>
  <si>
    <t>Assets</t>
  </si>
  <si>
    <t>Total Assets(TA)</t>
  </si>
  <si>
    <t>Liabilities</t>
  </si>
  <si>
    <t>Total Liabilities(TL)</t>
  </si>
  <si>
    <t>Difference 1(TA-TL)</t>
  </si>
  <si>
    <t>Opening profit</t>
  </si>
  <si>
    <t>Net profit for the month</t>
  </si>
  <si>
    <t>Accumulated profit</t>
  </si>
  <si>
    <t>Difference 2( 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</si>
</sst>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6.0"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3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2" numFmtId="3" xfId="0" applyFont="1" applyNumberFormat="1"/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9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9">
      <c r="A9" s="4" t="s">
        <v>8</v>
      </c>
    </row>
    <row r="10">
      <c r="A10" s="4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10</v>
      </c>
      <c r="C1" s="5" t="s">
        <v>11</v>
      </c>
      <c r="D1" s="5" t="s">
        <v>12</v>
      </c>
    </row>
    <row r="2">
      <c r="A2" s="5" t="s">
        <v>13</v>
      </c>
      <c r="B2" s="5">
        <v>50.0</v>
      </c>
      <c r="C2" s="6">
        <v>0.3</v>
      </c>
      <c r="D2" s="5">
        <v>5.0</v>
      </c>
    </row>
    <row r="3">
      <c r="A3" s="5" t="s">
        <v>14</v>
      </c>
      <c r="B3" s="5">
        <v>60.0</v>
      </c>
      <c r="C3" s="6">
        <v>0.5</v>
      </c>
      <c r="D3" s="5">
        <v>5.0</v>
      </c>
    </row>
    <row r="4">
      <c r="A4" s="5" t="s">
        <v>15</v>
      </c>
      <c r="B4" s="5">
        <v>80.0</v>
      </c>
      <c r="C4" s="6">
        <v>0.25</v>
      </c>
      <c r="D4" s="5">
        <v>4.0</v>
      </c>
    </row>
    <row r="6">
      <c r="A6" s="5" t="s">
        <v>16</v>
      </c>
      <c r="B6" s="5">
        <v>2000.0</v>
      </c>
    </row>
    <row r="8">
      <c r="A8" s="5" t="s">
        <v>17</v>
      </c>
    </row>
    <row r="9">
      <c r="A9" s="5" t="s">
        <v>18</v>
      </c>
      <c r="B9" s="5">
        <v>1.5</v>
      </c>
    </row>
    <row r="10">
      <c r="A10" s="5" t="s">
        <v>14</v>
      </c>
      <c r="B10" s="5">
        <v>0.8</v>
      </c>
    </row>
    <row r="11">
      <c r="A11" s="5" t="s">
        <v>19</v>
      </c>
      <c r="B11" s="5">
        <v>0.5</v>
      </c>
    </row>
    <row r="13">
      <c r="A13" s="5" t="s">
        <v>20</v>
      </c>
    </row>
    <row r="14">
      <c r="A14" s="5" t="s">
        <v>21</v>
      </c>
      <c r="B14" s="5">
        <v>2.0</v>
      </c>
    </row>
    <row r="15">
      <c r="A15" s="5" t="s">
        <v>22</v>
      </c>
      <c r="B15" s="5">
        <v>2.0</v>
      </c>
    </row>
    <row r="16">
      <c r="A16" s="5" t="s">
        <v>23</v>
      </c>
      <c r="B16" s="5">
        <v>1.0</v>
      </c>
    </row>
    <row r="17">
      <c r="A17" s="5" t="s">
        <v>24</v>
      </c>
      <c r="B17" s="5">
        <v>1.0</v>
      </c>
    </row>
    <row r="19">
      <c r="A19" s="5" t="s">
        <v>25</v>
      </c>
    </row>
    <row r="20">
      <c r="A20" s="5" t="s">
        <v>21</v>
      </c>
      <c r="B20" s="5">
        <v>10000.0</v>
      </c>
    </row>
    <row r="21">
      <c r="A21" s="5" t="s">
        <v>22</v>
      </c>
      <c r="B21" s="5">
        <v>25000.0</v>
      </c>
    </row>
    <row r="22">
      <c r="A22" s="5" t="s">
        <v>23</v>
      </c>
      <c r="B22" s="5">
        <v>30000.0</v>
      </c>
    </row>
    <row r="23">
      <c r="A23" s="5" t="s">
        <v>24</v>
      </c>
      <c r="B23" s="5">
        <v>8000.0</v>
      </c>
    </row>
    <row r="25">
      <c r="A25" s="5" t="s">
        <v>26</v>
      </c>
      <c r="B25" s="5">
        <v>30.0</v>
      </c>
    </row>
    <row r="27">
      <c r="A27" s="5" t="s">
        <v>27</v>
      </c>
    </row>
    <row r="28">
      <c r="A28" s="5" t="s">
        <v>28</v>
      </c>
      <c r="B28" s="5">
        <v>10000.0</v>
      </c>
    </row>
    <row r="29">
      <c r="A29" s="5" t="s">
        <v>29</v>
      </c>
      <c r="B29" s="5">
        <v>3000.0</v>
      </c>
    </row>
    <row r="31">
      <c r="A31" s="5" t="s">
        <v>30</v>
      </c>
    </row>
    <row r="32">
      <c r="A32" s="5" t="s">
        <v>31</v>
      </c>
      <c r="B32" s="5">
        <v>0.0</v>
      </c>
    </row>
    <row r="33">
      <c r="A33" s="5" t="s">
        <v>32</v>
      </c>
      <c r="B33" s="5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0"/>
  </cols>
  <sheetData>
    <row r="1"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</row>
    <row r="2">
      <c r="A2" s="5" t="s">
        <v>48</v>
      </c>
      <c r="B2" s="7">
        <f>Assumptions!B33</f>
        <v>1</v>
      </c>
      <c r="C2" s="7">
        <f>B2+Assumptions!$B33</f>
        <v>2</v>
      </c>
      <c r="D2" s="7">
        <f>C2+Assumptions!$B33</f>
        <v>3</v>
      </c>
      <c r="E2" s="7">
        <f>D2+Assumptions!$B33</f>
        <v>4</v>
      </c>
      <c r="F2" s="7">
        <f>E2+Assumptions!$B33</f>
        <v>5</v>
      </c>
      <c r="G2" s="7">
        <f>F2+Assumptions!$B33</f>
        <v>6</v>
      </c>
      <c r="H2" s="7">
        <f>G2+Assumptions!$B33</f>
        <v>7</v>
      </c>
      <c r="I2" s="7">
        <f>H2+Assumptions!$B33</f>
        <v>8</v>
      </c>
      <c r="J2" s="7">
        <f>I2+Assumptions!$B33</f>
        <v>9</v>
      </c>
      <c r="K2" s="7">
        <f>J2+Assumptions!$B33</f>
        <v>10</v>
      </c>
      <c r="L2" s="7">
        <f>K2+Assumptions!$B33</f>
        <v>11</v>
      </c>
      <c r="M2" s="7">
        <f>L2+Assumptions!$B33</f>
        <v>12</v>
      </c>
      <c r="N2" s="7">
        <f>M2+Assumptions!$B33</f>
        <v>13</v>
      </c>
      <c r="O2" s="7">
        <f>N2+Assumptions!$B33</f>
        <v>14</v>
      </c>
      <c r="P2" s="7">
        <f>O2+Assumptions!$B33</f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5"/>
  </cols>
  <sheetData>
    <row r="1"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</row>
    <row r="2">
      <c r="A2" s="5" t="s">
        <v>49</v>
      </c>
      <c r="B2" s="9">
        <f>'Calcs-1'!B2</f>
        <v>1</v>
      </c>
      <c r="C2" s="9">
        <f>'Calcs-1'!C2</f>
        <v>2</v>
      </c>
      <c r="D2" s="9">
        <f>'Calcs-1'!D2</f>
        <v>3</v>
      </c>
      <c r="E2" s="9">
        <f>'Calcs-1'!E2</f>
        <v>4</v>
      </c>
      <c r="F2" s="9">
        <f>'Calcs-1'!F2</f>
        <v>5</v>
      </c>
      <c r="G2" s="9">
        <f>'Calcs-1'!G2</f>
        <v>6</v>
      </c>
      <c r="H2" s="9">
        <f>'Calcs-1'!H2</f>
        <v>7</v>
      </c>
      <c r="I2" s="9">
        <f>'Calcs-1'!I2</f>
        <v>8</v>
      </c>
      <c r="J2" s="9">
        <f>'Calcs-1'!J2</f>
        <v>9</v>
      </c>
      <c r="K2" s="9">
        <f>'Calcs-1'!K2</f>
        <v>10</v>
      </c>
      <c r="L2" s="9">
        <f>'Calcs-1'!L2</f>
        <v>11</v>
      </c>
      <c r="M2" s="9">
        <f>'Calcs-1'!M2</f>
        <v>12</v>
      </c>
      <c r="N2" s="9">
        <f>'Calcs-1'!N2</f>
        <v>13</v>
      </c>
      <c r="O2" s="9">
        <f>'Calcs-1'!O2</f>
        <v>14</v>
      </c>
      <c r="P2" s="9">
        <f>'Calcs-1'!P2</f>
        <v>15</v>
      </c>
    </row>
    <row r="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>
      <c r="A4" s="5" t="s">
        <v>50</v>
      </c>
      <c r="B4" s="9">
        <f>B2*Assumptions!$B6</f>
        <v>2000</v>
      </c>
      <c r="C4" s="9">
        <f>C2*Assumptions!$B6</f>
        <v>4000</v>
      </c>
      <c r="D4" s="9">
        <f>D2*Assumptions!$B6</f>
        <v>6000</v>
      </c>
      <c r="E4" s="9">
        <f>E2*Assumptions!$B6</f>
        <v>8000</v>
      </c>
      <c r="F4" s="9">
        <f>F2*Assumptions!$B6</f>
        <v>10000</v>
      </c>
      <c r="G4" s="9">
        <f>G2*Assumptions!$B6</f>
        <v>12000</v>
      </c>
      <c r="H4" s="9">
        <f>H2*Assumptions!$B6</f>
        <v>14000</v>
      </c>
      <c r="I4" s="9">
        <f>I2*Assumptions!$B6</f>
        <v>16000</v>
      </c>
      <c r="J4" s="9">
        <f>J2*Assumptions!$B6</f>
        <v>18000</v>
      </c>
      <c r="K4" s="9">
        <f>K2*Assumptions!$B6</f>
        <v>20000</v>
      </c>
      <c r="L4" s="9">
        <f>L2*Assumptions!$B6</f>
        <v>22000</v>
      </c>
      <c r="M4" s="9">
        <f>M2*Assumptions!$B6</f>
        <v>24000</v>
      </c>
      <c r="N4" s="9">
        <f>N2*Assumptions!$B6</f>
        <v>26000</v>
      </c>
      <c r="O4" s="9">
        <f>O2*Assumptions!$B6</f>
        <v>28000</v>
      </c>
      <c r="P4" s="9">
        <f>P2*Assumptions!$B6</f>
        <v>30000</v>
      </c>
    </row>
    <row r="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>
      <c r="A6" s="5" t="s">
        <v>51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>
      <c r="A7" s="5" t="s">
        <v>13</v>
      </c>
      <c r="B7" s="9">
        <f>B$4*Assumptions!$B9</f>
        <v>3000</v>
      </c>
      <c r="C7" s="9">
        <f>C$4*Assumptions!$B9</f>
        <v>6000</v>
      </c>
      <c r="D7" s="9">
        <f>D$4*Assumptions!$B9</f>
        <v>9000</v>
      </c>
      <c r="E7" s="9">
        <f>E$4*Assumptions!$B9</f>
        <v>12000</v>
      </c>
      <c r="F7" s="9">
        <f>F$4*Assumptions!$B9</f>
        <v>15000</v>
      </c>
      <c r="G7" s="9">
        <f>G$4*Assumptions!$B9</f>
        <v>18000</v>
      </c>
      <c r="H7" s="9">
        <f>H$4*Assumptions!$B9</f>
        <v>21000</v>
      </c>
      <c r="I7" s="9">
        <f>I$4*Assumptions!$B9</f>
        <v>24000</v>
      </c>
      <c r="J7" s="9">
        <f>J$4*Assumptions!$B9</f>
        <v>27000</v>
      </c>
      <c r="K7" s="9">
        <f>K$4*Assumptions!$B9</f>
        <v>30000</v>
      </c>
      <c r="L7" s="9">
        <f>L$4*Assumptions!$B9</f>
        <v>33000</v>
      </c>
      <c r="M7" s="9">
        <f>M$4*Assumptions!$B9</f>
        <v>36000</v>
      </c>
      <c r="N7" s="9">
        <f>N$4*Assumptions!$B9</f>
        <v>39000</v>
      </c>
      <c r="O7" s="9">
        <f>O$4*Assumptions!$B9</f>
        <v>42000</v>
      </c>
      <c r="P7" s="9">
        <f>P$4*Assumptions!$B9</f>
        <v>45000</v>
      </c>
    </row>
    <row r="8">
      <c r="A8" s="5" t="s">
        <v>52</v>
      </c>
      <c r="B8" s="9">
        <f>B$4*Assumptions!$B10</f>
        <v>1600</v>
      </c>
      <c r="C8" s="9">
        <f>C$4*Assumptions!$B10</f>
        <v>3200</v>
      </c>
      <c r="D8" s="9">
        <f>D$4*Assumptions!$B10</f>
        <v>4800</v>
      </c>
      <c r="E8" s="9">
        <f>E$4*Assumptions!$B10</f>
        <v>6400</v>
      </c>
      <c r="F8" s="9">
        <f>F$4*Assumptions!$B10</f>
        <v>8000</v>
      </c>
      <c r="G8" s="9">
        <f>G$4*Assumptions!$B10</f>
        <v>9600</v>
      </c>
      <c r="H8" s="9">
        <f>H$4*Assumptions!$B10</f>
        <v>11200</v>
      </c>
      <c r="I8" s="9">
        <f>I$4*Assumptions!$B10</f>
        <v>12800</v>
      </c>
      <c r="J8" s="9">
        <f>J$4*Assumptions!$B10</f>
        <v>14400</v>
      </c>
      <c r="K8" s="9">
        <f>K$4*Assumptions!$B10</f>
        <v>16000</v>
      </c>
      <c r="L8" s="9">
        <f>L$4*Assumptions!$B10</f>
        <v>17600</v>
      </c>
      <c r="M8" s="9">
        <f>M$4*Assumptions!$B10</f>
        <v>19200</v>
      </c>
      <c r="N8" s="9">
        <f>N$4*Assumptions!$B10</f>
        <v>20800</v>
      </c>
      <c r="O8" s="9">
        <f>O$4*Assumptions!$B10</f>
        <v>22400</v>
      </c>
      <c r="P8" s="9">
        <f>P$4*Assumptions!$B10</f>
        <v>24000</v>
      </c>
    </row>
    <row r="9">
      <c r="A9" s="5" t="s">
        <v>53</v>
      </c>
      <c r="B9" s="9">
        <f>B$4*Assumptions!$B11</f>
        <v>1000</v>
      </c>
      <c r="C9" s="9">
        <f>C$4*Assumptions!$B11</f>
        <v>2000</v>
      </c>
      <c r="D9" s="9">
        <f>D$4*Assumptions!$B11</f>
        <v>3000</v>
      </c>
      <c r="E9" s="9">
        <f>E$4*Assumptions!$B11</f>
        <v>4000</v>
      </c>
      <c r="F9" s="9">
        <f>F$4*Assumptions!$B11</f>
        <v>5000</v>
      </c>
      <c r="G9" s="9">
        <f>G$4*Assumptions!$B11</f>
        <v>6000</v>
      </c>
      <c r="H9" s="9">
        <f>H$4*Assumptions!$B11</f>
        <v>7000</v>
      </c>
      <c r="I9" s="9">
        <f>I$4*Assumptions!$B11</f>
        <v>8000</v>
      </c>
      <c r="J9" s="9">
        <f>J$4*Assumptions!$B11</f>
        <v>9000</v>
      </c>
      <c r="K9" s="9">
        <f>K$4*Assumptions!$B11</f>
        <v>10000</v>
      </c>
      <c r="L9" s="9">
        <f>L$4*Assumptions!$B11</f>
        <v>11000</v>
      </c>
      <c r="M9" s="9">
        <f>M$4*Assumptions!$B11</f>
        <v>12000</v>
      </c>
      <c r="N9" s="9">
        <f>N$4*Assumptions!$B11</f>
        <v>13000</v>
      </c>
      <c r="O9" s="9">
        <f>O$4*Assumptions!$B11</f>
        <v>14000</v>
      </c>
      <c r="P9" s="9">
        <f>P$4*Assumptions!$B11</f>
        <v>15000</v>
      </c>
    </row>
    <row r="10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>
      <c r="A11" s="5" t="s">
        <v>54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>
      <c r="A12" s="5" t="s">
        <v>13</v>
      </c>
      <c r="B12" s="9">
        <f>B7*Assumptions!$B2</f>
        <v>150000</v>
      </c>
      <c r="C12" s="9">
        <f>C7*Assumptions!$B2</f>
        <v>300000</v>
      </c>
      <c r="D12" s="9">
        <f>D7*Assumptions!$B2</f>
        <v>450000</v>
      </c>
      <c r="E12" s="9">
        <f>E7*Assumptions!$B2</f>
        <v>600000</v>
      </c>
      <c r="F12" s="9">
        <f>F7*Assumptions!$B2</f>
        <v>750000</v>
      </c>
      <c r="G12" s="9">
        <f>G7*Assumptions!$B2</f>
        <v>900000</v>
      </c>
      <c r="H12" s="9">
        <f>H7*Assumptions!$B2</f>
        <v>1050000</v>
      </c>
      <c r="I12" s="9">
        <f>I7*Assumptions!$B2</f>
        <v>1200000</v>
      </c>
      <c r="J12" s="9">
        <f>J7*Assumptions!$B2</f>
        <v>1350000</v>
      </c>
      <c r="K12" s="9">
        <f>K7*Assumptions!$B2</f>
        <v>1500000</v>
      </c>
      <c r="L12" s="9">
        <f>L7*Assumptions!$B2</f>
        <v>1650000</v>
      </c>
      <c r="M12" s="9">
        <f>M7*Assumptions!$B2</f>
        <v>1800000</v>
      </c>
      <c r="N12" s="9">
        <f>N7*Assumptions!$B2</f>
        <v>1950000</v>
      </c>
      <c r="O12" s="9">
        <f>O7*Assumptions!$B2</f>
        <v>2100000</v>
      </c>
      <c r="P12" s="9">
        <f>P7*Assumptions!$B2</f>
        <v>2250000</v>
      </c>
    </row>
    <row r="13">
      <c r="A13" s="5" t="s">
        <v>52</v>
      </c>
      <c r="B13" s="9">
        <f>B8*Assumptions!$B3</f>
        <v>96000</v>
      </c>
      <c r="C13" s="9">
        <f>C8*Assumptions!$B3</f>
        <v>192000</v>
      </c>
      <c r="D13" s="9">
        <f>D8*Assumptions!$B3</f>
        <v>288000</v>
      </c>
      <c r="E13" s="9">
        <f>E8*Assumptions!$B3</f>
        <v>384000</v>
      </c>
      <c r="F13" s="9">
        <f>F8*Assumptions!$B3</f>
        <v>480000</v>
      </c>
      <c r="G13" s="9">
        <f>G8*Assumptions!$B3</f>
        <v>576000</v>
      </c>
      <c r="H13" s="9">
        <f>H8*Assumptions!$B3</f>
        <v>672000</v>
      </c>
      <c r="I13" s="9">
        <f>I8*Assumptions!$B3</f>
        <v>768000</v>
      </c>
      <c r="J13" s="9">
        <f>J8*Assumptions!$B3</f>
        <v>864000</v>
      </c>
      <c r="K13" s="9">
        <f>K8*Assumptions!$B3</f>
        <v>960000</v>
      </c>
      <c r="L13" s="9">
        <f>L8*Assumptions!$B3</f>
        <v>1056000</v>
      </c>
      <c r="M13" s="9">
        <f>M8*Assumptions!$B3</f>
        <v>1152000</v>
      </c>
      <c r="N13" s="9">
        <f>N8*Assumptions!$B3</f>
        <v>1248000</v>
      </c>
      <c r="O13" s="9">
        <f>O8*Assumptions!$B3</f>
        <v>1344000</v>
      </c>
      <c r="P13" s="9">
        <f>P8*Assumptions!$B3</f>
        <v>1440000</v>
      </c>
    </row>
    <row r="14">
      <c r="A14" s="5" t="s">
        <v>53</v>
      </c>
      <c r="B14" s="9">
        <f>B9*Assumptions!$B4</f>
        <v>80000</v>
      </c>
      <c r="C14" s="9">
        <f>C9*Assumptions!$B4</f>
        <v>160000</v>
      </c>
      <c r="D14" s="9">
        <f>D9*Assumptions!$B4</f>
        <v>240000</v>
      </c>
      <c r="E14" s="9">
        <f>E9*Assumptions!$B4</f>
        <v>320000</v>
      </c>
      <c r="F14" s="9">
        <f>F9*Assumptions!$B4</f>
        <v>400000</v>
      </c>
      <c r="G14" s="9">
        <f>G9*Assumptions!$B4</f>
        <v>480000</v>
      </c>
      <c r="H14" s="9">
        <f>H9*Assumptions!$B4</f>
        <v>560000</v>
      </c>
      <c r="I14" s="9">
        <f>I9*Assumptions!$B4</f>
        <v>640000</v>
      </c>
      <c r="J14" s="9">
        <f>J9*Assumptions!$B4</f>
        <v>720000</v>
      </c>
      <c r="K14" s="9">
        <f>K9*Assumptions!$B4</f>
        <v>800000</v>
      </c>
      <c r="L14" s="9">
        <f>L9*Assumptions!$B4</f>
        <v>880000</v>
      </c>
      <c r="M14" s="9">
        <f>M9*Assumptions!$B4</f>
        <v>960000</v>
      </c>
      <c r="N14" s="9">
        <f>N9*Assumptions!$B4</f>
        <v>1040000</v>
      </c>
      <c r="O14" s="9">
        <f>O9*Assumptions!$B4</f>
        <v>1120000</v>
      </c>
      <c r="P14" s="9">
        <f>P9*Assumptions!$B4</f>
        <v>1200000</v>
      </c>
    </row>
    <row r="15">
      <c r="A15" s="5" t="s">
        <v>55</v>
      </c>
      <c r="B15" s="9">
        <f t="shared" ref="B15:P15" si="1">SUM(B12:B14)</f>
        <v>326000</v>
      </c>
      <c r="C15" s="9">
        <f t="shared" si="1"/>
        <v>652000</v>
      </c>
      <c r="D15" s="9">
        <f t="shared" si="1"/>
        <v>978000</v>
      </c>
      <c r="E15" s="9">
        <f t="shared" si="1"/>
        <v>1304000</v>
      </c>
      <c r="F15" s="9">
        <f t="shared" si="1"/>
        <v>1630000</v>
      </c>
      <c r="G15" s="9">
        <f t="shared" si="1"/>
        <v>1956000</v>
      </c>
      <c r="H15" s="9">
        <f t="shared" si="1"/>
        <v>2282000</v>
      </c>
      <c r="I15" s="9">
        <f t="shared" si="1"/>
        <v>2608000</v>
      </c>
      <c r="J15" s="9">
        <f t="shared" si="1"/>
        <v>2934000</v>
      </c>
      <c r="K15" s="9">
        <f t="shared" si="1"/>
        <v>3260000</v>
      </c>
      <c r="L15" s="9">
        <f t="shared" si="1"/>
        <v>3586000</v>
      </c>
      <c r="M15" s="9">
        <f t="shared" si="1"/>
        <v>3912000</v>
      </c>
      <c r="N15" s="9">
        <f t="shared" si="1"/>
        <v>4238000</v>
      </c>
      <c r="O15" s="9">
        <f t="shared" si="1"/>
        <v>4564000</v>
      </c>
      <c r="P15" s="9">
        <f t="shared" si="1"/>
        <v>4890000</v>
      </c>
    </row>
    <row r="16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>
      <c r="A17" s="5" t="s">
        <v>56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>
      <c r="A18" s="5" t="s">
        <v>13</v>
      </c>
      <c r="B18" s="9">
        <f>B12*Assumptions!$C2</f>
        <v>45000</v>
      </c>
      <c r="C18" s="9">
        <f>C12*Assumptions!$C2</f>
        <v>90000</v>
      </c>
      <c r="D18" s="9">
        <f>D12*Assumptions!$C2</f>
        <v>135000</v>
      </c>
      <c r="E18" s="9">
        <f>E12*Assumptions!$C2</f>
        <v>180000</v>
      </c>
      <c r="F18" s="9">
        <f>F12*Assumptions!$C2</f>
        <v>225000</v>
      </c>
      <c r="G18" s="9">
        <f>G12*Assumptions!$C2</f>
        <v>270000</v>
      </c>
      <c r="H18" s="9">
        <f>H12*Assumptions!$C2</f>
        <v>315000</v>
      </c>
      <c r="I18" s="9">
        <f>I12*Assumptions!$C2</f>
        <v>360000</v>
      </c>
      <c r="J18" s="9">
        <f>J12*Assumptions!$C2</f>
        <v>405000</v>
      </c>
      <c r="K18" s="9">
        <f>K12*Assumptions!$C2</f>
        <v>450000</v>
      </c>
      <c r="L18" s="9">
        <f>L12*Assumptions!$C2</f>
        <v>495000</v>
      </c>
      <c r="M18" s="9">
        <f>M12*Assumptions!$C2</f>
        <v>540000</v>
      </c>
      <c r="N18" s="9">
        <f>N12*Assumptions!$C2</f>
        <v>585000</v>
      </c>
      <c r="O18" s="9">
        <f>O12*Assumptions!$C2</f>
        <v>630000</v>
      </c>
      <c r="P18" s="9">
        <f>P12*Assumptions!$C2</f>
        <v>675000</v>
      </c>
    </row>
    <row r="19">
      <c r="A19" s="5" t="s">
        <v>52</v>
      </c>
      <c r="B19" s="9">
        <f>B13*Assumptions!$C3</f>
        <v>48000</v>
      </c>
      <c r="C19" s="9">
        <f>C13*Assumptions!$C3</f>
        <v>96000</v>
      </c>
      <c r="D19" s="9">
        <f>D13*Assumptions!$C3</f>
        <v>144000</v>
      </c>
      <c r="E19" s="9">
        <f>E13*Assumptions!$C3</f>
        <v>192000</v>
      </c>
      <c r="F19" s="9">
        <f>F13*Assumptions!$C3</f>
        <v>240000</v>
      </c>
      <c r="G19" s="9">
        <f>G13*Assumptions!$C3</f>
        <v>288000</v>
      </c>
      <c r="H19" s="9">
        <f>H13*Assumptions!$C3</f>
        <v>336000</v>
      </c>
      <c r="I19" s="9">
        <f>I13*Assumptions!$C3</f>
        <v>384000</v>
      </c>
      <c r="J19" s="9">
        <f>J13*Assumptions!$C3</f>
        <v>432000</v>
      </c>
      <c r="K19" s="9">
        <f>K13*Assumptions!$C3</f>
        <v>480000</v>
      </c>
      <c r="L19" s="9">
        <f>L13*Assumptions!$C3</f>
        <v>528000</v>
      </c>
      <c r="M19" s="9">
        <f>M13*Assumptions!$C3</f>
        <v>576000</v>
      </c>
      <c r="N19" s="9">
        <f>N13*Assumptions!$C3</f>
        <v>624000</v>
      </c>
      <c r="O19" s="9">
        <f>O13*Assumptions!$C3</f>
        <v>672000</v>
      </c>
      <c r="P19" s="9">
        <f>P13*Assumptions!$C3</f>
        <v>720000</v>
      </c>
    </row>
    <row r="20">
      <c r="A20" s="5" t="s">
        <v>53</v>
      </c>
      <c r="B20" s="9">
        <f>B14*Assumptions!$C4</f>
        <v>20000</v>
      </c>
      <c r="C20" s="9">
        <f>C14*Assumptions!$C4</f>
        <v>40000</v>
      </c>
      <c r="D20" s="9">
        <f>D14*Assumptions!$C4</f>
        <v>60000</v>
      </c>
      <c r="E20" s="9">
        <f>E14*Assumptions!$C4</f>
        <v>80000</v>
      </c>
      <c r="F20" s="9">
        <f>F14*Assumptions!$C4</f>
        <v>100000</v>
      </c>
      <c r="G20" s="9">
        <f>G14*Assumptions!$C4</f>
        <v>120000</v>
      </c>
      <c r="H20" s="9">
        <f>H14*Assumptions!$C4</f>
        <v>140000</v>
      </c>
      <c r="I20" s="9">
        <f>I14*Assumptions!$C4</f>
        <v>160000</v>
      </c>
      <c r="J20" s="9">
        <f>J14*Assumptions!$C4</f>
        <v>180000</v>
      </c>
      <c r="K20" s="9">
        <f>K14*Assumptions!$C4</f>
        <v>200000</v>
      </c>
      <c r="L20" s="9">
        <f>L14*Assumptions!$C4</f>
        <v>220000</v>
      </c>
      <c r="M20" s="9">
        <f>M14*Assumptions!$C4</f>
        <v>240000</v>
      </c>
      <c r="N20" s="9">
        <f>N14*Assumptions!$C4</f>
        <v>260000</v>
      </c>
      <c r="O20" s="9">
        <f>O14*Assumptions!$C4</f>
        <v>280000</v>
      </c>
      <c r="P20" s="9">
        <f>P14*Assumptions!$C4</f>
        <v>300000</v>
      </c>
    </row>
    <row r="21">
      <c r="A21" s="5" t="s">
        <v>57</v>
      </c>
      <c r="B21" s="9">
        <f t="shared" ref="B21:P21" si="2">SUM(B18:B20)</f>
        <v>113000</v>
      </c>
      <c r="C21" s="9">
        <f t="shared" si="2"/>
        <v>226000</v>
      </c>
      <c r="D21" s="9">
        <f t="shared" si="2"/>
        <v>339000</v>
      </c>
      <c r="E21" s="9">
        <f t="shared" si="2"/>
        <v>452000</v>
      </c>
      <c r="F21" s="9">
        <f t="shared" si="2"/>
        <v>565000</v>
      </c>
      <c r="G21" s="9">
        <f t="shared" si="2"/>
        <v>678000</v>
      </c>
      <c r="H21" s="9">
        <f t="shared" si="2"/>
        <v>791000</v>
      </c>
      <c r="I21" s="9">
        <f t="shared" si="2"/>
        <v>904000</v>
      </c>
      <c r="J21" s="9">
        <f t="shared" si="2"/>
        <v>1017000</v>
      </c>
      <c r="K21" s="9">
        <f t="shared" si="2"/>
        <v>1130000</v>
      </c>
      <c r="L21" s="9">
        <f t="shared" si="2"/>
        <v>1243000</v>
      </c>
      <c r="M21" s="9">
        <f t="shared" si="2"/>
        <v>1356000</v>
      </c>
      <c r="N21" s="9">
        <f t="shared" si="2"/>
        <v>1469000</v>
      </c>
      <c r="O21" s="9">
        <f t="shared" si="2"/>
        <v>1582000</v>
      </c>
      <c r="P21" s="9">
        <f t="shared" si="2"/>
        <v>1695000</v>
      </c>
    </row>
    <row r="2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>
      <c r="A23" s="5" t="s">
        <v>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>
      <c r="A24" s="5" t="s">
        <v>13</v>
      </c>
      <c r="B24" s="9">
        <f>B7*Assumptions!$D2</f>
        <v>15000</v>
      </c>
      <c r="C24" s="9">
        <f>C7*Assumptions!$D2</f>
        <v>30000</v>
      </c>
      <c r="D24" s="9">
        <f>D7*Assumptions!$D2</f>
        <v>45000</v>
      </c>
      <c r="E24" s="9">
        <f>E7*Assumptions!$D2</f>
        <v>60000</v>
      </c>
      <c r="F24" s="9">
        <f>F7*Assumptions!$D2</f>
        <v>75000</v>
      </c>
      <c r="G24" s="9">
        <f>G7*Assumptions!$D2</f>
        <v>90000</v>
      </c>
      <c r="H24" s="9">
        <f>H7*Assumptions!$D2</f>
        <v>105000</v>
      </c>
      <c r="I24" s="9">
        <f>I7*Assumptions!$D2</f>
        <v>120000</v>
      </c>
      <c r="J24" s="9">
        <f>J7*Assumptions!$D2</f>
        <v>135000</v>
      </c>
      <c r="K24" s="9">
        <f>K7*Assumptions!$D2</f>
        <v>150000</v>
      </c>
      <c r="L24" s="9">
        <f>L7*Assumptions!$D2</f>
        <v>165000</v>
      </c>
      <c r="M24" s="9">
        <f>M7*Assumptions!$D2</f>
        <v>180000</v>
      </c>
      <c r="N24" s="9">
        <f>N7*Assumptions!$D2</f>
        <v>195000</v>
      </c>
      <c r="O24" s="9">
        <f>O7*Assumptions!$D2</f>
        <v>210000</v>
      </c>
      <c r="P24" s="9">
        <f>P7*Assumptions!$D2</f>
        <v>225000</v>
      </c>
    </row>
    <row r="25">
      <c r="A25" s="5" t="s">
        <v>52</v>
      </c>
      <c r="B25" s="9">
        <f>B8*Assumptions!$D3</f>
        <v>8000</v>
      </c>
      <c r="C25" s="9">
        <f>C8*Assumptions!$D3</f>
        <v>16000</v>
      </c>
      <c r="D25" s="9">
        <f>D8*Assumptions!$D3</f>
        <v>24000</v>
      </c>
      <c r="E25" s="9">
        <f>E8*Assumptions!$D3</f>
        <v>32000</v>
      </c>
      <c r="F25" s="9">
        <f>F8*Assumptions!$D3</f>
        <v>40000</v>
      </c>
      <c r="G25" s="9">
        <f>G8*Assumptions!$D3</f>
        <v>48000</v>
      </c>
      <c r="H25" s="9">
        <f>H8*Assumptions!$D3</f>
        <v>56000</v>
      </c>
      <c r="I25" s="9">
        <f>I8*Assumptions!$D3</f>
        <v>64000</v>
      </c>
      <c r="J25" s="9">
        <f>J8*Assumptions!$D3</f>
        <v>72000</v>
      </c>
      <c r="K25" s="9">
        <f>K8*Assumptions!$D3</f>
        <v>80000</v>
      </c>
      <c r="L25" s="9">
        <f>L8*Assumptions!$D3</f>
        <v>88000</v>
      </c>
      <c r="M25" s="9">
        <f>M8*Assumptions!$D3</f>
        <v>96000</v>
      </c>
      <c r="N25" s="9">
        <f>N8*Assumptions!$D3</f>
        <v>104000</v>
      </c>
      <c r="O25" s="9">
        <f>O8*Assumptions!$D3</f>
        <v>112000</v>
      </c>
      <c r="P25" s="9">
        <f>P8*Assumptions!$D3</f>
        <v>120000</v>
      </c>
    </row>
    <row r="26">
      <c r="A26" s="5" t="s">
        <v>53</v>
      </c>
      <c r="B26" s="9">
        <f>B9*Assumptions!$D4</f>
        <v>4000</v>
      </c>
      <c r="C26" s="9">
        <f>C9*Assumptions!$D4</f>
        <v>8000</v>
      </c>
      <c r="D26" s="9">
        <f>D9*Assumptions!$D4</f>
        <v>12000</v>
      </c>
      <c r="E26" s="9">
        <f>E9*Assumptions!$D4</f>
        <v>16000</v>
      </c>
      <c r="F26" s="9">
        <f>F9*Assumptions!$D4</f>
        <v>20000</v>
      </c>
      <c r="G26" s="9">
        <f>G9*Assumptions!$D4</f>
        <v>24000</v>
      </c>
      <c r="H26" s="9">
        <f>H9*Assumptions!$D4</f>
        <v>28000</v>
      </c>
      <c r="I26" s="9">
        <f>I9*Assumptions!$D4</f>
        <v>32000</v>
      </c>
      <c r="J26" s="9">
        <f>J9*Assumptions!$D4</f>
        <v>36000</v>
      </c>
      <c r="K26" s="9">
        <f>K9*Assumptions!$D4</f>
        <v>40000</v>
      </c>
      <c r="L26" s="9">
        <f>L9*Assumptions!$D4</f>
        <v>44000</v>
      </c>
      <c r="M26" s="9">
        <f>M9*Assumptions!$D4</f>
        <v>48000</v>
      </c>
      <c r="N26" s="9">
        <f>N9*Assumptions!$D4</f>
        <v>52000</v>
      </c>
      <c r="O26" s="9">
        <f>O9*Assumptions!$D4</f>
        <v>56000</v>
      </c>
      <c r="P26" s="9">
        <f>P9*Assumptions!$D4</f>
        <v>60000</v>
      </c>
    </row>
    <row r="27">
      <c r="A27" s="5" t="s">
        <v>59</v>
      </c>
      <c r="B27" s="9">
        <f t="shared" ref="B27:P27" si="3">SUM(B24:B26)</f>
        <v>27000</v>
      </c>
      <c r="C27" s="9">
        <f t="shared" si="3"/>
        <v>54000</v>
      </c>
      <c r="D27" s="9">
        <f t="shared" si="3"/>
        <v>81000</v>
      </c>
      <c r="E27" s="9">
        <f t="shared" si="3"/>
        <v>108000</v>
      </c>
      <c r="F27" s="9">
        <f t="shared" si="3"/>
        <v>135000</v>
      </c>
      <c r="G27" s="9">
        <f t="shared" si="3"/>
        <v>162000</v>
      </c>
      <c r="H27" s="9">
        <f t="shared" si="3"/>
        <v>189000</v>
      </c>
      <c r="I27" s="9">
        <f t="shared" si="3"/>
        <v>216000</v>
      </c>
      <c r="J27" s="9">
        <f t="shared" si="3"/>
        <v>243000</v>
      </c>
      <c r="K27" s="9">
        <f t="shared" si="3"/>
        <v>270000</v>
      </c>
      <c r="L27" s="9">
        <f t="shared" si="3"/>
        <v>297000</v>
      </c>
      <c r="M27" s="9">
        <f t="shared" si="3"/>
        <v>324000</v>
      </c>
      <c r="N27" s="9">
        <f t="shared" si="3"/>
        <v>351000</v>
      </c>
      <c r="O27" s="9">
        <f t="shared" si="3"/>
        <v>378000</v>
      </c>
      <c r="P27" s="9">
        <f t="shared" si="3"/>
        <v>405000</v>
      </c>
    </row>
    <row r="28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>
      <c r="A29" s="5" t="s">
        <v>25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>
      <c r="A30" s="5" t="s">
        <v>21</v>
      </c>
      <c r="B30" s="9">
        <f>B$2*Assumptions!$B14*Assumptions!$B20</f>
        <v>20000</v>
      </c>
      <c r="C30" s="9">
        <f>C$2*Assumptions!$B14*Assumptions!$B20</f>
        <v>40000</v>
      </c>
      <c r="D30" s="9">
        <f>D$2*Assumptions!$B14*Assumptions!$B20</f>
        <v>60000</v>
      </c>
      <c r="E30" s="9">
        <f>E$2*Assumptions!$B14*Assumptions!$B20</f>
        <v>80000</v>
      </c>
      <c r="F30" s="9">
        <f>F$2*Assumptions!$B14*Assumptions!$B20</f>
        <v>100000</v>
      </c>
      <c r="G30" s="9">
        <f>G$2*Assumptions!$B14*Assumptions!$B20</f>
        <v>120000</v>
      </c>
      <c r="H30" s="9">
        <f>H$2*Assumptions!$B14*Assumptions!$B20</f>
        <v>140000</v>
      </c>
      <c r="I30" s="9">
        <f>I$2*Assumptions!$B14*Assumptions!$B20</f>
        <v>160000</v>
      </c>
      <c r="J30" s="9">
        <f>J$2*Assumptions!$B14*Assumptions!$B20</f>
        <v>180000</v>
      </c>
      <c r="K30" s="9">
        <f>K$2*Assumptions!$B14*Assumptions!$B20</f>
        <v>200000</v>
      </c>
      <c r="L30" s="9">
        <f>L$2*Assumptions!$B14*Assumptions!$B20</f>
        <v>220000</v>
      </c>
      <c r="M30" s="9">
        <f>M$2*Assumptions!$B14*Assumptions!$B20</f>
        <v>240000</v>
      </c>
      <c r="N30" s="9">
        <f>N$2*Assumptions!$B14*Assumptions!$B20</f>
        <v>260000</v>
      </c>
      <c r="O30" s="9">
        <f>O$2*Assumptions!$B14*Assumptions!$B20</f>
        <v>280000</v>
      </c>
      <c r="P30" s="9">
        <f>P$2*Assumptions!$B14*Assumptions!$B20</f>
        <v>300000</v>
      </c>
    </row>
    <row r="31">
      <c r="A31" s="5" t="s">
        <v>22</v>
      </c>
      <c r="B31" s="9">
        <f>B$2*Assumptions!$B15*Assumptions!$B21</f>
        <v>50000</v>
      </c>
      <c r="C31" s="9">
        <f>C$2*Assumptions!$B15*Assumptions!$B21</f>
        <v>100000</v>
      </c>
      <c r="D31" s="9">
        <f>D$2*Assumptions!$B15*Assumptions!$B21</f>
        <v>150000</v>
      </c>
      <c r="E31" s="9">
        <f>E$2*Assumptions!$B15*Assumptions!$B21</f>
        <v>200000</v>
      </c>
      <c r="F31" s="9">
        <f>F$2*Assumptions!$B15*Assumptions!$B21</f>
        <v>250000</v>
      </c>
      <c r="G31" s="9">
        <f>G$2*Assumptions!$B15*Assumptions!$B21</f>
        <v>300000</v>
      </c>
      <c r="H31" s="9">
        <f>H$2*Assumptions!$B15*Assumptions!$B21</f>
        <v>350000</v>
      </c>
      <c r="I31" s="9">
        <f>I$2*Assumptions!$B15*Assumptions!$B21</f>
        <v>400000</v>
      </c>
      <c r="J31" s="9">
        <f>J$2*Assumptions!$B15*Assumptions!$B21</f>
        <v>450000</v>
      </c>
      <c r="K31" s="9">
        <f>K$2*Assumptions!$B15*Assumptions!$B21</f>
        <v>500000</v>
      </c>
      <c r="L31" s="9">
        <f>L$2*Assumptions!$B15*Assumptions!$B21</f>
        <v>550000</v>
      </c>
      <c r="M31" s="9">
        <f>M$2*Assumptions!$B15*Assumptions!$B21</f>
        <v>600000</v>
      </c>
      <c r="N31" s="9">
        <f>N$2*Assumptions!$B15*Assumptions!$B21</f>
        <v>650000</v>
      </c>
      <c r="O31" s="9">
        <f>O$2*Assumptions!$B15*Assumptions!$B21</f>
        <v>700000</v>
      </c>
      <c r="P31" s="9">
        <f>P$2*Assumptions!$B15*Assumptions!$B21</f>
        <v>750000</v>
      </c>
    </row>
    <row r="32">
      <c r="A32" s="5" t="s">
        <v>23</v>
      </c>
      <c r="B32" s="9">
        <f>B$2*Assumptions!$B16*Assumptions!$B22</f>
        <v>30000</v>
      </c>
      <c r="C32" s="9">
        <f>C$2*Assumptions!$B16*Assumptions!$B22</f>
        <v>60000</v>
      </c>
      <c r="D32" s="9">
        <f>D$2*Assumptions!$B16*Assumptions!$B22</f>
        <v>90000</v>
      </c>
      <c r="E32" s="9">
        <f>E$2*Assumptions!$B16*Assumptions!$B22</f>
        <v>120000</v>
      </c>
      <c r="F32" s="9">
        <f>F$2*Assumptions!$B16*Assumptions!$B22</f>
        <v>150000</v>
      </c>
      <c r="G32" s="9">
        <f>G$2*Assumptions!$B16*Assumptions!$B22</f>
        <v>180000</v>
      </c>
      <c r="H32" s="9">
        <f>H$2*Assumptions!$B16*Assumptions!$B22</f>
        <v>210000</v>
      </c>
      <c r="I32" s="9">
        <f>I$2*Assumptions!$B16*Assumptions!$B22</f>
        <v>240000</v>
      </c>
      <c r="J32" s="9">
        <f>J$2*Assumptions!$B16*Assumptions!$B22</f>
        <v>270000</v>
      </c>
      <c r="K32" s="9">
        <f>K$2*Assumptions!$B16*Assumptions!$B22</f>
        <v>300000</v>
      </c>
      <c r="L32" s="9">
        <f>L$2*Assumptions!$B16*Assumptions!$B22</f>
        <v>330000</v>
      </c>
      <c r="M32" s="9">
        <f>M$2*Assumptions!$B16*Assumptions!$B22</f>
        <v>360000</v>
      </c>
      <c r="N32" s="9">
        <f>N$2*Assumptions!$B16*Assumptions!$B22</f>
        <v>390000</v>
      </c>
      <c r="O32" s="9">
        <f>O$2*Assumptions!$B16*Assumptions!$B22</f>
        <v>420000</v>
      </c>
      <c r="P32" s="9">
        <f>P$2*Assumptions!$B16*Assumptions!$B22</f>
        <v>450000</v>
      </c>
    </row>
    <row r="33">
      <c r="A33" s="5" t="s">
        <v>60</v>
      </c>
      <c r="B33" s="9">
        <f>B$2*Assumptions!$B17*Assumptions!$B23</f>
        <v>8000</v>
      </c>
      <c r="C33" s="9">
        <f>C$2*Assumptions!$B17*Assumptions!$B23</f>
        <v>16000</v>
      </c>
      <c r="D33" s="9">
        <f>D$2*Assumptions!$B17*Assumptions!$B23</f>
        <v>24000</v>
      </c>
      <c r="E33" s="9">
        <f>E$2*Assumptions!$B17*Assumptions!$B23</f>
        <v>32000</v>
      </c>
      <c r="F33" s="9">
        <f>F$2*Assumptions!$B17*Assumptions!$B23</f>
        <v>40000</v>
      </c>
      <c r="G33" s="9">
        <f>G$2*Assumptions!$B17*Assumptions!$B23</f>
        <v>48000</v>
      </c>
      <c r="H33" s="9">
        <f>H$2*Assumptions!$B17*Assumptions!$B23</f>
        <v>56000</v>
      </c>
      <c r="I33" s="9">
        <f>I$2*Assumptions!$B17*Assumptions!$B23</f>
        <v>64000</v>
      </c>
      <c r="J33" s="9">
        <f>J$2*Assumptions!$B17*Assumptions!$B23</f>
        <v>72000</v>
      </c>
      <c r="K33" s="9">
        <f>K$2*Assumptions!$B17*Assumptions!$B23</f>
        <v>80000</v>
      </c>
      <c r="L33" s="9">
        <f>L$2*Assumptions!$B17*Assumptions!$B23</f>
        <v>88000</v>
      </c>
      <c r="M33" s="9">
        <f>M$2*Assumptions!$B17*Assumptions!$B23</f>
        <v>96000</v>
      </c>
      <c r="N33" s="9">
        <f>N$2*Assumptions!$B17*Assumptions!$B23</f>
        <v>104000</v>
      </c>
      <c r="O33" s="9">
        <f>O$2*Assumptions!$B17*Assumptions!$B23</f>
        <v>112000</v>
      </c>
      <c r="P33" s="9">
        <f>P$2*Assumptions!$B17*Assumptions!$B23</f>
        <v>120000</v>
      </c>
    </row>
    <row r="34">
      <c r="A34" s="5" t="s">
        <v>61</v>
      </c>
      <c r="B34" s="9">
        <f t="shared" ref="B34:P34" si="4">SUM(B30:B33)</f>
        <v>108000</v>
      </c>
      <c r="C34" s="9">
        <f t="shared" si="4"/>
        <v>216000</v>
      </c>
      <c r="D34" s="9">
        <f t="shared" si="4"/>
        <v>324000</v>
      </c>
      <c r="E34" s="9">
        <f t="shared" si="4"/>
        <v>432000</v>
      </c>
      <c r="F34" s="9">
        <f t="shared" si="4"/>
        <v>540000</v>
      </c>
      <c r="G34" s="9">
        <f t="shared" si="4"/>
        <v>648000</v>
      </c>
      <c r="H34" s="9">
        <f t="shared" si="4"/>
        <v>756000</v>
      </c>
      <c r="I34" s="9">
        <f t="shared" si="4"/>
        <v>864000</v>
      </c>
      <c r="J34" s="9">
        <f t="shared" si="4"/>
        <v>972000</v>
      </c>
      <c r="K34" s="9">
        <f t="shared" si="4"/>
        <v>1080000</v>
      </c>
      <c r="L34" s="9">
        <f t="shared" si="4"/>
        <v>1188000</v>
      </c>
      <c r="M34" s="9">
        <f t="shared" si="4"/>
        <v>1296000</v>
      </c>
      <c r="N34" s="9">
        <f t="shared" si="4"/>
        <v>1404000</v>
      </c>
      <c r="O34" s="9">
        <f t="shared" si="4"/>
        <v>1512000</v>
      </c>
      <c r="P34" s="9">
        <f t="shared" si="4"/>
        <v>1620000</v>
      </c>
    </row>
    <row r="3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>
      <c r="A36" s="5" t="s">
        <v>62</v>
      </c>
      <c r="B36" s="9">
        <f>B4*Assumptions!$B25</f>
        <v>60000</v>
      </c>
      <c r="C36" s="9">
        <f>C4*Assumptions!$B25</f>
        <v>120000</v>
      </c>
      <c r="D36" s="9">
        <f>D4*Assumptions!$B25</f>
        <v>180000</v>
      </c>
      <c r="E36" s="9">
        <f>E4*Assumptions!$B25</f>
        <v>240000</v>
      </c>
      <c r="F36" s="9">
        <f>F4*Assumptions!$B25</f>
        <v>300000</v>
      </c>
      <c r="G36" s="9">
        <f>G4*Assumptions!$B25</f>
        <v>360000</v>
      </c>
      <c r="H36" s="9">
        <f>H4*Assumptions!$B25</f>
        <v>420000</v>
      </c>
      <c r="I36" s="9">
        <f>I4*Assumptions!$B25</f>
        <v>480000</v>
      </c>
      <c r="J36" s="9">
        <f>J4*Assumptions!$B25</f>
        <v>540000</v>
      </c>
      <c r="K36" s="9">
        <f>K4*Assumptions!$B25</f>
        <v>600000</v>
      </c>
      <c r="L36" s="9">
        <f>L4*Assumptions!$B25</f>
        <v>660000</v>
      </c>
      <c r="M36" s="9">
        <f>M4*Assumptions!$B25</f>
        <v>720000</v>
      </c>
      <c r="N36" s="9">
        <f>N4*Assumptions!$B25</f>
        <v>780000</v>
      </c>
      <c r="O36" s="9">
        <f>O4*Assumptions!$B25</f>
        <v>840000</v>
      </c>
      <c r="P36" s="9">
        <f>P4*Assumptions!$B25</f>
        <v>900000</v>
      </c>
    </row>
    <row r="37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>
      <c r="A38" s="5" t="s">
        <v>63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>
      <c r="A39" s="5" t="s">
        <v>28</v>
      </c>
      <c r="B39" s="9">
        <f>B$2*Assumptions!$B28</f>
        <v>10000</v>
      </c>
      <c r="C39" s="9">
        <f>C$2*Assumptions!$B28</f>
        <v>20000</v>
      </c>
      <c r="D39" s="9">
        <f>D$2*Assumptions!$B28</f>
        <v>30000</v>
      </c>
      <c r="E39" s="9">
        <f>E$2*Assumptions!$B28</f>
        <v>40000</v>
      </c>
      <c r="F39" s="9">
        <f>F$2*Assumptions!$B28</f>
        <v>50000</v>
      </c>
      <c r="G39" s="9">
        <f>G$2*Assumptions!$B28</f>
        <v>60000</v>
      </c>
      <c r="H39" s="9">
        <f>H$2*Assumptions!$B28</f>
        <v>70000</v>
      </c>
      <c r="I39" s="9">
        <f>I$2*Assumptions!$B28</f>
        <v>80000</v>
      </c>
      <c r="J39" s="9">
        <f>J$2*Assumptions!$B28</f>
        <v>90000</v>
      </c>
      <c r="K39" s="9">
        <f>K$2*Assumptions!$B28</f>
        <v>100000</v>
      </c>
      <c r="L39" s="9">
        <f>L$2*Assumptions!$B28</f>
        <v>110000</v>
      </c>
      <c r="M39" s="9">
        <f>M$2*Assumptions!$B28</f>
        <v>120000</v>
      </c>
      <c r="N39" s="9">
        <f>N$2*Assumptions!$B28</f>
        <v>130000</v>
      </c>
      <c r="O39" s="9">
        <f>O$2*Assumptions!$B28</f>
        <v>140000</v>
      </c>
      <c r="P39" s="9">
        <f>P$2*Assumptions!$B28</f>
        <v>150000</v>
      </c>
    </row>
    <row r="40">
      <c r="A40" s="5" t="s">
        <v>29</v>
      </c>
      <c r="B40" s="9">
        <f>B$2*Assumptions!$B29</f>
        <v>3000</v>
      </c>
      <c r="C40" s="9">
        <f>C$2*Assumptions!$B29</f>
        <v>6000</v>
      </c>
      <c r="D40" s="9">
        <f>D$2*Assumptions!$B29</f>
        <v>9000</v>
      </c>
      <c r="E40" s="9">
        <f>E$2*Assumptions!$B29</f>
        <v>12000</v>
      </c>
      <c r="F40" s="9">
        <f>F$2*Assumptions!$B29</f>
        <v>15000</v>
      </c>
      <c r="G40" s="9">
        <f>G$2*Assumptions!$B29</f>
        <v>18000</v>
      </c>
      <c r="H40" s="9">
        <f>H$2*Assumptions!$B29</f>
        <v>21000</v>
      </c>
      <c r="I40" s="9">
        <f>I$2*Assumptions!$B29</f>
        <v>24000</v>
      </c>
      <c r="J40" s="9">
        <f>J$2*Assumptions!$B29</f>
        <v>27000</v>
      </c>
      <c r="K40" s="9">
        <f>K$2*Assumptions!$B29</f>
        <v>30000</v>
      </c>
      <c r="L40" s="9">
        <f>L$2*Assumptions!$B29</f>
        <v>33000</v>
      </c>
      <c r="M40" s="9">
        <f>M$2*Assumptions!$B29</f>
        <v>36000</v>
      </c>
      <c r="N40" s="9">
        <f>N$2*Assumptions!$B29</f>
        <v>39000</v>
      </c>
      <c r="O40" s="9">
        <f>O$2*Assumptions!$B29</f>
        <v>42000</v>
      </c>
      <c r="P40" s="9">
        <f>P$2*Assumptions!$B29</f>
        <v>45000</v>
      </c>
    </row>
    <row r="4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>
      <c r="A42" s="5" t="s">
        <v>64</v>
      </c>
      <c r="B42" s="9">
        <f t="shared" ref="B42:P42" si="5">B40+B39+B36+B34+B27+B21</f>
        <v>321000</v>
      </c>
      <c r="C42" s="9">
        <f t="shared" si="5"/>
        <v>642000</v>
      </c>
      <c r="D42" s="9">
        <f t="shared" si="5"/>
        <v>963000</v>
      </c>
      <c r="E42" s="9">
        <f t="shared" si="5"/>
        <v>1284000</v>
      </c>
      <c r="F42" s="9">
        <f t="shared" si="5"/>
        <v>1605000</v>
      </c>
      <c r="G42" s="9">
        <f t="shared" si="5"/>
        <v>1926000</v>
      </c>
      <c r="H42" s="9">
        <f t="shared" si="5"/>
        <v>2247000</v>
      </c>
      <c r="I42" s="9">
        <f t="shared" si="5"/>
        <v>2568000</v>
      </c>
      <c r="J42" s="9">
        <f t="shared" si="5"/>
        <v>2889000</v>
      </c>
      <c r="K42" s="9">
        <f t="shared" si="5"/>
        <v>3210000</v>
      </c>
      <c r="L42" s="9">
        <f t="shared" si="5"/>
        <v>3531000</v>
      </c>
      <c r="M42" s="9">
        <f t="shared" si="5"/>
        <v>3852000</v>
      </c>
      <c r="N42" s="9">
        <f t="shared" si="5"/>
        <v>4173000</v>
      </c>
      <c r="O42" s="9">
        <f t="shared" si="5"/>
        <v>4494000</v>
      </c>
      <c r="P42" s="9">
        <f t="shared" si="5"/>
        <v>4815000</v>
      </c>
    </row>
    <row r="4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>
      <c r="A44" s="5" t="s">
        <v>65</v>
      </c>
      <c r="B44" s="9">
        <f t="shared" ref="B44:P44" si="6">B15-B42</f>
        <v>5000</v>
      </c>
      <c r="C44" s="9">
        <f t="shared" si="6"/>
        <v>10000</v>
      </c>
      <c r="D44" s="9">
        <f t="shared" si="6"/>
        <v>15000</v>
      </c>
      <c r="E44" s="9">
        <f t="shared" si="6"/>
        <v>20000</v>
      </c>
      <c r="F44" s="9">
        <f t="shared" si="6"/>
        <v>25000</v>
      </c>
      <c r="G44" s="9">
        <f t="shared" si="6"/>
        <v>30000</v>
      </c>
      <c r="H44" s="9">
        <f t="shared" si="6"/>
        <v>35000</v>
      </c>
      <c r="I44" s="9">
        <f t="shared" si="6"/>
        <v>40000</v>
      </c>
      <c r="J44" s="9">
        <f t="shared" si="6"/>
        <v>45000</v>
      </c>
      <c r="K44" s="9">
        <f t="shared" si="6"/>
        <v>50000</v>
      </c>
      <c r="L44" s="9">
        <f t="shared" si="6"/>
        <v>55000</v>
      </c>
      <c r="M44" s="9">
        <f t="shared" si="6"/>
        <v>60000</v>
      </c>
      <c r="N44" s="9">
        <f t="shared" si="6"/>
        <v>65000</v>
      </c>
      <c r="O44" s="9">
        <f t="shared" si="6"/>
        <v>70000</v>
      </c>
      <c r="P44" s="9">
        <f t="shared" si="6"/>
        <v>75000</v>
      </c>
    </row>
    <row r="4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  <row r="999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</row>
    <row r="1000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</row>
    <row r="1001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</row>
    <row r="1002"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38"/>
  </cols>
  <sheetData>
    <row r="1"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</row>
    <row r="2">
      <c r="A2" s="5" t="s">
        <v>66</v>
      </c>
    </row>
    <row r="3">
      <c r="A3" s="5" t="s">
        <v>18</v>
      </c>
      <c r="B3" s="11">
        <f>'Sales and Costs'!B18</f>
        <v>45000</v>
      </c>
      <c r="C3" s="11">
        <f>'Sales and Costs'!C18</f>
        <v>90000</v>
      </c>
      <c r="D3" s="11">
        <f>'Sales and Costs'!D18</f>
        <v>135000</v>
      </c>
      <c r="E3" s="11">
        <f>'Sales and Costs'!E18</f>
        <v>180000</v>
      </c>
      <c r="F3" s="11">
        <f>'Sales and Costs'!F18</f>
        <v>225000</v>
      </c>
      <c r="G3" s="11">
        <f>'Sales and Costs'!G18</f>
        <v>270000</v>
      </c>
      <c r="H3" s="11">
        <f>'Sales and Costs'!H18</f>
        <v>315000</v>
      </c>
      <c r="I3" s="11">
        <f>'Sales and Costs'!I18</f>
        <v>360000</v>
      </c>
      <c r="J3" s="11">
        <f>'Sales and Costs'!J18</f>
        <v>405000</v>
      </c>
      <c r="K3" s="11">
        <f>'Sales and Costs'!K18</f>
        <v>450000</v>
      </c>
      <c r="L3" s="11">
        <f>'Sales and Costs'!L18</f>
        <v>495000</v>
      </c>
      <c r="M3" s="11">
        <f>'Sales and Costs'!M18</f>
        <v>540000</v>
      </c>
      <c r="N3" s="11">
        <f>'Sales and Costs'!N18</f>
        <v>585000</v>
      </c>
      <c r="O3" s="11">
        <f>'Sales and Costs'!O18</f>
        <v>630000</v>
      </c>
      <c r="P3" s="11">
        <f>'Sales and Costs'!P18</f>
        <v>675000</v>
      </c>
    </row>
    <row r="4">
      <c r="A4" s="5" t="s">
        <v>14</v>
      </c>
      <c r="B4" s="11">
        <f>'Sales and Costs'!B19</f>
        <v>48000</v>
      </c>
      <c r="C4" s="11">
        <f>'Sales and Costs'!C19</f>
        <v>96000</v>
      </c>
      <c r="D4" s="11">
        <f>'Sales and Costs'!D19</f>
        <v>144000</v>
      </c>
      <c r="E4" s="11">
        <f>'Sales and Costs'!E19</f>
        <v>192000</v>
      </c>
      <c r="F4" s="11">
        <f>'Sales and Costs'!F19</f>
        <v>240000</v>
      </c>
      <c r="G4" s="11">
        <f>'Sales and Costs'!G19</f>
        <v>288000</v>
      </c>
      <c r="H4" s="11">
        <f>'Sales and Costs'!H19</f>
        <v>336000</v>
      </c>
      <c r="I4" s="11">
        <f>'Sales and Costs'!I19</f>
        <v>384000</v>
      </c>
      <c r="J4" s="11">
        <f>'Sales and Costs'!J19</f>
        <v>432000</v>
      </c>
      <c r="K4" s="11">
        <f>'Sales and Costs'!K19</f>
        <v>480000</v>
      </c>
      <c r="L4" s="11">
        <f>'Sales and Costs'!L19</f>
        <v>528000</v>
      </c>
      <c r="M4" s="11">
        <f>'Sales and Costs'!M19</f>
        <v>576000</v>
      </c>
      <c r="N4" s="11">
        <f>'Sales and Costs'!N19</f>
        <v>624000</v>
      </c>
      <c r="O4" s="11">
        <f>'Sales and Costs'!O19</f>
        <v>672000</v>
      </c>
      <c r="P4" s="11">
        <f>'Sales and Costs'!P19</f>
        <v>720000</v>
      </c>
    </row>
    <row r="5">
      <c r="A5" s="5" t="s">
        <v>19</v>
      </c>
      <c r="B5" s="11">
        <f>'Sales and Costs'!B20</f>
        <v>20000</v>
      </c>
      <c r="C5" s="11">
        <f>'Sales and Costs'!C20</f>
        <v>40000</v>
      </c>
      <c r="D5" s="11">
        <f>'Sales and Costs'!D20</f>
        <v>60000</v>
      </c>
      <c r="E5" s="11">
        <f>'Sales and Costs'!E20</f>
        <v>80000</v>
      </c>
      <c r="F5" s="11">
        <f>'Sales and Costs'!F20</f>
        <v>100000</v>
      </c>
      <c r="G5" s="11">
        <f>'Sales and Costs'!G20</f>
        <v>120000</v>
      </c>
      <c r="H5" s="11">
        <f>'Sales and Costs'!H20</f>
        <v>140000</v>
      </c>
      <c r="I5" s="11">
        <f>'Sales and Costs'!I20</f>
        <v>160000</v>
      </c>
      <c r="J5" s="11">
        <f>'Sales and Costs'!J20</f>
        <v>180000</v>
      </c>
      <c r="K5" s="11">
        <f>'Sales and Costs'!K20</f>
        <v>200000</v>
      </c>
      <c r="L5" s="11">
        <f>'Sales and Costs'!L20</f>
        <v>220000</v>
      </c>
      <c r="M5" s="11">
        <f>'Sales and Costs'!M20</f>
        <v>240000</v>
      </c>
      <c r="N5" s="11">
        <f>'Sales and Costs'!N20</f>
        <v>260000</v>
      </c>
      <c r="O5" s="11">
        <f>'Sales and Costs'!O20</f>
        <v>280000</v>
      </c>
      <c r="P5" s="11">
        <f>'Sales and Costs'!P20</f>
        <v>300000</v>
      </c>
    </row>
    <row r="6">
      <c r="A6" s="5" t="s">
        <v>67</v>
      </c>
      <c r="B6" s="11">
        <f t="shared" ref="B6:P6" si="1">SUM(B3:B5)</f>
        <v>113000</v>
      </c>
      <c r="C6" s="11">
        <f t="shared" si="1"/>
        <v>226000</v>
      </c>
      <c r="D6" s="11">
        <f t="shared" si="1"/>
        <v>339000</v>
      </c>
      <c r="E6" s="11">
        <f t="shared" si="1"/>
        <v>452000</v>
      </c>
      <c r="F6" s="11">
        <f t="shared" si="1"/>
        <v>565000</v>
      </c>
      <c r="G6" s="11">
        <f t="shared" si="1"/>
        <v>678000</v>
      </c>
      <c r="H6" s="11">
        <f t="shared" si="1"/>
        <v>791000</v>
      </c>
      <c r="I6" s="11">
        <f t="shared" si="1"/>
        <v>904000</v>
      </c>
      <c r="J6" s="11">
        <f t="shared" si="1"/>
        <v>1017000</v>
      </c>
      <c r="K6" s="11">
        <f t="shared" si="1"/>
        <v>1130000</v>
      </c>
      <c r="L6" s="11">
        <f t="shared" si="1"/>
        <v>1243000</v>
      </c>
      <c r="M6" s="11">
        <f t="shared" si="1"/>
        <v>1356000</v>
      </c>
      <c r="N6" s="11">
        <f t="shared" si="1"/>
        <v>1469000</v>
      </c>
      <c r="O6" s="11">
        <f t="shared" si="1"/>
        <v>1582000</v>
      </c>
      <c r="P6" s="11">
        <f t="shared" si="1"/>
        <v>1695000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63"/>
  </cols>
  <sheetData>
    <row r="1"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</row>
    <row r="2">
      <c r="A2" s="12" t="s">
        <v>68</v>
      </c>
    </row>
    <row r="3">
      <c r="A3" s="13" t="s">
        <v>69</v>
      </c>
      <c r="B3" s="11">
        <f>'Sales and Costs'!B15</f>
        <v>326000</v>
      </c>
      <c r="C3" s="11">
        <f>'Sales and Costs'!C15</f>
        <v>652000</v>
      </c>
      <c r="D3" s="11">
        <f>'Sales and Costs'!D15</f>
        <v>978000</v>
      </c>
      <c r="E3" s="11">
        <f>'Sales and Costs'!E15</f>
        <v>1304000</v>
      </c>
      <c r="F3" s="11">
        <f>'Sales and Costs'!F15</f>
        <v>1630000</v>
      </c>
      <c r="G3" s="11">
        <f>'Sales and Costs'!G15</f>
        <v>1956000</v>
      </c>
      <c r="H3" s="11">
        <f>'Sales and Costs'!H15</f>
        <v>2282000</v>
      </c>
      <c r="I3" s="11">
        <f>'Sales and Costs'!I15</f>
        <v>2608000</v>
      </c>
      <c r="J3" s="11">
        <f>'Sales and Costs'!J15</f>
        <v>2934000</v>
      </c>
      <c r="K3" s="11">
        <f>'Sales and Costs'!K15</f>
        <v>3260000</v>
      </c>
      <c r="L3" s="11">
        <f>'Sales and Costs'!L15</f>
        <v>3586000</v>
      </c>
      <c r="M3" s="11">
        <f>'Sales and Costs'!M15</f>
        <v>3912000</v>
      </c>
      <c r="N3" s="11">
        <f>'Sales and Costs'!N15</f>
        <v>4238000</v>
      </c>
      <c r="O3" s="11">
        <f>'Sales and Costs'!O15</f>
        <v>4564000</v>
      </c>
      <c r="P3" s="11">
        <f>'Sales and Costs'!P15</f>
        <v>4890000</v>
      </c>
    </row>
    <row r="4">
      <c r="A4" s="13"/>
    </row>
    <row r="5">
      <c r="A5" s="12" t="s">
        <v>70</v>
      </c>
    </row>
    <row r="6">
      <c r="A6" s="13" t="s">
        <v>71</v>
      </c>
      <c r="B6" s="11">
        <f>Purchases!B6</f>
        <v>113000</v>
      </c>
      <c r="C6" s="11">
        <f>Purchases!C6</f>
        <v>226000</v>
      </c>
      <c r="D6" s="11">
        <f>Purchases!D6</f>
        <v>339000</v>
      </c>
      <c r="E6" s="11">
        <f>Purchases!E6</f>
        <v>452000</v>
      </c>
      <c r="F6" s="11">
        <f>Purchases!F6</f>
        <v>565000</v>
      </c>
      <c r="G6" s="11">
        <f>Purchases!G6</f>
        <v>678000</v>
      </c>
      <c r="H6" s="11">
        <f>Purchases!H6</f>
        <v>791000</v>
      </c>
      <c r="I6" s="11">
        <f>Purchases!I6</f>
        <v>904000</v>
      </c>
      <c r="J6" s="11">
        <f>Purchases!J6</f>
        <v>1017000</v>
      </c>
      <c r="K6" s="11">
        <f>Purchases!K6</f>
        <v>1130000</v>
      </c>
      <c r="L6" s="11">
        <f>Purchases!L6</f>
        <v>1243000</v>
      </c>
      <c r="M6" s="11">
        <f>Purchases!M6</f>
        <v>1356000</v>
      </c>
      <c r="N6" s="11">
        <f>Purchases!N6</f>
        <v>1469000</v>
      </c>
      <c r="O6" s="11">
        <f>Purchases!O6</f>
        <v>1582000</v>
      </c>
      <c r="P6" s="11">
        <f>Purchases!P6</f>
        <v>1695000</v>
      </c>
    </row>
    <row r="7">
      <c r="A7" s="13" t="s">
        <v>72</v>
      </c>
      <c r="B7" s="11">
        <f>'Sales and Costs'!B27+'Sales and Costs'!B34+'Sales and Costs'!B36+'Sales and Costs'!B39+'Sales and Costs'!B40</f>
        <v>208000</v>
      </c>
      <c r="C7" s="11">
        <f>'Sales and Costs'!C27+'Sales and Costs'!C34+'Sales and Costs'!C36+'Sales and Costs'!C39+'Sales and Costs'!C40</f>
        <v>416000</v>
      </c>
      <c r="D7" s="11">
        <f>'Sales and Costs'!D27+'Sales and Costs'!D34+'Sales and Costs'!D36+'Sales and Costs'!D39+'Sales and Costs'!D40</f>
        <v>624000</v>
      </c>
      <c r="E7" s="11">
        <f>'Sales and Costs'!E27+'Sales and Costs'!E34+'Sales and Costs'!E36+'Sales and Costs'!E39+'Sales and Costs'!E40</f>
        <v>832000</v>
      </c>
      <c r="F7" s="11">
        <f>'Sales and Costs'!F27+'Sales and Costs'!F34+'Sales and Costs'!F36+'Sales and Costs'!F39+'Sales and Costs'!F40</f>
        <v>1040000</v>
      </c>
      <c r="G7" s="11">
        <f>'Sales and Costs'!G27+'Sales and Costs'!G34+'Sales and Costs'!G36+'Sales and Costs'!G39+'Sales and Costs'!G40</f>
        <v>1248000</v>
      </c>
      <c r="H7" s="11">
        <f>'Sales and Costs'!H27+'Sales and Costs'!H34+'Sales and Costs'!H36+'Sales and Costs'!H39+'Sales and Costs'!H40</f>
        <v>1456000</v>
      </c>
      <c r="I7" s="11">
        <f>'Sales and Costs'!I27+'Sales and Costs'!I34+'Sales and Costs'!I36+'Sales and Costs'!I39+'Sales and Costs'!I40</f>
        <v>1664000</v>
      </c>
      <c r="J7" s="11">
        <f>'Sales and Costs'!J27+'Sales and Costs'!J34+'Sales and Costs'!J36+'Sales and Costs'!J39+'Sales and Costs'!J40</f>
        <v>1872000</v>
      </c>
      <c r="K7" s="11">
        <f>'Sales and Costs'!K27+'Sales and Costs'!K34+'Sales and Costs'!K36+'Sales and Costs'!K39+'Sales and Costs'!K40</f>
        <v>2080000</v>
      </c>
      <c r="L7" s="11">
        <f>'Sales and Costs'!L27+'Sales and Costs'!L34+'Sales and Costs'!L36+'Sales and Costs'!L39+'Sales and Costs'!L40</f>
        <v>2288000</v>
      </c>
      <c r="M7" s="11">
        <f>'Sales and Costs'!M27+'Sales and Costs'!M34+'Sales and Costs'!M36+'Sales and Costs'!M39+'Sales and Costs'!M40</f>
        <v>2496000</v>
      </c>
      <c r="N7" s="11">
        <f>'Sales and Costs'!N27+'Sales and Costs'!N34+'Sales and Costs'!N36+'Sales and Costs'!N39+'Sales and Costs'!N40</f>
        <v>2704000</v>
      </c>
      <c r="O7" s="11">
        <f>'Sales and Costs'!O27+'Sales and Costs'!O34+'Sales and Costs'!O36+'Sales and Costs'!O39+'Sales and Costs'!O40</f>
        <v>2912000</v>
      </c>
      <c r="P7" s="11">
        <f>'Sales and Costs'!P27+'Sales and Costs'!P34+'Sales and Costs'!P36+'Sales and Costs'!P39+'Sales and Costs'!P40</f>
        <v>3120000</v>
      </c>
    </row>
    <row r="8">
      <c r="A8" s="12" t="s">
        <v>73</v>
      </c>
      <c r="B8" s="11">
        <f t="shared" ref="B8:P8" si="1">B3-B6-B7</f>
        <v>5000</v>
      </c>
      <c r="C8" s="11">
        <f t="shared" si="1"/>
        <v>10000</v>
      </c>
      <c r="D8" s="11">
        <f t="shared" si="1"/>
        <v>15000</v>
      </c>
      <c r="E8" s="11">
        <f t="shared" si="1"/>
        <v>20000</v>
      </c>
      <c r="F8" s="11">
        <f t="shared" si="1"/>
        <v>25000</v>
      </c>
      <c r="G8" s="11">
        <f t="shared" si="1"/>
        <v>30000</v>
      </c>
      <c r="H8" s="11">
        <f t="shared" si="1"/>
        <v>35000</v>
      </c>
      <c r="I8" s="11">
        <f t="shared" si="1"/>
        <v>40000</v>
      </c>
      <c r="J8" s="11">
        <f t="shared" si="1"/>
        <v>45000</v>
      </c>
      <c r="K8" s="11">
        <f t="shared" si="1"/>
        <v>50000</v>
      </c>
      <c r="L8" s="11">
        <f t="shared" si="1"/>
        <v>55000</v>
      </c>
      <c r="M8" s="11">
        <f t="shared" si="1"/>
        <v>60000</v>
      </c>
      <c r="N8" s="11">
        <f t="shared" si="1"/>
        <v>65000</v>
      </c>
      <c r="O8" s="11">
        <f t="shared" si="1"/>
        <v>70000</v>
      </c>
      <c r="P8" s="11">
        <f t="shared" si="1"/>
        <v>75000</v>
      </c>
    </row>
    <row r="9">
      <c r="A9" s="13"/>
    </row>
    <row r="10">
      <c r="A10" s="12" t="s">
        <v>74</v>
      </c>
    </row>
    <row r="11">
      <c r="A11" s="13" t="s">
        <v>75</v>
      </c>
      <c r="B11" s="5">
        <v>0.0</v>
      </c>
      <c r="C11" s="11">
        <f t="shared" ref="C11:P11" si="2">B13</f>
        <v>5000</v>
      </c>
      <c r="D11" s="11">
        <f t="shared" si="2"/>
        <v>15000</v>
      </c>
      <c r="E11" s="11">
        <f t="shared" si="2"/>
        <v>30000</v>
      </c>
      <c r="F11" s="11">
        <f t="shared" si="2"/>
        <v>50000</v>
      </c>
      <c r="G11" s="11">
        <f t="shared" si="2"/>
        <v>75000</v>
      </c>
      <c r="H11" s="11">
        <f t="shared" si="2"/>
        <v>105000</v>
      </c>
      <c r="I11" s="11">
        <f t="shared" si="2"/>
        <v>140000</v>
      </c>
      <c r="J11" s="11">
        <f t="shared" si="2"/>
        <v>180000</v>
      </c>
      <c r="K11" s="11">
        <f t="shared" si="2"/>
        <v>225000</v>
      </c>
      <c r="L11" s="11">
        <f t="shared" si="2"/>
        <v>275000</v>
      </c>
      <c r="M11" s="11">
        <f t="shared" si="2"/>
        <v>330000</v>
      </c>
      <c r="N11" s="11">
        <f t="shared" si="2"/>
        <v>390000</v>
      </c>
      <c r="O11" s="11">
        <f t="shared" si="2"/>
        <v>455000</v>
      </c>
      <c r="P11" s="11">
        <f t="shared" si="2"/>
        <v>525000</v>
      </c>
    </row>
    <row r="12">
      <c r="A12" s="13" t="s">
        <v>73</v>
      </c>
      <c r="B12" s="11">
        <f t="shared" ref="B12:P12" si="3">B8</f>
        <v>5000</v>
      </c>
      <c r="C12" s="11">
        <f t="shared" si="3"/>
        <v>10000</v>
      </c>
      <c r="D12" s="11">
        <f t="shared" si="3"/>
        <v>15000</v>
      </c>
      <c r="E12" s="11">
        <f t="shared" si="3"/>
        <v>20000</v>
      </c>
      <c r="F12" s="11">
        <f t="shared" si="3"/>
        <v>25000</v>
      </c>
      <c r="G12" s="11">
        <f t="shared" si="3"/>
        <v>30000</v>
      </c>
      <c r="H12" s="11">
        <f t="shared" si="3"/>
        <v>35000</v>
      </c>
      <c r="I12" s="11">
        <f t="shared" si="3"/>
        <v>40000</v>
      </c>
      <c r="J12" s="11">
        <f t="shared" si="3"/>
        <v>45000</v>
      </c>
      <c r="K12" s="11">
        <f t="shared" si="3"/>
        <v>50000</v>
      </c>
      <c r="L12" s="11">
        <f t="shared" si="3"/>
        <v>55000</v>
      </c>
      <c r="M12" s="11">
        <f t="shared" si="3"/>
        <v>60000</v>
      </c>
      <c r="N12" s="11">
        <f t="shared" si="3"/>
        <v>65000</v>
      </c>
      <c r="O12" s="11">
        <f t="shared" si="3"/>
        <v>70000</v>
      </c>
      <c r="P12" s="11">
        <f t="shared" si="3"/>
        <v>75000</v>
      </c>
    </row>
    <row r="13">
      <c r="A13" s="13" t="s">
        <v>76</v>
      </c>
      <c r="B13" s="11">
        <f t="shared" ref="B13:P13" si="4">B11+B12</f>
        <v>5000</v>
      </c>
      <c r="C13" s="11">
        <f t="shared" si="4"/>
        <v>15000</v>
      </c>
      <c r="D13" s="11">
        <f t="shared" si="4"/>
        <v>30000</v>
      </c>
      <c r="E13" s="11">
        <f t="shared" si="4"/>
        <v>50000</v>
      </c>
      <c r="F13" s="11">
        <f t="shared" si="4"/>
        <v>75000</v>
      </c>
      <c r="G13" s="11">
        <f t="shared" si="4"/>
        <v>105000</v>
      </c>
      <c r="H13" s="11">
        <f t="shared" si="4"/>
        <v>140000</v>
      </c>
      <c r="I13" s="11">
        <f t="shared" si="4"/>
        <v>180000</v>
      </c>
      <c r="J13" s="11">
        <f t="shared" si="4"/>
        <v>225000</v>
      </c>
      <c r="K13" s="11">
        <f t="shared" si="4"/>
        <v>275000</v>
      </c>
      <c r="L13" s="11">
        <f t="shared" si="4"/>
        <v>330000</v>
      </c>
      <c r="M13" s="11">
        <f t="shared" si="4"/>
        <v>390000</v>
      </c>
      <c r="N13" s="11">
        <f t="shared" si="4"/>
        <v>455000</v>
      </c>
      <c r="O13" s="11">
        <f t="shared" si="4"/>
        <v>525000</v>
      </c>
      <c r="P13" s="11">
        <f t="shared" si="4"/>
        <v>600000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25"/>
  </cols>
  <sheetData>
    <row r="1"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</row>
    <row r="2">
      <c r="A2" s="12" t="s">
        <v>77</v>
      </c>
    </row>
    <row r="3">
      <c r="A3" s="13" t="s">
        <v>74</v>
      </c>
      <c r="B3" s="11">
        <f>'Cash Details'!B13</f>
        <v>5000</v>
      </c>
      <c r="C3" s="11">
        <f>'Cash Details'!C13</f>
        <v>15000</v>
      </c>
      <c r="D3" s="11">
        <f>'Cash Details'!D13</f>
        <v>30000</v>
      </c>
      <c r="E3" s="11">
        <f>'Cash Details'!E13</f>
        <v>50000</v>
      </c>
      <c r="F3" s="11">
        <f>'Cash Details'!F13</f>
        <v>75000</v>
      </c>
      <c r="G3" s="11">
        <f>'Cash Details'!G13</f>
        <v>105000</v>
      </c>
      <c r="H3" s="11">
        <f>'Cash Details'!H13</f>
        <v>140000</v>
      </c>
      <c r="I3" s="11">
        <f>'Cash Details'!I13</f>
        <v>180000</v>
      </c>
      <c r="J3" s="11">
        <f>'Cash Details'!J13</f>
        <v>225000</v>
      </c>
      <c r="K3" s="11">
        <f>'Cash Details'!K13</f>
        <v>275000</v>
      </c>
      <c r="L3" s="11">
        <f>'Cash Details'!L13</f>
        <v>330000</v>
      </c>
      <c r="M3" s="11">
        <f>'Cash Details'!M13</f>
        <v>390000</v>
      </c>
      <c r="N3" s="11">
        <f>'Cash Details'!N13</f>
        <v>455000</v>
      </c>
      <c r="O3" s="11">
        <f>'Cash Details'!O13</f>
        <v>525000</v>
      </c>
      <c r="P3" s="11">
        <f>'Cash Details'!P13</f>
        <v>600000</v>
      </c>
    </row>
    <row r="4">
      <c r="A4" s="13"/>
    </row>
    <row r="5">
      <c r="A5" s="12" t="s">
        <v>78</v>
      </c>
      <c r="B5" s="11">
        <f t="shared" ref="B5:P5" si="1">B3</f>
        <v>5000</v>
      </c>
      <c r="C5" s="11">
        <f t="shared" si="1"/>
        <v>15000</v>
      </c>
      <c r="D5" s="11">
        <f t="shared" si="1"/>
        <v>30000</v>
      </c>
      <c r="E5" s="11">
        <f t="shared" si="1"/>
        <v>50000</v>
      </c>
      <c r="F5" s="11">
        <f t="shared" si="1"/>
        <v>75000</v>
      </c>
      <c r="G5" s="11">
        <f t="shared" si="1"/>
        <v>105000</v>
      </c>
      <c r="H5" s="11">
        <f t="shared" si="1"/>
        <v>140000</v>
      </c>
      <c r="I5" s="11">
        <f t="shared" si="1"/>
        <v>180000</v>
      </c>
      <c r="J5" s="11">
        <f t="shared" si="1"/>
        <v>225000</v>
      </c>
      <c r="K5" s="11">
        <f t="shared" si="1"/>
        <v>275000</v>
      </c>
      <c r="L5" s="11">
        <f t="shared" si="1"/>
        <v>330000</v>
      </c>
      <c r="M5" s="11">
        <f t="shared" si="1"/>
        <v>390000</v>
      </c>
      <c r="N5" s="11">
        <f t="shared" si="1"/>
        <v>455000</v>
      </c>
      <c r="O5" s="11">
        <f t="shared" si="1"/>
        <v>525000</v>
      </c>
      <c r="P5" s="11">
        <f t="shared" si="1"/>
        <v>600000</v>
      </c>
    </row>
    <row r="6">
      <c r="A6" s="13"/>
    </row>
    <row r="7">
      <c r="A7" s="12" t="s">
        <v>79</v>
      </c>
    </row>
    <row r="8">
      <c r="A8" s="13"/>
    </row>
    <row r="9">
      <c r="A9" s="12" t="s">
        <v>80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</row>
    <row r="10">
      <c r="A10" s="13"/>
    </row>
    <row r="11">
      <c r="A11" s="12" t="s">
        <v>81</v>
      </c>
      <c r="B11" s="11">
        <f t="shared" ref="B11:P11" si="2">B5-B9</f>
        <v>5000</v>
      </c>
      <c r="C11" s="11">
        <f t="shared" si="2"/>
        <v>15000</v>
      </c>
      <c r="D11" s="11">
        <f t="shared" si="2"/>
        <v>30000</v>
      </c>
      <c r="E11" s="11">
        <f t="shared" si="2"/>
        <v>50000</v>
      </c>
      <c r="F11" s="11">
        <f t="shared" si="2"/>
        <v>75000</v>
      </c>
      <c r="G11" s="11">
        <f t="shared" si="2"/>
        <v>105000</v>
      </c>
      <c r="H11" s="11">
        <f t="shared" si="2"/>
        <v>140000</v>
      </c>
      <c r="I11" s="11">
        <f t="shared" si="2"/>
        <v>180000</v>
      </c>
      <c r="J11" s="11">
        <f t="shared" si="2"/>
        <v>225000</v>
      </c>
      <c r="K11" s="11">
        <f t="shared" si="2"/>
        <v>275000</v>
      </c>
      <c r="L11" s="11">
        <f t="shared" si="2"/>
        <v>330000</v>
      </c>
      <c r="M11" s="11">
        <f t="shared" si="2"/>
        <v>390000</v>
      </c>
      <c r="N11" s="11">
        <f t="shared" si="2"/>
        <v>455000</v>
      </c>
      <c r="O11" s="11">
        <f t="shared" si="2"/>
        <v>525000</v>
      </c>
      <c r="P11" s="11">
        <f t="shared" si="2"/>
        <v>600000</v>
      </c>
    </row>
    <row r="12">
      <c r="A12" s="13"/>
    </row>
    <row r="13">
      <c r="A13" s="13" t="s">
        <v>82</v>
      </c>
      <c r="B13" s="5">
        <v>0.0</v>
      </c>
      <c r="C13" s="11">
        <f t="shared" ref="C13:P13" si="3">B15</f>
        <v>5000</v>
      </c>
      <c r="D13" s="11">
        <f t="shared" si="3"/>
        <v>15000</v>
      </c>
      <c r="E13" s="11">
        <f t="shared" si="3"/>
        <v>30000</v>
      </c>
      <c r="F13" s="11">
        <f t="shared" si="3"/>
        <v>50000</v>
      </c>
      <c r="G13" s="11">
        <f t="shared" si="3"/>
        <v>75000</v>
      </c>
      <c r="H13" s="11">
        <f t="shared" si="3"/>
        <v>105000</v>
      </c>
      <c r="I13" s="11">
        <f t="shared" si="3"/>
        <v>140000</v>
      </c>
      <c r="J13" s="11">
        <f t="shared" si="3"/>
        <v>180000</v>
      </c>
      <c r="K13" s="11">
        <f t="shared" si="3"/>
        <v>225000</v>
      </c>
      <c r="L13" s="11">
        <f t="shared" si="3"/>
        <v>275000</v>
      </c>
      <c r="M13" s="11">
        <f t="shared" si="3"/>
        <v>330000</v>
      </c>
      <c r="N13" s="11">
        <f t="shared" si="3"/>
        <v>390000</v>
      </c>
      <c r="O13" s="11">
        <f t="shared" si="3"/>
        <v>455000</v>
      </c>
      <c r="P13" s="11">
        <f t="shared" si="3"/>
        <v>525000</v>
      </c>
    </row>
    <row r="14">
      <c r="A14" s="13" t="s">
        <v>83</v>
      </c>
      <c r="B14" s="11">
        <f>'Sales and Costs'!B44</f>
        <v>5000</v>
      </c>
      <c r="C14" s="11">
        <f>'Sales and Costs'!C44</f>
        <v>10000</v>
      </c>
      <c r="D14" s="11">
        <f>'Sales and Costs'!D44</f>
        <v>15000</v>
      </c>
      <c r="E14" s="11">
        <f>'Sales and Costs'!E44</f>
        <v>20000</v>
      </c>
      <c r="F14" s="11">
        <f>'Sales and Costs'!F44</f>
        <v>25000</v>
      </c>
      <c r="G14" s="11">
        <f>'Sales and Costs'!G44</f>
        <v>30000</v>
      </c>
      <c r="H14" s="11">
        <f>'Sales and Costs'!H44</f>
        <v>35000</v>
      </c>
      <c r="I14" s="11">
        <f>'Sales and Costs'!I44</f>
        <v>40000</v>
      </c>
      <c r="J14" s="11">
        <f>'Sales and Costs'!J44</f>
        <v>45000</v>
      </c>
      <c r="K14" s="11">
        <f>'Sales and Costs'!K44</f>
        <v>50000</v>
      </c>
      <c r="L14" s="11">
        <f>'Sales and Costs'!L44</f>
        <v>55000</v>
      </c>
      <c r="M14" s="11">
        <f>'Sales and Costs'!M44</f>
        <v>60000</v>
      </c>
      <c r="N14" s="11">
        <f>'Sales and Costs'!N44</f>
        <v>65000</v>
      </c>
      <c r="O14" s="11">
        <f>'Sales and Costs'!O44</f>
        <v>70000</v>
      </c>
      <c r="P14" s="11">
        <f>'Sales and Costs'!P44</f>
        <v>75000</v>
      </c>
    </row>
    <row r="15">
      <c r="A15" s="13" t="s">
        <v>84</v>
      </c>
      <c r="B15" s="11">
        <f t="shared" ref="B15:P15" si="4">B13+B14</f>
        <v>5000</v>
      </c>
      <c r="C15" s="11">
        <f t="shared" si="4"/>
        <v>15000</v>
      </c>
      <c r="D15" s="11">
        <f t="shared" si="4"/>
        <v>30000</v>
      </c>
      <c r="E15" s="11">
        <f t="shared" si="4"/>
        <v>50000</v>
      </c>
      <c r="F15" s="11">
        <f t="shared" si="4"/>
        <v>75000</v>
      </c>
      <c r="G15" s="11">
        <f t="shared" si="4"/>
        <v>105000</v>
      </c>
      <c r="H15" s="11">
        <f t="shared" si="4"/>
        <v>140000</v>
      </c>
      <c r="I15" s="11">
        <f t="shared" si="4"/>
        <v>180000</v>
      </c>
      <c r="J15" s="11">
        <f t="shared" si="4"/>
        <v>225000</v>
      </c>
      <c r="K15" s="11">
        <f t="shared" si="4"/>
        <v>275000</v>
      </c>
      <c r="L15" s="11">
        <f t="shared" si="4"/>
        <v>330000</v>
      </c>
      <c r="M15" s="11">
        <f t="shared" si="4"/>
        <v>390000</v>
      </c>
      <c r="N15" s="11">
        <f t="shared" si="4"/>
        <v>455000</v>
      </c>
      <c r="O15" s="11">
        <f t="shared" si="4"/>
        <v>525000</v>
      </c>
      <c r="P15" s="11">
        <f t="shared" si="4"/>
        <v>600000</v>
      </c>
    </row>
    <row r="16">
      <c r="A16" s="13"/>
    </row>
    <row r="17">
      <c r="A17" s="12" t="s">
        <v>85</v>
      </c>
      <c r="B17" s="11">
        <f t="shared" ref="B17:P17" si="5">B15-B11</f>
        <v>0</v>
      </c>
      <c r="C17" s="11">
        <f t="shared" si="5"/>
        <v>0</v>
      </c>
      <c r="D17" s="11">
        <f t="shared" si="5"/>
        <v>0</v>
      </c>
      <c r="E17" s="11">
        <f t="shared" si="5"/>
        <v>0</v>
      </c>
      <c r="F17" s="11">
        <f t="shared" si="5"/>
        <v>0</v>
      </c>
      <c r="G17" s="11">
        <f t="shared" si="5"/>
        <v>0</v>
      </c>
      <c r="H17" s="11">
        <f t="shared" si="5"/>
        <v>0</v>
      </c>
      <c r="I17" s="11">
        <f t="shared" si="5"/>
        <v>0</v>
      </c>
      <c r="J17" s="11">
        <f t="shared" si="5"/>
        <v>0</v>
      </c>
      <c r="K17" s="11">
        <f t="shared" si="5"/>
        <v>0</v>
      </c>
      <c r="L17" s="11">
        <f t="shared" si="5"/>
        <v>0</v>
      </c>
      <c r="M17" s="11">
        <f t="shared" si="5"/>
        <v>0</v>
      </c>
      <c r="N17" s="11">
        <f t="shared" si="5"/>
        <v>0</v>
      </c>
      <c r="O17" s="11">
        <f t="shared" si="5"/>
        <v>0</v>
      </c>
      <c r="P17" s="11">
        <f t="shared" si="5"/>
        <v>0</v>
      </c>
    </row>
  </sheetData>
  <drawing r:id="rId1"/>
</worksheet>
</file>