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<sst xmlns="http://schemas.openxmlformats.org/spreadsheetml/2006/main" count="102" uniqueCount="22">
  <si>
    <t>Genre</t>
  </si>
  <si>
    <t>Duration</t>
  </si>
  <si>
    <t>Streamed Minutes</t>
  </si>
  <si>
    <t>Hip Hop</t>
  </si>
  <si>
    <t>Short</t>
  </si>
  <si>
    <t>Min</t>
  </si>
  <si>
    <t>Max</t>
  </si>
  <si>
    <t>Sum</t>
  </si>
  <si>
    <t>Average</t>
  </si>
  <si>
    <t>Count</t>
  </si>
  <si>
    <t>Check</t>
  </si>
  <si>
    <t>Pop</t>
  </si>
  <si>
    <t>Overall</t>
  </si>
  <si>
    <t>Rock</t>
  </si>
  <si>
    <t>Lofi</t>
  </si>
  <si>
    <t>Medium</t>
  </si>
  <si>
    <t>Long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</si>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</sst>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b/>
      <color rgb="FF374151"/>
      <name val="Söhne"/>
    </font>
    <font>
      <b/>
      <color theme="1"/>
      <name val="Arial"/>
      <scheme val="minor"/>
    </font>
    <font>
      <color rgb="FF37415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1" fillId="3" fontId="3" numFmtId="0" xfId="0" applyAlignment="1" applyBorder="1" applyFill="1" applyFont="1">
      <alignment horizontal="left" readingOrder="0"/>
    </xf>
    <xf borderId="0" fillId="3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4" numFmtId="3" xfId="0" applyAlignment="1" applyFont="1" applyNumberFormat="1">
      <alignment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Font="1"/>
    <xf borderId="0" fillId="3" fontId="5" numFmtId="3" xfId="0" applyFont="1" applyNumberFormat="1"/>
    <xf borderId="1" fillId="3" fontId="6" numFmtId="0" xfId="0" applyAlignment="1" applyBorder="1" applyFont="1">
      <alignment horizontal="left" readingOrder="0"/>
    </xf>
    <xf borderId="0" fillId="3" fontId="7" numFmtId="0" xfId="0" applyFont="1"/>
    <xf borderId="0" fillId="3" fontId="2" numFmtId="3" xfId="0" applyAlignment="1" applyFont="1" applyNumberFormat="1">
      <alignment vertical="bottom"/>
    </xf>
    <xf borderId="1" fillId="3" fontId="8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0" fontId="5" numFmtId="3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3</v>
      </c>
      <c r="B2" s="4" t="s">
        <v>4</v>
      </c>
      <c r="C2" s="4">
        <v>10.0</v>
      </c>
      <c r="D2" s="5"/>
      <c r="E2" s="6"/>
      <c r="F2" s="7" t="s">
        <v>5</v>
      </c>
      <c r="G2" s="7" t="s">
        <v>6</v>
      </c>
      <c r="H2" s="7" t="s">
        <v>7</v>
      </c>
      <c r="I2" s="8" t="s">
        <v>8</v>
      </c>
      <c r="J2" s="7" t="s">
        <v>9</v>
      </c>
      <c r="K2" s="7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11</v>
      </c>
      <c r="B3" s="4" t="s">
        <v>4</v>
      </c>
      <c r="C3" s="4">
        <v>12.0</v>
      </c>
      <c r="D3" s="5"/>
      <c r="E3" s="9" t="s">
        <v>12</v>
      </c>
      <c r="F3" s="10">
        <f>MIN($C2:$C37)</f>
        <v>7</v>
      </c>
      <c r="G3" s="10">
        <f>MAX($C2:$C37)</f>
        <v>70</v>
      </c>
      <c r="H3" s="10">
        <f>SUM($C2:$C37)</f>
        <v>1062</v>
      </c>
      <c r="I3" s="11">
        <f>AVERAGE($C2:$C37)</f>
        <v>29.5</v>
      </c>
      <c r="J3" s="10">
        <f>COUNT($C2:$C37)</f>
        <v>36</v>
      </c>
      <c r="K3" s="5">
        <f t="shared" ref="K3:K10" si="1">H3-I3*J3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4</v>
      </c>
      <c r="C4" s="4">
        <v>15.0</v>
      </c>
      <c r="D4" s="5"/>
      <c r="E4" s="12" t="s">
        <v>3</v>
      </c>
      <c r="F4" s="10">
        <f t="shared" ref="F4:F7" si="2">MIN($C2,$C6,$C10,$C14,$C18,$C22,$C26,$C30,$C34)</f>
        <v>9</v>
      </c>
      <c r="G4" s="10">
        <f t="shared" ref="G4:G7" si="3">MAX($C2,$C6,$C10,$C14,$C18,$C22,$C26,$C30,$C34)</f>
        <v>70</v>
      </c>
      <c r="H4" s="10">
        <f t="shared" ref="H4:H7" si="4">SUM($C2,$C6,$C10,$C14,$C18,$C22,$C26,$C30,$C34)</f>
        <v>312</v>
      </c>
      <c r="I4" s="11">
        <f t="shared" ref="I4:I7" si="5">AVERAGE($C2,$C6,$C10,$C14,$C18,$C22,$C26,$C30,$C34)</f>
        <v>34.66666667</v>
      </c>
      <c r="J4" s="10">
        <f t="shared" ref="J4:J7" si="6">COUNT($C2,$C6,$C10,$C14,$C18,$C22,$C26,$C30,$C34)</f>
        <v>9</v>
      </c>
      <c r="K4" s="5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14</v>
      </c>
      <c r="B5" s="4" t="s">
        <v>4</v>
      </c>
      <c r="C5" s="4">
        <v>8.0</v>
      </c>
      <c r="D5" s="5"/>
      <c r="E5" s="12" t="s">
        <v>11</v>
      </c>
      <c r="F5" s="10">
        <f t="shared" si="2"/>
        <v>11</v>
      </c>
      <c r="G5" s="10">
        <f t="shared" si="3"/>
        <v>55</v>
      </c>
      <c r="H5" s="10">
        <f t="shared" si="4"/>
        <v>266</v>
      </c>
      <c r="I5" s="11">
        <f t="shared" si="5"/>
        <v>29.55555556</v>
      </c>
      <c r="J5" s="10">
        <f t="shared" si="6"/>
        <v>9</v>
      </c>
      <c r="K5" s="5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3</v>
      </c>
      <c r="B6" s="4" t="s">
        <v>15</v>
      </c>
      <c r="C6" s="4">
        <v>30.0</v>
      </c>
      <c r="D6" s="5"/>
      <c r="E6" s="12" t="s">
        <v>13</v>
      </c>
      <c r="F6" s="10">
        <f t="shared" si="2"/>
        <v>14</v>
      </c>
      <c r="G6" s="10">
        <f t="shared" si="3"/>
        <v>60</v>
      </c>
      <c r="H6" s="10">
        <f t="shared" si="4"/>
        <v>271</v>
      </c>
      <c r="I6" s="11">
        <f t="shared" si="5"/>
        <v>30.11111111</v>
      </c>
      <c r="J6" s="10">
        <f t="shared" si="6"/>
        <v>9</v>
      </c>
      <c r="K6" s="5">
        <f t="shared" si="1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11</v>
      </c>
      <c r="B7" s="4" t="s">
        <v>15</v>
      </c>
      <c r="C7" s="4">
        <v>25.0</v>
      </c>
      <c r="D7" s="5"/>
      <c r="E7" s="12" t="s">
        <v>14</v>
      </c>
      <c r="F7" s="10">
        <f t="shared" si="2"/>
        <v>7</v>
      </c>
      <c r="G7" s="10">
        <f t="shared" si="3"/>
        <v>50</v>
      </c>
      <c r="H7" s="10">
        <f t="shared" si="4"/>
        <v>213</v>
      </c>
      <c r="I7" s="11">
        <f t="shared" si="5"/>
        <v>23.66666667</v>
      </c>
      <c r="J7" s="10">
        <f t="shared" si="6"/>
        <v>9</v>
      </c>
      <c r="K7" s="5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13</v>
      </c>
      <c r="B8" s="4" t="s">
        <v>15</v>
      </c>
      <c r="C8" s="4">
        <v>20.0</v>
      </c>
      <c r="D8" s="5"/>
      <c r="E8" s="12" t="s">
        <v>4</v>
      </c>
      <c r="F8" s="10">
        <f>MIN($C2:$C5,$C14:$C17,$C26:$C29)</f>
        <v>7</v>
      </c>
      <c r="G8" s="10">
        <f>MAX($C2:$C5,$C14:$C17,$C26:$C29)</f>
        <v>17</v>
      </c>
      <c r="H8" s="10">
        <f>SUM($C2:$C5,$C14:$C17,$C26:$C29)</f>
        <v>137</v>
      </c>
      <c r="I8" s="11">
        <f>AVERAGE($C2:$C5,$C14:$C17,$C26:$C29)</f>
        <v>11.41666667</v>
      </c>
      <c r="J8" s="10">
        <f>COUNT($C2:$C5,$C14:$C17,$C26:$C29)</f>
        <v>12</v>
      </c>
      <c r="K8" s="5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14</v>
      </c>
      <c r="B9" s="4" t="s">
        <v>15</v>
      </c>
      <c r="C9" s="4">
        <v>18.0</v>
      </c>
      <c r="D9" s="5"/>
      <c r="E9" s="12" t="s">
        <v>15</v>
      </c>
      <c r="F9" s="10">
        <f>MIN($C6:$C9,$C18:$C21,$C30:$C33)</f>
        <v>16</v>
      </c>
      <c r="G9" s="10">
        <f>MAX($C6:$C9,$C18:$C21,$C30:$C33)</f>
        <v>35</v>
      </c>
      <c r="H9" s="10">
        <f>SUM($C6:$C9,$C18:$C21,$C30:$C33)</f>
        <v>290</v>
      </c>
      <c r="I9" s="11">
        <f>AVERAGE($C6:$C9,$C18:$C21,$C30:$C33)</f>
        <v>24.16666667</v>
      </c>
      <c r="J9" s="10">
        <f>COUNT($C6:$C9,$C18:$C21,$C30:$C33)</f>
        <v>12</v>
      </c>
      <c r="K9" s="5">
        <f t="shared" si="1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3</v>
      </c>
      <c r="B10" s="4" t="s">
        <v>16</v>
      </c>
      <c r="C10" s="4">
        <v>60.0</v>
      </c>
      <c r="D10" s="5"/>
      <c r="E10" s="12" t="s">
        <v>16</v>
      </c>
      <c r="F10" s="10">
        <f>MIN($C10:$C13,$C22:$C25,$C34:$C37)</f>
        <v>40</v>
      </c>
      <c r="G10" s="10">
        <f>MAX($C10:$C13,$C22:$C25,$C34:$C37)</f>
        <v>70</v>
      </c>
      <c r="H10" s="10">
        <f>SUM($C10:$C13,$C22:$C25,$C34:$C37)</f>
        <v>635</v>
      </c>
      <c r="I10" s="11">
        <f>AVERAGE($C10:$C13,$C22:$C25,$C34:$C37)</f>
        <v>52.91666667</v>
      </c>
      <c r="J10" s="10">
        <f>COUNT($C10:$C13,$C22:$C25,$C34:$C37)</f>
        <v>12</v>
      </c>
      <c r="K10" s="5">
        <f t="shared" si="1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11</v>
      </c>
      <c r="B11" s="4" t="s">
        <v>16</v>
      </c>
      <c r="C11" s="4">
        <v>50.0</v>
      </c>
      <c r="D11" s="5"/>
      <c r="E11" s="13"/>
      <c r="F11" s="5"/>
      <c r="G11" s="5"/>
      <c r="H11" s="5"/>
      <c r="I11" s="14"/>
      <c r="J11" s="5"/>
      <c r="K11" s="5"/>
      <c r="L11" s="2"/>
      <c r="M11" s="2"/>
      <c r="N11" s="2"/>
      <c r="O11" s="2"/>
      <c r="P11" s="2"/>
      <c r="Q11" s="2"/>
      <c r="R11" s="2"/>
      <c r="S11" s="2"/>
      <c r="T11" s="2"/>
    </row>
    <row r="12">
      <c r="A12" s="4" t="s">
        <v>13</v>
      </c>
      <c r="B12" s="4" t="s">
        <v>16</v>
      </c>
      <c r="C12" s="4">
        <v>55.0</v>
      </c>
      <c r="D12" s="5"/>
      <c r="E12" s="6"/>
      <c r="F12" s="7" t="s">
        <v>17</v>
      </c>
      <c r="G12" s="7" t="s">
        <v>18</v>
      </c>
      <c r="H12" s="7" t="s">
        <v>19</v>
      </c>
      <c r="I12" s="8" t="s">
        <v>20</v>
      </c>
      <c r="J12" s="7" t="s">
        <v>21</v>
      </c>
      <c r="K12" s="7" t="s">
        <v>10</v>
      </c>
      <c r="L12" s="2"/>
      <c r="M12" s="2"/>
    </row>
    <row r="13">
      <c r="A13" s="4" t="s">
        <v>14</v>
      </c>
      <c r="B13" s="4" t="s">
        <v>16</v>
      </c>
      <c r="C13" s="4">
        <v>45.0</v>
      </c>
      <c r="D13" s="5"/>
      <c r="E13" s="12" t="s">
        <v>3</v>
      </c>
      <c r="F13" s="5">
        <f t="shared" ref="F13:F16" si="7">MINIFS($C$2:$C$37,$A$2:$A$37,$E13)</f>
        <v>9</v>
      </c>
      <c r="G13" s="5">
        <f t="shared" ref="G13:G16" si="8">MAXIFS($C$2:$C$37,$A$2:$A$37,$E13)</f>
        <v>70</v>
      </c>
      <c r="H13" s="5">
        <f t="shared" ref="H13:H16" si="9">SUMIFS($C$2:$C$37,$A$2:$A$37,$E13)</f>
        <v>312</v>
      </c>
      <c r="I13" s="14">
        <f t="shared" ref="I13:I16" si="10">AVERAGEIFS($C$2:$C$37,$A$2:$A$37,$E13)</f>
        <v>34.66666667</v>
      </c>
      <c r="J13" s="14">
        <f t="shared" ref="J13:J16" si="11">COUNTIFS($A$2:$A$37,$E13)</f>
        <v>9</v>
      </c>
      <c r="K13" s="5">
        <f t="shared" ref="K13:K19" si="12">H13-I13*J13</f>
        <v>0</v>
      </c>
      <c r="L13" s="2"/>
      <c r="M13" s="2"/>
    </row>
    <row r="14">
      <c r="A14" s="4" t="s">
        <v>3</v>
      </c>
      <c r="B14" s="4" t="s">
        <v>4</v>
      </c>
      <c r="C14" s="4">
        <v>11.0</v>
      </c>
      <c r="D14" s="5"/>
      <c r="E14" s="12" t="s">
        <v>11</v>
      </c>
      <c r="F14" s="5">
        <f t="shared" si="7"/>
        <v>11</v>
      </c>
      <c r="G14" s="5">
        <f t="shared" si="8"/>
        <v>55</v>
      </c>
      <c r="H14" s="5">
        <f t="shared" si="9"/>
        <v>266</v>
      </c>
      <c r="I14" s="14">
        <f t="shared" si="10"/>
        <v>29.55555556</v>
      </c>
      <c r="J14" s="14">
        <f t="shared" si="11"/>
        <v>9</v>
      </c>
      <c r="K14" s="5">
        <f t="shared" si="12"/>
        <v>0</v>
      </c>
      <c r="L14" s="2"/>
      <c r="M14" s="2"/>
    </row>
    <row r="15">
      <c r="A15" s="4" t="s">
        <v>11</v>
      </c>
      <c r="B15" s="4" t="s">
        <v>4</v>
      </c>
      <c r="C15" s="4">
        <v>14.0</v>
      </c>
      <c r="D15" s="5"/>
      <c r="E15" s="12" t="s">
        <v>13</v>
      </c>
      <c r="F15" s="5">
        <f t="shared" si="7"/>
        <v>14</v>
      </c>
      <c r="G15" s="5">
        <f t="shared" si="8"/>
        <v>60</v>
      </c>
      <c r="H15" s="5">
        <f t="shared" si="9"/>
        <v>271</v>
      </c>
      <c r="I15" s="14">
        <f t="shared" si="10"/>
        <v>30.11111111</v>
      </c>
      <c r="J15" s="14">
        <f t="shared" si="11"/>
        <v>9</v>
      </c>
      <c r="K15" s="5">
        <f t="shared" si="12"/>
        <v>0</v>
      </c>
      <c r="L15" s="2"/>
      <c r="M15" s="2"/>
      <c r="N15" s="2"/>
      <c r="O15" s="2"/>
      <c r="P15" s="2"/>
      <c r="Q15" s="2"/>
      <c r="R15" s="2"/>
      <c r="S15" s="2"/>
      <c r="T15" s="2"/>
    </row>
    <row r="16">
      <c r="A16" s="4" t="s">
        <v>13</v>
      </c>
      <c r="B16" s="4" t="s">
        <v>4</v>
      </c>
      <c r="C16" s="4">
        <v>17.0</v>
      </c>
      <c r="D16" s="5"/>
      <c r="E16" s="12" t="s">
        <v>14</v>
      </c>
      <c r="F16" s="5">
        <f t="shared" si="7"/>
        <v>7</v>
      </c>
      <c r="G16" s="5">
        <f t="shared" si="8"/>
        <v>50</v>
      </c>
      <c r="H16" s="5">
        <f t="shared" si="9"/>
        <v>213</v>
      </c>
      <c r="I16" s="14">
        <f t="shared" si="10"/>
        <v>23.66666667</v>
      </c>
      <c r="J16" s="14">
        <f t="shared" si="11"/>
        <v>9</v>
      </c>
      <c r="K16" s="5">
        <f t="shared" si="12"/>
        <v>0</v>
      </c>
      <c r="L16" s="1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14</v>
      </c>
      <c r="B17" s="4" t="s">
        <v>4</v>
      </c>
      <c r="C17" s="4">
        <v>9.0</v>
      </c>
      <c r="D17" s="5"/>
      <c r="E17" s="12" t="s">
        <v>4</v>
      </c>
      <c r="F17" s="5">
        <f t="shared" ref="F17:F19" si="13">MINIFS($C$2:$C$37,$B$2:$B$37,$E17)</f>
        <v>7</v>
      </c>
      <c r="G17" s="5">
        <f t="shared" ref="G17:G19" si="14">MAXIFS($C$2:$C$37,$B$2:$B$37,$E17)</f>
        <v>17</v>
      </c>
      <c r="H17" s="5">
        <f t="shared" ref="H17:H19" si="15">SUMIFS($C$2:$C$37,$B$2:$B$37,$E17)</f>
        <v>137</v>
      </c>
      <c r="I17" s="14">
        <f t="shared" ref="I17:I19" si="16">AVERAGEIFS($C$2:$C$37,$B$2:$B$37,$E17)</f>
        <v>11.41666667</v>
      </c>
      <c r="J17" s="14">
        <f t="shared" ref="J17:J19" si="17">COUNTIFS($B$2:$B$37,$E17)</f>
        <v>12</v>
      </c>
      <c r="K17" s="5">
        <f t="shared" si="12"/>
        <v>0</v>
      </c>
      <c r="L17" s="1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3</v>
      </c>
      <c r="B18" s="4" t="s">
        <v>15</v>
      </c>
      <c r="C18" s="4">
        <v>35.0</v>
      </c>
      <c r="D18" s="16"/>
      <c r="E18" s="12" t="s">
        <v>15</v>
      </c>
      <c r="F18" s="5">
        <f t="shared" si="13"/>
        <v>16</v>
      </c>
      <c r="G18" s="5">
        <f t="shared" si="14"/>
        <v>35</v>
      </c>
      <c r="H18" s="5">
        <f t="shared" si="15"/>
        <v>290</v>
      </c>
      <c r="I18" s="14">
        <f t="shared" si="16"/>
        <v>24.16666667</v>
      </c>
      <c r="J18" s="14">
        <f t="shared" si="17"/>
        <v>12</v>
      </c>
      <c r="K18" s="5">
        <f t="shared" si="12"/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11</v>
      </c>
      <c r="B19" s="4" t="s">
        <v>15</v>
      </c>
      <c r="C19" s="4">
        <v>28.0</v>
      </c>
      <c r="D19" s="16"/>
      <c r="E19" s="12" t="s">
        <v>16</v>
      </c>
      <c r="F19" s="5">
        <f t="shared" si="13"/>
        <v>40</v>
      </c>
      <c r="G19" s="5">
        <f t="shared" si="14"/>
        <v>70</v>
      </c>
      <c r="H19" s="5">
        <f t="shared" si="15"/>
        <v>635</v>
      </c>
      <c r="I19" s="14">
        <f t="shared" si="16"/>
        <v>52.91666667</v>
      </c>
      <c r="J19" s="14">
        <f t="shared" si="17"/>
        <v>12</v>
      </c>
      <c r="K19" s="5">
        <f t="shared" si="12"/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13</v>
      </c>
      <c r="B20" s="4" t="s">
        <v>15</v>
      </c>
      <c r="C20" s="4">
        <v>22.0</v>
      </c>
      <c r="D20" s="16"/>
      <c r="E20" s="4"/>
      <c r="F20" s="10"/>
      <c r="G20" s="10"/>
      <c r="H20" s="10"/>
      <c r="I20" s="11"/>
      <c r="J20" s="10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14</v>
      </c>
      <c r="B21" s="4" t="s">
        <v>15</v>
      </c>
      <c r="C21" s="4">
        <v>20.0</v>
      </c>
      <c r="D21" s="5"/>
      <c r="E21" s="4"/>
      <c r="F21" s="10"/>
      <c r="G21" s="10"/>
      <c r="H21" s="10"/>
      <c r="I21" s="11"/>
      <c r="J21" s="10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3</v>
      </c>
      <c r="B22" s="4" t="s">
        <v>16</v>
      </c>
      <c r="C22" s="4">
        <v>70.0</v>
      </c>
      <c r="D22" s="5"/>
      <c r="E22" s="4"/>
      <c r="F22" s="10"/>
      <c r="G22" s="10"/>
      <c r="H22" s="10"/>
      <c r="I22" s="11"/>
      <c r="J22" s="10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11</v>
      </c>
      <c r="B23" s="4" t="s">
        <v>16</v>
      </c>
      <c r="C23" s="4">
        <v>55.0</v>
      </c>
      <c r="D23" s="5"/>
      <c r="E23" s="4"/>
      <c r="F23" s="10"/>
      <c r="G23" s="10"/>
      <c r="H23" s="10"/>
      <c r="I23" s="11"/>
      <c r="J23" s="10"/>
      <c r="K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13</v>
      </c>
      <c r="B24" s="4" t="s">
        <v>16</v>
      </c>
      <c r="C24" s="4">
        <v>60.0</v>
      </c>
      <c r="D24" s="5"/>
      <c r="E24" s="4"/>
      <c r="F24" s="10"/>
      <c r="G24" s="10"/>
      <c r="H24" s="10"/>
      <c r="I24" s="11"/>
      <c r="J24" s="10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14</v>
      </c>
      <c r="B25" s="4" t="s">
        <v>16</v>
      </c>
      <c r="C25" s="4">
        <v>50.0</v>
      </c>
      <c r="D25" s="5"/>
      <c r="E25" s="4"/>
      <c r="F25" s="10"/>
      <c r="G25" s="10"/>
      <c r="H25" s="10"/>
      <c r="I25" s="11"/>
      <c r="J25" s="10"/>
      <c r="K25" s="1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3</v>
      </c>
      <c r="B26" s="4" t="s">
        <v>4</v>
      </c>
      <c r="C26" s="4">
        <v>9.0</v>
      </c>
      <c r="D26" s="2"/>
      <c r="E26" s="4"/>
      <c r="I26" s="1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11</v>
      </c>
      <c r="B27" s="4" t="s">
        <v>4</v>
      </c>
      <c r="C27" s="4">
        <v>11.0</v>
      </c>
      <c r="D27" s="2"/>
      <c r="E27" s="4"/>
      <c r="I27" s="1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13</v>
      </c>
      <c r="B28" s="4" t="s">
        <v>4</v>
      </c>
      <c r="C28" s="4">
        <v>14.0</v>
      </c>
      <c r="D28" s="2"/>
      <c r="E28" s="4"/>
      <c r="I28" s="1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14</v>
      </c>
      <c r="B29" s="4" t="s">
        <v>4</v>
      </c>
      <c r="C29" s="4">
        <v>7.0</v>
      </c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3</v>
      </c>
      <c r="B30" s="4" t="s">
        <v>15</v>
      </c>
      <c r="C30" s="4">
        <v>32.0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11</v>
      </c>
      <c r="B31" s="4" t="s">
        <v>15</v>
      </c>
      <c r="C31" s="4">
        <v>26.0</v>
      </c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13</v>
      </c>
      <c r="B32" s="4" t="s">
        <v>15</v>
      </c>
      <c r="C32" s="4">
        <v>18.0</v>
      </c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14</v>
      </c>
      <c r="B33" s="4" t="s">
        <v>15</v>
      </c>
      <c r="C33" s="4">
        <v>16.0</v>
      </c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 t="s">
        <v>3</v>
      </c>
      <c r="B34" s="4" t="s">
        <v>16</v>
      </c>
      <c r="C34" s="4">
        <v>55.0</v>
      </c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 t="s">
        <v>11</v>
      </c>
      <c r="B35" s="4" t="s">
        <v>16</v>
      </c>
      <c r="C35" s="4">
        <v>45.0</v>
      </c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 t="s">
        <v>13</v>
      </c>
      <c r="B36" s="4" t="s">
        <v>16</v>
      </c>
      <c r="C36" s="4">
        <v>50.0</v>
      </c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 t="s">
        <v>14</v>
      </c>
      <c r="B37" s="4" t="s">
        <v>16</v>
      </c>
      <c r="C37" s="4">
        <v>40.0</v>
      </c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8"/>
      <c r="B38" s="18"/>
      <c r="C38" s="18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8"/>
      <c r="B39" s="18"/>
      <c r="C39" s="18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8"/>
      <c r="B40" s="18"/>
      <c r="C40" s="18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8"/>
      <c r="B41" s="18"/>
      <c r="C41" s="18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8"/>
      <c r="B42" s="18"/>
      <c r="C42" s="18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I985" s="1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1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1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1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I989" s="1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I990" s="1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I991" s="1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I992" s="1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I993" s="1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I994" s="1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I995" s="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I996" s="17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I997" s="1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I998" s="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I999" s="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I1000" s="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I1001" s="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I1002" s="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I1003" s="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I1004" s="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I1005" s="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I1006" s="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I1007" s="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D1008" s="2"/>
      <c r="I1008" s="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</sheetData>
  <drawing r:id="rId1"/>
</worksheet>
</file>