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Data" sheetId="1" r:id="rId4"/>
    <sheet state="visible" name="Health&amp;WellnessCalc" sheetId="2" r:id="rId5"/>
  </sheets>
  <definedNames/>
  <calcPr/>
</workbook>
</file>

<file path=xl/sharedStrings.xml><?xml version="1.0" encoding="utf-8"?>
<sst xmlns="http://schemas.openxmlformats.org/spreadsheetml/2006/main" count="65" uniqueCount="39">
  <si>
    <t>Age dependent metrics</t>
  </si>
  <si>
    <t>Age group</t>
  </si>
  <si>
    <t>Avg hours of Sleep Quality (SQ)</t>
  </si>
  <si>
    <t>Avg minutes of Physical Activity (PA)</t>
  </si>
  <si>
    <t>Stress Level (SL) on a scale of 10</t>
  </si>
  <si>
    <t>Below 18</t>
  </si>
  <si>
    <t>18-25</t>
  </si>
  <si>
    <t>26-35</t>
  </si>
  <si>
    <t>36-50</t>
  </si>
  <si>
    <t>50&lt;</t>
  </si>
  <si>
    <t>Economic status dependent metrics</t>
  </si>
  <si>
    <t>Economic Status</t>
  </si>
  <si>
    <t>Nutrition score (NS) on a scale of 10</t>
  </si>
  <si>
    <t>High</t>
  </si>
  <si>
    <t>Upper Middle</t>
  </si>
  <si>
    <t>Lower Middle</t>
  </si>
  <si>
    <t>Low</t>
  </si>
  <si>
    <t>Health index = (PA*0.3)+(NS*0.4)-(SL*0.2)+(SQ*0.1)</t>
  </si>
  <si>
    <t>Calculation of Health &amp; Wellness index</t>
  </si>
  <si>
    <t>Type of Institution</t>
  </si>
  <si>
    <t>Avg age group</t>
  </si>
  <si>
    <t>Avg Economic Status</t>
  </si>
  <si>
    <t>Sleep Quality (SQ)</t>
  </si>
  <si>
    <t>Physical Activity (PA)</t>
  </si>
  <si>
    <t>Stress Level (SL)</t>
  </si>
  <si>
    <t>Nutrition Score (NS)</t>
  </si>
  <si>
    <t>Health&amp;Wellness index</t>
  </si>
  <si>
    <t>Private School</t>
  </si>
  <si>
    <t>Gym</t>
  </si>
  <si>
    <t>Work Office- IT</t>
  </si>
  <si>
    <t>Govt Work Office</t>
  </si>
  <si>
    <t>Govt College</t>
  </si>
  <si>
    <t>Play ground</t>
  </si>
  <si>
    <t>Disco Club</t>
  </si>
  <si>
    <t>Religious places</t>
  </si>
  <si>
    <t>Govt School</t>
  </si>
  <si>
    <t>Private College</t>
  </si>
  <si>
    <t>Average index according to age group</t>
  </si>
  <si>
    <t>Average Health &amp; Wellness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</si>
</sst>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FFFFFF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4C1130"/>
        <bgColor rgb="FF4C113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3" fontId="1" numFmtId="0" xfId="0" applyAlignment="1" applyFill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1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0" fillId="0" fontId="2" numFmtId="3" xfId="0" applyAlignment="1" applyFont="1" applyNumberFormat="1">
      <alignment horizontal="center" vertical="bottom"/>
    </xf>
    <xf borderId="0" fillId="0" fontId="2" numFmtId="9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center" vertical="bottom"/>
    </xf>
    <xf borderId="0" fillId="3" fontId="1" numFmtId="3" xfId="0" applyAlignment="1" applyFont="1" applyNumberFormat="1">
      <alignment horizontal="center" readingOrder="0" vertical="bottom"/>
    </xf>
    <xf borderId="0" fillId="0" fontId="2" numFmtId="3" xfId="0" applyAlignment="1" applyFont="1" applyNumberFormat="1">
      <alignment horizontal="center" readingOrder="0" vertical="bottom"/>
    </xf>
    <xf borderId="0" fillId="0" fontId="1" numFmtId="0" xfId="0" applyAlignment="1" applyFont="1">
      <alignment readingOrder="0" shrinkToFit="0" vertical="bottom" wrapText="0"/>
    </xf>
    <xf borderId="0" fillId="4" fontId="4" numFmtId="0" xfId="0" applyAlignment="1" applyFill="1" applyFont="1">
      <alignment readingOrder="0" vertical="bottom"/>
    </xf>
    <xf borderId="0" fillId="0" fontId="2" numFmtId="3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4" xfId="0" applyAlignment="1" applyFont="1" applyNumberFormat="1">
      <alignment vertical="bottom"/>
    </xf>
    <xf borderId="0" fillId="5" fontId="4" numFmtId="0" xfId="0" applyAlignment="1" applyFill="1" applyFont="1">
      <alignment vertical="bottom"/>
    </xf>
    <xf borderId="0" fillId="0" fontId="2" numFmtId="9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5" fontId="1" numFmtId="0" xfId="0" applyAlignment="1" applyFont="1">
      <alignment horizontal="center" vertical="bottom"/>
    </xf>
    <xf borderId="0" fillId="5" fontId="1" numFmtId="0" xfId="0" applyAlignment="1" applyFont="1">
      <alignment vertical="bottom"/>
    </xf>
    <xf borderId="0" fillId="5" fontId="5" numFmtId="49" xfId="0" applyAlignment="1" applyFont="1" applyNumberFormat="1">
      <alignment readingOrder="0" vertical="bottom"/>
    </xf>
    <xf borderId="0" fillId="0" fontId="2" numFmtId="2" xfId="0" applyAlignment="1" applyFont="1" applyNumberFormat="1">
      <alignment horizontal="right" vertical="bottom"/>
    </xf>
    <xf borderId="0" fillId="5" fontId="2" numFmtId="3" xfId="0" applyAlignment="1" applyFont="1" applyNumberFormat="1">
      <alignment horizontal="center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29.63"/>
    <col customWidth="1" min="3" max="3" width="30.5"/>
    <col customWidth="1" min="4" max="4" width="27.38"/>
  </cols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5</v>
      </c>
      <c r="B3" s="5">
        <v>8.0</v>
      </c>
      <c r="C3" s="6">
        <v>300.0</v>
      </c>
      <c r="D3" s="4">
        <v>3.0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6</v>
      </c>
      <c r="B4" s="5">
        <v>9.0</v>
      </c>
      <c r="C4" s="6">
        <v>120.0</v>
      </c>
      <c r="D4" s="4">
        <v>5.0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7</v>
      </c>
      <c r="B5" s="5">
        <v>6.0</v>
      </c>
      <c r="C5" s="6">
        <v>60.0</v>
      </c>
      <c r="D5" s="4">
        <v>8.0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8</v>
      </c>
      <c r="B6" s="5">
        <v>5.0</v>
      </c>
      <c r="C6" s="6">
        <v>30.0</v>
      </c>
      <c r="D6" s="4">
        <v>9.0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9</v>
      </c>
      <c r="B7" s="5">
        <v>4.0</v>
      </c>
      <c r="C7" s="6">
        <v>10.0</v>
      </c>
      <c r="D7" s="4">
        <v>2.0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8"/>
      <c r="C8" s="9"/>
      <c r="D8" s="1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1" t="s">
        <v>10</v>
      </c>
      <c r="B10" s="1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11</v>
      </c>
      <c r="B11" s="13" t="s">
        <v>12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13</v>
      </c>
      <c r="B12" s="14">
        <v>10.0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14</v>
      </c>
      <c r="B13" s="14">
        <v>8.0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15</v>
      </c>
      <c r="B14" s="14">
        <v>5.0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16</v>
      </c>
      <c r="B15" s="5">
        <v>2.0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5" t="s">
        <v>17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7.88"/>
    <col customWidth="1" min="3" max="3" width="18.13"/>
    <col customWidth="1" min="4" max="4" width="15.5"/>
    <col customWidth="1" min="5" max="5" width="18.0"/>
    <col customWidth="1" min="6" max="6" width="14.5"/>
    <col customWidth="1" min="7" max="7" width="16.88"/>
    <col customWidth="1" min="8" max="8" width="19.25"/>
  </cols>
  <sheetData>
    <row r="1">
      <c r="A1" s="1" t="s">
        <v>18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16" t="s">
        <v>27</v>
      </c>
      <c r="B3" s="16" t="s">
        <v>5</v>
      </c>
      <c r="C3" s="16" t="s">
        <v>13</v>
      </c>
      <c r="D3" s="17">
        <f>Vlookup(B3,CalcData!A$3:B$7,2,FALSE)</f>
        <v>8</v>
      </c>
      <c r="E3" s="17">
        <f>Vlookup(B3,CalcData!A$3:C$7,3,FALSE)</f>
        <v>300</v>
      </c>
      <c r="F3" s="17">
        <f>vlookup(B3,CalcData!A$3:D$7,4,FALSE)</f>
        <v>3</v>
      </c>
      <c r="G3" s="18">
        <f>vlookup(C3,CalcData!A$12:B$15,2,FALSE)</f>
        <v>10</v>
      </c>
      <c r="H3" s="19">
        <f t="shared" ref="H3:H12" si="1">(E3*0.3)+(G3*0.4)-(F3*0.2)+(D3*0.1)</f>
        <v>94.2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16" t="s">
        <v>28</v>
      </c>
      <c r="B4" s="16" t="s">
        <v>7</v>
      </c>
      <c r="C4" s="16" t="s">
        <v>14</v>
      </c>
      <c r="D4" s="17">
        <f>Vlookup(B4,CalcData!A$3:B$7,2,FALSE)</f>
        <v>6</v>
      </c>
      <c r="E4" s="17">
        <f>Vlookup(B4,CalcData!A$3:C$7,3,FALSE)</f>
        <v>60</v>
      </c>
      <c r="F4" s="17">
        <f>vlookup(B4,CalcData!A$3:D$7,4,FALSE)</f>
        <v>8</v>
      </c>
      <c r="G4" s="18">
        <f>vlookup(C4,CalcData!A$12:B$15,2,FALSE)</f>
        <v>8</v>
      </c>
      <c r="H4" s="19">
        <f t="shared" si="1"/>
        <v>20.2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16" t="s">
        <v>29</v>
      </c>
      <c r="B5" s="16" t="s">
        <v>7</v>
      </c>
      <c r="C5" s="16" t="s">
        <v>13</v>
      </c>
      <c r="D5" s="17">
        <f>Vlookup(B5,CalcData!A$3:B$7,2,FALSE)</f>
        <v>6</v>
      </c>
      <c r="E5" s="17">
        <f>Vlookup(B5,CalcData!A$3:C$7,3,FALSE)</f>
        <v>60</v>
      </c>
      <c r="F5" s="17">
        <f>vlookup(B5,CalcData!A$3:D$7,4,FALSE)</f>
        <v>8</v>
      </c>
      <c r="G5" s="18">
        <f>vlookup(C5,CalcData!A$12:B$15,2,FALSE)</f>
        <v>10</v>
      </c>
      <c r="H5" s="19">
        <f t="shared" si="1"/>
        <v>21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16" t="s">
        <v>30</v>
      </c>
      <c r="B6" s="16" t="s">
        <v>8</v>
      </c>
      <c r="C6" s="16" t="s">
        <v>14</v>
      </c>
      <c r="D6" s="17">
        <f>Vlookup(B6,CalcData!A$3:B$7,2,FALSE)</f>
        <v>5</v>
      </c>
      <c r="E6" s="17">
        <f>Vlookup(B6,CalcData!A$3:C$7,3,FALSE)</f>
        <v>30</v>
      </c>
      <c r="F6" s="17">
        <f>vlookup(B6,CalcData!A$3:D$7,4,FALSE)</f>
        <v>9</v>
      </c>
      <c r="G6" s="18">
        <f>vlookup(C6,CalcData!A$12:B$15,2,FALSE)</f>
        <v>8</v>
      </c>
      <c r="H6" s="19">
        <f t="shared" si="1"/>
        <v>10.9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16" t="s">
        <v>31</v>
      </c>
      <c r="B7" s="16" t="s">
        <v>6</v>
      </c>
      <c r="C7" s="16" t="s">
        <v>16</v>
      </c>
      <c r="D7" s="17">
        <f>Vlookup(B7,CalcData!A$3:B$7,2,FALSE)</f>
        <v>9</v>
      </c>
      <c r="E7" s="17">
        <f>Vlookup(B7,CalcData!A$3:C$7,3,FALSE)</f>
        <v>120</v>
      </c>
      <c r="F7" s="17">
        <f>vlookup(B7,CalcData!A$3:D$7,4,FALSE)</f>
        <v>5</v>
      </c>
      <c r="G7" s="18">
        <f>vlookup(C7,CalcData!A$12:B$15,2,FALSE)</f>
        <v>2</v>
      </c>
      <c r="H7" s="19">
        <f t="shared" si="1"/>
        <v>36.7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16" t="s">
        <v>32</v>
      </c>
      <c r="B8" s="16" t="s">
        <v>5</v>
      </c>
      <c r="C8" s="16" t="s">
        <v>15</v>
      </c>
      <c r="D8" s="17">
        <f>Vlookup(B8,CalcData!A$3:B$7,2,FALSE)</f>
        <v>8</v>
      </c>
      <c r="E8" s="17">
        <f>Vlookup(B8,CalcData!A$3:C$7,3,FALSE)</f>
        <v>300</v>
      </c>
      <c r="F8" s="17">
        <f>vlookup(B8,CalcData!A$3:D$7,4,FALSE)</f>
        <v>3</v>
      </c>
      <c r="G8" s="18">
        <f>vlookup(C8,CalcData!A$12:B$15,2,FALSE)</f>
        <v>5</v>
      </c>
      <c r="H8" s="19">
        <f t="shared" si="1"/>
        <v>92.2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16" t="s">
        <v>33</v>
      </c>
      <c r="B9" s="16" t="s">
        <v>6</v>
      </c>
      <c r="C9" s="16" t="s">
        <v>14</v>
      </c>
      <c r="D9" s="17">
        <f>Vlookup(B9,CalcData!A$3:B$7,2,FALSE)</f>
        <v>9</v>
      </c>
      <c r="E9" s="17">
        <f>Vlookup(B9,CalcData!A$3:C$7,3,FALSE)</f>
        <v>120</v>
      </c>
      <c r="F9" s="17">
        <f>vlookup(B9,CalcData!A$3:D$7,4,FALSE)</f>
        <v>5</v>
      </c>
      <c r="G9" s="18">
        <f>vlookup(C9,CalcData!A$12:B$15,2,FALSE)</f>
        <v>8</v>
      </c>
      <c r="H9" s="19">
        <f t="shared" si="1"/>
        <v>39.1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16" t="s">
        <v>34</v>
      </c>
      <c r="B10" s="16" t="s">
        <v>9</v>
      </c>
      <c r="C10" s="16" t="s">
        <v>15</v>
      </c>
      <c r="D10" s="17">
        <f>Vlookup(B10,CalcData!A$3:B$7,2,FALSE)</f>
        <v>4</v>
      </c>
      <c r="E10" s="17">
        <f>Vlookup(B10,CalcData!A$3:C$7,3,FALSE)</f>
        <v>10</v>
      </c>
      <c r="F10" s="17">
        <f>vlookup(B10,CalcData!A$3:D$7,4,FALSE)</f>
        <v>2</v>
      </c>
      <c r="G10" s="18">
        <f>vlookup(C10,CalcData!A$12:B$15,2,FALSE)</f>
        <v>5</v>
      </c>
      <c r="H10" s="19">
        <f t="shared" si="1"/>
        <v>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16" t="s">
        <v>35</v>
      </c>
      <c r="B11" s="16" t="s">
        <v>5</v>
      </c>
      <c r="C11" s="16" t="s">
        <v>16</v>
      </c>
      <c r="D11" s="17">
        <f>Vlookup(B11,CalcData!A$3:B$7,2,FALSE)</f>
        <v>8</v>
      </c>
      <c r="E11" s="17">
        <f>Vlookup(B11,CalcData!A$3:C$7,3,FALSE)</f>
        <v>300</v>
      </c>
      <c r="F11" s="17">
        <f>vlookup(B11,CalcData!A$3:D$7,4,FALSE)</f>
        <v>3</v>
      </c>
      <c r="G11" s="18">
        <f>vlookup(C11,CalcData!A$12:B$15,2,FALSE)</f>
        <v>2</v>
      </c>
      <c r="H11" s="19">
        <f t="shared" si="1"/>
        <v>91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16" t="s">
        <v>36</v>
      </c>
      <c r="B12" s="16" t="s">
        <v>6</v>
      </c>
      <c r="C12" s="16" t="s">
        <v>13</v>
      </c>
      <c r="D12" s="17">
        <f>Vlookup(B12,CalcData!A$3:B$7,2,FALSE)</f>
        <v>9</v>
      </c>
      <c r="E12" s="17">
        <f>Vlookup(B12,CalcData!A$3:C$7,3,FALSE)</f>
        <v>120</v>
      </c>
      <c r="F12" s="17">
        <f>vlookup(B12,CalcData!A$3:D$7,4,FALSE)</f>
        <v>5</v>
      </c>
      <c r="G12" s="18">
        <f>vlookup(C12,CalcData!A$12:B$15,2,FALSE)</f>
        <v>10</v>
      </c>
      <c r="H12" s="19">
        <f t="shared" si="1"/>
        <v>39.9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20"/>
      <c r="B13" s="20"/>
      <c r="C13" s="20"/>
      <c r="D13" s="17"/>
      <c r="E13" s="21"/>
      <c r="F13" s="17"/>
      <c r="G13" s="22"/>
      <c r="H13" s="1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1" t="s">
        <v>37</v>
      </c>
      <c r="C15" s="2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3" t="s">
        <v>1</v>
      </c>
      <c r="B16" s="3" t="s">
        <v>38</v>
      </c>
      <c r="C16" s="2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25" t="s">
        <v>5</v>
      </c>
      <c r="B17" s="26">
        <f t="shared" ref="B17:B21" si="2">AVERAGEIFS(H$3:H$12,B$3:B$12,$A17)</f>
        <v>92.46666667</v>
      </c>
      <c r="C17" s="27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2" t="s">
        <v>7</v>
      </c>
      <c r="B18" s="26">
        <f t="shared" si="2"/>
        <v>20.6</v>
      </c>
      <c r="C18" s="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2" t="s">
        <v>8</v>
      </c>
      <c r="B19" s="26">
        <f t="shared" si="2"/>
        <v>10.9</v>
      </c>
      <c r="C19" s="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2" t="s">
        <v>6</v>
      </c>
      <c r="B20" s="26">
        <f t="shared" si="2"/>
        <v>38.56666667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4" t="s">
        <v>9</v>
      </c>
      <c r="B21" s="26">
        <f t="shared" si="2"/>
        <v>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4"/>
      <c r="B22" s="2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</sheetData>
  <mergeCells count="2">
    <mergeCell ref="A1:H1"/>
    <mergeCell ref="A15:B15"/>
  </mergeCells>
  <drawing r:id="rId1"/>
</worksheet>
</file>