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Consolidated Score" sheetId="4" r:id="rId7"/>
    <sheet state="visible" name="Report" sheetId="5" r:id="rId8"/>
  </sheets>
  <definedNames/>
  <calcPr/>
</workbook>
</file>

<file path=xl/sharedStrings.xml><?xml version="1.0" encoding="utf-8"?>
<sst xmlns="http://schemas.openxmlformats.org/spreadsheetml/2006/main" count="513" uniqueCount="160">
  <si>
    <t>Student Name</t>
  </si>
  <si>
    <t>Stream</t>
  </si>
  <si>
    <t>Academic Score</t>
  </si>
  <si>
    <t>Left1 (1 char Stream)</t>
  </si>
  <si>
    <t>Student Name_Stream</t>
  </si>
  <si>
    <t>If1- Pass/ Fail</t>
  </si>
  <si>
    <t>Aarav Sharma</t>
  </si>
  <si>
    <t>Commerce</t>
  </si>
  <si>
    <t>Riya Patel</t>
  </si>
  <si>
    <t>Science</t>
  </si>
  <si>
    <t>Arjun Singh</t>
  </si>
  <si>
    <t>Arts</t>
  </si>
  <si>
    <t>Nisha Gupta</t>
  </si>
  <si>
    <t>Aditya Verma</t>
  </si>
  <si>
    <t>Tanvi Reddy</t>
  </si>
  <si>
    <t>Rohan Desai</t>
  </si>
  <si>
    <t>Kavya Mehta</t>
  </si>
  <si>
    <t>Yash Kapoor</t>
  </si>
  <si>
    <t>Ananya Joshi</t>
  </si>
  <si>
    <t>Rishabh Malik</t>
  </si>
  <si>
    <t>Ishita Singh</t>
  </si>
  <si>
    <t>Rajat Agarwal</t>
  </si>
  <si>
    <t>Aisha Khan</t>
  </si>
  <si>
    <t>Dev Patel</t>
  </si>
  <si>
    <t>Priya Saha</t>
  </si>
  <si>
    <t>Aniket Reddy</t>
  </si>
  <si>
    <t>Ritu Choudhary</t>
  </si>
  <si>
    <t>Vivaan Kapoor</t>
  </si>
  <si>
    <t>Zara Khan</t>
  </si>
  <si>
    <t>Pranav Yadav</t>
  </si>
  <si>
    <t>Maya Shah</t>
  </si>
  <si>
    <t>Advaita Iyer</t>
  </si>
  <si>
    <t>Aryan Verma</t>
  </si>
  <si>
    <t>Ishani Gupta</t>
  </si>
  <si>
    <t>Kabir Patel</t>
  </si>
  <si>
    <t>Saanvi Sharma</t>
  </si>
  <si>
    <t>Vihaan Mehta</t>
  </si>
  <si>
    <t>Aaradhya Singh</t>
  </si>
  <si>
    <t>Arnav Choudhary</t>
  </si>
  <si>
    <t>Meera Kumar</t>
  </si>
  <si>
    <t>Yuvan Joshi</t>
  </si>
  <si>
    <t>Vanya Reddy</t>
  </si>
  <si>
    <t>Aarush Agarwal</t>
  </si>
  <si>
    <t>Kyra Khan</t>
  </si>
  <si>
    <t>Krish Mehta</t>
  </si>
  <si>
    <t>Aarohi Saha</t>
  </si>
  <si>
    <t>Advik Patel</t>
  </si>
  <si>
    <t>Myra Choudhary</t>
  </si>
  <si>
    <t>Neel Kapoor</t>
  </si>
  <si>
    <t>Amaira Khan</t>
  </si>
  <si>
    <t>Kabir Yadav</t>
  </si>
  <si>
    <t>Aradhya Shah</t>
  </si>
  <si>
    <t>Aryan Iyer</t>
  </si>
  <si>
    <t>Anika Verma</t>
  </si>
  <si>
    <t>Vihaan Gupta</t>
  </si>
  <si>
    <t>Anvi Patel</t>
  </si>
  <si>
    <t>Siddharth Sharma</t>
  </si>
  <si>
    <t>Tanish Mehta</t>
  </si>
  <si>
    <t>Ishika Singh</t>
  </si>
  <si>
    <t>If1- If Score&gt;=60, then "Pass" else "Fail"</t>
  </si>
  <si>
    <t>Note: When using IF function, do not type the numbers within inverted commas. Example- =If(B3=B4,B4,”1”) is incorrect and will result in a wrong solution. The correct way is: =If(B3=B4,B4,1).</t>
  </si>
  <si>
    <t>Student Names</t>
  </si>
  <si>
    <t>Type of Social Activity</t>
  </si>
  <si>
    <t>Hours Spent</t>
  </si>
  <si>
    <t>If1</t>
  </si>
  <si>
    <t>If2 (Social Score)</t>
  </si>
  <si>
    <t>Teaching</t>
  </si>
  <si>
    <t>Finance</t>
  </si>
  <si>
    <t>Cleaning</t>
  </si>
  <si>
    <t>Lead Generation</t>
  </si>
  <si>
    <t>Fund Raising</t>
  </si>
  <si>
    <r>
      <rPr>
        <rFont val="Arial"/>
        <color theme="1"/>
      </rPr>
      <t xml:space="preserve">If1- If Hours spent &lt;=40, then 60 else "N/A" </t>
    </r>
    <r>
      <rPr>
        <rFont val="Arial"/>
        <b/>
        <color theme="1"/>
      </rPr>
      <t>[do not write 60 in inverted commas("60")]</t>
    </r>
  </si>
  <si>
    <r>
      <rPr>
        <rFont val="Arial"/>
        <color theme="1"/>
      </rPr>
      <t xml:space="preserve">If2- if If1 is "N/A", then 100 else If1 </t>
    </r>
    <r>
      <rPr>
        <rFont val="Arial"/>
        <b/>
        <color theme="1"/>
      </rPr>
      <t>[do not write 100 in inverted commas("100")]</t>
    </r>
  </si>
  <si>
    <t>Activity</t>
  </si>
  <si>
    <t>Level</t>
  </si>
  <si>
    <t>If1- Interschool</t>
  </si>
  <si>
    <t>If2- District</t>
  </si>
  <si>
    <t>If3- State</t>
  </si>
  <si>
    <t>If4- National</t>
  </si>
  <si>
    <t>If5- International</t>
  </si>
  <si>
    <t>Score 1</t>
  </si>
  <si>
    <t>Score 2</t>
  </si>
  <si>
    <t>Score 3</t>
  </si>
  <si>
    <t>Score 4</t>
  </si>
  <si>
    <t>Score 5 (Co-curricular score)</t>
  </si>
  <si>
    <t>Badminton</t>
  </si>
  <si>
    <t>Interschool</t>
  </si>
  <si>
    <t>Swimming</t>
  </si>
  <si>
    <t>District</t>
  </si>
  <si>
    <t>Cricket</t>
  </si>
  <si>
    <t>Dancing</t>
  </si>
  <si>
    <t>National</t>
  </si>
  <si>
    <t>Singing</t>
  </si>
  <si>
    <t>State</t>
  </si>
  <si>
    <t>International</t>
  </si>
  <si>
    <t>Painting</t>
  </si>
  <si>
    <t>Basketball</t>
  </si>
  <si>
    <r>
      <rPr>
        <rFont val="Arial"/>
        <color theme="1"/>
      </rPr>
      <t xml:space="preserve">If1- if level is Interschool, then 50 else "N/A" </t>
    </r>
    <r>
      <rPr>
        <rFont val="Arial"/>
        <b/>
        <color theme="1"/>
      </rPr>
      <t>[do not write 50 in iverted commas("50")]</t>
    </r>
  </si>
  <si>
    <r>
      <rPr>
        <rFont val="Arial"/>
        <color theme="1"/>
      </rPr>
      <t xml:space="preserve">If2- if level is District, then 70 else "N/A" </t>
    </r>
    <r>
      <rPr>
        <rFont val="Arial"/>
        <b/>
        <color theme="1"/>
      </rPr>
      <t>[do not write 70 in iverted commas("70")]</t>
    </r>
  </si>
  <si>
    <r>
      <rPr>
        <rFont val="Arial"/>
        <color theme="1"/>
      </rPr>
      <t xml:space="preserve">If3- if level is State, then 80 else "N/A" </t>
    </r>
    <r>
      <rPr>
        <rFont val="Arial"/>
        <b/>
        <color theme="1"/>
      </rPr>
      <t>[do not write 80 in iverted commas("80")]</t>
    </r>
  </si>
  <si>
    <r>
      <rPr>
        <rFont val="Arial"/>
        <color theme="1"/>
      </rPr>
      <t xml:space="preserve">If4- if level is National, then 90 else "N/A" </t>
    </r>
    <r>
      <rPr>
        <rFont val="Arial"/>
        <b/>
        <color theme="1"/>
      </rPr>
      <t>[do not write 90 in iverted commas("90")]</t>
    </r>
  </si>
  <si>
    <r>
      <rPr>
        <rFont val="Arial"/>
        <color theme="1"/>
      </rPr>
      <t xml:space="preserve">If5- if level is International, then 100 else "N/A" </t>
    </r>
    <r>
      <rPr>
        <rFont val="Arial"/>
        <b/>
        <color theme="1"/>
      </rPr>
      <t>[do not write 100 in iverted commas("100")]</t>
    </r>
  </si>
  <si>
    <t>Score 1- if If1- Interschool is equal to 50, then If1- Interschool else "N/A"</t>
  </si>
  <si>
    <t>Score 2- if Score 1 is "N/A", then If2- District else Score 1</t>
  </si>
  <si>
    <t>Score 3- if Score 2 is "N/A", then If3- State else Score 2</t>
  </si>
  <si>
    <t>Score 4- if Score 3 is "N/A", then If4- National else Score 3</t>
  </si>
  <si>
    <t>Score 5 (Final)- if Score 4 is "N/A", then If5- International else Score 4</t>
  </si>
  <si>
    <t>Area</t>
  </si>
  <si>
    <t>Weight %</t>
  </si>
  <si>
    <t xml:space="preserve">Score </t>
  </si>
  <si>
    <t>CGPA</t>
  </si>
  <si>
    <t>Academics</t>
  </si>
  <si>
    <t>75&lt;</t>
  </si>
  <si>
    <t>A</t>
  </si>
  <si>
    <t>Social Activities</t>
  </si>
  <si>
    <t>75&gt;=</t>
  </si>
  <si>
    <t>B</t>
  </si>
  <si>
    <t>Co-Curriuculars</t>
  </si>
  <si>
    <t>Social Score</t>
  </si>
  <si>
    <t>Co-curricular Score</t>
  </si>
  <si>
    <t>Weighted Academic Score</t>
  </si>
  <si>
    <t>Weighted Social Score</t>
  </si>
  <si>
    <t>Weighted Co-curricular Score</t>
  </si>
  <si>
    <t>Overall Weighted Score</t>
  </si>
  <si>
    <t>Academic Score- use vlookup to bring the Academic Score from Sheet 1</t>
  </si>
  <si>
    <t>Social Score- use vlookup to bring the Social Score from Sheet 2</t>
  </si>
  <si>
    <t>Co-curricular Score- use vlookup to bring the Co-curricular Score from Sheet 3</t>
  </si>
  <si>
    <t>Weighted Academic Score- Academic Score * Weight % of Academics</t>
  </si>
  <si>
    <t>Weighted Social Score- Social Score * Weight % of Social Activities</t>
  </si>
  <si>
    <t>Weighted Co-curricular Score- Co-curricular Score * Weight % of Co-curriculars</t>
  </si>
  <si>
    <t>Overall Weighted Score- Sum of all the weighted scores</t>
  </si>
  <si>
    <t>CGPA- if Overall Weighted Score is lesser than or equal to 75, then "B" else "A"</t>
  </si>
  <si>
    <t>Report 1- Grade Report</t>
  </si>
  <si>
    <t>Grade A</t>
  </si>
  <si>
    <t>Grade B</t>
  </si>
  <si>
    <t>Number of Students</t>
  </si>
  <si>
    <t>Average Overall Weighted Score</t>
  </si>
  <si>
    <t>Highest Overall Weighted Score</t>
  </si>
  <si>
    <t>Lowest Overall Weighted Score</t>
  </si>
  <si>
    <t>Total Overall Weighted Score</t>
  </si>
  <si>
    <t>*In the above table, reference data from tab named "Consolidated Score"</t>
  </si>
  <si>
    <t>Report 2- Stream Report</t>
  </si>
  <si>
    <t>Average Academic Score</t>
  </si>
  <si>
    <t>Highest Academic Score</t>
  </si>
  <si>
    <t>Lowest Academic Score</t>
  </si>
  <si>
    <t>Total Academic Score</t>
  </si>
  <si>
    <t>* In the above report, reference data from tab named "Sheet1"</t>
  </si>
  <si>
    <t>Report 3- Social Activity Report</t>
  </si>
  <si>
    <t xml:space="preserve"> </t>
  </si>
  <si>
    <t>Average Social Score</t>
  </si>
  <si>
    <t>Highest Social Score</t>
  </si>
  <si>
    <t>Lowest Social Score</t>
  </si>
  <si>
    <t>Total Social Score</t>
  </si>
  <si>
    <t>* In the above report, reference data from tab named "Sheet2"</t>
  </si>
  <si>
    <t>Report 4- Co-curricular Report</t>
  </si>
  <si>
    <t>Average Co-curricular Score</t>
  </si>
  <si>
    <t>Highest Co-curricular Score</t>
  </si>
  <si>
    <t>Lowest Co-curricular Score</t>
  </si>
  <si>
    <t>Total Co-curricular Score</t>
  </si>
  <si>
    <t>* In the above report, reference data from tab named "Sheet3"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</si>
</sst>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sz val="11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3" numFmtId="3" xfId="0" applyFont="1" applyNumberFormat="1"/>
    <xf borderId="4" fillId="0" fontId="4" numFmtId="0" xfId="0" applyAlignment="1" applyBorder="1" applyFont="1">
      <alignment readingOrder="0"/>
    </xf>
    <xf borderId="0" fillId="0" fontId="4" numFmtId="0" xfId="0" applyAlignment="1" applyFont="1">
      <alignment horizontal="right"/>
    </xf>
    <xf borderId="5" fillId="0" fontId="4" numFmtId="0" xfId="0" applyAlignment="1" applyBorder="1" applyFont="1">
      <alignment horizontal="right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 shrinkToFit="0" wrapText="1"/>
    </xf>
    <xf borderId="3" fillId="2" fontId="1" numFmtId="0" xfId="0" applyAlignment="1" applyBorder="1" applyFont="1">
      <alignment readingOrder="0"/>
    </xf>
    <xf borderId="0" fillId="0" fontId="4" numFmtId="0" xfId="0" applyFont="1"/>
    <xf borderId="5" fillId="0" fontId="4" numFmtId="0" xfId="0" applyBorder="1" applyFont="1"/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 shrinkToFit="0" wrapText="1"/>
    </xf>
    <xf borderId="4" fillId="0" fontId="4" numFmtId="0" xfId="0" applyBorder="1" applyFont="1"/>
    <xf borderId="0" fillId="0" fontId="4" numFmtId="0" xfId="0" applyFont="1"/>
    <xf borderId="0" fillId="3" fontId="3" numFmtId="9" xfId="0" applyAlignment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0" fontId="4" numFmtId="3" xfId="0" applyFont="1" applyNumberFormat="1"/>
    <xf borderId="0" fillId="4" fontId="4" numFmtId="0" xfId="0" applyFont="1"/>
    <xf borderId="0" fillId="2" fontId="1" numFmtId="0" xfId="0" applyAlignment="1" applyFont="1">
      <alignment horizontal="center" readingOrder="0"/>
    </xf>
    <xf borderId="6" fillId="3" fontId="3" numFmtId="0" xfId="0" applyBorder="1" applyFont="1"/>
    <xf borderId="7" fillId="3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1" fillId="3" fontId="3" numFmtId="0" xfId="0" applyBorder="1" applyFont="1"/>
    <xf borderId="4" fillId="3" fontId="3" numFmtId="164" xfId="0" applyBorder="1" applyFont="1" applyNumberFormat="1"/>
    <xf borderId="8" fillId="3" fontId="3" numFmtId="0" xfId="0" applyAlignment="1" applyBorder="1" applyFont="1">
      <alignment readingOrder="0"/>
    </xf>
    <xf borderId="9" fillId="3" fontId="1" numFmtId="0" xfId="0" applyAlignment="1" applyBorder="1" applyFont="1">
      <alignment readingOrder="0"/>
    </xf>
    <xf borderId="4" fillId="3" fontId="3" numFmtId="1" xfId="0" applyBorder="1" applyFont="1" applyNumberFormat="1"/>
    <xf borderId="4" fillId="3" fontId="3" numFmtId="0" xfId="0" applyBorder="1" applyFont="1"/>
    <xf borderId="10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9.0"/>
    <col customWidth="1" min="3" max="3" width="14.0"/>
    <col customWidth="1" min="4" max="4" width="17.63"/>
    <col customWidth="1" min="5" max="5" width="21.88"/>
    <col customWidth="1" min="6" max="6" width="11.63"/>
    <col customWidth="1" min="7" max="7" width="19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6"/>
      <c r="I1" s="6"/>
    </row>
    <row r="2">
      <c r="A2" s="7" t="s">
        <v>6</v>
      </c>
      <c r="B2" s="8" t="s">
        <v>7</v>
      </c>
      <c r="C2" s="9">
        <v>87.0</v>
      </c>
      <c r="D2" s="10" t="str">
        <f t="shared" ref="D2:D51" si="1">left(B2,1)</f>
        <v>C</v>
      </c>
      <c r="E2" s="11" t="str">
        <f t="shared" ref="E2:E51" si="2">A2&amp;"_"&amp;B2</f>
        <v>Aarav Sharma_Commerce</v>
      </c>
      <c r="F2" s="12" t="str">
        <f t="shared" ref="F2:F51" si="3">IF(C2&gt;=60,"Pass","Fail")</f>
        <v>Pass</v>
      </c>
      <c r="H2" s="11"/>
    </row>
    <row r="3">
      <c r="A3" s="7" t="s">
        <v>8</v>
      </c>
      <c r="B3" s="8" t="s">
        <v>9</v>
      </c>
      <c r="C3" s="9">
        <v>47.0</v>
      </c>
      <c r="D3" s="10" t="str">
        <f t="shared" si="1"/>
        <v>S</v>
      </c>
      <c r="E3" s="11" t="str">
        <f t="shared" si="2"/>
        <v>Riya Patel_Science</v>
      </c>
      <c r="F3" s="12" t="str">
        <f t="shared" si="3"/>
        <v>Fail</v>
      </c>
      <c r="H3" s="11"/>
    </row>
    <row r="4">
      <c r="A4" s="7" t="s">
        <v>10</v>
      </c>
      <c r="B4" s="8" t="s">
        <v>11</v>
      </c>
      <c r="C4" s="9">
        <v>78.0</v>
      </c>
      <c r="D4" s="10" t="str">
        <f t="shared" si="1"/>
        <v>A</v>
      </c>
      <c r="E4" s="11" t="str">
        <f t="shared" si="2"/>
        <v>Arjun Singh_Arts</v>
      </c>
      <c r="F4" s="12" t="str">
        <f t="shared" si="3"/>
        <v>Pass</v>
      </c>
      <c r="H4" s="11"/>
    </row>
    <row r="5">
      <c r="A5" s="7" t="s">
        <v>12</v>
      </c>
      <c r="B5" s="8" t="s">
        <v>7</v>
      </c>
      <c r="C5" s="9">
        <v>90.0</v>
      </c>
      <c r="D5" s="10" t="str">
        <f t="shared" si="1"/>
        <v>C</v>
      </c>
      <c r="E5" s="11" t="str">
        <f t="shared" si="2"/>
        <v>Nisha Gupta_Commerce</v>
      </c>
      <c r="F5" s="12" t="str">
        <f t="shared" si="3"/>
        <v>Pass</v>
      </c>
      <c r="H5" s="11"/>
    </row>
    <row r="6">
      <c r="A6" s="7" t="s">
        <v>13</v>
      </c>
      <c r="B6" s="8" t="s">
        <v>11</v>
      </c>
      <c r="C6" s="9">
        <v>82.0</v>
      </c>
      <c r="D6" s="10" t="str">
        <f t="shared" si="1"/>
        <v>A</v>
      </c>
      <c r="E6" s="11" t="str">
        <f t="shared" si="2"/>
        <v>Aditya Verma_Arts</v>
      </c>
      <c r="F6" s="12" t="str">
        <f t="shared" si="3"/>
        <v>Pass</v>
      </c>
      <c r="H6" s="11"/>
    </row>
    <row r="7">
      <c r="A7" s="7" t="s">
        <v>14</v>
      </c>
      <c r="B7" s="8" t="s">
        <v>9</v>
      </c>
      <c r="C7" s="9">
        <v>96.0</v>
      </c>
      <c r="D7" s="10" t="str">
        <f t="shared" si="1"/>
        <v>S</v>
      </c>
      <c r="E7" s="11" t="str">
        <f t="shared" si="2"/>
        <v>Tanvi Reddy_Science</v>
      </c>
      <c r="F7" s="12" t="str">
        <f t="shared" si="3"/>
        <v>Pass</v>
      </c>
      <c r="H7" s="11"/>
    </row>
    <row r="8">
      <c r="A8" s="7" t="s">
        <v>15</v>
      </c>
      <c r="B8" s="8" t="s">
        <v>11</v>
      </c>
      <c r="C8" s="9">
        <v>45.0</v>
      </c>
      <c r="D8" s="10" t="str">
        <f t="shared" si="1"/>
        <v>A</v>
      </c>
      <c r="E8" s="11" t="str">
        <f t="shared" si="2"/>
        <v>Rohan Desai_Arts</v>
      </c>
      <c r="F8" s="12" t="str">
        <f t="shared" si="3"/>
        <v>Fail</v>
      </c>
      <c r="H8" s="11"/>
    </row>
    <row r="9">
      <c r="A9" s="7" t="s">
        <v>16</v>
      </c>
      <c r="B9" s="8" t="s">
        <v>7</v>
      </c>
      <c r="C9" s="9">
        <v>88.0</v>
      </c>
      <c r="D9" s="10" t="str">
        <f t="shared" si="1"/>
        <v>C</v>
      </c>
      <c r="E9" s="11" t="str">
        <f t="shared" si="2"/>
        <v>Kavya Mehta_Commerce</v>
      </c>
      <c r="F9" s="12" t="str">
        <f t="shared" si="3"/>
        <v>Pass</v>
      </c>
      <c r="H9" s="11"/>
    </row>
    <row r="10">
      <c r="A10" s="7" t="s">
        <v>17</v>
      </c>
      <c r="B10" s="8" t="s">
        <v>7</v>
      </c>
      <c r="C10" s="9">
        <v>79.0</v>
      </c>
      <c r="D10" s="10" t="str">
        <f t="shared" si="1"/>
        <v>C</v>
      </c>
      <c r="E10" s="11" t="str">
        <f t="shared" si="2"/>
        <v>Yash Kapoor_Commerce</v>
      </c>
      <c r="F10" s="12" t="str">
        <f t="shared" si="3"/>
        <v>Pass</v>
      </c>
      <c r="H10" s="11"/>
    </row>
    <row r="11">
      <c r="A11" s="7" t="s">
        <v>18</v>
      </c>
      <c r="B11" s="8" t="s">
        <v>7</v>
      </c>
      <c r="C11" s="9">
        <v>93.0</v>
      </c>
      <c r="D11" s="10" t="str">
        <f t="shared" si="1"/>
        <v>C</v>
      </c>
      <c r="E11" s="11" t="str">
        <f t="shared" si="2"/>
        <v>Ananya Joshi_Commerce</v>
      </c>
      <c r="F11" s="12" t="str">
        <f t="shared" si="3"/>
        <v>Pass</v>
      </c>
      <c r="H11" s="11"/>
    </row>
    <row r="12">
      <c r="A12" s="7" t="s">
        <v>19</v>
      </c>
      <c r="B12" s="8" t="s">
        <v>9</v>
      </c>
      <c r="C12" s="9">
        <v>59.0</v>
      </c>
      <c r="D12" s="10" t="str">
        <f t="shared" si="1"/>
        <v>S</v>
      </c>
      <c r="E12" s="11" t="str">
        <f t="shared" si="2"/>
        <v>Rishabh Malik_Science</v>
      </c>
      <c r="F12" s="12" t="str">
        <f t="shared" si="3"/>
        <v>Fail</v>
      </c>
      <c r="H12" s="11"/>
    </row>
    <row r="13">
      <c r="A13" s="7" t="s">
        <v>20</v>
      </c>
      <c r="B13" s="8" t="s">
        <v>11</v>
      </c>
      <c r="C13" s="9">
        <v>91.0</v>
      </c>
      <c r="D13" s="10" t="str">
        <f t="shared" si="1"/>
        <v>A</v>
      </c>
      <c r="E13" s="11" t="str">
        <f t="shared" si="2"/>
        <v>Ishita Singh_Arts</v>
      </c>
      <c r="F13" s="12" t="str">
        <f t="shared" si="3"/>
        <v>Pass</v>
      </c>
      <c r="H13" s="11"/>
    </row>
    <row r="14">
      <c r="A14" s="7" t="s">
        <v>21</v>
      </c>
      <c r="B14" s="8" t="s">
        <v>11</v>
      </c>
      <c r="C14" s="9">
        <v>77.0</v>
      </c>
      <c r="D14" s="10" t="str">
        <f t="shared" si="1"/>
        <v>A</v>
      </c>
      <c r="E14" s="11" t="str">
        <f t="shared" si="2"/>
        <v>Rajat Agarwal_Arts</v>
      </c>
      <c r="F14" s="12" t="str">
        <f t="shared" si="3"/>
        <v>Pass</v>
      </c>
      <c r="H14" s="11"/>
    </row>
    <row r="15">
      <c r="A15" s="7" t="s">
        <v>22</v>
      </c>
      <c r="B15" s="8" t="s">
        <v>9</v>
      </c>
      <c r="C15" s="9">
        <v>36.0</v>
      </c>
      <c r="D15" s="10" t="str">
        <f t="shared" si="1"/>
        <v>S</v>
      </c>
      <c r="E15" s="11" t="str">
        <f t="shared" si="2"/>
        <v>Aisha Khan_Science</v>
      </c>
      <c r="F15" s="12" t="str">
        <f t="shared" si="3"/>
        <v>Fail</v>
      </c>
      <c r="H15" s="11"/>
    </row>
    <row r="16">
      <c r="A16" s="7" t="s">
        <v>23</v>
      </c>
      <c r="B16" s="8" t="s">
        <v>9</v>
      </c>
      <c r="C16" s="9">
        <v>72.0</v>
      </c>
      <c r="D16" s="10" t="str">
        <f t="shared" si="1"/>
        <v>S</v>
      </c>
      <c r="E16" s="11" t="str">
        <f t="shared" si="2"/>
        <v>Dev Patel_Science</v>
      </c>
      <c r="F16" s="12" t="str">
        <f t="shared" si="3"/>
        <v>Pass</v>
      </c>
      <c r="H16" s="11"/>
    </row>
    <row r="17">
      <c r="A17" s="7" t="s">
        <v>24</v>
      </c>
      <c r="B17" s="8" t="s">
        <v>9</v>
      </c>
      <c r="C17" s="9">
        <v>97.0</v>
      </c>
      <c r="D17" s="10" t="str">
        <f t="shared" si="1"/>
        <v>S</v>
      </c>
      <c r="E17" s="11" t="str">
        <f t="shared" si="2"/>
        <v>Priya Saha_Science</v>
      </c>
      <c r="F17" s="12" t="str">
        <f t="shared" si="3"/>
        <v>Pass</v>
      </c>
      <c r="H17" s="11"/>
    </row>
    <row r="18">
      <c r="A18" s="7" t="s">
        <v>25</v>
      </c>
      <c r="B18" s="8" t="s">
        <v>7</v>
      </c>
      <c r="C18" s="9">
        <v>83.0</v>
      </c>
      <c r="D18" s="10" t="str">
        <f t="shared" si="1"/>
        <v>C</v>
      </c>
      <c r="E18" s="11" t="str">
        <f t="shared" si="2"/>
        <v>Aniket Reddy_Commerce</v>
      </c>
      <c r="F18" s="12" t="str">
        <f t="shared" si="3"/>
        <v>Pass</v>
      </c>
      <c r="H18" s="11"/>
    </row>
    <row r="19">
      <c r="A19" s="7" t="s">
        <v>26</v>
      </c>
      <c r="B19" s="8" t="s">
        <v>7</v>
      </c>
      <c r="C19" s="9">
        <v>45.0</v>
      </c>
      <c r="D19" s="10" t="str">
        <f t="shared" si="1"/>
        <v>C</v>
      </c>
      <c r="E19" s="11" t="str">
        <f t="shared" si="2"/>
        <v>Ritu Choudhary_Commerce</v>
      </c>
      <c r="F19" s="12" t="str">
        <f t="shared" si="3"/>
        <v>Fail</v>
      </c>
      <c r="H19" s="11"/>
    </row>
    <row r="20">
      <c r="A20" s="7" t="s">
        <v>27</v>
      </c>
      <c r="B20" s="8" t="s">
        <v>9</v>
      </c>
      <c r="C20" s="9">
        <v>76.0</v>
      </c>
      <c r="D20" s="10" t="str">
        <f t="shared" si="1"/>
        <v>S</v>
      </c>
      <c r="E20" s="11" t="str">
        <f t="shared" si="2"/>
        <v>Vivaan Kapoor_Science</v>
      </c>
      <c r="F20" s="12" t="str">
        <f t="shared" si="3"/>
        <v>Pass</v>
      </c>
      <c r="H20" s="11"/>
    </row>
    <row r="21">
      <c r="A21" s="7" t="s">
        <v>28</v>
      </c>
      <c r="B21" s="8" t="s">
        <v>7</v>
      </c>
      <c r="C21" s="9">
        <v>56.0</v>
      </c>
      <c r="D21" s="10" t="str">
        <f t="shared" si="1"/>
        <v>C</v>
      </c>
      <c r="E21" s="11" t="str">
        <f t="shared" si="2"/>
        <v>Zara Khan_Commerce</v>
      </c>
      <c r="F21" s="12" t="str">
        <f t="shared" si="3"/>
        <v>Fail</v>
      </c>
      <c r="H21" s="11"/>
    </row>
    <row r="22">
      <c r="A22" s="7" t="s">
        <v>29</v>
      </c>
      <c r="B22" s="8" t="s">
        <v>11</v>
      </c>
      <c r="C22" s="9">
        <v>87.0</v>
      </c>
      <c r="D22" s="10" t="str">
        <f t="shared" si="1"/>
        <v>A</v>
      </c>
      <c r="E22" s="11" t="str">
        <f t="shared" si="2"/>
        <v>Pranav Yadav_Arts</v>
      </c>
      <c r="F22" s="12" t="str">
        <f t="shared" si="3"/>
        <v>Pass</v>
      </c>
      <c r="H22" s="11"/>
    </row>
    <row r="23">
      <c r="A23" s="7" t="s">
        <v>30</v>
      </c>
      <c r="B23" s="8" t="s">
        <v>11</v>
      </c>
      <c r="C23" s="9">
        <v>88.0</v>
      </c>
      <c r="D23" s="10" t="str">
        <f t="shared" si="1"/>
        <v>A</v>
      </c>
      <c r="E23" s="11" t="str">
        <f t="shared" si="2"/>
        <v>Maya Shah_Arts</v>
      </c>
      <c r="F23" s="12" t="str">
        <f t="shared" si="3"/>
        <v>Pass</v>
      </c>
      <c r="H23" s="11"/>
    </row>
    <row r="24">
      <c r="A24" s="7" t="s">
        <v>31</v>
      </c>
      <c r="B24" s="8" t="s">
        <v>9</v>
      </c>
      <c r="C24" s="9">
        <v>82.0</v>
      </c>
      <c r="D24" s="10" t="str">
        <f t="shared" si="1"/>
        <v>S</v>
      </c>
      <c r="E24" s="11" t="str">
        <f t="shared" si="2"/>
        <v>Advaita Iyer_Science</v>
      </c>
      <c r="F24" s="12" t="str">
        <f t="shared" si="3"/>
        <v>Pass</v>
      </c>
      <c r="H24" s="11"/>
    </row>
    <row r="25">
      <c r="A25" s="7" t="s">
        <v>32</v>
      </c>
      <c r="B25" s="8" t="s">
        <v>9</v>
      </c>
      <c r="C25" s="9">
        <v>91.0</v>
      </c>
      <c r="D25" s="10" t="str">
        <f t="shared" si="1"/>
        <v>S</v>
      </c>
      <c r="E25" s="11" t="str">
        <f t="shared" si="2"/>
        <v>Aryan Verma_Science</v>
      </c>
      <c r="F25" s="12" t="str">
        <f t="shared" si="3"/>
        <v>Pass</v>
      </c>
      <c r="H25" s="11"/>
    </row>
    <row r="26">
      <c r="A26" s="7" t="s">
        <v>33</v>
      </c>
      <c r="B26" s="8" t="s">
        <v>11</v>
      </c>
      <c r="C26" s="9">
        <v>89.0</v>
      </c>
      <c r="D26" s="10" t="str">
        <f t="shared" si="1"/>
        <v>A</v>
      </c>
      <c r="E26" s="11" t="str">
        <f t="shared" si="2"/>
        <v>Ishani Gupta_Arts</v>
      </c>
      <c r="F26" s="12" t="str">
        <f t="shared" si="3"/>
        <v>Pass</v>
      </c>
      <c r="H26" s="11"/>
    </row>
    <row r="27">
      <c r="A27" s="7" t="s">
        <v>34</v>
      </c>
      <c r="B27" s="8" t="s">
        <v>7</v>
      </c>
      <c r="C27" s="9">
        <v>76.0</v>
      </c>
      <c r="D27" s="10" t="str">
        <f t="shared" si="1"/>
        <v>C</v>
      </c>
      <c r="E27" s="11" t="str">
        <f t="shared" si="2"/>
        <v>Kabir Patel_Commerce</v>
      </c>
      <c r="F27" s="12" t="str">
        <f t="shared" si="3"/>
        <v>Pass</v>
      </c>
      <c r="H27" s="11"/>
    </row>
    <row r="28">
      <c r="A28" s="7" t="s">
        <v>35</v>
      </c>
      <c r="B28" s="8" t="s">
        <v>9</v>
      </c>
      <c r="C28" s="9">
        <v>96.0</v>
      </c>
      <c r="D28" s="10" t="str">
        <f t="shared" si="1"/>
        <v>S</v>
      </c>
      <c r="E28" s="11" t="str">
        <f t="shared" si="2"/>
        <v>Saanvi Sharma_Science</v>
      </c>
      <c r="F28" s="12" t="str">
        <f t="shared" si="3"/>
        <v>Pass</v>
      </c>
      <c r="H28" s="11"/>
    </row>
    <row r="29">
      <c r="A29" s="7" t="s">
        <v>36</v>
      </c>
      <c r="B29" s="8" t="s">
        <v>11</v>
      </c>
      <c r="C29" s="9">
        <v>40.0</v>
      </c>
      <c r="D29" s="10" t="str">
        <f t="shared" si="1"/>
        <v>A</v>
      </c>
      <c r="E29" s="11" t="str">
        <f t="shared" si="2"/>
        <v>Vihaan Mehta_Arts</v>
      </c>
      <c r="F29" s="12" t="str">
        <f t="shared" si="3"/>
        <v>Fail</v>
      </c>
      <c r="H29" s="11"/>
    </row>
    <row r="30">
      <c r="A30" s="7" t="s">
        <v>37</v>
      </c>
      <c r="B30" s="8" t="s">
        <v>7</v>
      </c>
      <c r="C30" s="9">
        <v>90.0</v>
      </c>
      <c r="D30" s="10" t="str">
        <f t="shared" si="1"/>
        <v>C</v>
      </c>
      <c r="E30" s="11" t="str">
        <f t="shared" si="2"/>
        <v>Aaradhya Singh_Commerce</v>
      </c>
      <c r="F30" s="12" t="str">
        <f t="shared" si="3"/>
        <v>Pass</v>
      </c>
      <c r="H30" s="11"/>
    </row>
    <row r="31">
      <c r="A31" s="7" t="s">
        <v>38</v>
      </c>
      <c r="B31" s="8" t="s">
        <v>9</v>
      </c>
      <c r="C31" s="9">
        <v>77.0</v>
      </c>
      <c r="D31" s="10" t="str">
        <f t="shared" si="1"/>
        <v>S</v>
      </c>
      <c r="E31" s="11" t="str">
        <f t="shared" si="2"/>
        <v>Arnav Choudhary_Science</v>
      </c>
      <c r="F31" s="12" t="str">
        <f t="shared" si="3"/>
        <v>Pass</v>
      </c>
      <c r="H31" s="11"/>
    </row>
    <row r="32">
      <c r="A32" s="7" t="s">
        <v>39</v>
      </c>
      <c r="B32" s="8" t="s">
        <v>11</v>
      </c>
      <c r="C32" s="9">
        <v>93.0</v>
      </c>
      <c r="D32" s="10" t="str">
        <f t="shared" si="1"/>
        <v>A</v>
      </c>
      <c r="E32" s="11" t="str">
        <f t="shared" si="2"/>
        <v>Meera Kumar_Arts</v>
      </c>
      <c r="F32" s="12" t="str">
        <f t="shared" si="3"/>
        <v>Pass</v>
      </c>
      <c r="H32" s="11"/>
    </row>
    <row r="33">
      <c r="A33" s="7" t="s">
        <v>40</v>
      </c>
      <c r="B33" s="8" t="s">
        <v>7</v>
      </c>
      <c r="C33" s="9">
        <v>85.0</v>
      </c>
      <c r="D33" s="10" t="str">
        <f t="shared" si="1"/>
        <v>C</v>
      </c>
      <c r="E33" s="11" t="str">
        <f t="shared" si="2"/>
        <v>Yuvan Joshi_Commerce</v>
      </c>
      <c r="F33" s="12" t="str">
        <f t="shared" si="3"/>
        <v>Pass</v>
      </c>
      <c r="H33" s="11"/>
    </row>
    <row r="34">
      <c r="A34" s="7" t="s">
        <v>41</v>
      </c>
      <c r="B34" s="8" t="s">
        <v>7</v>
      </c>
      <c r="C34" s="9">
        <v>91.0</v>
      </c>
      <c r="D34" s="10" t="str">
        <f t="shared" si="1"/>
        <v>C</v>
      </c>
      <c r="E34" s="11" t="str">
        <f t="shared" si="2"/>
        <v>Vanya Reddy_Commerce</v>
      </c>
      <c r="F34" s="12" t="str">
        <f t="shared" si="3"/>
        <v>Pass</v>
      </c>
      <c r="H34" s="11"/>
    </row>
    <row r="35">
      <c r="A35" s="7" t="s">
        <v>42</v>
      </c>
      <c r="B35" s="8" t="s">
        <v>9</v>
      </c>
      <c r="C35" s="9">
        <v>78.0</v>
      </c>
      <c r="D35" s="10" t="str">
        <f t="shared" si="1"/>
        <v>S</v>
      </c>
      <c r="E35" s="11" t="str">
        <f t="shared" si="2"/>
        <v>Aarush Agarwal_Science</v>
      </c>
      <c r="F35" s="12" t="str">
        <f t="shared" si="3"/>
        <v>Pass</v>
      </c>
      <c r="H35" s="11"/>
    </row>
    <row r="36">
      <c r="A36" s="7" t="s">
        <v>43</v>
      </c>
      <c r="B36" s="8" t="s">
        <v>7</v>
      </c>
      <c r="C36" s="9">
        <v>88.0</v>
      </c>
      <c r="D36" s="10" t="str">
        <f t="shared" si="1"/>
        <v>C</v>
      </c>
      <c r="E36" s="11" t="str">
        <f t="shared" si="2"/>
        <v>Kyra Khan_Commerce</v>
      </c>
      <c r="F36" s="12" t="str">
        <f t="shared" si="3"/>
        <v>Pass</v>
      </c>
      <c r="H36" s="11"/>
    </row>
    <row r="37">
      <c r="A37" s="7" t="s">
        <v>44</v>
      </c>
      <c r="B37" s="8" t="s">
        <v>9</v>
      </c>
      <c r="C37" s="9">
        <v>72.0</v>
      </c>
      <c r="D37" s="10" t="str">
        <f t="shared" si="1"/>
        <v>S</v>
      </c>
      <c r="E37" s="11" t="str">
        <f t="shared" si="2"/>
        <v>Krish Mehta_Science</v>
      </c>
      <c r="F37" s="12" t="str">
        <f t="shared" si="3"/>
        <v>Pass</v>
      </c>
      <c r="H37" s="11"/>
    </row>
    <row r="38">
      <c r="A38" s="7" t="s">
        <v>45</v>
      </c>
      <c r="B38" s="8" t="s">
        <v>11</v>
      </c>
      <c r="C38" s="9">
        <v>97.0</v>
      </c>
      <c r="D38" s="10" t="str">
        <f t="shared" si="1"/>
        <v>A</v>
      </c>
      <c r="E38" s="11" t="str">
        <f t="shared" si="2"/>
        <v>Aarohi Saha_Arts</v>
      </c>
      <c r="F38" s="12" t="str">
        <f t="shared" si="3"/>
        <v>Pass</v>
      </c>
      <c r="H38" s="11"/>
    </row>
    <row r="39">
      <c r="A39" s="7" t="s">
        <v>46</v>
      </c>
      <c r="B39" s="8" t="s">
        <v>11</v>
      </c>
      <c r="C39" s="9">
        <v>83.0</v>
      </c>
      <c r="D39" s="10" t="str">
        <f t="shared" si="1"/>
        <v>A</v>
      </c>
      <c r="E39" s="11" t="str">
        <f t="shared" si="2"/>
        <v>Advik Patel_Arts</v>
      </c>
      <c r="F39" s="12" t="str">
        <f t="shared" si="3"/>
        <v>Pass</v>
      </c>
      <c r="H39" s="11"/>
    </row>
    <row r="40">
      <c r="A40" s="7" t="s">
        <v>47</v>
      </c>
      <c r="B40" s="8" t="s">
        <v>11</v>
      </c>
      <c r="C40" s="9">
        <v>95.0</v>
      </c>
      <c r="D40" s="10" t="str">
        <f t="shared" si="1"/>
        <v>A</v>
      </c>
      <c r="E40" s="11" t="str">
        <f t="shared" si="2"/>
        <v>Myra Choudhary_Arts</v>
      </c>
      <c r="F40" s="12" t="str">
        <f t="shared" si="3"/>
        <v>Pass</v>
      </c>
      <c r="H40" s="11"/>
    </row>
    <row r="41">
      <c r="A41" s="7" t="s">
        <v>48</v>
      </c>
      <c r="B41" s="8" t="s">
        <v>9</v>
      </c>
      <c r="C41" s="9">
        <v>50.0</v>
      </c>
      <c r="D41" s="10" t="str">
        <f t="shared" si="1"/>
        <v>S</v>
      </c>
      <c r="E41" s="11" t="str">
        <f t="shared" si="2"/>
        <v>Neel Kapoor_Science</v>
      </c>
      <c r="F41" s="12" t="str">
        <f t="shared" si="3"/>
        <v>Fail</v>
      </c>
      <c r="H41" s="11"/>
    </row>
    <row r="42">
      <c r="A42" s="7" t="s">
        <v>49</v>
      </c>
      <c r="B42" s="8" t="s">
        <v>11</v>
      </c>
      <c r="C42" s="9">
        <v>92.0</v>
      </c>
      <c r="D42" s="10" t="str">
        <f t="shared" si="1"/>
        <v>A</v>
      </c>
      <c r="E42" s="11" t="str">
        <f t="shared" si="2"/>
        <v>Amaira Khan_Arts</v>
      </c>
      <c r="F42" s="12" t="str">
        <f t="shared" si="3"/>
        <v>Pass</v>
      </c>
      <c r="H42" s="11"/>
    </row>
    <row r="43">
      <c r="A43" s="7" t="s">
        <v>50</v>
      </c>
      <c r="B43" s="8" t="s">
        <v>9</v>
      </c>
      <c r="C43" s="9">
        <v>78.0</v>
      </c>
      <c r="D43" s="10" t="str">
        <f t="shared" si="1"/>
        <v>S</v>
      </c>
      <c r="E43" s="11" t="str">
        <f t="shared" si="2"/>
        <v>Kabir Yadav_Science</v>
      </c>
      <c r="F43" s="12" t="str">
        <f t="shared" si="3"/>
        <v>Pass</v>
      </c>
      <c r="H43" s="11"/>
    </row>
    <row r="44">
      <c r="A44" s="7" t="s">
        <v>51</v>
      </c>
      <c r="B44" s="8" t="s">
        <v>9</v>
      </c>
      <c r="C44" s="9">
        <v>33.0</v>
      </c>
      <c r="D44" s="10" t="str">
        <f t="shared" si="1"/>
        <v>S</v>
      </c>
      <c r="E44" s="11" t="str">
        <f t="shared" si="2"/>
        <v>Aradhya Shah_Science</v>
      </c>
      <c r="F44" s="12" t="str">
        <f t="shared" si="3"/>
        <v>Fail</v>
      </c>
      <c r="H44" s="11"/>
    </row>
    <row r="45">
      <c r="A45" s="7" t="s">
        <v>52</v>
      </c>
      <c r="B45" s="8" t="s">
        <v>7</v>
      </c>
      <c r="C45" s="9">
        <v>82.0</v>
      </c>
      <c r="D45" s="10" t="str">
        <f t="shared" si="1"/>
        <v>C</v>
      </c>
      <c r="E45" s="11" t="str">
        <f t="shared" si="2"/>
        <v>Aryan Iyer_Commerce</v>
      </c>
      <c r="F45" s="12" t="str">
        <f t="shared" si="3"/>
        <v>Pass</v>
      </c>
      <c r="H45" s="11"/>
    </row>
    <row r="46">
      <c r="A46" s="7" t="s">
        <v>53</v>
      </c>
      <c r="B46" s="8" t="s">
        <v>11</v>
      </c>
      <c r="C46" s="9">
        <v>91.0</v>
      </c>
      <c r="D46" s="10" t="str">
        <f t="shared" si="1"/>
        <v>A</v>
      </c>
      <c r="E46" s="11" t="str">
        <f t="shared" si="2"/>
        <v>Anika Verma_Arts</v>
      </c>
      <c r="F46" s="12" t="str">
        <f t="shared" si="3"/>
        <v>Pass</v>
      </c>
      <c r="H46" s="11"/>
    </row>
    <row r="47">
      <c r="A47" s="7" t="s">
        <v>54</v>
      </c>
      <c r="B47" s="8" t="s">
        <v>11</v>
      </c>
      <c r="C47" s="9">
        <v>53.0</v>
      </c>
      <c r="D47" s="10" t="str">
        <f t="shared" si="1"/>
        <v>A</v>
      </c>
      <c r="E47" s="11" t="str">
        <f t="shared" si="2"/>
        <v>Vihaan Gupta_Arts</v>
      </c>
      <c r="F47" s="12" t="str">
        <f t="shared" si="3"/>
        <v>Fail</v>
      </c>
      <c r="H47" s="11"/>
    </row>
    <row r="48">
      <c r="A48" s="7" t="s">
        <v>55</v>
      </c>
      <c r="B48" s="8" t="s">
        <v>9</v>
      </c>
      <c r="C48" s="9">
        <v>76.0</v>
      </c>
      <c r="D48" s="10" t="str">
        <f t="shared" si="1"/>
        <v>S</v>
      </c>
      <c r="E48" s="11" t="str">
        <f t="shared" si="2"/>
        <v>Anvi Patel_Science</v>
      </c>
      <c r="F48" s="12" t="str">
        <f t="shared" si="3"/>
        <v>Pass</v>
      </c>
      <c r="H48" s="11"/>
    </row>
    <row r="49">
      <c r="A49" s="7" t="s">
        <v>56</v>
      </c>
      <c r="B49" s="8" t="s">
        <v>9</v>
      </c>
      <c r="C49" s="9">
        <v>43.0</v>
      </c>
      <c r="D49" s="10" t="str">
        <f t="shared" si="1"/>
        <v>S</v>
      </c>
      <c r="E49" s="11" t="str">
        <f t="shared" si="2"/>
        <v>Siddharth Sharma_Science</v>
      </c>
      <c r="F49" s="12" t="str">
        <f t="shared" si="3"/>
        <v>Fail</v>
      </c>
      <c r="H49" s="11"/>
    </row>
    <row r="50">
      <c r="A50" s="7" t="s">
        <v>57</v>
      </c>
      <c r="B50" s="8" t="s">
        <v>7</v>
      </c>
      <c r="C50" s="9">
        <v>54.0</v>
      </c>
      <c r="D50" s="10" t="str">
        <f t="shared" si="1"/>
        <v>C</v>
      </c>
      <c r="E50" s="11" t="str">
        <f t="shared" si="2"/>
        <v>Tanish Mehta_Commerce</v>
      </c>
      <c r="F50" s="12" t="str">
        <f t="shared" si="3"/>
        <v>Fail</v>
      </c>
      <c r="H50" s="11"/>
    </row>
    <row r="51">
      <c r="A51" s="7" t="s">
        <v>58</v>
      </c>
      <c r="B51" s="8" t="s">
        <v>7</v>
      </c>
      <c r="C51" s="9">
        <v>90.0</v>
      </c>
      <c r="D51" s="10" t="str">
        <f t="shared" si="1"/>
        <v>C</v>
      </c>
      <c r="E51" s="11" t="str">
        <f t="shared" si="2"/>
        <v>Ishika Singh_Commerce</v>
      </c>
      <c r="F51" s="12" t="str">
        <f t="shared" si="3"/>
        <v>Pass</v>
      </c>
      <c r="H51" s="11"/>
    </row>
    <row r="52">
      <c r="E52" s="11"/>
    </row>
    <row r="53">
      <c r="A53" s="13" t="s">
        <v>59</v>
      </c>
    </row>
    <row r="55">
      <c r="A55" s="14" t="s">
        <v>60</v>
      </c>
    </row>
  </sheetData>
  <mergeCells count="1">
    <mergeCell ref="A55:G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8.63"/>
    <col customWidth="1" min="4" max="4" width="14.5"/>
    <col customWidth="1" min="5" max="5" width="23.5"/>
  </cols>
  <sheetData>
    <row r="1">
      <c r="A1" s="1" t="s">
        <v>61</v>
      </c>
      <c r="B1" s="1" t="s">
        <v>62</v>
      </c>
      <c r="C1" s="1" t="s">
        <v>63</v>
      </c>
      <c r="D1" s="1" t="s">
        <v>64</v>
      </c>
      <c r="E1" s="15" t="s">
        <v>65</v>
      </c>
    </row>
    <row r="2">
      <c r="A2" s="7" t="s">
        <v>6</v>
      </c>
      <c r="B2" s="7" t="s">
        <v>66</v>
      </c>
      <c r="C2" s="7">
        <v>60.0</v>
      </c>
      <c r="D2" s="16" t="str">
        <f t="shared" ref="D2:D51" si="1">if(C2&lt;=40,60,"N/A")</f>
        <v>N/A</v>
      </c>
      <c r="E2" s="17">
        <f t="shared" ref="E2:E51" si="2">IF(D2="N/A",100,D2)</f>
        <v>100</v>
      </c>
    </row>
    <row r="3">
      <c r="A3" s="7" t="s">
        <v>8</v>
      </c>
      <c r="B3" s="7" t="s">
        <v>67</v>
      </c>
      <c r="C3" s="7">
        <v>50.0</v>
      </c>
      <c r="D3" s="16" t="str">
        <f t="shared" si="1"/>
        <v>N/A</v>
      </c>
      <c r="E3" s="17">
        <f t="shared" si="2"/>
        <v>100</v>
      </c>
    </row>
    <row r="4">
      <c r="A4" s="7" t="s">
        <v>10</v>
      </c>
      <c r="B4" s="7" t="s">
        <v>67</v>
      </c>
      <c r="C4" s="7">
        <v>10.0</v>
      </c>
      <c r="D4" s="16">
        <f t="shared" si="1"/>
        <v>60</v>
      </c>
      <c r="E4" s="17">
        <f t="shared" si="2"/>
        <v>60</v>
      </c>
    </row>
    <row r="5">
      <c r="A5" s="7" t="s">
        <v>12</v>
      </c>
      <c r="B5" s="7" t="s">
        <v>67</v>
      </c>
      <c r="C5" s="7">
        <v>55.0</v>
      </c>
      <c r="D5" s="16" t="str">
        <f t="shared" si="1"/>
        <v>N/A</v>
      </c>
      <c r="E5" s="17">
        <f t="shared" si="2"/>
        <v>100</v>
      </c>
    </row>
    <row r="6">
      <c r="A6" s="7" t="s">
        <v>13</v>
      </c>
      <c r="B6" s="7" t="s">
        <v>68</v>
      </c>
      <c r="C6" s="7">
        <v>20.0</v>
      </c>
      <c r="D6" s="16">
        <f t="shared" si="1"/>
        <v>60</v>
      </c>
      <c r="E6" s="17">
        <f t="shared" si="2"/>
        <v>60</v>
      </c>
    </row>
    <row r="7">
      <c r="A7" s="7" t="s">
        <v>14</v>
      </c>
      <c r="B7" s="7" t="s">
        <v>67</v>
      </c>
      <c r="C7" s="7">
        <v>45.0</v>
      </c>
      <c r="D7" s="16" t="str">
        <f t="shared" si="1"/>
        <v>N/A</v>
      </c>
      <c r="E7" s="17">
        <f t="shared" si="2"/>
        <v>100</v>
      </c>
    </row>
    <row r="8">
      <c r="A8" s="7" t="s">
        <v>15</v>
      </c>
      <c r="B8" s="7" t="s">
        <v>68</v>
      </c>
      <c r="C8" s="7">
        <v>5.0</v>
      </c>
      <c r="D8" s="16">
        <f t="shared" si="1"/>
        <v>60</v>
      </c>
      <c r="E8" s="17">
        <f t="shared" si="2"/>
        <v>60</v>
      </c>
    </row>
    <row r="9">
      <c r="A9" s="7" t="s">
        <v>16</v>
      </c>
      <c r="B9" s="7" t="s">
        <v>66</v>
      </c>
      <c r="C9" s="7">
        <v>5.0</v>
      </c>
      <c r="D9" s="16">
        <f t="shared" si="1"/>
        <v>60</v>
      </c>
      <c r="E9" s="17">
        <f t="shared" si="2"/>
        <v>60</v>
      </c>
    </row>
    <row r="10">
      <c r="A10" s="7" t="s">
        <v>17</v>
      </c>
      <c r="B10" s="7" t="s">
        <v>68</v>
      </c>
      <c r="C10" s="7">
        <v>10.0</v>
      </c>
      <c r="D10" s="16">
        <f t="shared" si="1"/>
        <v>60</v>
      </c>
      <c r="E10" s="17">
        <f t="shared" si="2"/>
        <v>60</v>
      </c>
    </row>
    <row r="11">
      <c r="A11" s="7" t="s">
        <v>18</v>
      </c>
      <c r="B11" s="7" t="s">
        <v>69</v>
      </c>
      <c r="C11" s="7">
        <v>20.0</v>
      </c>
      <c r="D11" s="16">
        <f t="shared" si="1"/>
        <v>60</v>
      </c>
      <c r="E11" s="17">
        <f t="shared" si="2"/>
        <v>60</v>
      </c>
    </row>
    <row r="12">
      <c r="A12" s="7" t="s">
        <v>19</v>
      </c>
      <c r="B12" s="7" t="s">
        <v>66</v>
      </c>
      <c r="C12" s="7">
        <v>20.0</v>
      </c>
      <c r="D12" s="16">
        <f t="shared" si="1"/>
        <v>60</v>
      </c>
      <c r="E12" s="17">
        <f t="shared" si="2"/>
        <v>60</v>
      </c>
    </row>
    <row r="13">
      <c r="A13" s="7" t="s">
        <v>20</v>
      </c>
      <c r="B13" s="7" t="s">
        <v>66</v>
      </c>
      <c r="C13" s="7">
        <v>10.0</v>
      </c>
      <c r="D13" s="16">
        <f t="shared" si="1"/>
        <v>60</v>
      </c>
      <c r="E13" s="17">
        <f t="shared" si="2"/>
        <v>60</v>
      </c>
    </row>
    <row r="14">
      <c r="A14" s="7" t="s">
        <v>21</v>
      </c>
      <c r="B14" s="7" t="s">
        <v>66</v>
      </c>
      <c r="C14" s="7">
        <v>45.0</v>
      </c>
      <c r="D14" s="16" t="str">
        <f t="shared" si="1"/>
        <v>N/A</v>
      </c>
      <c r="E14" s="17">
        <f t="shared" si="2"/>
        <v>100</v>
      </c>
    </row>
    <row r="15">
      <c r="A15" s="7" t="s">
        <v>22</v>
      </c>
      <c r="B15" s="7" t="s">
        <v>69</v>
      </c>
      <c r="C15" s="7">
        <v>10.0</v>
      </c>
      <c r="D15" s="16">
        <f t="shared" si="1"/>
        <v>60</v>
      </c>
      <c r="E15" s="17">
        <f t="shared" si="2"/>
        <v>60</v>
      </c>
    </row>
    <row r="16">
      <c r="A16" s="7" t="s">
        <v>23</v>
      </c>
      <c r="B16" s="7" t="s">
        <v>69</v>
      </c>
      <c r="C16" s="7">
        <v>50.0</v>
      </c>
      <c r="D16" s="16" t="str">
        <f t="shared" si="1"/>
        <v>N/A</v>
      </c>
      <c r="E16" s="17">
        <f t="shared" si="2"/>
        <v>100</v>
      </c>
    </row>
    <row r="17">
      <c r="A17" s="7" t="s">
        <v>24</v>
      </c>
      <c r="B17" s="7" t="s">
        <v>69</v>
      </c>
      <c r="C17" s="7">
        <v>50.0</v>
      </c>
      <c r="D17" s="16" t="str">
        <f t="shared" si="1"/>
        <v>N/A</v>
      </c>
      <c r="E17" s="17">
        <f t="shared" si="2"/>
        <v>100</v>
      </c>
    </row>
    <row r="18">
      <c r="A18" s="7" t="s">
        <v>25</v>
      </c>
      <c r="B18" s="7" t="s">
        <v>67</v>
      </c>
      <c r="C18" s="7">
        <v>60.0</v>
      </c>
      <c r="D18" s="16" t="str">
        <f t="shared" si="1"/>
        <v>N/A</v>
      </c>
      <c r="E18" s="17">
        <f t="shared" si="2"/>
        <v>100</v>
      </c>
    </row>
    <row r="19">
      <c r="A19" s="7" t="s">
        <v>26</v>
      </c>
      <c r="B19" s="7" t="s">
        <v>67</v>
      </c>
      <c r="C19" s="7">
        <v>25.0</v>
      </c>
      <c r="D19" s="16">
        <f t="shared" si="1"/>
        <v>60</v>
      </c>
      <c r="E19" s="17">
        <f t="shared" si="2"/>
        <v>60</v>
      </c>
    </row>
    <row r="20">
      <c r="A20" s="7" t="s">
        <v>27</v>
      </c>
      <c r="B20" s="7" t="s">
        <v>66</v>
      </c>
      <c r="C20" s="7">
        <v>60.0</v>
      </c>
      <c r="D20" s="16" t="str">
        <f t="shared" si="1"/>
        <v>N/A</v>
      </c>
      <c r="E20" s="17">
        <f t="shared" si="2"/>
        <v>100</v>
      </c>
    </row>
    <row r="21">
      <c r="A21" s="7" t="s">
        <v>28</v>
      </c>
      <c r="B21" s="7" t="s">
        <v>68</v>
      </c>
      <c r="C21" s="7">
        <v>25.0</v>
      </c>
      <c r="D21" s="16">
        <f t="shared" si="1"/>
        <v>60</v>
      </c>
      <c r="E21" s="17">
        <f t="shared" si="2"/>
        <v>60</v>
      </c>
    </row>
    <row r="22">
      <c r="A22" s="7" t="s">
        <v>29</v>
      </c>
      <c r="B22" s="7" t="s">
        <v>69</v>
      </c>
      <c r="C22" s="7">
        <v>20.0</v>
      </c>
      <c r="D22" s="16">
        <f t="shared" si="1"/>
        <v>60</v>
      </c>
      <c r="E22" s="17">
        <f t="shared" si="2"/>
        <v>60</v>
      </c>
    </row>
    <row r="23">
      <c r="A23" s="7" t="s">
        <v>30</v>
      </c>
      <c r="B23" s="7" t="s">
        <v>69</v>
      </c>
      <c r="C23" s="7">
        <v>20.0</v>
      </c>
      <c r="D23" s="16">
        <f t="shared" si="1"/>
        <v>60</v>
      </c>
      <c r="E23" s="17">
        <f t="shared" si="2"/>
        <v>60</v>
      </c>
    </row>
    <row r="24">
      <c r="A24" s="7" t="s">
        <v>31</v>
      </c>
      <c r="B24" s="7" t="s">
        <v>69</v>
      </c>
      <c r="C24" s="7">
        <v>60.0</v>
      </c>
      <c r="D24" s="16" t="str">
        <f t="shared" si="1"/>
        <v>N/A</v>
      </c>
      <c r="E24" s="17">
        <f t="shared" si="2"/>
        <v>100</v>
      </c>
    </row>
    <row r="25">
      <c r="A25" s="7" t="s">
        <v>32</v>
      </c>
      <c r="B25" s="7" t="s">
        <v>69</v>
      </c>
      <c r="C25" s="7">
        <v>5.0</v>
      </c>
      <c r="D25" s="16">
        <f t="shared" si="1"/>
        <v>60</v>
      </c>
      <c r="E25" s="17">
        <f t="shared" si="2"/>
        <v>60</v>
      </c>
    </row>
    <row r="26">
      <c r="A26" s="7" t="s">
        <v>33</v>
      </c>
      <c r="B26" s="7" t="s">
        <v>68</v>
      </c>
      <c r="C26" s="7">
        <v>45.0</v>
      </c>
      <c r="D26" s="16" t="str">
        <f t="shared" si="1"/>
        <v>N/A</v>
      </c>
      <c r="E26" s="17">
        <f t="shared" si="2"/>
        <v>100</v>
      </c>
    </row>
    <row r="27">
      <c r="A27" s="7" t="s">
        <v>34</v>
      </c>
      <c r="B27" s="7" t="s">
        <v>68</v>
      </c>
      <c r="C27" s="7">
        <v>30.0</v>
      </c>
      <c r="D27" s="16">
        <f t="shared" si="1"/>
        <v>60</v>
      </c>
      <c r="E27" s="17">
        <f t="shared" si="2"/>
        <v>60</v>
      </c>
    </row>
    <row r="28">
      <c r="A28" s="7" t="s">
        <v>35</v>
      </c>
      <c r="B28" s="7" t="s">
        <v>67</v>
      </c>
      <c r="C28" s="7">
        <v>30.0</v>
      </c>
      <c r="D28" s="16">
        <f t="shared" si="1"/>
        <v>60</v>
      </c>
      <c r="E28" s="17">
        <f t="shared" si="2"/>
        <v>60</v>
      </c>
    </row>
    <row r="29">
      <c r="A29" s="7" t="s">
        <v>36</v>
      </c>
      <c r="B29" s="7" t="s">
        <v>67</v>
      </c>
      <c r="C29" s="7">
        <v>30.0</v>
      </c>
      <c r="D29" s="16">
        <f t="shared" si="1"/>
        <v>60</v>
      </c>
      <c r="E29" s="17">
        <f t="shared" si="2"/>
        <v>60</v>
      </c>
    </row>
    <row r="30">
      <c r="A30" s="7" t="s">
        <v>37</v>
      </c>
      <c r="B30" s="7" t="s">
        <v>69</v>
      </c>
      <c r="C30" s="7">
        <v>60.0</v>
      </c>
      <c r="D30" s="16" t="str">
        <f t="shared" si="1"/>
        <v>N/A</v>
      </c>
      <c r="E30" s="17">
        <f t="shared" si="2"/>
        <v>100</v>
      </c>
    </row>
    <row r="31">
      <c r="A31" s="7" t="s">
        <v>38</v>
      </c>
      <c r="B31" s="7" t="s">
        <v>69</v>
      </c>
      <c r="C31" s="7">
        <v>60.0</v>
      </c>
      <c r="D31" s="16" t="str">
        <f t="shared" si="1"/>
        <v>N/A</v>
      </c>
      <c r="E31" s="17">
        <f t="shared" si="2"/>
        <v>100</v>
      </c>
    </row>
    <row r="32">
      <c r="A32" s="7" t="s">
        <v>39</v>
      </c>
      <c r="B32" s="7" t="s">
        <v>68</v>
      </c>
      <c r="C32" s="7">
        <v>25.0</v>
      </c>
      <c r="D32" s="16">
        <f t="shared" si="1"/>
        <v>60</v>
      </c>
      <c r="E32" s="17">
        <f t="shared" si="2"/>
        <v>60</v>
      </c>
    </row>
    <row r="33">
      <c r="A33" s="7" t="s">
        <v>40</v>
      </c>
      <c r="B33" s="7" t="s">
        <v>66</v>
      </c>
      <c r="C33" s="7">
        <v>10.0</v>
      </c>
      <c r="D33" s="16">
        <f t="shared" si="1"/>
        <v>60</v>
      </c>
      <c r="E33" s="17">
        <f t="shared" si="2"/>
        <v>60</v>
      </c>
    </row>
    <row r="34">
      <c r="A34" s="7" t="s">
        <v>41</v>
      </c>
      <c r="B34" s="7" t="s">
        <v>66</v>
      </c>
      <c r="C34" s="7">
        <v>10.0</v>
      </c>
      <c r="D34" s="16">
        <f t="shared" si="1"/>
        <v>60</v>
      </c>
      <c r="E34" s="17">
        <f t="shared" si="2"/>
        <v>60</v>
      </c>
    </row>
    <row r="35">
      <c r="A35" s="7" t="s">
        <v>42</v>
      </c>
      <c r="B35" s="7" t="s">
        <v>66</v>
      </c>
      <c r="C35" s="7">
        <v>10.0</v>
      </c>
      <c r="D35" s="16">
        <f t="shared" si="1"/>
        <v>60</v>
      </c>
      <c r="E35" s="17">
        <f t="shared" si="2"/>
        <v>60</v>
      </c>
    </row>
    <row r="36">
      <c r="A36" s="7" t="s">
        <v>43</v>
      </c>
      <c r="B36" s="7" t="s">
        <v>70</v>
      </c>
      <c r="C36" s="7">
        <v>45.0</v>
      </c>
      <c r="D36" s="16" t="str">
        <f t="shared" si="1"/>
        <v>N/A</v>
      </c>
      <c r="E36" s="17">
        <f t="shared" si="2"/>
        <v>100</v>
      </c>
    </row>
    <row r="37">
      <c r="A37" s="7" t="s">
        <v>44</v>
      </c>
      <c r="B37" s="7" t="s">
        <v>68</v>
      </c>
      <c r="C37" s="7">
        <v>55.0</v>
      </c>
      <c r="D37" s="16" t="str">
        <f t="shared" si="1"/>
        <v>N/A</v>
      </c>
      <c r="E37" s="17">
        <f t="shared" si="2"/>
        <v>100</v>
      </c>
    </row>
    <row r="38">
      <c r="A38" s="7" t="s">
        <v>45</v>
      </c>
      <c r="B38" s="7" t="s">
        <v>68</v>
      </c>
      <c r="C38" s="7">
        <v>50.0</v>
      </c>
      <c r="D38" s="16" t="str">
        <f t="shared" si="1"/>
        <v>N/A</v>
      </c>
      <c r="E38" s="17">
        <f t="shared" si="2"/>
        <v>100</v>
      </c>
    </row>
    <row r="39">
      <c r="A39" s="7" t="s">
        <v>46</v>
      </c>
      <c r="B39" s="7" t="s">
        <v>68</v>
      </c>
      <c r="C39" s="7">
        <v>50.0</v>
      </c>
      <c r="D39" s="16" t="str">
        <f t="shared" si="1"/>
        <v>N/A</v>
      </c>
      <c r="E39" s="17">
        <f t="shared" si="2"/>
        <v>100</v>
      </c>
    </row>
    <row r="40">
      <c r="A40" s="7" t="s">
        <v>47</v>
      </c>
      <c r="B40" s="7" t="s">
        <v>69</v>
      </c>
      <c r="C40" s="7">
        <v>45.0</v>
      </c>
      <c r="D40" s="16" t="str">
        <f t="shared" si="1"/>
        <v>N/A</v>
      </c>
      <c r="E40" s="17">
        <f t="shared" si="2"/>
        <v>100</v>
      </c>
    </row>
    <row r="41">
      <c r="A41" s="7" t="s">
        <v>48</v>
      </c>
      <c r="B41" s="7" t="s">
        <v>69</v>
      </c>
      <c r="C41" s="7">
        <v>45.0</v>
      </c>
      <c r="D41" s="16" t="str">
        <f t="shared" si="1"/>
        <v>N/A</v>
      </c>
      <c r="E41" s="17">
        <f t="shared" si="2"/>
        <v>100</v>
      </c>
    </row>
    <row r="42">
      <c r="A42" s="7" t="s">
        <v>49</v>
      </c>
      <c r="B42" s="7" t="s">
        <v>68</v>
      </c>
      <c r="C42" s="7">
        <v>55.0</v>
      </c>
      <c r="D42" s="16" t="str">
        <f t="shared" si="1"/>
        <v>N/A</v>
      </c>
      <c r="E42" s="17">
        <f t="shared" si="2"/>
        <v>100</v>
      </c>
    </row>
    <row r="43">
      <c r="A43" s="7" t="s">
        <v>50</v>
      </c>
      <c r="B43" s="7" t="s">
        <v>68</v>
      </c>
      <c r="C43" s="7">
        <v>55.0</v>
      </c>
      <c r="D43" s="16" t="str">
        <f t="shared" si="1"/>
        <v>N/A</v>
      </c>
      <c r="E43" s="17">
        <f t="shared" si="2"/>
        <v>100</v>
      </c>
    </row>
    <row r="44">
      <c r="A44" s="7" t="s">
        <v>51</v>
      </c>
      <c r="B44" s="7" t="s">
        <v>68</v>
      </c>
      <c r="C44" s="7">
        <v>30.0</v>
      </c>
      <c r="D44" s="16">
        <f t="shared" si="1"/>
        <v>60</v>
      </c>
      <c r="E44" s="17">
        <f t="shared" si="2"/>
        <v>60</v>
      </c>
    </row>
    <row r="45">
      <c r="A45" s="7" t="s">
        <v>52</v>
      </c>
      <c r="B45" s="7" t="s">
        <v>66</v>
      </c>
      <c r="C45" s="7">
        <v>30.0</v>
      </c>
      <c r="D45" s="16">
        <f t="shared" si="1"/>
        <v>60</v>
      </c>
      <c r="E45" s="17">
        <f t="shared" si="2"/>
        <v>60</v>
      </c>
    </row>
    <row r="46">
      <c r="A46" s="7" t="s">
        <v>53</v>
      </c>
      <c r="B46" s="7" t="s">
        <v>66</v>
      </c>
      <c r="C46" s="7">
        <v>25.0</v>
      </c>
      <c r="D46" s="16">
        <f t="shared" si="1"/>
        <v>60</v>
      </c>
      <c r="E46" s="17">
        <f t="shared" si="2"/>
        <v>60</v>
      </c>
    </row>
    <row r="47">
      <c r="A47" s="7" t="s">
        <v>54</v>
      </c>
      <c r="B47" s="7" t="s">
        <v>70</v>
      </c>
      <c r="C47" s="7">
        <v>25.0</v>
      </c>
      <c r="D47" s="16">
        <f t="shared" si="1"/>
        <v>60</v>
      </c>
      <c r="E47" s="17">
        <f t="shared" si="2"/>
        <v>60</v>
      </c>
    </row>
    <row r="48">
      <c r="A48" s="7" t="s">
        <v>55</v>
      </c>
      <c r="B48" s="7" t="s">
        <v>70</v>
      </c>
      <c r="C48" s="7">
        <v>25.0</v>
      </c>
      <c r="D48" s="16">
        <f t="shared" si="1"/>
        <v>60</v>
      </c>
      <c r="E48" s="17">
        <f t="shared" si="2"/>
        <v>60</v>
      </c>
    </row>
    <row r="49">
      <c r="A49" s="7" t="s">
        <v>56</v>
      </c>
      <c r="B49" s="7" t="s">
        <v>70</v>
      </c>
      <c r="C49" s="7">
        <v>50.0</v>
      </c>
      <c r="D49" s="16" t="str">
        <f t="shared" si="1"/>
        <v>N/A</v>
      </c>
      <c r="E49" s="17">
        <f t="shared" si="2"/>
        <v>100</v>
      </c>
    </row>
    <row r="50">
      <c r="A50" s="7" t="s">
        <v>57</v>
      </c>
      <c r="B50" s="7" t="s">
        <v>68</v>
      </c>
      <c r="C50" s="7">
        <v>50.0</v>
      </c>
      <c r="D50" s="16" t="str">
        <f t="shared" si="1"/>
        <v>N/A</v>
      </c>
      <c r="E50" s="17">
        <f t="shared" si="2"/>
        <v>100</v>
      </c>
    </row>
    <row r="51">
      <c r="A51" s="7" t="s">
        <v>58</v>
      </c>
      <c r="B51" s="7" t="s">
        <v>66</v>
      </c>
      <c r="C51" s="7">
        <v>60.0</v>
      </c>
      <c r="D51" s="16" t="str">
        <f t="shared" si="1"/>
        <v>N/A</v>
      </c>
      <c r="E51" s="17">
        <f t="shared" si="2"/>
        <v>100</v>
      </c>
    </row>
    <row r="52">
      <c r="D52" s="16"/>
    </row>
    <row r="53">
      <c r="A53" s="13" t="s">
        <v>71</v>
      </c>
      <c r="D53" s="16"/>
    </row>
    <row r="54">
      <c r="A54" s="13" t="s">
        <v>72</v>
      </c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4" max="4" width="13.0"/>
    <col customWidth="1" min="5" max="5" width="14.5"/>
    <col customWidth="1" min="6" max="6" width="15.38"/>
    <col customWidth="1" min="7" max="7" width="19.0"/>
    <col customWidth="1" min="8" max="8" width="12.0"/>
    <col customWidth="1" min="9" max="9" width="15.38"/>
    <col customWidth="1" min="13" max="13" width="17.13"/>
  </cols>
  <sheetData>
    <row r="1">
      <c r="A1" s="1" t="s">
        <v>61</v>
      </c>
      <c r="B1" s="1" t="s">
        <v>73</v>
      </c>
      <c r="C1" s="1" t="s">
        <v>74</v>
      </c>
      <c r="D1" s="18" t="s">
        <v>75</v>
      </c>
      <c r="E1" s="19" t="s">
        <v>76</v>
      </c>
      <c r="F1" s="19" t="s">
        <v>77</v>
      </c>
      <c r="G1" s="19" t="s">
        <v>78</v>
      </c>
      <c r="H1" s="20" t="s">
        <v>79</v>
      </c>
      <c r="I1" s="18" t="s">
        <v>80</v>
      </c>
      <c r="J1" s="19" t="s">
        <v>81</v>
      </c>
      <c r="K1" s="19" t="s">
        <v>82</v>
      </c>
      <c r="L1" s="19" t="s">
        <v>83</v>
      </c>
      <c r="M1" s="20" t="s">
        <v>84</v>
      </c>
    </row>
    <row r="2">
      <c r="A2" s="7" t="s">
        <v>6</v>
      </c>
      <c r="B2" s="7" t="s">
        <v>85</v>
      </c>
      <c r="C2" s="7" t="s">
        <v>86</v>
      </c>
      <c r="D2" s="21">
        <f t="shared" ref="D2:D51" si="2">IF(C2="Interschool",50,"N/A")</f>
        <v>50</v>
      </c>
      <c r="E2" s="22" t="str">
        <f t="shared" ref="E2:E51" si="3">IF(C2="District",70,"N/A")</f>
        <v>N/A</v>
      </c>
      <c r="F2" s="22" t="str">
        <f t="shared" ref="F2:F51" si="4">IF(C2="State",80,"N/A")</f>
        <v>N/A</v>
      </c>
      <c r="G2" s="22" t="str">
        <f t="shared" ref="G2:G51" si="5">if(C2="National",90,"N/A")</f>
        <v>N/A</v>
      </c>
      <c r="H2" s="17" t="str">
        <f t="shared" ref="H2:H51" si="6">IF(C2="International",100,"N/A")</f>
        <v>N/A</v>
      </c>
      <c r="I2" s="21">
        <f t="shared" ref="I2:I51" si="7">IF(D2=50,D2,"N/A")</f>
        <v>50</v>
      </c>
      <c r="J2" s="22">
        <f t="shared" ref="J2:J51" si="8">if(I2="N/A",E2,I2)</f>
        <v>50</v>
      </c>
      <c r="K2" s="22">
        <f t="shared" ref="K2:M2" si="1">IF(J2="N/A",F2,J2)</f>
        <v>50</v>
      </c>
      <c r="L2" s="22">
        <f t="shared" si="1"/>
        <v>50</v>
      </c>
      <c r="M2" s="17">
        <f t="shared" si="1"/>
        <v>50</v>
      </c>
    </row>
    <row r="3">
      <c r="A3" s="7" t="s">
        <v>8</v>
      </c>
      <c r="B3" s="7" t="s">
        <v>87</v>
      </c>
      <c r="C3" s="7" t="s">
        <v>88</v>
      </c>
      <c r="D3" s="21" t="str">
        <f t="shared" si="2"/>
        <v>N/A</v>
      </c>
      <c r="E3" s="22">
        <f t="shared" si="3"/>
        <v>70</v>
      </c>
      <c r="F3" s="22" t="str">
        <f t="shared" si="4"/>
        <v>N/A</v>
      </c>
      <c r="G3" s="22" t="str">
        <f t="shared" si="5"/>
        <v>N/A</v>
      </c>
      <c r="H3" s="17" t="str">
        <f t="shared" si="6"/>
        <v>N/A</v>
      </c>
      <c r="I3" s="21" t="str">
        <f t="shared" si="7"/>
        <v>N/A</v>
      </c>
      <c r="J3" s="22">
        <f t="shared" si="8"/>
        <v>70</v>
      </c>
      <c r="K3" s="22">
        <f t="shared" ref="K3:M3" si="9">IF(J3="N/A",F3,J3)</f>
        <v>70</v>
      </c>
      <c r="L3" s="22">
        <f t="shared" si="9"/>
        <v>70</v>
      </c>
      <c r="M3" s="17">
        <f t="shared" si="9"/>
        <v>70</v>
      </c>
    </row>
    <row r="4">
      <c r="A4" s="7" t="s">
        <v>10</v>
      </c>
      <c r="B4" s="7" t="s">
        <v>89</v>
      </c>
      <c r="C4" s="7" t="s">
        <v>88</v>
      </c>
      <c r="D4" s="21" t="str">
        <f t="shared" si="2"/>
        <v>N/A</v>
      </c>
      <c r="E4" s="22">
        <f t="shared" si="3"/>
        <v>70</v>
      </c>
      <c r="F4" s="22" t="str">
        <f t="shared" si="4"/>
        <v>N/A</v>
      </c>
      <c r="G4" s="22" t="str">
        <f t="shared" si="5"/>
        <v>N/A</v>
      </c>
      <c r="H4" s="17" t="str">
        <f t="shared" si="6"/>
        <v>N/A</v>
      </c>
      <c r="I4" s="21" t="str">
        <f t="shared" si="7"/>
        <v>N/A</v>
      </c>
      <c r="J4" s="22">
        <f t="shared" si="8"/>
        <v>70</v>
      </c>
      <c r="K4" s="22">
        <f t="shared" ref="K4:M4" si="10">IF(J4="N/A",F4,J4)</f>
        <v>70</v>
      </c>
      <c r="L4" s="22">
        <f t="shared" si="10"/>
        <v>70</v>
      </c>
      <c r="M4" s="17">
        <f t="shared" si="10"/>
        <v>70</v>
      </c>
    </row>
    <row r="5">
      <c r="A5" s="7" t="s">
        <v>12</v>
      </c>
      <c r="B5" s="7" t="s">
        <v>90</v>
      </c>
      <c r="C5" s="7" t="s">
        <v>88</v>
      </c>
      <c r="D5" s="21" t="str">
        <f t="shared" si="2"/>
        <v>N/A</v>
      </c>
      <c r="E5" s="22">
        <f t="shared" si="3"/>
        <v>70</v>
      </c>
      <c r="F5" s="22" t="str">
        <f t="shared" si="4"/>
        <v>N/A</v>
      </c>
      <c r="G5" s="22" t="str">
        <f t="shared" si="5"/>
        <v>N/A</v>
      </c>
      <c r="H5" s="17" t="str">
        <f t="shared" si="6"/>
        <v>N/A</v>
      </c>
      <c r="I5" s="21" t="str">
        <f t="shared" si="7"/>
        <v>N/A</v>
      </c>
      <c r="J5" s="22">
        <f t="shared" si="8"/>
        <v>70</v>
      </c>
      <c r="K5" s="22">
        <f t="shared" ref="K5:M5" si="11">IF(J5="N/A",F5,J5)</f>
        <v>70</v>
      </c>
      <c r="L5" s="22">
        <f t="shared" si="11"/>
        <v>70</v>
      </c>
      <c r="M5" s="17">
        <f t="shared" si="11"/>
        <v>70</v>
      </c>
    </row>
    <row r="6">
      <c r="A6" s="7" t="s">
        <v>13</v>
      </c>
      <c r="B6" s="7" t="s">
        <v>90</v>
      </c>
      <c r="C6" s="7" t="s">
        <v>91</v>
      </c>
      <c r="D6" s="21" t="str">
        <f t="shared" si="2"/>
        <v>N/A</v>
      </c>
      <c r="E6" s="22" t="str">
        <f t="shared" si="3"/>
        <v>N/A</v>
      </c>
      <c r="F6" s="22" t="str">
        <f t="shared" si="4"/>
        <v>N/A</v>
      </c>
      <c r="G6" s="22">
        <f t="shared" si="5"/>
        <v>90</v>
      </c>
      <c r="H6" s="17" t="str">
        <f t="shared" si="6"/>
        <v>N/A</v>
      </c>
      <c r="I6" s="21" t="str">
        <f t="shared" si="7"/>
        <v>N/A</v>
      </c>
      <c r="J6" s="22" t="str">
        <f t="shared" si="8"/>
        <v>N/A</v>
      </c>
      <c r="K6" s="22" t="str">
        <f t="shared" ref="K6:M6" si="12">IF(J6="N/A",F6,J6)</f>
        <v>N/A</v>
      </c>
      <c r="L6" s="22">
        <f t="shared" si="12"/>
        <v>90</v>
      </c>
      <c r="M6" s="17">
        <f t="shared" si="12"/>
        <v>90</v>
      </c>
    </row>
    <row r="7">
      <c r="A7" s="7" t="s">
        <v>14</v>
      </c>
      <c r="B7" s="7" t="s">
        <v>92</v>
      </c>
      <c r="C7" s="7" t="s">
        <v>88</v>
      </c>
      <c r="D7" s="21" t="str">
        <f t="shared" si="2"/>
        <v>N/A</v>
      </c>
      <c r="E7" s="22">
        <f t="shared" si="3"/>
        <v>70</v>
      </c>
      <c r="F7" s="22" t="str">
        <f t="shared" si="4"/>
        <v>N/A</v>
      </c>
      <c r="G7" s="22" t="str">
        <f t="shared" si="5"/>
        <v>N/A</v>
      </c>
      <c r="H7" s="17" t="str">
        <f t="shared" si="6"/>
        <v>N/A</v>
      </c>
      <c r="I7" s="21" t="str">
        <f t="shared" si="7"/>
        <v>N/A</v>
      </c>
      <c r="J7" s="22">
        <f t="shared" si="8"/>
        <v>70</v>
      </c>
      <c r="K7" s="22">
        <f t="shared" ref="K7:M7" si="13">IF(J7="N/A",F7,J7)</f>
        <v>70</v>
      </c>
      <c r="L7" s="22">
        <f t="shared" si="13"/>
        <v>70</v>
      </c>
      <c r="M7" s="17">
        <f t="shared" si="13"/>
        <v>70</v>
      </c>
    </row>
    <row r="8">
      <c r="A8" s="7" t="s">
        <v>15</v>
      </c>
      <c r="B8" s="7" t="s">
        <v>87</v>
      </c>
      <c r="C8" s="7" t="s">
        <v>93</v>
      </c>
      <c r="D8" s="21" t="str">
        <f t="shared" si="2"/>
        <v>N/A</v>
      </c>
      <c r="E8" s="22" t="str">
        <f t="shared" si="3"/>
        <v>N/A</v>
      </c>
      <c r="F8" s="22">
        <f t="shared" si="4"/>
        <v>80</v>
      </c>
      <c r="G8" s="22" t="str">
        <f t="shared" si="5"/>
        <v>N/A</v>
      </c>
      <c r="H8" s="17" t="str">
        <f t="shared" si="6"/>
        <v>N/A</v>
      </c>
      <c r="I8" s="21" t="str">
        <f t="shared" si="7"/>
        <v>N/A</v>
      </c>
      <c r="J8" s="22" t="str">
        <f t="shared" si="8"/>
        <v>N/A</v>
      </c>
      <c r="K8" s="22">
        <f t="shared" ref="K8:M8" si="14">IF(J8="N/A",F8,J8)</f>
        <v>80</v>
      </c>
      <c r="L8" s="22">
        <f t="shared" si="14"/>
        <v>80</v>
      </c>
      <c r="M8" s="17">
        <f t="shared" si="14"/>
        <v>80</v>
      </c>
    </row>
    <row r="9">
      <c r="A9" s="7" t="s">
        <v>16</v>
      </c>
      <c r="B9" s="7" t="s">
        <v>87</v>
      </c>
      <c r="C9" s="7" t="s">
        <v>93</v>
      </c>
      <c r="D9" s="21" t="str">
        <f t="shared" si="2"/>
        <v>N/A</v>
      </c>
      <c r="E9" s="22" t="str">
        <f t="shared" si="3"/>
        <v>N/A</v>
      </c>
      <c r="F9" s="22">
        <f t="shared" si="4"/>
        <v>80</v>
      </c>
      <c r="G9" s="22" t="str">
        <f t="shared" si="5"/>
        <v>N/A</v>
      </c>
      <c r="H9" s="17" t="str">
        <f t="shared" si="6"/>
        <v>N/A</v>
      </c>
      <c r="I9" s="21" t="str">
        <f t="shared" si="7"/>
        <v>N/A</v>
      </c>
      <c r="J9" s="22" t="str">
        <f t="shared" si="8"/>
        <v>N/A</v>
      </c>
      <c r="K9" s="22">
        <f t="shared" ref="K9:M9" si="15">IF(J9="N/A",F9,J9)</f>
        <v>80</v>
      </c>
      <c r="L9" s="22">
        <f t="shared" si="15"/>
        <v>80</v>
      </c>
      <c r="M9" s="17">
        <f t="shared" si="15"/>
        <v>80</v>
      </c>
    </row>
    <row r="10">
      <c r="A10" s="7" t="s">
        <v>17</v>
      </c>
      <c r="B10" s="7" t="s">
        <v>92</v>
      </c>
      <c r="C10" s="7" t="s">
        <v>91</v>
      </c>
      <c r="D10" s="21" t="str">
        <f t="shared" si="2"/>
        <v>N/A</v>
      </c>
      <c r="E10" s="22" t="str">
        <f t="shared" si="3"/>
        <v>N/A</v>
      </c>
      <c r="F10" s="22" t="str">
        <f t="shared" si="4"/>
        <v>N/A</v>
      </c>
      <c r="G10" s="22">
        <f t="shared" si="5"/>
        <v>90</v>
      </c>
      <c r="H10" s="17" t="str">
        <f t="shared" si="6"/>
        <v>N/A</v>
      </c>
      <c r="I10" s="21" t="str">
        <f t="shared" si="7"/>
        <v>N/A</v>
      </c>
      <c r="J10" s="22" t="str">
        <f t="shared" si="8"/>
        <v>N/A</v>
      </c>
      <c r="K10" s="22" t="str">
        <f t="shared" ref="K10:M10" si="16">IF(J10="N/A",F10,J10)</f>
        <v>N/A</v>
      </c>
      <c r="L10" s="22">
        <f t="shared" si="16"/>
        <v>90</v>
      </c>
      <c r="M10" s="17">
        <f t="shared" si="16"/>
        <v>90</v>
      </c>
    </row>
    <row r="11">
      <c r="A11" s="7" t="s">
        <v>18</v>
      </c>
      <c r="B11" s="7" t="s">
        <v>89</v>
      </c>
      <c r="C11" s="7" t="s">
        <v>93</v>
      </c>
      <c r="D11" s="21" t="str">
        <f t="shared" si="2"/>
        <v>N/A</v>
      </c>
      <c r="E11" s="22" t="str">
        <f t="shared" si="3"/>
        <v>N/A</v>
      </c>
      <c r="F11" s="22">
        <f t="shared" si="4"/>
        <v>80</v>
      </c>
      <c r="G11" s="22" t="str">
        <f t="shared" si="5"/>
        <v>N/A</v>
      </c>
      <c r="H11" s="17" t="str">
        <f t="shared" si="6"/>
        <v>N/A</v>
      </c>
      <c r="I11" s="21" t="str">
        <f t="shared" si="7"/>
        <v>N/A</v>
      </c>
      <c r="J11" s="22" t="str">
        <f t="shared" si="8"/>
        <v>N/A</v>
      </c>
      <c r="K11" s="22">
        <f t="shared" ref="K11:M11" si="17">IF(J11="N/A",F11,J11)</f>
        <v>80</v>
      </c>
      <c r="L11" s="22">
        <f t="shared" si="17"/>
        <v>80</v>
      </c>
      <c r="M11" s="17">
        <f t="shared" si="17"/>
        <v>80</v>
      </c>
    </row>
    <row r="12">
      <c r="A12" s="7" t="s">
        <v>19</v>
      </c>
      <c r="B12" s="7" t="s">
        <v>89</v>
      </c>
      <c r="C12" s="7" t="s">
        <v>94</v>
      </c>
      <c r="D12" s="21" t="str">
        <f t="shared" si="2"/>
        <v>N/A</v>
      </c>
      <c r="E12" s="22" t="str">
        <f t="shared" si="3"/>
        <v>N/A</v>
      </c>
      <c r="F12" s="22" t="str">
        <f t="shared" si="4"/>
        <v>N/A</v>
      </c>
      <c r="G12" s="22" t="str">
        <f t="shared" si="5"/>
        <v>N/A</v>
      </c>
      <c r="H12" s="17">
        <f t="shared" si="6"/>
        <v>100</v>
      </c>
      <c r="I12" s="21" t="str">
        <f t="shared" si="7"/>
        <v>N/A</v>
      </c>
      <c r="J12" s="22" t="str">
        <f t="shared" si="8"/>
        <v>N/A</v>
      </c>
      <c r="K12" s="22" t="str">
        <f t="shared" ref="K12:M12" si="18">IF(J12="N/A",F12,J12)</f>
        <v>N/A</v>
      </c>
      <c r="L12" s="22" t="str">
        <f t="shared" si="18"/>
        <v>N/A</v>
      </c>
      <c r="M12" s="17">
        <f t="shared" si="18"/>
        <v>100</v>
      </c>
    </row>
    <row r="13">
      <c r="A13" s="7" t="s">
        <v>20</v>
      </c>
      <c r="B13" s="7" t="s">
        <v>89</v>
      </c>
      <c r="C13" s="7" t="s">
        <v>86</v>
      </c>
      <c r="D13" s="21">
        <f t="shared" si="2"/>
        <v>50</v>
      </c>
      <c r="E13" s="22" t="str">
        <f t="shared" si="3"/>
        <v>N/A</v>
      </c>
      <c r="F13" s="22" t="str">
        <f t="shared" si="4"/>
        <v>N/A</v>
      </c>
      <c r="G13" s="22" t="str">
        <f t="shared" si="5"/>
        <v>N/A</v>
      </c>
      <c r="H13" s="17" t="str">
        <f t="shared" si="6"/>
        <v>N/A</v>
      </c>
      <c r="I13" s="21">
        <f t="shared" si="7"/>
        <v>50</v>
      </c>
      <c r="J13" s="22">
        <f t="shared" si="8"/>
        <v>50</v>
      </c>
      <c r="K13" s="22">
        <f t="shared" ref="K13:M13" si="19">IF(J13="N/A",F13,J13)</f>
        <v>50</v>
      </c>
      <c r="L13" s="22">
        <f t="shared" si="19"/>
        <v>50</v>
      </c>
      <c r="M13" s="17">
        <f t="shared" si="19"/>
        <v>50</v>
      </c>
    </row>
    <row r="14">
      <c r="A14" s="7" t="s">
        <v>21</v>
      </c>
      <c r="B14" s="7" t="s">
        <v>92</v>
      </c>
      <c r="C14" s="7" t="s">
        <v>86</v>
      </c>
      <c r="D14" s="21">
        <f t="shared" si="2"/>
        <v>50</v>
      </c>
      <c r="E14" s="22" t="str">
        <f t="shared" si="3"/>
        <v>N/A</v>
      </c>
      <c r="F14" s="22" t="str">
        <f t="shared" si="4"/>
        <v>N/A</v>
      </c>
      <c r="G14" s="22" t="str">
        <f t="shared" si="5"/>
        <v>N/A</v>
      </c>
      <c r="H14" s="17" t="str">
        <f t="shared" si="6"/>
        <v>N/A</v>
      </c>
      <c r="I14" s="21">
        <f t="shared" si="7"/>
        <v>50</v>
      </c>
      <c r="J14" s="22">
        <f t="shared" si="8"/>
        <v>50</v>
      </c>
      <c r="K14" s="22">
        <f t="shared" ref="K14:M14" si="20">IF(J14="N/A",F14,J14)</f>
        <v>50</v>
      </c>
      <c r="L14" s="22">
        <f t="shared" si="20"/>
        <v>50</v>
      </c>
      <c r="M14" s="17">
        <f t="shared" si="20"/>
        <v>50</v>
      </c>
    </row>
    <row r="15">
      <c r="A15" s="7" t="s">
        <v>22</v>
      </c>
      <c r="B15" s="7" t="s">
        <v>95</v>
      </c>
      <c r="C15" s="7" t="s">
        <v>93</v>
      </c>
      <c r="D15" s="21" t="str">
        <f t="shared" si="2"/>
        <v>N/A</v>
      </c>
      <c r="E15" s="22" t="str">
        <f t="shared" si="3"/>
        <v>N/A</v>
      </c>
      <c r="F15" s="22">
        <f t="shared" si="4"/>
        <v>80</v>
      </c>
      <c r="G15" s="22" t="str">
        <f t="shared" si="5"/>
        <v>N/A</v>
      </c>
      <c r="H15" s="17" t="str">
        <f t="shared" si="6"/>
        <v>N/A</v>
      </c>
      <c r="I15" s="21" t="str">
        <f t="shared" si="7"/>
        <v>N/A</v>
      </c>
      <c r="J15" s="22" t="str">
        <f t="shared" si="8"/>
        <v>N/A</v>
      </c>
      <c r="K15" s="22">
        <f t="shared" ref="K15:M15" si="21">IF(J15="N/A",F15,J15)</f>
        <v>80</v>
      </c>
      <c r="L15" s="22">
        <f t="shared" si="21"/>
        <v>80</v>
      </c>
      <c r="M15" s="17">
        <f t="shared" si="21"/>
        <v>80</v>
      </c>
    </row>
    <row r="16">
      <c r="A16" s="7" t="s">
        <v>23</v>
      </c>
      <c r="B16" s="7" t="s">
        <v>95</v>
      </c>
      <c r="C16" s="7" t="s">
        <v>91</v>
      </c>
      <c r="D16" s="21" t="str">
        <f t="shared" si="2"/>
        <v>N/A</v>
      </c>
      <c r="E16" s="22" t="str">
        <f t="shared" si="3"/>
        <v>N/A</v>
      </c>
      <c r="F16" s="22" t="str">
        <f t="shared" si="4"/>
        <v>N/A</v>
      </c>
      <c r="G16" s="22">
        <f t="shared" si="5"/>
        <v>90</v>
      </c>
      <c r="H16" s="17" t="str">
        <f t="shared" si="6"/>
        <v>N/A</v>
      </c>
      <c r="I16" s="21" t="str">
        <f t="shared" si="7"/>
        <v>N/A</v>
      </c>
      <c r="J16" s="22" t="str">
        <f t="shared" si="8"/>
        <v>N/A</v>
      </c>
      <c r="K16" s="22" t="str">
        <f t="shared" ref="K16:M16" si="22">IF(J16="N/A",F16,J16)</f>
        <v>N/A</v>
      </c>
      <c r="L16" s="22">
        <f t="shared" si="22"/>
        <v>90</v>
      </c>
      <c r="M16" s="17">
        <f t="shared" si="22"/>
        <v>90</v>
      </c>
    </row>
    <row r="17">
      <c r="A17" s="7" t="s">
        <v>24</v>
      </c>
      <c r="B17" s="7" t="s">
        <v>96</v>
      </c>
      <c r="C17" s="7" t="s">
        <v>86</v>
      </c>
      <c r="D17" s="21">
        <f t="shared" si="2"/>
        <v>50</v>
      </c>
      <c r="E17" s="22" t="str">
        <f t="shared" si="3"/>
        <v>N/A</v>
      </c>
      <c r="F17" s="22" t="str">
        <f t="shared" si="4"/>
        <v>N/A</v>
      </c>
      <c r="G17" s="22" t="str">
        <f t="shared" si="5"/>
        <v>N/A</v>
      </c>
      <c r="H17" s="17" t="str">
        <f t="shared" si="6"/>
        <v>N/A</v>
      </c>
      <c r="I17" s="21">
        <f t="shared" si="7"/>
        <v>50</v>
      </c>
      <c r="J17" s="22">
        <f t="shared" si="8"/>
        <v>50</v>
      </c>
      <c r="K17" s="22">
        <f t="shared" ref="K17:M17" si="23">IF(J17="N/A",F17,J17)</f>
        <v>50</v>
      </c>
      <c r="L17" s="22">
        <f t="shared" si="23"/>
        <v>50</v>
      </c>
      <c r="M17" s="17">
        <f t="shared" si="23"/>
        <v>50</v>
      </c>
    </row>
    <row r="18">
      <c r="A18" s="7" t="s">
        <v>25</v>
      </c>
      <c r="B18" s="7" t="s">
        <v>96</v>
      </c>
      <c r="C18" s="7" t="s">
        <v>88</v>
      </c>
      <c r="D18" s="21" t="str">
        <f t="shared" si="2"/>
        <v>N/A</v>
      </c>
      <c r="E18" s="22">
        <f t="shared" si="3"/>
        <v>70</v>
      </c>
      <c r="F18" s="22" t="str">
        <f t="shared" si="4"/>
        <v>N/A</v>
      </c>
      <c r="G18" s="22" t="str">
        <f t="shared" si="5"/>
        <v>N/A</v>
      </c>
      <c r="H18" s="17" t="str">
        <f t="shared" si="6"/>
        <v>N/A</v>
      </c>
      <c r="I18" s="21" t="str">
        <f t="shared" si="7"/>
        <v>N/A</v>
      </c>
      <c r="J18" s="22">
        <f t="shared" si="8"/>
        <v>70</v>
      </c>
      <c r="K18" s="22">
        <f t="shared" ref="K18:M18" si="24">IF(J18="N/A",F18,J18)</f>
        <v>70</v>
      </c>
      <c r="L18" s="22">
        <f t="shared" si="24"/>
        <v>70</v>
      </c>
      <c r="M18" s="17">
        <f t="shared" si="24"/>
        <v>70</v>
      </c>
    </row>
    <row r="19">
      <c r="A19" s="7" t="s">
        <v>26</v>
      </c>
      <c r="B19" s="7" t="s">
        <v>87</v>
      </c>
      <c r="C19" s="7" t="s">
        <v>86</v>
      </c>
      <c r="D19" s="21">
        <f t="shared" si="2"/>
        <v>50</v>
      </c>
      <c r="E19" s="22" t="str">
        <f t="shared" si="3"/>
        <v>N/A</v>
      </c>
      <c r="F19" s="22" t="str">
        <f t="shared" si="4"/>
        <v>N/A</v>
      </c>
      <c r="G19" s="22" t="str">
        <f t="shared" si="5"/>
        <v>N/A</v>
      </c>
      <c r="H19" s="17" t="str">
        <f t="shared" si="6"/>
        <v>N/A</v>
      </c>
      <c r="I19" s="21">
        <f t="shared" si="7"/>
        <v>50</v>
      </c>
      <c r="J19" s="22">
        <f t="shared" si="8"/>
        <v>50</v>
      </c>
      <c r="K19" s="22">
        <f t="shared" ref="K19:M19" si="25">IF(J19="N/A",F19,J19)</f>
        <v>50</v>
      </c>
      <c r="L19" s="22">
        <f t="shared" si="25"/>
        <v>50</v>
      </c>
      <c r="M19" s="17">
        <f t="shared" si="25"/>
        <v>50</v>
      </c>
    </row>
    <row r="20">
      <c r="A20" s="7" t="s">
        <v>27</v>
      </c>
      <c r="B20" s="7" t="s">
        <v>90</v>
      </c>
      <c r="C20" s="7" t="s">
        <v>86</v>
      </c>
      <c r="D20" s="21">
        <f t="shared" si="2"/>
        <v>50</v>
      </c>
      <c r="E20" s="22" t="str">
        <f t="shared" si="3"/>
        <v>N/A</v>
      </c>
      <c r="F20" s="22" t="str">
        <f t="shared" si="4"/>
        <v>N/A</v>
      </c>
      <c r="G20" s="22" t="str">
        <f t="shared" si="5"/>
        <v>N/A</v>
      </c>
      <c r="H20" s="17" t="str">
        <f t="shared" si="6"/>
        <v>N/A</v>
      </c>
      <c r="I20" s="21">
        <f t="shared" si="7"/>
        <v>50</v>
      </c>
      <c r="J20" s="22">
        <f t="shared" si="8"/>
        <v>50</v>
      </c>
      <c r="K20" s="22">
        <f t="shared" ref="K20:M20" si="26">IF(J20="N/A",F20,J20)</f>
        <v>50</v>
      </c>
      <c r="L20" s="22">
        <f t="shared" si="26"/>
        <v>50</v>
      </c>
      <c r="M20" s="17">
        <f t="shared" si="26"/>
        <v>50</v>
      </c>
    </row>
    <row r="21">
      <c r="A21" s="7" t="s">
        <v>28</v>
      </c>
      <c r="B21" s="7" t="s">
        <v>92</v>
      </c>
      <c r="C21" s="7" t="s">
        <v>88</v>
      </c>
      <c r="D21" s="21" t="str">
        <f t="shared" si="2"/>
        <v>N/A</v>
      </c>
      <c r="E21" s="22">
        <f t="shared" si="3"/>
        <v>70</v>
      </c>
      <c r="F21" s="22" t="str">
        <f t="shared" si="4"/>
        <v>N/A</v>
      </c>
      <c r="G21" s="22" t="str">
        <f t="shared" si="5"/>
        <v>N/A</v>
      </c>
      <c r="H21" s="17" t="str">
        <f t="shared" si="6"/>
        <v>N/A</v>
      </c>
      <c r="I21" s="21" t="str">
        <f t="shared" si="7"/>
        <v>N/A</v>
      </c>
      <c r="J21" s="22">
        <f t="shared" si="8"/>
        <v>70</v>
      </c>
      <c r="K21" s="22">
        <f t="shared" ref="K21:M21" si="27">IF(J21="N/A",F21,J21)</f>
        <v>70</v>
      </c>
      <c r="L21" s="22">
        <f t="shared" si="27"/>
        <v>70</v>
      </c>
      <c r="M21" s="17">
        <f t="shared" si="27"/>
        <v>70</v>
      </c>
    </row>
    <row r="22">
      <c r="A22" s="7" t="s">
        <v>29</v>
      </c>
      <c r="B22" s="7" t="s">
        <v>92</v>
      </c>
      <c r="C22" s="7" t="s">
        <v>93</v>
      </c>
      <c r="D22" s="21" t="str">
        <f t="shared" si="2"/>
        <v>N/A</v>
      </c>
      <c r="E22" s="22" t="str">
        <f t="shared" si="3"/>
        <v>N/A</v>
      </c>
      <c r="F22" s="22">
        <f t="shared" si="4"/>
        <v>80</v>
      </c>
      <c r="G22" s="22" t="str">
        <f t="shared" si="5"/>
        <v>N/A</v>
      </c>
      <c r="H22" s="17" t="str">
        <f t="shared" si="6"/>
        <v>N/A</v>
      </c>
      <c r="I22" s="21" t="str">
        <f t="shared" si="7"/>
        <v>N/A</v>
      </c>
      <c r="J22" s="22" t="str">
        <f t="shared" si="8"/>
        <v>N/A</v>
      </c>
      <c r="K22" s="22">
        <f t="shared" ref="K22:M22" si="28">IF(J22="N/A",F22,J22)</f>
        <v>80</v>
      </c>
      <c r="L22" s="22">
        <f t="shared" si="28"/>
        <v>80</v>
      </c>
      <c r="M22" s="17">
        <f t="shared" si="28"/>
        <v>80</v>
      </c>
    </row>
    <row r="23">
      <c r="A23" s="7" t="s">
        <v>30</v>
      </c>
      <c r="B23" s="7" t="s">
        <v>90</v>
      </c>
      <c r="C23" s="7" t="s">
        <v>93</v>
      </c>
      <c r="D23" s="21" t="str">
        <f t="shared" si="2"/>
        <v>N/A</v>
      </c>
      <c r="E23" s="22" t="str">
        <f t="shared" si="3"/>
        <v>N/A</v>
      </c>
      <c r="F23" s="22">
        <f t="shared" si="4"/>
        <v>80</v>
      </c>
      <c r="G23" s="22" t="str">
        <f t="shared" si="5"/>
        <v>N/A</v>
      </c>
      <c r="H23" s="17" t="str">
        <f t="shared" si="6"/>
        <v>N/A</v>
      </c>
      <c r="I23" s="21" t="str">
        <f t="shared" si="7"/>
        <v>N/A</v>
      </c>
      <c r="J23" s="22" t="str">
        <f t="shared" si="8"/>
        <v>N/A</v>
      </c>
      <c r="K23" s="22">
        <f t="shared" ref="K23:M23" si="29">IF(J23="N/A",F23,J23)</f>
        <v>80</v>
      </c>
      <c r="L23" s="22">
        <f t="shared" si="29"/>
        <v>80</v>
      </c>
      <c r="M23" s="17">
        <f t="shared" si="29"/>
        <v>80</v>
      </c>
    </row>
    <row r="24">
      <c r="A24" s="7" t="s">
        <v>31</v>
      </c>
      <c r="B24" s="7" t="s">
        <v>89</v>
      </c>
      <c r="C24" s="7" t="s">
        <v>86</v>
      </c>
      <c r="D24" s="21">
        <f t="shared" si="2"/>
        <v>50</v>
      </c>
      <c r="E24" s="22" t="str">
        <f t="shared" si="3"/>
        <v>N/A</v>
      </c>
      <c r="F24" s="22" t="str">
        <f t="shared" si="4"/>
        <v>N/A</v>
      </c>
      <c r="G24" s="22" t="str">
        <f t="shared" si="5"/>
        <v>N/A</v>
      </c>
      <c r="H24" s="17" t="str">
        <f t="shared" si="6"/>
        <v>N/A</v>
      </c>
      <c r="I24" s="21">
        <f t="shared" si="7"/>
        <v>50</v>
      </c>
      <c r="J24" s="22">
        <f t="shared" si="8"/>
        <v>50</v>
      </c>
      <c r="K24" s="22">
        <f t="shared" ref="K24:M24" si="30">IF(J24="N/A",F24,J24)</f>
        <v>50</v>
      </c>
      <c r="L24" s="22">
        <f t="shared" si="30"/>
        <v>50</v>
      </c>
      <c r="M24" s="17">
        <f t="shared" si="30"/>
        <v>50</v>
      </c>
    </row>
    <row r="25">
      <c r="A25" s="7" t="s">
        <v>32</v>
      </c>
      <c r="B25" s="7" t="s">
        <v>96</v>
      </c>
      <c r="C25" s="7" t="s">
        <v>86</v>
      </c>
      <c r="D25" s="21">
        <f t="shared" si="2"/>
        <v>50</v>
      </c>
      <c r="E25" s="22" t="str">
        <f t="shared" si="3"/>
        <v>N/A</v>
      </c>
      <c r="F25" s="22" t="str">
        <f t="shared" si="4"/>
        <v>N/A</v>
      </c>
      <c r="G25" s="22" t="str">
        <f t="shared" si="5"/>
        <v>N/A</v>
      </c>
      <c r="H25" s="17" t="str">
        <f t="shared" si="6"/>
        <v>N/A</v>
      </c>
      <c r="I25" s="21">
        <f t="shared" si="7"/>
        <v>50</v>
      </c>
      <c r="J25" s="22">
        <f t="shared" si="8"/>
        <v>50</v>
      </c>
      <c r="K25" s="22">
        <f t="shared" ref="K25:M25" si="31">IF(J25="N/A",F25,J25)</f>
        <v>50</v>
      </c>
      <c r="L25" s="22">
        <f t="shared" si="31"/>
        <v>50</v>
      </c>
      <c r="M25" s="17">
        <f t="shared" si="31"/>
        <v>50</v>
      </c>
    </row>
    <row r="26">
      <c r="A26" s="7" t="s">
        <v>33</v>
      </c>
      <c r="B26" s="7" t="s">
        <v>96</v>
      </c>
      <c r="C26" s="7" t="s">
        <v>93</v>
      </c>
      <c r="D26" s="21" t="str">
        <f t="shared" si="2"/>
        <v>N/A</v>
      </c>
      <c r="E26" s="22" t="str">
        <f t="shared" si="3"/>
        <v>N/A</v>
      </c>
      <c r="F26" s="22">
        <f t="shared" si="4"/>
        <v>80</v>
      </c>
      <c r="G26" s="22" t="str">
        <f t="shared" si="5"/>
        <v>N/A</v>
      </c>
      <c r="H26" s="17" t="str">
        <f t="shared" si="6"/>
        <v>N/A</v>
      </c>
      <c r="I26" s="21" t="str">
        <f t="shared" si="7"/>
        <v>N/A</v>
      </c>
      <c r="J26" s="22" t="str">
        <f t="shared" si="8"/>
        <v>N/A</v>
      </c>
      <c r="K26" s="22">
        <f t="shared" ref="K26:M26" si="32">IF(J26="N/A",F26,J26)</f>
        <v>80</v>
      </c>
      <c r="L26" s="22">
        <f t="shared" si="32"/>
        <v>80</v>
      </c>
      <c r="M26" s="17">
        <f t="shared" si="32"/>
        <v>80</v>
      </c>
    </row>
    <row r="27">
      <c r="A27" s="7" t="s">
        <v>34</v>
      </c>
      <c r="B27" s="7" t="s">
        <v>92</v>
      </c>
      <c r="C27" s="7" t="s">
        <v>93</v>
      </c>
      <c r="D27" s="21" t="str">
        <f t="shared" si="2"/>
        <v>N/A</v>
      </c>
      <c r="E27" s="22" t="str">
        <f t="shared" si="3"/>
        <v>N/A</v>
      </c>
      <c r="F27" s="22">
        <f t="shared" si="4"/>
        <v>80</v>
      </c>
      <c r="G27" s="22" t="str">
        <f t="shared" si="5"/>
        <v>N/A</v>
      </c>
      <c r="H27" s="17" t="str">
        <f t="shared" si="6"/>
        <v>N/A</v>
      </c>
      <c r="I27" s="21" t="str">
        <f t="shared" si="7"/>
        <v>N/A</v>
      </c>
      <c r="J27" s="22" t="str">
        <f t="shared" si="8"/>
        <v>N/A</v>
      </c>
      <c r="K27" s="22">
        <f t="shared" ref="K27:M27" si="33">IF(J27="N/A",F27,J27)</f>
        <v>80</v>
      </c>
      <c r="L27" s="22">
        <f t="shared" si="33"/>
        <v>80</v>
      </c>
      <c r="M27" s="17">
        <f t="shared" si="33"/>
        <v>80</v>
      </c>
    </row>
    <row r="28">
      <c r="A28" s="7" t="s">
        <v>35</v>
      </c>
      <c r="B28" s="7" t="s">
        <v>90</v>
      </c>
      <c r="C28" s="7" t="s">
        <v>93</v>
      </c>
      <c r="D28" s="21" t="str">
        <f t="shared" si="2"/>
        <v>N/A</v>
      </c>
      <c r="E28" s="22" t="str">
        <f t="shared" si="3"/>
        <v>N/A</v>
      </c>
      <c r="F28" s="22">
        <f t="shared" si="4"/>
        <v>80</v>
      </c>
      <c r="G28" s="22" t="str">
        <f t="shared" si="5"/>
        <v>N/A</v>
      </c>
      <c r="H28" s="17" t="str">
        <f t="shared" si="6"/>
        <v>N/A</v>
      </c>
      <c r="I28" s="21" t="str">
        <f t="shared" si="7"/>
        <v>N/A</v>
      </c>
      <c r="J28" s="22" t="str">
        <f t="shared" si="8"/>
        <v>N/A</v>
      </c>
      <c r="K28" s="22">
        <f t="shared" ref="K28:M28" si="34">IF(J28="N/A",F28,J28)</f>
        <v>80</v>
      </c>
      <c r="L28" s="22">
        <f t="shared" si="34"/>
        <v>80</v>
      </c>
      <c r="M28" s="17">
        <f t="shared" si="34"/>
        <v>80</v>
      </c>
    </row>
    <row r="29">
      <c r="A29" s="7" t="s">
        <v>36</v>
      </c>
      <c r="B29" s="7" t="s">
        <v>90</v>
      </c>
      <c r="C29" s="7" t="s">
        <v>94</v>
      </c>
      <c r="D29" s="21" t="str">
        <f t="shared" si="2"/>
        <v>N/A</v>
      </c>
      <c r="E29" s="22" t="str">
        <f t="shared" si="3"/>
        <v>N/A</v>
      </c>
      <c r="F29" s="22" t="str">
        <f t="shared" si="4"/>
        <v>N/A</v>
      </c>
      <c r="G29" s="22" t="str">
        <f t="shared" si="5"/>
        <v>N/A</v>
      </c>
      <c r="H29" s="17">
        <f t="shared" si="6"/>
        <v>100</v>
      </c>
      <c r="I29" s="21" t="str">
        <f t="shared" si="7"/>
        <v>N/A</v>
      </c>
      <c r="J29" s="22" t="str">
        <f t="shared" si="8"/>
        <v>N/A</v>
      </c>
      <c r="K29" s="22" t="str">
        <f t="shared" ref="K29:M29" si="35">IF(J29="N/A",F29,J29)</f>
        <v>N/A</v>
      </c>
      <c r="L29" s="22" t="str">
        <f t="shared" si="35"/>
        <v>N/A</v>
      </c>
      <c r="M29" s="17">
        <f t="shared" si="35"/>
        <v>100</v>
      </c>
    </row>
    <row r="30">
      <c r="A30" s="7" t="s">
        <v>37</v>
      </c>
      <c r="B30" s="7" t="s">
        <v>89</v>
      </c>
      <c r="C30" s="7" t="s">
        <v>93</v>
      </c>
      <c r="D30" s="21" t="str">
        <f t="shared" si="2"/>
        <v>N/A</v>
      </c>
      <c r="E30" s="22" t="str">
        <f t="shared" si="3"/>
        <v>N/A</v>
      </c>
      <c r="F30" s="22">
        <f t="shared" si="4"/>
        <v>80</v>
      </c>
      <c r="G30" s="22" t="str">
        <f t="shared" si="5"/>
        <v>N/A</v>
      </c>
      <c r="H30" s="17" t="str">
        <f t="shared" si="6"/>
        <v>N/A</v>
      </c>
      <c r="I30" s="21" t="str">
        <f t="shared" si="7"/>
        <v>N/A</v>
      </c>
      <c r="J30" s="22" t="str">
        <f t="shared" si="8"/>
        <v>N/A</v>
      </c>
      <c r="K30" s="22">
        <f t="shared" ref="K30:M30" si="36">IF(J30="N/A",F30,J30)</f>
        <v>80</v>
      </c>
      <c r="L30" s="22">
        <f t="shared" si="36"/>
        <v>80</v>
      </c>
      <c r="M30" s="17">
        <f t="shared" si="36"/>
        <v>80</v>
      </c>
    </row>
    <row r="31">
      <c r="A31" s="7" t="s">
        <v>38</v>
      </c>
      <c r="B31" s="7" t="s">
        <v>90</v>
      </c>
      <c r="C31" s="7" t="s">
        <v>91</v>
      </c>
      <c r="D31" s="21" t="str">
        <f t="shared" si="2"/>
        <v>N/A</v>
      </c>
      <c r="E31" s="22" t="str">
        <f t="shared" si="3"/>
        <v>N/A</v>
      </c>
      <c r="F31" s="22" t="str">
        <f t="shared" si="4"/>
        <v>N/A</v>
      </c>
      <c r="G31" s="22">
        <f t="shared" si="5"/>
        <v>90</v>
      </c>
      <c r="H31" s="17" t="str">
        <f t="shared" si="6"/>
        <v>N/A</v>
      </c>
      <c r="I31" s="21" t="str">
        <f t="shared" si="7"/>
        <v>N/A</v>
      </c>
      <c r="J31" s="22" t="str">
        <f t="shared" si="8"/>
        <v>N/A</v>
      </c>
      <c r="K31" s="22" t="str">
        <f t="shared" ref="K31:M31" si="37">IF(J31="N/A",F31,J31)</f>
        <v>N/A</v>
      </c>
      <c r="L31" s="22">
        <f t="shared" si="37"/>
        <v>90</v>
      </c>
      <c r="M31" s="17">
        <f t="shared" si="37"/>
        <v>90</v>
      </c>
    </row>
    <row r="32">
      <c r="A32" s="7" t="s">
        <v>39</v>
      </c>
      <c r="B32" s="7" t="s">
        <v>92</v>
      </c>
      <c r="C32" s="7" t="s">
        <v>86</v>
      </c>
      <c r="D32" s="21">
        <f t="shared" si="2"/>
        <v>50</v>
      </c>
      <c r="E32" s="22" t="str">
        <f t="shared" si="3"/>
        <v>N/A</v>
      </c>
      <c r="F32" s="22" t="str">
        <f t="shared" si="4"/>
        <v>N/A</v>
      </c>
      <c r="G32" s="22" t="str">
        <f t="shared" si="5"/>
        <v>N/A</v>
      </c>
      <c r="H32" s="17" t="str">
        <f t="shared" si="6"/>
        <v>N/A</v>
      </c>
      <c r="I32" s="21">
        <f t="shared" si="7"/>
        <v>50</v>
      </c>
      <c r="J32" s="22">
        <f t="shared" si="8"/>
        <v>50</v>
      </c>
      <c r="K32" s="22">
        <f t="shared" ref="K32:M32" si="38">IF(J32="N/A",F32,J32)</f>
        <v>50</v>
      </c>
      <c r="L32" s="22">
        <f t="shared" si="38"/>
        <v>50</v>
      </c>
      <c r="M32" s="17">
        <f t="shared" si="38"/>
        <v>50</v>
      </c>
    </row>
    <row r="33">
      <c r="A33" s="7" t="s">
        <v>40</v>
      </c>
      <c r="B33" s="7" t="s">
        <v>90</v>
      </c>
      <c r="C33" s="7" t="s">
        <v>88</v>
      </c>
      <c r="D33" s="21" t="str">
        <f t="shared" si="2"/>
        <v>N/A</v>
      </c>
      <c r="E33" s="22">
        <f t="shared" si="3"/>
        <v>70</v>
      </c>
      <c r="F33" s="22" t="str">
        <f t="shared" si="4"/>
        <v>N/A</v>
      </c>
      <c r="G33" s="22" t="str">
        <f t="shared" si="5"/>
        <v>N/A</v>
      </c>
      <c r="H33" s="17" t="str">
        <f t="shared" si="6"/>
        <v>N/A</v>
      </c>
      <c r="I33" s="21" t="str">
        <f t="shared" si="7"/>
        <v>N/A</v>
      </c>
      <c r="J33" s="22">
        <f t="shared" si="8"/>
        <v>70</v>
      </c>
      <c r="K33" s="22">
        <f t="shared" ref="K33:M33" si="39">IF(J33="N/A",F33,J33)</f>
        <v>70</v>
      </c>
      <c r="L33" s="22">
        <f t="shared" si="39"/>
        <v>70</v>
      </c>
      <c r="M33" s="17">
        <f t="shared" si="39"/>
        <v>70</v>
      </c>
    </row>
    <row r="34">
      <c r="A34" s="7" t="s">
        <v>41</v>
      </c>
      <c r="B34" s="7" t="s">
        <v>87</v>
      </c>
      <c r="C34" s="7" t="s">
        <v>88</v>
      </c>
      <c r="D34" s="21" t="str">
        <f t="shared" si="2"/>
        <v>N/A</v>
      </c>
      <c r="E34" s="22">
        <f t="shared" si="3"/>
        <v>70</v>
      </c>
      <c r="F34" s="22" t="str">
        <f t="shared" si="4"/>
        <v>N/A</v>
      </c>
      <c r="G34" s="22" t="str">
        <f t="shared" si="5"/>
        <v>N/A</v>
      </c>
      <c r="H34" s="17" t="str">
        <f t="shared" si="6"/>
        <v>N/A</v>
      </c>
      <c r="I34" s="21" t="str">
        <f t="shared" si="7"/>
        <v>N/A</v>
      </c>
      <c r="J34" s="22">
        <f t="shared" si="8"/>
        <v>70</v>
      </c>
      <c r="K34" s="22">
        <f t="shared" ref="K34:M34" si="40">IF(J34="N/A",F34,J34)</f>
        <v>70</v>
      </c>
      <c r="L34" s="22">
        <f t="shared" si="40"/>
        <v>70</v>
      </c>
      <c r="M34" s="17">
        <f t="shared" si="40"/>
        <v>70</v>
      </c>
    </row>
    <row r="35">
      <c r="A35" s="7" t="s">
        <v>42</v>
      </c>
      <c r="B35" s="7" t="s">
        <v>87</v>
      </c>
      <c r="C35" s="7" t="s">
        <v>93</v>
      </c>
      <c r="D35" s="21" t="str">
        <f t="shared" si="2"/>
        <v>N/A</v>
      </c>
      <c r="E35" s="22" t="str">
        <f t="shared" si="3"/>
        <v>N/A</v>
      </c>
      <c r="F35" s="22">
        <f t="shared" si="4"/>
        <v>80</v>
      </c>
      <c r="G35" s="22" t="str">
        <f t="shared" si="5"/>
        <v>N/A</v>
      </c>
      <c r="H35" s="17" t="str">
        <f t="shared" si="6"/>
        <v>N/A</v>
      </c>
      <c r="I35" s="21" t="str">
        <f t="shared" si="7"/>
        <v>N/A</v>
      </c>
      <c r="J35" s="22" t="str">
        <f t="shared" si="8"/>
        <v>N/A</v>
      </c>
      <c r="K35" s="22">
        <f t="shared" ref="K35:M35" si="41">IF(J35="N/A",F35,J35)</f>
        <v>80</v>
      </c>
      <c r="L35" s="22">
        <f t="shared" si="41"/>
        <v>80</v>
      </c>
      <c r="M35" s="17">
        <f t="shared" si="41"/>
        <v>80</v>
      </c>
    </row>
    <row r="36">
      <c r="A36" s="7" t="s">
        <v>43</v>
      </c>
      <c r="B36" s="7" t="s">
        <v>87</v>
      </c>
      <c r="C36" s="7" t="s">
        <v>88</v>
      </c>
      <c r="D36" s="21" t="str">
        <f t="shared" si="2"/>
        <v>N/A</v>
      </c>
      <c r="E36" s="22">
        <f t="shared" si="3"/>
        <v>70</v>
      </c>
      <c r="F36" s="22" t="str">
        <f t="shared" si="4"/>
        <v>N/A</v>
      </c>
      <c r="G36" s="22" t="str">
        <f t="shared" si="5"/>
        <v>N/A</v>
      </c>
      <c r="H36" s="17" t="str">
        <f t="shared" si="6"/>
        <v>N/A</v>
      </c>
      <c r="I36" s="21" t="str">
        <f t="shared" si="7"/>
        <v>N/A</v>
      </c>
      <c r="J36" s="22">
        <f t="shared" si="8"/>
        <v>70</v>
      </c>
      <c r="K36" s="22">
        <f t="shared" ref="K36:M36" si="42">IF(J36="N/A",F36,J36)</f>
        <v>70</v>
      </c>
      <c r="L36" s="22">
        <f t="shared" si="42"/>
        <v>70</v>
      </c>
      <c r="M36" s="17">
        <f t="shared" si="42"/>
        <v>70</v>
      </c>
    </row>
    <row r="37">
      <c r="A37" s="7" t="s">
        <v>44</v>
      </c>
      <c r="B37" s="7" t="s">
        <v>85</v>
      </c>
      <c r="C37" s="7" t="s">
        <v>88</v>
      </c>
      <c r="D37" s="21" t="str">
        <f t="shared" si="2"/>
        <v>N/A</v>
      </c>
      <c r="E37" s="22">
        <f t="shared" si="3"/>
        <v>70</v>
      </c>
      <c r="F37" s="22" t="str">
        <f t="shared" si="4"/>
        <v>N/A</v>
      </c>
      <c r="G37" s="22" t="str">
        <f t="shared" si="5"/>
        <v>N/A</v>
      </c>
      <c r="H37" s="17" t="str">
        <f t="shared" si="6"/>
        <v>N/A</v>
      </c>
      <c r="I37" s="21" t="str">
        <f t="shared" si="7"/>
        <v>N/A</v>
      </c>
      <c r="J37" s="22">
        <f t="shared" si="8"/>
        <v>70</v>
      </c>
      <c r="K37" s="22">
        <f t="shared" ref="K37:M37" si="43">IF(J37="N/A",F37,J37)</f>
        <v>70</v>
      </c>
      <c r="L37" s="22">
        <f t="shared" si="43"/>
        <v>70</v>
      </c>
      <c r="M37" s="17">
        <f t="shared" si="43"/>
        <v>70</v>
      </c>
    </row>
    <row r="38">
      <c r="A38" s="7" t="s">
        <v>45</v>
      </c>
      <c r="B38" s="7" t="s">
        <v>95</v>
      </c>
      <c r="C38" s="7" t="s">
        <v>94</v>
      </c>
      <c r="D38" s="21" t="str">
        <f t="shared" si="2"/>
        <v>N/A</v>
      </c>
      <c r="E38" s="22" t="str">
        <f t="shared" si="3"/>
        <v>N/A</v>
      </c>
      <c r="F38" s="22" t="str">
        <f t="shared" si="4"/>
        <v>N/A</v>
      </c>
      <c r="G38" s="22" t="str">
        <f t="shared" si="5"/>
        <v>N/A</v>
      </c>
      <c r="H38" s="17">
        <f t="shared" si="6"/>
        <v>100</v>
      </c>
      <c r="I38" s="21" t="str">
        <f t="shared" si="7"/>
        <v>N/A</v>
      </c>
      <c r="J38" s="22" t="str">
        <f t="shared" si="8"/>
        <v>N/A</v>
      </c>
      <c r="K38" s="22" t="str">
        <f t="shared" ref="K38:M38" si="44">IF(J38="N/A",F38,J38)</f>
        <v>N/A</v>
      </c>
      <c r="L38" s="22" t="str">
        <f t="shared" si="44"/>
        <v>N/A</v>
      </c>
      <c r="M38" s="17">
        <f t="shared" si="44"/>
        <v>100</v>
      </c>
    </row>
    <row r="39">
      <c r="A39" s="7" t="s">
        <v>46</v>
      </c>
      <c r="B39" s="7" t="s">
        <v>92</v>
      </c>
      <c r="C39" s="7" t="s">
        <v>93</v>
      </c>
      <c r="D39" s="21" t="str">
        <f t="shared" si="2"/>
        <v>N/A</v>
      </c>
      <c r="E39" s="22" t="str">
        <f t="shared" si="3"/>
        <v>N/A</v>
      </c>
      <c r="F39" s="22">
        <f t="shared" si="4"/>
        <v>80</v>
      </c>
      <c r="G39" s="22" t="str">
        <f t="shared" si="5"/>
        <v>N/A</v>
      </c>
      <c r="H39" s="17" t="str">
        <f t="shared" si="6"/>
        <v>N/A</v>
      </c>
      <c r="I39" s="21" t="str">
        <f t="shared" si="7"/>
        <v>N/A</v>
      </c>
      <c r="J39" s="22" t="str">
        <f t="shared" si="8"/>
        <v>N/A</v>
      </c>
      <c r="K39" s="22">
        <f t="shared" ref="K39:M39" si="45">IF(J39="N/A",F39,J39)</f>
        <v>80</v>
      </c>
      <c r="L39" s="22">
        <f t="shared" si="45"/>
        <v>80</v>
      </c>
      <c r="M39" s="17">
        <f t="shared" si="45"/>
        <v>80</v>
      </c>
    </row>
    <row r="40">
      <c r="A40" s="7" t="s">
        <v>47</v>
      </c>
      <c r="B40" s="7" t="s">
        <v>85</v>
      </c>
      <c r="C40" s="7" t="s">
        <v>93</v>
      </c>
      <c r="D40" s="21" t="str">
        <f t="shared" si="2"/>
        <v>N/A</v>
      </c>
      <c r="E40" s="22" t="str">
        <f t="shared" si="3"/>
        <v>N/A</v>
      </c>
      <c r="F40" s="22">
        <f t="shared" si="4"/>
        <v>80</v>
      </c>
      <c r="G40" s="22" t="str">
        <f t="shared" si="5"/>
        <v>N/A</v>
      </c>
      <c r="H40" s="17" t="str">
        <f t="shared" si="6"/>
        <v>N/A</v>
      </c>
      <c r="I40" s="21" t="str">
        <f t="shared" si="7"/>
        <v>N/A</v>
      </c>
      <c r="J40" s="22" t="str">
        <f t="shared" si="8"/>
        <v>N/A</v>
      </c>
      <c r="K40" s="22">
        <f t="shared" ref="K40:M40" si="46">IF(J40="N/A",F40,J40)</f>
        <v>80</v>
      </c>
      <c r="L40" s="22">
        <f t="shared" si="46"/>
        <v>80</v>
      </c>
      <c r="M40" s="17">
        <f t="shared" si="46"/>
        <v>80</v>
      </c>
    </row>
    <row r="41">
      <c r="A41" s="7" t="s">
        <v>48</v>
      </c>
      <c r="B41" s="7" t="s">
        <v>92</v>
      </c>
      <c r="C41" s="7" t="s">
        <v>93</v>
      </c>
      <c r="D41" s="21" t="str">
        <f t="shared" si="2"/>
        <v>N/A</v>
      </c>
      <c r="E41" s="22" t="str">
        <f t="shared" si="3"/>
        <v>N/A</v>
      </c>
      <c r="F41" s="22">
        <f t="shared" si="4"/>
        <v>80</v>
      </c>
      <c r="G41" s="22" t="str">
        <f t="shared" si="5"/>
        <v>N/A</v>
      </c>
      <c r="H41" s="17" t="str">
        <f t="shared" si="6"/>
        <v>N/A</v>
      </c>
      <c r="I41" s="21" t="str">
        <f t="shared" si="7"/>
        <v>N/A</v>
      </c>
      <c r="J41" s="22" t="str">
        <f t="shared" si="8"/>
        <v>N/A</v>
      </c>
      <c r="K41" s="22">
        <f t="shared" ref="K41:M41" si="47">IF(J41="N/A",F41,J41)</f>
        <v>80</v>
      </c>
      <c r="L41" s="22">
        <f t="shared" si="47"/>
        <v>80</v>
      </c>
      <c r="M41" s="17">
        <f t="shared" si="47"/>
        <v>80</v>
      </c>
    </row>
    <row r="42">
      <c r="A42" s="7" t="s">
        <v>49</v>
      </c>
      <c r="B42" s="7" t="s">
        <v>90</v>
      </c>
      <c r="C42" s="7" t="s">
        <v>86</v>
      </c>
      <c r="D42" s="21">
        <f t="shared" si="2"/>
        <v>50</v>
      </c>
      <c r="E42" s="22" t="str">
        <f t="shared" si="3"/>
        <v>N/A</v>
      </c>
      <c r="F42" s="22" t="str">
        <f t="shared" si="4"/>
        <v>N/A</v>
      </c>
      <c r="G42" s="22" t="str">
        <f t="shared" si="5"/>
        <v>N/A</v>
      </c>
      <c r="H42" s="17" t="str">
        <f t="shared" si="6"/>
        <v>N/A</v>
      </c>
      <c r="I42" s="21">
        <f t="shared" si="7"/>
        <v>50</v>
      </c>
      <c r="J42" s="22">
        <f t="shared" si="8"/>
        <v>50</v>
      </c>
      <c r="K42" s="22">
        <f t="shared" ref="K42:M42" si="48">IF(J42="N/A",F42,J42)</f>
        <v>50</v>
      </c>
      <c r="L42" s="22">
        <f t="shared" si="48"/>
        <v>50</v>
      </c>
      <c r="M42" s="17">
        <f t="shared" si="48"/>
        <v>50</v>
      </c>
    </row>
    <row r="43">
      <c r="A43" s="7" t="s">
        <v>50</v>
      </c>
      <c r="B43" s="7" t="s">
        <v>85</v>
      </c>
      <c r="C43" s="7" t="s">
        <v>86</v>
      </c>
      <c r="D43" s="21">
        <f t="shared" si="2"/>
        <v>50</v>
      </c>
      <c r="E43" s="22" t="str">
        <f t="shared" si="3"/>
        <v>N/A</v>
      </c>
      <c r="F43" s="22" t="str">
        <f t="shared" si="4"/>
        <v>N/A</v>
      </c>
      <c r="G43" s="22" t="str">
        <f t="shared" si="5"/>
        <v>N/A</v>
      </c>
      <c r="H43" s="17" t="str">
        <f t="shared" si="6"/>
        <v>N/A</v>
      </c>
      <c r="I43" s="21">
        <f t="shared" si="7"/>
        <v>50</v>
      </c>
      <c r="J43" s="22">
        <f t="shared" si="8"/>
        <v>50</v>
      </c>
      <c r="K43" s="22">
        <f t="shared" ref="K43:M43" si="49">IF(J43="N/A",F43,J43)</f>
        <v>50</v>
      </c>
      <c r="L43" s="22">
        <f t="shared" si="49"/>
        <v>50</v>
      </c>
      <c r="M43" s="17">
        <f t="shared" si="49"/>
        <v>50</v>
      </c>
    </row>
    <row r="44">
      <c r="A44" s="7" t="s">
        <v>51</v>
      </c>
      <c r="B44" s="7" t="s">
        <v>85</v>
      </c>
      <c r="C44" s="7" t="s">
        <v>86</v>
      </c>
      <c r="D44" s="21">
        <f t="shared" si="2"/>
        <v>50</v>
      </c>
      <c r="E44" s="22" t="str">
        <f t="shared" si="3"/>
        <v>N/A</v>
      </c>
      <c r="F44" s="22" t="str">
        <f t="shared" si="4"/>
        <v>N/A</v>
      </c>
      <c r="G44" s="22" t="str">
        <f t="shared" si="5"/>
        <v>N/A</v>
      </c>
      <c r="H44" s="17" t="str">
        <f t="shared" si="6"/>
        <v>N/A</v>
      </c>
      <c r="I44" s="21">
        <f t="shared" si="7"/>
        <v>50</v>
      </c>
      <c r="J44" s="22">
        <f t="shared" si="8"/>
        <v>50</v>
      </c>
      <c r="K44" s="22">
        <f t="shared" ref="K44:M44" si="50">IF(J44="N/A",F44,J44)</f>
        <v>50</v>
      </c>
      <c r="L44" s="22">
        <f t="shared" si="50"/>
        <v>50</v>
      </c>
      <c r="M44" s="17">
        <f t="shared" si="50"/>
        <v>50</v>
      </c>
    </row>
    <row r="45">
      <c r="A45" s="7" t="s">
        <v>52</v>
      </c>
      <c r="B45" s="7" t="s">
        <v>85</v>
      </c>
      <c r="C45" s="7" t="s">
        <v>91</v>
      </c>
      <c r="D45" s="21" t="str">
        <f t="shared" si="2"/>
        <v>N/A</v>
      </c>
      <c r="E45" s="22" t="str">
        <f t="shared" si="3"/>
        <v>N/A</v>
      </c>
      <c r="F45" s="22" t="str">
        <f t="shared" si="4"/>
        <v>N/A</v>
      </c>
      <c r="G45" s="22">
        <f t="shared" si="5"/>
        <v>90</v>
      </c>
      <c r="H45" s="17" t="str">
        <f t="shared" si="6"/>
        <v>N/A</v>
      </c>
      <c r="I45" s="21" t="str">
        <f t="shared" si="7"/>
        <v>N/A</v>
      </c>
      <c r="J45" s="22" t="str">
        <f t="shared" si="8"/>
        <v>N/A</v>
      </c>
      <c r="K45" s="22" t="str">
        <f t="shared" ref="K45:M45" si="51">IF(J45="N/A",F45,J45)</f>
        <v>N/A</v>
      </c>
      <c r="L45" s="22">
        <f t="shared" si="51"/>
        <v>90</v>
      </c>
      <c r="M45" s="17">
        <f t="shared" si="51"/>
        <v>90</v>
      </c>
    </row>
    <row r="46">
      <c r="A46" s="7" t="s">
        <v>53</v>
      </c>
      <c r="B46" s="7" t="s">
        <v>96</v>
      </c>
      <c r="C46" s="7" t="s">
        <v>93</v>
      </c>
      <c r="D46" s="21" t="str">
        <f t="shared" si="2"/>
        <v>N/A</v>
      </c>
      <c r="E46" s="22" t="str">
        <f t="shared" si="3"/>
        <v>N/A</v>
      </c>
      <c r="F46" s="22">
        <f t="shared" si="4"/>
        <v>80</v>
      </c>
      <c r="G46" s="22" t="str">
        <f t="shared" si="5"/>
        <v>N/A</v>
      </c>
      <c r="H46" s="17" t="str">
        <f t="shared" si="6"/>
        <v>N/A</v>
      </c>
      <c r="I46" s="21" t="str">
        <f t="shared" si="7"/>
        <v>N/A</v>
      </c>
      <c r="J46" s="22" t="str">
        <f t="shared" si="8"/>
        <v>N/A</v>
      </c>
      <c r="K46" s="22">
        <f t="shared" ref="K46:M46" si="52">IF(J46="N/A",F46,J46)</f>
        <v>80</v>
      </c>
      <c r="L46" s="22">
        <f t="shared" si="52"/>
        <v>80</v>
      </c>
      <c r="M46" s="17">
        <f t="shared" si="52"/>
        <v>80</v>
      </c>
    </row>
    <row r="47">
      <c r="A47" s="7" t="s">
        <v>54</v>
      </c>
      <c r="B47" s="7" t="s">
        <v>87</v>
      </c>
      <c r="C47" s="7" t="s">
        <v>91</v>
      </c>
      <c r="D47" s="21" t="str">
        <f t="shared" si="2"/>
        <v>N/A</v>
      </c>
      <c r="E47" s="22" t="str">
        <f t="shared" si="3"/>
        <v>N/A</v>
      </c>
      <c r="F47" s="22" t="str">
        <f t="shared" si="4"/>
        <v>N/A</v>
      </c>
      <c r="G47" s="22">
        <f t="shared" si="5"/>
        <v>90</v>
      </c>
      <c r="H47" s="17" t="str">
        <f t="shared" si="6"/>
        <v>N/A</v>
      </c>
      <c r="I47" s="21" t="str">
        <f t="shared" si="7"/>
        <v>N/A</v>
      </c>
      <c r="J47" s="22" t="str">
        <f t="shared" si="8"/>
        <v>N/A</v>
      </c>
      <c r="K47" s="22" t="str">
        <f t="shared" ref="K47:M47" si="53">IF(J47="N/A",F47,J47)</f>
        <v>N/A</v>
      </c>
      <c r="L47" s="22">
        <f t="shared" si="53"/>
        <v>90</v>
      </c>
      <c r="M47" s="17">
        <f t="shared" si="53"/>
        <v>90</v>
      </c>
    </row>
    <row r="48">
      <c r="A48" s="7" t="s">
        <v>55</v>
      </c>
      <c r="B48" s="7" t="s">
        <v>89</v>
      </c>
      <c r="C48" s="7" t="s">
        <v>91</v>
      </c>
      <c r="D48" s="21" t="str">
        <f t="shared" si="2"/>
        <v>N/A</v>
      </c>
      <c r="E48" s="22" t="str">
        <f t="shared" si="3"/>
        <v>N/A</v>
      </c>
      <c r="F48" s="22" t="str">
        <f t="shared" si="4"/>
        <v>N/A</v>
      </c>
      <c r="G48" s="22">
        <f t="shared" si="5"/>
        <v>90</v>
      </c>
      <c r="H48" s="17" t="str">
        <f t="shared" si="6"/>
        <v>N/A</v>
      </c>
      <c r="I48" s="21" t="str">
        <f t="shared" si="7"/>
        <v>N/A</v>
      </c>
      <c r="J48" s="22" t="str">
        <f t="shared" si="8"/>
        <v>N/A</v>
      </c>
      <c r="K48" s="22" t="str">
        <f t="shared" ref="K48:M48" si="54">IF(J48="N/A",F48,J48)</f>
        <v>N/A</v>
      </c>
      <c r="L48" s="22">
        <f t="shared" si="54"/>
        <v>90</v>
      </c>
      <c r="M48" s="17">
        <f t="shared" si="54"/>
        <v>90</v>
      </c>
    </row>
    <row r="49">
      <c r="A49" s="7" t="s">
        <v>56</v>
      </c>
      <c r="B49" s="7" t="s">
        <v>89</v>
      </c>
      <c r="C49" s="7" t="s">
        <v>88</v>
      </c>
      <c r="D49" s="21" t="str">
        <f t="shared" si="2"/>
        <v>N/A</v>
      </c>
      <c r="E49" s="22">
        <f t="shared" si="3"/>
        <v>70</v>
      </c>
      <c r="F49" s="22" t="str">
        <f t="shared" si="4"/>
        <v>N/A</v>
      </c>
      <c r="G49" s="22" t="str">
        <f t="shared" si="5"/>
        <v>N/A</v>
      </c>
      <c r="H49" s="17" t="str">
        <f t="shared" si="6"/>
        <v>N/A</v>
      </c>
      <c r="I49" s="21" t="str">
        <f t="shared" si="7"/>
        <v>N/A</v>
      </c>
      <c r="J49" s="22">
        <f t="shared" si="8"/>
        <v>70</v>
      </c>
      <c r="K49" s="22">
        <f t="shared" ref="K49:M49" si="55">IF(J49="N/A",F49,J49)</f>
        <v>70</v>
      </c>
      <c r="L49" s="22">
        <f t="shared" si="55"/>
        <v>70</v>
      </c>
      <c r="M49" s="17">
        <f t="shared" si="55"/>
        <v>70</v>
      </c>
    </row>
    <row r="50">
      <c r="A50" s="7" t="s">
        <v>57</v>
      </c>
      <c r="B50" s="7" t="s">
        <v>89</v>
      </c>
      <c r="C50" s="7" t="s">
        <v>93</v>
      </c>
      <c r="D50" s="21" t="str">
        <f t="shared" si="2"/>
        <v>N/A</v>
      </c>
      <c r="E50" s="22" t="str">
        <f t="shared" si="3"/>
        <v>N/A</v>
      </c>
      <c r="F50" s="22">
        <f t="shared" si="4"/>
        <v>80</v>
      </c>
      <c r="G50" s="22" t="str">
        <f t="shared" si="5"/>
        <v>N/A</v>
      </c>
      <c r="H50" s="17" t="str">
        <f t="shared" si="6"/>
        <v>N/A</v>
      </c>
      <c r="I50" s="21" t="str">
        <f t="shared" si="7"/>
        <v>N/A</v>
      </c>
      <c r="J50" s="22" t="str">
        <f t="shared" si="8"/>
        <v>N/A</v>
      </c>
      <c r="K50" s="22">
        <f t="shared" ref="K50:M50" si="56">IF(J50="N/A",F50,J50)</f>
        <v>80</v>
      </c>
      <c r="L50" s="22">
        <f t="shared" si="56"/>
        <v>80</v>
      </c>
      <c r="M50" s="17">
        <f t="shared" si="56"/>
        <v>80</v>
      </c>
    </row>
    <row r="51">
      <c r="A51" s="7" t="s">
        <v>58</v>
      </c>
      <c r="B51" s="7" t="s">
        <v>85</v>
      </c>
      <c r="C51" s="7" t="s">
        <v>88</v>
      </c>
      <c r="D51" s="21" t="str">
        <f t="shared" si="2"/>
        <v>N/A</v>
      </c>
      <c r="E51" s="22">
        <f t="shared" si="3"/>
        <v>70</v>
      </c>
      <c r="F51" s="22" t="str">
        <f t="shared" si="4"/>
        <v>N/A</v>
      </c>
      <c r="G51" s="22" t="str">
        <f t="shared" si="5"/>
        <v>N/A</v>
      </c>
      <c r="H51" s="17" t="str">
        <f t="shared" si="6"/>
        <v>N/A</v>
      </c>
      <c r="I51" s="21" t="str">
        <f t="shared" si="7"/>
        <v>N/A</v>
      </c>
      <c r="J51" s="22">
        <f t="shared" si="8"/>
        <v>70</v>
      </c>
      <c r="K51" s="22">
        <f t="shared" ref="K51:M51" si="57">IF(J51="N/A",F51,J51)</f>
        <v>70</v>
      </c>
      <c r="L51" s="22">
        <f t="shared" si="57"/>
        <v>70</v>
      </c>
      <c r="M51" s="17">
        <f t="shared" si="57"/>
        <v>70</v>
      </c>
    </row>
    <row r="53">
      <c r="A53" s="13" t="s">
        <v>97</v>
      </c>
    </row>
    <row r="54">
      <c r="A54" s="13" t="s">
        <v>98</v>
      </c>
    </row>
    <row r="55">
      <c r="A55" s="13" t="s">
        <v>99</v>
      </c>
    </row>
    <row r="56">
      <c r="A56" s="13" t="s">
        <v>100</v>
      </c>
    </row>
    <row r="57">
      <c r="A57" s="13" t="s">
        <v>101</v>
      </c>
    </row>
    <row r="59">
      <c r="A59" s="13" t="s">
        <v>102</v>
      </c>
    </row>
    <row r="60">
      <c r="A60" s="13" t="s">
        <v>103</v>
      </c>
    </row>
    <row r="61">
      <c r="A61" s="13" t="s">
        <v>104</v>
      </c>
    </row>
    <row r="62">
      <c r="A62" s="13" t="s">
        <v>105</v>
      </c>
    </row>
    <row r="63">
      <c r="A63" s="13" t="s">
        <v>106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3" max="3" width="14.0"/>
    <col customWidth="1" min="4" max="4" width="16.25"/>
    <col customWidth="1" min="5" max="5" width="18.5"/>
    <col customWidth="1" min="6" max="6" width="16.38"/>
    <col customWidth="1" min="7" max="7" width="14.0"/>
    <col customWidth="1" min="8" max="8" width="20.0"/>
    <col customWidth="1" min="9" max="9" width="18.63"/>
  </cols>
  <sheetData>
    <row r="1">
      <c r="A1" s="1" t="s">
        <v>107</v>
      </c>
      <c r="B1" s="1" t="s">
        <v>108</v>
      </c>
      <c r="D1" s="1" t="s">
        <v>109</v>
      </c>
      <c r="E1" s="1" t="s">
        <v>110</v>
      </c>
    </row>
    <row r="2">
      <c r="A2" s="7" t="s">
        <v>111</v>
      </c>
      <c r="B2" s="23">
        <v>0.6</v>
      </c>
      <c r="D2" s="23" t="s">
        <v>112</v>
      </c>
      <c r="E2" s="23" t="s">
        <v>113</v>
      </c>
    </row>
    <row r="3">
      <c r="A3" s="7" t="s">
        <v>114</v>
      </c>
      <c r="B3" s="23">
        <v>0.2</v>
      </c>
      <c r="D3" s="23" t="s">
        <v>115</v>
      </c>
      <c r="E3" s="23" t="s">
        <v>116</v>
      </c>
    </row>
    <row r="4">
      <c r="A4" s="7" t="s">
        <v>117</v>
      </c>
      <c r="B4" s="23">
        <v>0.2</v>
      </c>
    </row>
    <row r="8">
      <c r="A8" s="1" t="s">
        <v>61</v>
      </c>
      <c r="B8" s="1" t="s">
        <v>1</v>
      </c>
      <c r="C8" s="1" t="s">
        <v>2</v>
      </c>
      <c r="D8" s="24" t="s">
        <v>118</v>
      </c>
      <c r="E8" s="1" t="s">
        <v>119</v>
      </c>
      <c r="F8" s="24" t="s">
        <v>120</v>
      </c>
      <c r="G8" s="24" t="s">
        <v>121</v>
      </c>
      <c r="H8" s="24" t="s">
        <v>122</v>
      </c>
      <c r="I8" s="24" t="s">
        <v>123</v>
      </c>
      <c r="J8" s="24" t="s">
        <v>110</v>
      </c>
      <c r="K8" s="25"/>
      <c r="L8" s="25"/>
    </row>
    <row r="9">
      <c r="A9" s="7" t="s">
        <v>6</v>
      </c>
      <c r="B9" s="22" t="str">
        <f>vlookup(A9,Sheet1!A$2:B$51,2,FALSE)</f>
        <v>Commerce</v>
      </c>
      <c r="C9" s="26">
        <f>vlookup(A9,Sheet1!A$2:C$51,3,FALSE)</f>
        <v>87</v>
      </c>
      <c r="D9" s="22">
        <f>vlookup(A9,Sheet2!A$2:E$51,5,FALSE)</f>
        <v>100</v>
      </c>
      <c r="E9" s="22">
        <f>vlookup(A9,Sheet3!A$2:$M51,13,FALSE)</f>
        <v>50</v>
      </c>
      <c r="F9" s="22">
        <f t="shared" ref="F9:F58" si="1">C9*B$2</f>
        <v>52.2</v>
      </c>
      <c r="G9" s="22">
        <f t="shared" ref="G9:G58" si="2">D9*B$3</f>
        <v>20</v>
      </c>
      <c r="H9" s="22">
        <f t="shared" ref="H9:H58" si="3">E9*B$4</f>
        <v>10</v>
      </c>
      <c r="I9" s="22">
        <f t="shared" ref="I9:I58" si="4">SUM(F9:H9)</f>
        <v>82.2</v>
      </c>
      <c r="J9" s="22" t="str">
        <f t="shared" ref="J9:J58" si="5">IF(I9&lt;=75,"B","A")</f>
        <v>A</v>
      </c>
      <c r="K9" s="27"/>
      <c r="L9" s="27"/>
    </row>
    <row r="10">
      <c r="A10" s="7" t="s">
        <v>8</v>
      </c>
      <c r="B10" s="22" t="str">
        <f>vlookup(A10,Sheet1!A$2:B$51,2,FALSE)</f>
        <v>Science</v>
      </c>
      <c r="C10" s="26">
        <f>vlookup(A10,Sheet1!A$2:C$51,3,FALSE)</f>
        <v>47</v>
      </c>
      <c r="D10" s="22">
        <f>vlookup(A10,Sheet2!A$2:E$51,5,FALSE)</f>
        <v>100</v>
      </c>
      <c r="E10" s="22">
        <f>vlookup(A10,Sheet3!A$2:$M52,13,FALSE)</f>
        <v>70</v>
      </c>
      <c r="F10" s="22">
        <f t="shared" si="1"/>
        <v>28.2</v>
      </c>
      <c r="G10" s="22">
        <f t="shared" si="2"/>
        <v>20</v>
      </c>
      <c r="H10" s="22">
        <f t="shared" si="3"/>
        <v>14</v>
      </c>
      <c r="I10" s="22">
        <f t="shared" si="4"/>
        <v>62.2</v>
      </c>
      <c r="J10" s="22" t="str">
        <f t="shared" si="5"/>
        <v>B</v>
      </c>
    </row>
    <row r="11">
      <c r="A11" s="7" t="s">
        <v>10</v>
      </c>
      <c r="B11" s="22" t="str">
        <f>vlookup(A11,Sheet1!A$2:B$51,2,FALSE)</f>
        <v>Arts</v>
      </c>
      <c r="C11" s="26">
        <f>vlookup(A11,Sheet1!A$2:C$51,3,FALSE)</f>
        <v>78</v>
      </c>
      <c r="D11" s="22">
        <f>vlookup(A11,Sheet2!A$2:E$51,5,FALSE)</f>
        <v>60</v>
      </c>
      <c r="E11" s="22">
        <f>vlookup(A11,Sheet3!A$2:$M53,13,FALSE)</f>
        <v>70</v>
      </c>
      <c r="F11" s="22">
        <f t="shared" si="1"/>
        <v>46.8</v>
      </c>
      <c r="G11" s="22">
        <f t="shared" si="2"/>
        <v>12</v>
      </c>
      <c r="H11" s="22">
        <f t="shared" si="3"/>
        <v>14</v>
      </c>
      <c r="I11" s="22">
        <f t="shared" si="4"/>
        <v>72.8</v>
      </c>
      <c r="J11" s="22" t="str">
        <f t="shared" si="5"/>
        <v>B</v>
      </c>
    </row>
    <row r="12">
      <c r="A12" s="7" t="s">
        <v>12</v>
      </c>
      <c r="B12" s="22" t="str">
        <f>vlookup(A12,Sheet1!A$2:B$51,2,FALSE)</f>
        <v>Commerce</v>
      </c>
      <c r="C12" s="26">
        <f>vlookup(A12,Sheet1!A$2:C$51,3,FALSE)</f>
        <v>90</v>
      </c>
      <c r="D12" s="22">
        <f>vlookup(A12,Sheet2!A$2:E$51,5,FALSE)</f>
        <v>100</v>
      </c>
      <c r="E12" s="22">
        <f>vlookup(A12,Sheet3!A$2:$M54,13,FALSE)</f>
        <v>70</v>
      </c>
      <c r="F12" s="22">
        <f t="shared" si="1"/>
        <v>54</v>
      </c>
      <c r="G12" s="22">
        <f t="shared" si="2"/>
        <v>20</v>
      </c>
      <c r="H12" s="22">
        <f t="shared" si="3"/>
        <v>14</v>
      </c>
      <c r="I12" s="22">
        <f t="shared" si="4"/>
        <v>88</v>
      </c>
      <c r="J12" s="22" t="str">
        <f t="shared" si="5"/>
        <v>A</v>
      </c>
    </row>
    <row r="13">
      <c r="A13" s="7" t="s">
        <v>13</v>
      </c>
      <c r="B13" s="22" t="str">
        <f>vlookup(A13,Sheet1!A$2:B$51,2,FALSE)</f>
        <v>Arts</v>
      </c>
      <c r="C13" s="26">
        <f>vlookup(A13,Sheet1!A$2:C$51,3,FALSE)</f>
        <v>82</v>
      </c>
      <c r="D13" s="22">
        <f>vlookup(A13,Sheet2!A$2:E$51,5,FALSE)</f>
        <v>60</v>
      </c>
      <c r="E13" s="22">
        <f>vlookup(A13,Sheet3!A$2:$M55,13,FALSE)</f>
        <v>90</v>
      </c>
      <c r="F13" s="22">
        <f t="shared" si="1"/>
        <v>49.2</v>
      </c>
      <c r="G13" s="22">
        <f t="shared" si="2"/>
        <v>12</v>
      </c>
      <c r="H13" s="22">
        <f t="shared" si="3"/>
        <v>18</v>
      </c>
      <c r="I13" s="22">
        <f t="shared" si="4"/>
        <v>79.2</v>
      </c>
      <c r="J13" s="22" t="str">
        <f t="shared" si="5"/>
        <v>A</v>
      </c>
    </row>
    <row r="14">
      <c r="A14" s="7" t="s">
        <v>14</v>
      </c>
      <c r="B14" s="22" t="str">
        <f>vlookup(A14,Sheet1!A$2:B$51,2,FALSE)</f>
        <v>Science</v>
      </c>
      <c r="C14" s="26">
        <f>vlookup(A14,Sheet1!A$2:C$51,3,FALSE)</f>
        <v>96</v>
      </c>
      <c r="D14" s="22">
        <f>vlookup(A14,Sheet2!A$2:E$51,5,FALSE)</f>
        <v>100</v>
      </c>
      <c r="E14" s="22">
        <f>vlookup(A14,Sheet3!A$2:$M56,13,FALSE)</f>
        <v>70</v>
      </c>
      <c r="F14" s="22">
        <f t="shared" si="1"/>
        <v>57.6</v>
      </c>
      <c r="G14" s="22">
        <f t="shared" si="2"/>
        <v>20</v>
      </c>
      <c r="H14" s="22">
        <f t="shared" si="3"/>
        <v>14</v>
      </c>
      <c r="I14" s="22">
        <f t="shared" si="4"/>
        <v>91.6</v>
      </c>
      <c r="J14" s="22" t="str">
        <f t="shared" si="5"/>
        <v>A</v>
      </c>
    </row>
    <row r="15">
      <c r="A15" s="7" t="s">
        <v>15</v>
      </c>
      <c r="B15" s="22" t="str">
        <f>vlookup(A15,Sheet1!A$2:B$51,2,FALSE)</f>
        <v>Arts</v>
      </c>
      <c r="C15" s="26">
        <f>vlookup(A15,Sheet1!A$2:C$51,3,FALSE)</f>
        <v>45</v>
      </c>
      <c r="D15" s="22">
        <f>vlookup(A15,Sheet2!A$2:E$51,5,FALSE)</f>
        <v>60</v>
      </c>
      <c r="E15" s="22">
        <f>vlookup(A15,Sheet3!A$2:$M57,13,FALSE)</f>
        <v>80</v>
      </c>
      <c r="F15" s="22">
        <f t="shared" si="1"/>
        <v>27</v>
      </c>
      <c r="G15" s="22">
        <f t="shared" si="2"/>
        <v>12</v>
      </c>
      <c r="H15" s="22">
        <f t="shared" si="3"/>
        <v>16</v>
      </c>
      <c r="I15" s="22">
        <f t="shared" si="4"/>
        <v>55</v>
      </c>
      <c r="J15" s="22" t="str">
        <f t="shared" si="5"/>
        <v>B</v>
      </c>
    </row>
    <row r="16">
      <c r="A16" s="7" t="s">
        <v>16</v>
      </c>
      <c r="B16" s="22" t="str">
        <f>vlookup(A16,Sheet1!A$2:B$51,2,FALSE)</f>
        <v>Commerce</v>
      </c>
      <c r="C16" s="26">
        <f>vlookup(A16,Sheet1!A$2:C$51,3,FALSE)</f>
        <v>88</v>
      </c>
      <c r="D16" s="22">
        <f>vlookup(A16,Sheet2!A$2:E$51,5,FALSE)</f>
        <v>60</v>
      </c>
      <c r="E16" s="22">
        <f>vlookup(A16,Sheet3!A$2:$M58,13,FALSE)</f>
        <v>80</v>
      </c>
      <c r="F16" s="22">
        <f t="shared" si="1"/>
        <v>52.8</v>
      </c>
      <c r="G16" s="22">
        <f t="shared" si="2"/>
        <v>12</v>
      </c>
      <c r="H16" s="22">
        <f t="shared" si="3"/>
        <v>16</v>
      </c>
      <c r="I16" s="22">
        <f t="shared" si="4"/>
        <v>80.8</v>
      </c>
      <c r="J16" s="22" t="str">
        <f t="shared" si="5"/>
        <v>A</v>
      </c>
    </row>
    <row r="17">
      <c r="A17" s="7" t="s">
        <v>17</v>
      </c>
      <c r="B17" s="22" t="str">
        <f>vlookup(A17,Sheet1!A$2:B$51,2,FALSE)</f>
        <v>Commerce</v>
      </c>
      <c r="C17" s="26">
        <f>vlookup(A17,Sheet1!A$2:C$51,3,FALSE)</f>
        <v>79</v>
      </c>
      <c r="D17" s="22">
        <f>vlookup(A17,Sheet2!A$2:E$51,5,FALSE)</f>
        <v>60</v>
      </c>
      <c r="E17" s="22">
        <f>vlookup(A17,Sheet3!A$2:$M59,13,FALSE)</f>
        <v>90</v>
      </c>
      <c r="F17" s="22">
        <f t="shared" si="1"/>
        <v>47.4</v>
      </c>
      <c r="G17" s="22">
        <f t="shared" si="2"/>
        <v>12</v>
      </c>
      <c r="H17" s="22">
        <f t="shared" si="3"/>
        <v>18</v>
      </c>
      <c r="I17" s="22">
        <f t="shared" si="4"/>
        <v>77.4</v>
      </c>
      <c r="J17" s="22" t="str">
        <f t="shared" si="5"/>
        <v>A</v>
      </c>
    </row>
    <row r="18">
      <c r="A18" s="7" t="s">
        <v>18</v>
      </c>
      <c r="B18" s="22" t="str">
        <f>vlookup(A18,Sheet1!A$2:B$51,2,FALSE)</f>
        <v>Commerce</v>
      </c>
      <c r="C18" s="26">
        <f>vlookup(A18,Sheet1!A$2:C$51,3,FALSE)</f>
        <v>93</v>
      </c>
      <c r="D18" s="22">
        <f>vlookup(A18,Sheet2!A$2:E$51,5,FALSE)</f>
        <v>60</v>
      </c>
      <c r="E18" s="22">
        <f>vlookup(A18,Sheet3!A$2:$M60,13,FALSE)</f>
        <v>80</v>
      </c>
      <c r="F18" s="22">
        <f t="shared" si="1"/>
        <v>55.8</v>
      </c>
      <c r="G18" s="22">
        <f t="shared" si="2"/>
        <v>12</v>
      </c>
      <c r="H18" s="22">
        <f t="shared" si="3"/>
        <v>16</v>
      </c>
      <c r="I18" s="22">
        <f t="shared" si="4"/>
        <v>83.8</v>
      </c>
      <c r="J18" s="22" t="str">
        <f t="shared" si="5"/>
        <v>A</v>
      </c>
    </row>
    <row r="19">
      <c r="A19" s="7" t="s">
        <v>19</v>
      </c>
      <c r="B19" s="22" t="str">
        <f>vlookup(A19,Sheet1!A$2:B$51,2,FALSE)</f>
        <v>Science</v>
      </c>
      <c r="C19" s="26">
        <f>vlookup(A19,Sheet1!A$2:C$51,3,FALSE)</f>
        <v>59</v>
      </c>
      <c r="D19" s="22">
        <f>vlookup(A19,Sheet2!A$2:E$51,5,FALSE)</f>
        <v>60</v>
      </c>
      <c r="E19" s="22">
        <f>vlookup(A19,Sheet3!A$2:$M61,13,FALSE)</f>
        <v>100</v>
      </c>
      <c r="F19" s="22">
        <f t="shared" si="1"/>
        <v>35.4</v>
      </c>
      <c r="G19" s="22">
        <f t="shared" si="2"/>
        <v>12</v>
      </c>
      <c r="H19" s="22">
        <f t="shared" si="3"/>
        <v>20</v>
      </c>
      <c r="I19" s="22">
        <f t="shared" si="4"/>
        <v>67.4</v>
      </c>
      <c r="J19" s="22" t="str">
        <f t="shared" si="5"/>
        <v>B</v>
      </c>
    </row>
    <row r="20">
      <c r="A20" s="7" t="s">
        <v>20</v>
      </c>
      <c r="B20" s="22" t="str">
        <f>vlookup(A20,Sheet1!A$2:B$51,2,FALSE)</f>
        <v>Arts</v>
      </c>
      <c r="C20" s="26">
        <f>vlookup(A20,Sheet1!A$2:C$51,3,FALSE)</f>
        <v>91</v>
      </c>
      <c r="D20" s="22">
        <f>vlookup(A20,Sheet2!A$2:E$51,5,FALSE)</f>
        <v>60</v>
      </c>
      <c r="E20" s="22">
        <f>vlookup(A20,Sheet3!A$2:$M62,13,FALSE)</f>
        <v>50</v>
      </c>
      <c r="F20" s="22">
        <f t="shared" si="1"/>
        <v>54.6</v>
      </c>
      <c r="G20" s="22">
        <f t="shared" si="2"/>
        <v>12</v>
      </c>
      <c r="H20" s="22">
        <f t="shared" si="3"/>
        <v>10</v>
      </c>
      <c r="I20" s="22">
        <f t="shared" si="4"/>
        <v>76.6</v>
      </c>
      <c r="J20" s="22" t="str">
        <f t="shared" si="5"/>
        <v>A</v>
      </c>
    </row>
    <row r="21">
      <c r="A21" s="7" t="s">
        <v>21</v>
      </c>
      <c r="B21" s="22" t="str">
        <f>vlookup(A21,Sheet1!A$2:B$51,2,FALSE)</f>
        <v>Arts</v>
      </c>
      <c r="C21" s="26">
        <f>vlookup(A21,Sheet1!A$2:C$51,3,FALSE)</f>
        <v>77</v>
      </c>
      <c r="D21" s="22">
        <f>vlookup(A21,Sheet2!A$2:E$51,5,FALSE)</f>
        <v>100</v>
      </c>
      <c r="E21" s="22">
        <f>vlookup(A21,Sheet3!A$2:$M63,13,FALSE)</f>
        <v>50</v>
      </c>
      <c r="F21" s="22">
        <f t="shared" si="1"/>
        <v>46.2</v>
      </c>
      <c r="G21" s="22">
        <f t="shared" si="2"/>
        <v>20</v>
      </c>
      <c r="H21" s="22">
        <f t="shared" si="3"/>
        <v>10</v>
      </c>
      <c r="I21" s="22">
        <f t="shared" si="4"/>
        <v>76.2</v>
      </c>
      <c r="J21" s="22" t="str">
        <f t="shared" si="5"/>
        <v>A</v>
      </c>
    </row>
    <row r="22">
      <c r="A22" s="7" t="s">
        <v>22</v>
      </c>
      <c r="B22" s="22" t="str">
        <f>vlookup(A22,Sheet1!A$2:B$51,2,FALSE)</f>
        <v>Science</v>
      </c>
      <c r="C22" s="26">
        <f>vlookup(A22,Sheet1!A$2:C$51,3,FALSE)</f>
        <v>36</v>
      </c>
      <c r="D22" s="22">
        <f>vlookup(A22,Sheet2!A$2:E$51,5,FALSE)</f>
        <v>60</v>
      </c>
      <c r="E22" s="22">
        <f>vlookup(A22,Sheet3!A$2:$M64,13,FALSE)</f>
        <v>80</v>
      </c>
      <c r="F22" s="22">
        <f t="shared" si="1"/>
        <v>21.6</v>
      </c>
      <c r="G22" s="22">
        <f t="shared" si="2"/>
        <v>12</v>
      </c>
      <c r="H22" s="22">
        <f t="shared" si="3"/>
        <v>16</v>
      </c>
      <c r="I22" s="22">
        <f t="shared" si="4"/>
        <v>49.6</v>
      </c>
      <c r="J22" s="22" t="str">
        <f t="shared" si="5"/>
        <v>B</v>
      </c>
    </row>
    <row r="23">
      <c r="A23" s="7" t="s">
        <v>23</v>
      </c>
      <c r="B23" s="22" t="str">
        <f>vlookup(A23,Sheet1!A$2:B$51,2,FALSE)</f>
        <v>Science</v>
      </c>
      <c r="C23" s="26">
        <f>vlookup(A23,Sheet1!A$2:C$51,3,FALSE)</f>
        <v>72</v>
      </c>
      <c r="D23" s="22">
        <f>vlookup(A23,Sheet2!A$2:E$51,5,FALSE)</f>
        <v>100</v>
      </c>
      <c r="E23" s="22">
        <f>vlookup(A23,Sheet3!A$2:$M65,13,FALSE)</f>
        <v>90</v>
      </c>
      <c r="F23" s="22">
        <f t="shared" si="1"/>
        <v>43.2</v>
      </c>
      <c r="G23" s="22">
        <f t="shared" si="2"/>
        <v>20</v>
      </c>
      <c r="H23" s="22">
        <f t="shared" si="3"/>
        <v>18</v>
      </c>
      <c r="I23" s="22">
        <f t="shared" si="4"/>
        <v>81.2</v>
      </c>
      <c r="J23" s="22" t="str">
        <f t="shared" si="5"/>
        <v>A</v>
      </c>
    </row>
    <row r="24">
      <c r="A24" s="7" t="s">
        <v>24</v>
      </c>
      <c r="B24" s="22" t="str">
        <f>vlookup(A24,Sheet1!A$2:B$51,2,FALSE)</f>
        <v>Science</v>
      </c>
      <c r="C24" s="26">
        <f>vlookup(A24,Sheet1!A$2:C$51,3,FALSE)</f>
        <v>97</v>
      </c>
      <c r="D24" s="22">
        <f>vlookup(A24,Sheet2!A$2:E$51,5,FALSE)</f>
        <v>100</v>
      </c>
      <c r="E24" s="22">
        <f>vlookup(A24,Sheet3!A$2:$M66,13,FALSE)</f>
        <v>50</v>
      </c>
      <c r="F24" s="22">
        <f t="shared" si="1"/>
        <v>58.2</v>
      </c>
      <c r="G24" s="22">
        <f t="shared" si="2"/>
        <v>20</v>
      </c>
      <c r="H24" s="22">
        <f t="shared" si="3"/>
        <v>10</v>
      </c>
      <c r="I24" s="22">
        <f t="shared" si="4"/>
        <v>88.2</v>
      </c>
      <c r="J24" s="22" t="str">
        <f t="shared" si="5"/>
        <v>A</v>
      </c>
    </row>
    <row r="25">
      <c r="A25" s="7" t="s">
        <v>25</v>
      </c>
      <c r="B25" s="22" t="str">
        <f>vlookup(A25,Sheet1!A$2:B$51,2,FALSE)</f>
        <v>Commerce</v>
      </c>
      <c r="C25" s="26">
        <f>vlookup(A25,Sheet1!A$2:C$51,3,FALSE)</f>
        <v>83</v>
      </c>
      <c r="D25" s="22">
        <f>vlookup(A25,Sheet2!A$2:E$51,5,FALSE)</f>
        <v>100</v>
      </c>
      <c r="E25" s="22">
        <f>vlookup(A25,Sheet3!A$2:$M67,13,FALSE)</f>
        <v>70</v>
      </c>
      <c r="F25" s="22">
        <f t="shared" si="1"/>
        <v>49.8</v>
      </c>
      <c r="G25" s="22">
        <f t="shared" si="2"/>
        <v>20</v>
      </c>
      <c r="H25" s="22">
        <f t="shared" si="3"/>
        <v>14</v>
      </c>
      <c r="I25" s="22">
        <f t="shared" si="4"/>
        <v>83.8</v>
      </c>
      <c r="J25" s="22" t="str">
        <f t="shared" si="5"/>
        <v>A</v>
      </c>
    </row>
    <row r="26">
      <c r="A26" s="7" t="s">
        <v>26</v>
      </c>
      <c r="B26" s="22" t="str">
        <f>vlookup(A26,Sheet1!A$2:B$51,2,FALSE)</f>
        <v>Commerce</v>
      </c>
      <c r="C26" s="26">
        <f>vlookup(A26,Sheet1!A$2:C$51,3,FALSE)</f>
        <v>45</v>
      </c>
      <c r="D26" s="22">
        <f>vlookup(A26,Sheet2!A$2:E$51,5,FALSE)</f>
        <v>60</v>
      </c>
      <c r="E26" s="22">
        <f>vlookup(A26,Sheet3!A$2:$M68,13,FALSE)</f>
        <v>50</v>
      </c>
      <c r="F26" s="22">
        <f t="shared" si="1"/>
        <v>27</v>
      </c>
      <c r="G26" s="22">
        <f t="shared" si="2"/>
        <v>12</v>
      </c>
      <c r="H26" s="22">
        <f t="shared" si="3"/>
        <v>10</v>
      </c>
      <c r="I26" s="22">
        <f t="shared" si="4"/>
        <v>49</v>
      </c>
      <c r="J26" s="22" t="str">
        <f t="shared" si="5"/>
        <v>B</v>
      </c>
    </row>
    <row r="27">
      <c r="A27" s="7" t="s">
        <v>27</v>
      </c>
      <c r="B27" s="22" t="str">
        <f>vlookup(A27,Sheet1!A$2:B$51,2,FALSE)</f>
        <v>Science</v>
      </c>
      <c r="C27" s="26">
        <f>vlookup(A27,Sheet1!A$2:C$51,3,FALSE)</f>
        <v>76</v>
      </c>
      <c r="D27" s="22">
        <f>vlookup(A27,Sheet2!A$2:E$51,5,FALSE)</f>
        <v>100</v>
      </c>
      <c r="E27" s="22">
        <f>vlookup(A27,Sheet3!A$2:$M69,13,FALSE)</f>
        <v>50</v>
      </c>
      <c r="F27" s="22">
        <f t="shared" si="1"/>
        <v>45.6</v>
      </c>
      <c r="G27" s="22">
        <f t="shared" si="2"/>
        <v>20</v>
      </c>
      <c r="H27" s="22">
        <f t="shared" si="3"/>
        <v>10</v>
      </c>
      <c r="I27" s="22">
        <f t="shared" si="4"/>
        <v>75.6</v>
      </c>
      <c r="J27" s="22" t="str">
        <f t="shared" si="5"/>
        <v>A</v>
      </c>
    </row>
    <row r="28">
      <c r="A28" s="7" t="s">
        <v>28</v>
      </c>
      <c r="B28" s="22" t="str">
        <f>vlookup(A28,Sheet1!A$2:B$51,2,FALSE)</f>
        <v>Commerce</v>
      </c>
      <c r="C28" s="26">
        <f>vlookup(A28,Sheet1!A$2:C$51,3,FALSE)</f>
        <v>56</v>
      </c>
      <c r="D28" s="22">
        <f>vlookup(A28,Sheet2!A$2:E$51,5,FALSE)</f>
        <v>60</v>
      </c>
      <c r="E28" s="22">
        <f>vlookup(A28,Sheet3!A$2:$M70,13,FALSE)</f>
        <v>70</v>
      </c>
      <c r="F28" s="22">
        <f t="shared" si="1"/>
        <v>33.6</v>
      </c>
      <c r="G28" s="22">
        <f t="shared" si="2"/>
        <v>12</v>
      </c>
      <c r="H28" s="22">
        <f t="shared" si="3"/>
        <v>14</v>
      </c>
      <c r="I28" s="22">
        <f t="shared" si="4"/>
        <v>59.6</v>
      </c>
      <c r="J28" s="22" t="str">
        <f t="shared" si="5"/>
        <v>B</v>
      </c>
    </row>
    <row r="29">
      <c r="A29" s="7" t="s">
        <v>29</v>
      </c>
      <c r="B29" s="22" t="str">
        <f>vlookup(A29,Sheet1!A$2:B$51,2,FALSE)</f>
        <v>Arts</v>
      </c>
      <c r="C29" s="26">
        <f>vlookup(A29,Sheet1!A$2:C$51,3,FALSE)</f>
        <v>87</v>
      </c>
      <c r="D29" s="22">
        <f>vlookup(A29,Sheet2!A$2:E$51,5,FALSE)</f>
        <v>60</v>
      </c>
      <c r="E29" s="22">
        <f>vlookup(A29,Sheet3!A$2:$M71,13,FALSE)</f>
        <v>80</v>
      </c>
      <c r="F29" s="22">
        <f t="shared" si="1"/>
        <v>52.2</v>
      </c>
      <c r="G29" s="22">
        <f t="shared" si="2"/>
        <v>12</v>
      </c>
      <c r="H29" s="22">
        <f t="shared" si="3"/>
        <v>16</v>
      </c>
      <c r="I29" s="22">
        <f t="shared" si="4"/>
        <v>80.2</v>
      </c>
      <c r="J29" s="22" t="str">
        <f t="shared" si="5"/>
        <v>A</v>
      </c>
    </row>
    <row r="30">
      <c r="A30" s="7" t="s">
        <v>30</v>
      </c>
      <c r="B30" s="22" t="str">
        <f>vlookup(A30,Sheet1!A$2:B$51,2,FALSE)</f>
        <v>Arts</v>
      </c>
      <c r="C30" s="26">
        <f>vlookup(A30,Sheet1!A$2:C$51,3,FALSE)</f>
        <v>88</v>
      </c>
      <c r="D30" s="22">
        <f>vlookup(A30,Sheet2!A$2:E$51,5,FALSE)</f>
        <v>60</v>
      </c>
      <c r="E30" s="22">
        <f>vlookup(A30,Sheet3!A$2:$M72,13,FALSE)</f>
        <v>80</v>
      </c>
      <c r="F30" s="22">
        <f t="shared" si="1"/>
        <v>52.8</v>
      </c>
      <c r="G30" s="22">
        <f t="shared" si="2"/>
        <v>12</v>
      </c>
      <c r="H30" s="22">
        <f t="shared" si="3"/>
        <v>16</v>
      </c>
      <c r="I30" s="22">
        <f t="shared" si="4"/>
        <v>80.8</v>
      </c>
      <c r="J30" s="22" t="str">
        <f t="shared" si="5"/>
        <v>A</v>
      </c>
    </row>
    <row r="31">
      <c r="A31" s="7" t="s">
        <v>31</v>
      </c>
      <c r="B31" s="22" t="str">
        <f>vlookup(A31,Sheet1!A$2:B$51,2,FALSE)</f>
        <v>Science</v>
      </c>
      <c r="C31" s="26">
        <f>vlookup(A31,Sheet1!A$2:C$51,3,FALSE)</f>
        <v>82</v>
      </c>
      <c r="D31" s="22">
        <f>vlookup(A31,Sheet2!A$2:E$51,5,FALSE)</f>
        <v>100</v>
      </c>
      <c r="E31" s="22">
        <f>vlookup(A31,Sheet3!A$2:$M73,13,FALSE)</f>
        <v>50</v>
      </c>
      <c r="F31" s="22">
        <f t="shared" si="1"/>
        <v>49.2</v>
      </c>
      <c r="G31" s="22">
        <f t="shared" si="2"/>
        <v>20</v>
      </c>
      <c r="H31" s="22">
        <f t="shared" si="3"/>
        <v>10</v>
      </c>
      <c r="I31" s="22">
        <f t="shared" si="4"/>
        <v>79.2</v>
      </c>
      <c r="J31" s="22" t="str">
        <f t="shared" si="5"/>
        <v>A</v>
      </c>
    </row>
    <row r="32">
      <c r="A32" s="7" t="s">
        <v>32</v>
      </c>
      <c r="B32" s="22" t="str">
        <f>vlookup(A32,Sheet1!A$2:B$51,2,FALSE)</f>
        <v>Science</v>
      </c>
      <c r="C32" s="26">
        <f>vlookup(A32,Sheet1!A$2:C$51,3,FALSE)</f>
        <v>91</v>
      </c>
      <c r="D32" s="22">
        <f>vlookup(A32,Sheet2!A$2:E$51,5,FALSE)</f>
        <v>60</v>
      </c>
      <c r="E32" s="22">
        <f>vlookup(A32,Sheet3!A$2:$M74,13,FALSE)</f>
        <v>50</v>
      </c>
      <c r="F32" s="22">
        <f t="shared" si="1"/>
        <v>54.6</v>
      </c>
      <c r="G32" s="22">
        <f t="shared" si="2"/>
        <v>12</v>
      </c>
      <c r="H32" s="22">
        <f t="shared" si="3"/>
        <v>10</v>
      </c>
      <c r="I32" s="22">
        <f t="shared" si="4"/>
        <v>76.6</v>
      </c>
      <c r="J32" s="22" t="str">
        <f t="shared" si="5"/>
        <v>A</v>
      </c>
    </row>
    <row r="33">
      <c r="A33" s="7" t="s">
        <v>33</v>
      </c>
      <c r="B33" s="22" t="str">
        <f>vlookup(A33,Sheet1!A$2:B$51,2,FALSE)</f>
        <v>Arts</v>
      </c>
      <c r="C33" s="26">
        <f>vlookup(A33,Sheet1!A$2:C$51,3,FALSE)</f>
        <v>89</v>
      </c>
      <c r="D33" s="22">
        <f>vlookup(A33,Sheet2!A$2:E$51,5,FALSE)</f>
        <v>100</v>
      </c>
      <c r="E33" s="22">
        <f>vlookup(A33,Sheet3!A$2:$M75,13,FALSE)</f>
        <v>80</v>
      </c>
      <c r="F33" s="22">
        <f t="shared" si="1"/>
        <v>53.4</v>
      </c>
      <c r="G33" s="22">
        <f t="shared" si="2"/>
        <v>20</v>
      </c>
      <c r="H33" s="22">
        <f t="shared" si="3"/>
        <v>16</v>
      </c>
      <c r="I33" s="22">
        <f t="shared" si="4"/>
        <v>89.4</v>
      </c>
      <c r="J33" s="22" t="str">
        <f t="shared" si="5"/>
        <v>A</v>
      </c>
    </row>
    <row r="34">
      <c r="A34" s="7" t="s">
        <v>34</v>
      </c>
      <c r="B34" s="22" t="str">
        <f>vlookup(A34,Sheet1!A$2:B$51,2,FALSE)</f>
        <v>Commerce</v>
      </c>
      <c r="C34" s="26">
        <f>vlookup(A34,Sheet1!A$2:C$51,3,FALSE)</f>
        <v>76</v>
      </c>
      <c r="D34" s="22">
        <f>vlookup(A34,Sheet2!A$2:E$51,5,FALSE)</f>
        <v>60</v>
      </c>
      <c r="E34" s="22">
        <f>vlookup(A34,Sheet3!A$2:$M76,13,FALSE)</f>
        <v>80</v>
      </c>
      <c r="F34" s="22">
        <f t="shared" si="1"/>
        <v>45.6</v>
      </c>
      <c r="G34" s="22">
        <f t="shared" si="2"/>
        <v>12</v>
      </c>
      <c r="H34" s="22">
        <f t="shared" si="3"/>
        <v>16</v>
      </c>
      <c r="I34" s="22">
        <f t="shared" si="4"/>
        <v>73.6</v>
      </c>
      <c r="J34" s="22" t="str">
        <f t="shared" si="5"/>
        <v>B</v>
      </c>
    </row>
    <row r="35">
      <c r="A35" s="7" t="s">
        <v>35</v>
      </c>
      <c r="B35" s="22" t="str">
        <f>vlookup(A35,Sheet1!A$2:B$51,2,FALSE)</f>
        <v>Science</v>
      </c>
      <c r="C35" s="26">
        <f>vlookup(A35,Sheet1!A$2:C$51,3,FALSE)</f>
        <v>96</v>
      </c>
      <c r="D35" s="22">
        <f>vlookup(A35,Sheet2!A$2:E$51,5,FALSE)</f>
        <v>60</v>
      </c>
      <c r="E35" s="22">
        <f>vlookup(A35,Sheet3!A$2:$M77,13,FALSE)</f>
        <v>80</v>
      </c>
      <c r="F35" s="22">
        <f t="shared" si="1"/>
        <v>57.6</v>
      </c>
      <c r="G35" s="22">
        <f t="shared" si="2"/>
        <v>12</v>
      </c>
      <c r="H35" s="22">
        <f t="shared" si="3"/>
        <v>16</v>
      </c>
      <c r="I35" s="22">
        <f t="shared" si="4"/>
        <v>85.6</v>
      </c>
      <c r="J35" s="22" t="str">
        <f t="shared" si="5"/>
        <v>A</v>
      </c>
    </row>
    <row r="36">
      <c r="A36" s="7" t="s">
        <v>36</v>
      </c>
      <c r="B36" s="22" t="str">
        <f>vlookup(A36,Sheet1!A$2:B$51,2,FALSE)</f>
        <v>Arts</v>
      </c>
      <c r="C36" s="26">
        <f>vlookup(A36,Sheet1!A$2:C$51,3,FALSE)</f>
        <v>40</v>
      </c>
      <c r="D36" s="22">
        <f>vlookup(A36,Sheet2!A$2:E$51,5,FALSE)</f>
        <v>60</v>
      </c>
      <c r="E36" s="22">
        <f>vlookup(A36,Sheet3!A$2:$M78,13,FALSE)</f>
        <v>100</v>
      </c>
      <c r="F36" s="22">
        <f t="shared" si="1"/>
        <v>24</v>
      </c>
      <c r="G36" s="22">
        <f t="shared" si="2"/>
        <v>12</v>
      </c>
      <c r="H36" s="22">
        <f t="shared" si="3"/>
        <v>20</v>
      </c>
      <c r="I36" s="22">
        <f t="shared" si="4"/>
        <v>56</v>
      </c>
      <c r="J36" s="22" t="str">
        <f t="shared" si="5"/>
        <v>B</v>
      </c>
    </row>
    <row r="37">
      <c r="A37" s="7" t="s">
        <v>37</v>
      </c>
      <c r="B37" s="22" t="str">
        <f>vlookup(A37,Sheet1!A$2:B$51,2,FALSE)</f>
        <v>Commerce</v>
      </c>
      <c r="C37" s="26">
        <f>vlookup(A37,Sheet1!A$2:C$51,3,FALSE)</f>
        <v>90</v>
      </c>
      <c r="D37" s="22">
        <f>vlookup(A37,Sheet2!A$2:E$51,5,FALSE)</f>
        <v>100</v>
      </c>
      <c r="E37" s="22">
        <f>vlookup(A37,Sheet3!A$2:$M79,13,FALSE)</f>
        <v>80</v>
      </c>
      <c r="F37" s="22">
        <f t="shared" si="1"/>
        <v>54</v>
      </c>
      <c r="G37" s="22">
        <f t="shared" si="2"/>
        <v>20</v>
      </c>
      <c r="H37" s="22">
        <f t="shared" si="3"/>
        <v>16</v>
      </c>
      <c r="I37" s="22">
        <f t="shared" si="4"/>
        <v>90</v>
      </c>
      <c r="J37" s="22" t="str">
        <f t="shared" si="5"/>
        <v>A</v>
      </c>
    </row>
    <row r="38">
      <c r="A38" s="7" t="s">
        <v>38</v>
      </c>
      <c r="B38" s="22" t="str">
        <f>vlookup(A38,Sheet1!A$2:B$51,2,FALSE)</f>
        <v>Science</v>
      </c>
      <c r="C38" s="26">
        <f>vlookup(A38,Sheet1!A$2:C$51,3,FALSE)</f>
        <v>77</v>
      </c>
      <c r="D38" s="22">
        <f>vlookup(A38,Sheet2!A$2:E$51,5,FALSE)</f>
        <v>100</v>
      </c>
      <c r="E38" s="22">
        <f>vlookup(A38,Sheet3!A$2:$M80,13,FALSE)</f>
        <v>90</v>
      </c>
      <c r="F38" s="22">
        <f t="shared" si="1"/>
        <v>46.2</v>
      </c>
      <c r="G38" s="22">
        <f t="shared" si="2"/>
        <v>20</v>
      </c>
      <c r="H38" s="22">
        <f t="shared" si="3"/>
        <v>18</v>
      </c>
      <c r="I38" s="22">
        <f t="shared" si="4"/>
        <v>84.2</v>
      </c>
      <c r="J38" s="22" t="str">
        <f t="shared" si="5"/>
        <v>A</v>
      </c>
    </row>
    <row r="39">
      <c r="A39" s="7" t="s">
        <v>39</v>
      </c>
      <c r="B39" s="22" t="str">
        <f>vlookup(A39,Sheet1!A$2:B$51,2,FALSE)</f>
        <v>Arts</v>
      </c>
      <c r="C39" s="26">
        <f>vlookup(A39,Sheet1!A$2:C$51,3,FALSE)</f>
        <v>93</v>
      </c>
      <c r="D39" s="22">
        <f>vlookup(A39,Sheet2!A$2:E$51,5,FALSE)</f>
        <v>60</v>
      </c>
      <c r="E39" s="22">
        <f>vlookup(A39,Sheet3!A$2:$M81,13,FALSE)</f>
        <v>50</v>
      </c>
      <c r="F39" s="22">
        <f t="shared" si="1"/>
        <v>55.8</v>
      </c>
      <c r="G39" s="22">
        <f t="shared" si="2"/>
        <v>12</v>
      </c>
      <c r="H39" s="22">
        <f t="shared" si="3"/>
        <v>10</v>
      </c>
      <c r="I39" s="22">
        <f t="shared" si="4"/>
        <v>77.8</v>
      </c>
      <c r="J39" s="22" t="str">
        <f t="shared" si="5"/>
        <v>A</v>
      </c>
    </row>
    <row r="40">
      <c r="A40" s="7" t="s">
        <v>40</v>
      </c>
      <c r="B40" s="22" t="str">
        <f>vlookup(A40,Sheet1!A$2:B$51,2,FALSE)</f>
        <v>Commerce</v>
      </c>
      <c r="C40" s="26">
        <f>vlookup(A40,Sheet1!A$2:C$51,3,FALSE)</f>
        <v>85</v>
      </c>
      <c r="D40" s="22">
        <f>vlookup(A40,Sheet2!A$2:E$51,5,FALSE)</f>
        <v>60</v>
      </c>
      <c r="E40" s="22">
        <f>vlookup(A40,Sheet3!A$2:$M82,13,FALSE)</f>
        <v>70</v>
      </c>
      <c r="F40" s="22">
        <f t="shared" si="1"/>
        <v>51</v>
      </c>
      <c r="G40" s="22">
        <f t="shared" si="2"/>
        <v>12</v>
      </c>
      <c r="H40" s="22">
        <f t="shared" si="3"/>
        <v>14</v>
      </c>
      <c r="I40" s="22">
        <f t="shared" si="4"/>
        <v>77</v>
      </c>
      <c r="J40" s="22" t="str">
        <f t="shared" si="5"/>
        <v>A</v>
      </c>
    </row>
    <row r="41">
      <c r="A41" s="7" t="s">
        <v>41</v>
      </c>
      <c r="B41" s="22" t="str">
        <f>vlookup(A41,Sheet1!A$2:B$51,2,FALSE)</f>
        <v>Commerce</v>
      </c>
      <c r="C41" s="26">
        <f>vlookup(A41,Sheet1!A$2:C$51,3,FALSE)</f>
        <v>91</v>
      </c>
      <c r="D41" s="22">
        <f>vlookup(A41,Sheet2!A$2:E$51,5,FALSE)</f>
        <v>60</v>
      </c>
      <c r="E41" s="22">
        <f>vlookup(A41,Sheet3!A$2:$M83,13,FALSE)</f>
        <v>70</v>
      </c>
      <c r="F41" s="22">
        <f t="shared" si="1"/>
        <v>54.6</v>
      </c>
      <c r="G41" s="22">
        <f t="shared" si="2"/>
        <v>12</v>
      </c>
      <c r="H41" s="22">
        <f t="shared" si="3"/>
        <v>14</v>
      </c>
      <c r="I41" s="22">
        <f t="shared" si="4"/>
        <v>80.6</v>
      </c>
      <c r="J41" s="22" t="str">
        <f t="shared" si="5"/>
        <v>A</v>
      </c>
    </row>
    <row r="42">
      <c r="A42" s="7" t="s">
        <v>42</v>
      </c>
      <c r="B42" s="22" t="str">
        <f>vlookup(A42,Sheet1!A$2:B$51,2,FALSE)</f>
        <v>Science</v>
      </c>
      <c r="C42" s="26">
        <f>vlookup(A42,Sheet1!A$2:C$51,3,FALSE)</f>
        <v>78</v>
      </c>
      <c r="D42" s="22">
        <f>vlookup(A42,Sheet2!A$2:E$51,5,FALSE)</f>
        <v>60</v>
      </c>
      <c r="E42" s="22">
        <f>vlookup(A42,Sheet3!A$2:$M84,13,FALSE)</f>
        <v>80</v>
      </c>
      <c r="F42" s="22">
        <f t="shared" si="1"/>
        <v>46.8</v>
      </c>
      <c r="G42" s="22">
        <f t="shared" si="2"/>
        <v>12</v>
      </c>
      <c r="H42" s="22">
        <f t="shared" si="3"/>
        <v>16</v>
      </c>
      <c r="I42" s="22">
        <f t="shared" si="4"/>
        <v>74.8</v>
      </c>
      <c r="J42" s="22" t="str">
        <f t="shared" si="5"/>
        <v>B</v>
      </c>
    </row>
    <row r="43">
      <c r="A43" s="7" t="s">
        <v>43</v>
      </c>
      <c r="B43" s="22" t="str">
        <f>vlookup(A43,Sheet1!A$2:B$51,2,FALSE)</f>
        <v>Commerce</v>
      </c>
      <c r="C43" s="26">
        <f>vlookup(A43,Sheet1!A$2:C$51,3,FALSE)</f>
        <v>88</v>
      </c>
      <c r="D43" s="22">
        <f>vlookup(A43,Sheet2!A$2:E$51,5,FALSE)</f>
        <v>100</v>
      </c>
      <c r="E43" s="22">
        <f>vlookup(A43,Sheet3!A$2:$M85,13,FALSE)</f>
        <v>70</v>
      </c>
      <c r="F43" s="22">
        <f t="shared" si="1"/>
        <v>52.8</v>
      </c>
      <c r="G43" s="22">
        <f t="shared" si="2"/>
        <v>20</v>
      </c>
      <c r="H43" s="22">
        <f t="shared" si="3"/>
        <v>14</v>
      </c>
      <c r="I43" s="22">
        <f t="shared" si="4"/>
        <v>86.8</v>
      </c>
      <c r="J43" s="22" t="str">
        <f t="shared" si="5"/>
        <v>A</v>
      </c>
    </row>
    <row r="44">
      <c r="A44" s="7" t="s">
        <v>44</v>
      </c>
      <c r="B44" s="22" t="str">
        <f>vlookup(A44,Sheet1!A$2:B$51,2,FALSE)</f>
        <v>Science</v>
      </c>
      <c r="C44" s="26">
        <f>vlookup(A44,Sheet1!A$2:C$51,3,FALSE)</f>
        <v>72</v>
      </c>
      <c r="D44" s="22">
        <f>vlookup(A44,Sheet2!A$2:E$51,5,FALSE)</f>
        <v>100</v>
      </c>
      <c r="E44" s="22">
        <f>vlookup(A44,Sheet3!A$2:$M86,13,FALSE)</f>
        <v>70</v>
      </c>
      <c r="F44" s="22">
        <f t="shared" si="1"/>
        <v>43.2</v>
      </c>
      <c r="G44" s="22">
        <f t="shared" si="2"/>
        <v>20</v>
      </c>
      <c r="H44" s="22">
        <f t="shared" si="3"/>
        <v>14</v>
      </c>
      <c r="I44" s="22">
        <f t="shared" si="4"/>
        <v>77.2</v>
      </c>
      <c r="J44" s="22" t="str">
        <f t="shared" si="5"/>
        <v>A</v>
      </c>
    </row>
    <row r="45">
      <c r="A45" s="7" t="s">
        <v>45</v>
      </c>
      <c r="B45" s="22" t="str">
        <f>vlookup(A45,Sheet1!A$2:B$51,2,FALSE)</f>
        <v>Arts</v>
      </c>
      <c r="C45" s="26">
        <f>vlookup(A45,Sheet1!A$2:C$51,3,FALSE)</f>
        <v>97</v>
      </c>
      <c r="D45" s="22">
        <f>vlookup(A45,Sheet2!A$2:E$51,5,FALSE)</f>
        <v>100</v>
      </c>
      <c r="E45" s="22">
        <f>vlookup(A45,Sheet3!A$2:$M87,13,FALSE)</f>
        <v>100</v>
      </c>
      <c r="F45" s="22">
        <f t="shared" si="1"/>
        <v>58.2</v>
      </c>
      <c r="G45" s="22">
        <f t="shared" si="2"/>
        <v>20</v>
      </c>
      <c r="H45" s="22">
        <f t="shared" si="3"/>
        <v>20</v>
      </c>
      <c r="I45" s="22">
        <f t="shared" si="4"/>
        <v>98.2</v>
      </c>
      <c r="J45" s="22" t="str">
        <f t="shared" si="5"/>
        <v>A</v>
      </c>
    </row>
    <row r="46">
      <c r="A46" s="7" t="s">
        <v>46</v>
      </c>
      <c r="B46" s="22" t="str">
        <f>vlookup(A46,Sheet1!A$2:B$51,2,FALSE)</f>
        <v>Arts</v>
      </c>
      <c r="C46" s="26">
        <f>vlookup(A46,Sheet1!A$2:C$51,3,FALSE)</f>
        <v>83</v>
      </c>
      <c r="D46" s="22">
        <f>vlookup(A46,Sheet2!A$2:E$51,5,FALSE)</f>
        <v>100</v>
      </c>
      <c r="E46" s="22">
        <f>vlookup(A46,Sheet3!A$2:$M88,13,FALSE)</f>
        <v>80</v>
      </c>
      <c r="F46" s="22">
        <f t="shared" si="1"/>
        <v>49.8</v>
      </c>
      <c r="G46" s="22">
        <f t="shared" si="2"/>
        <v>20</v>
      </c>
      <c r="H46" s="22">
        <f t="shared" si="3"/>
        <v>16</v>
      </c>
      <c r="I46" s="22">
        <f t="shared" si="4"/>
        <v>85.8</v>
      </c>
      <c r="J46" s="22" t="str">
        <f t="shared" si="5"/>
        <v>A</v>
      </c>
    </row>
    <row r="47">
      <c r="A47" s="7" t="s">
        <v>47</v>
      </c>
      <c r="B47" s="22" t="str">
        <f>vlookup(A47,Sheet1!A$2:B$51,2,FALSE)</f>
        <v>Arts</v>
      </c>
      <c r="C47" s="26">
        <f>vlookup(A47,Sheet1!A$2:C$51,3,FALSE)</f>
        <v>95</v>
      </c>
      <c r="D47" s="22">
        <f>vlookup(A47,Sheet2!A$2:E$51,5,FALSE)</f>
        <v>100</v>
      </c>
      <c r="E47" s="22">
        <f>vlookup(A47,Sheet3!A$2:$M89,13,FALSE)</f>
        <v>80</v>
      </c>
      <c r="F47" s="22">
        <f t="shared" si="1"/>
        <v>57</v>
      </c>
      <c r="G47" s="22">
        <f t="shared" si="2"/>
        <v>20</v>
      </c>
      <c r="H47" s="22">
        <f t="shared" si="3"/>
        <v>16</v>
      </c>
      <c r="I47" s="22">
        <f t="shared" si="4"/>
        <v>93</v>
      </c>
      <c r="J47" s="22" t="str">
        <f t="shared" si="5"/>
        <v>A</v>
      </c>
    </row>
    <row r="48">
      <c r="A48" s="7" t="s">
        <v>48</v>
      </c>
      <c r="B48" s="22" t="str">
        <f>vlookup(A48,Sheet1!A$2:B$51,2,FALSE)</f>
        <v>Science</v>
      </c>
      <c r="C48" s="26">
        <f>vlookup(A48,Sheet1!A$2:C$51,3,FALSE)</f>
        <v>50</v>
      </c>
      <c r="D48" s="22">
        <f>vlookup(A48,Sheet2!A$2:E$51,5,FALSE)</f>
        <v>100</v>
      </c>
      <c r="E48" s="22">
        <f>vlookup(A48,Sheet3!A$2:$M90,13,FALSE)</f>
        <v>80</v>
      </c>
      <c r="F48" s="22">
        <f t="shared" si="1"/>
        <v>30</v>
      </c>
      <c r="G48" s="22">
        <f t="shared" si="2"/>
        <v>20</v>
      </c>
      <c r="H48" s="22">
        <f t="shared" si="3"/>
        <v>16</v>
      </c>
      <c r="I48" s="22">
        <f t="shared" si="4"/>
        <v>66</v>
      </c>
      <c r="J48" s="22" t="str">
        <f t="shared" si="5"/>
        <v>B</v>
      </c>
    </row>
    <row r="49">
      <c r="A49" s="7" t="s">
        <v>49</v>
      </c>
      <c r="B49" s="22" t="str">
        <f>vlookup(A49,Sheet1!A$2:B$51,2,FALSE)</f>
        <v>Arts</v>
      </c>
      <c r="C49" s="26">
        <f>vlookup(A49,Sheet1!A$2:C$51,3,FALSE)</f>
        <v>92</v>
      </c>
      <c r="D49" s="22">
        <f>vlookup(A49,Sheet2!A$2:E$51,5,FALSE)</f>
        <v>100</v>
      </c>
      <c r="E49" s="22">
        <f>vlookup(A49,Sheet3!A$2:$M91,13,FALSE)</f>
        <v>50</v>
      </c>
      <c r="F49" s="22">
        <f t="shared" si="1"/>
        <v>55.2</v>
      </c>
      <c r="G49" s="22">
        <f t="shared" si="2"/>
        <v>20</v>
      </c>
      <c r="H49" s="22">
        <f t="shared" si="3"/>
        <v>10</v>
      </c>
      <c r="I49" s="22">
        <f t="shared" si="4"/>
        <v>85.2</v>
      </c>
      <c r="J49" s="22" t="str">
        <f t="shared" si="5"/>
        <v>A</v>
      </c>
    </row>
    <row r="50">
      <c r="A50" s="7" t="s">
        <v>50</v>
      </c>
      <c r="B50" s="22" t="str">
        <f>vlookup(A50,Sheet1!A$2:B$51,2,FALSE)</f>
        <v>Science</v>
      </c>
      <c r="C50" s="26">
        <f>vlookup(A50,Sheet1!A$2:C$51,3,FALSE)</f>
        <v>78</v>
      </c>
      <c r="D50" s="22">
        <f>vlookup(A50,Sheet2!A$2:E$51,5,FALSE)</f>
        <v>100</v>
      </c>
      <c r="E50" s="22">
        <f>vlookup(A50,Sheet3!A$2:$M92,13,FALSE)</f>
        <v>50</v>
      </c>
      <c r="F50" s="22">
        <f t="shared" si="1"/>
        <v>46.8</v>
      </c>
      <c r="G50" s="22">
        <f t="shared" si="2"/>
        <v>20</v>
      </c>
      <c r="H50" s="22">
        <f t="shared" si="3"/>
        <v>10</v>
      </c>
      <c r="I50" s="22">
        <f t="shared" si="4"/>
        <v>76.8</v>
      </c>
      <c r="J50" s="22" t="str">
        <f t="shared" si="5"/>
        <v>A</v>
      </c>
    </row>
    <row r="51">
      <c r="A51" s="7" t="s">
        <v>51</v>
      </c>
      <c r="B51" s="22" t="str">
        <f>vlookup(A51,Sheet1!A$2:B$51,2,FALSE)</f>
        <v>Science</v>
      </c>
      <c r="C51" s="26">
        <f>vlookup(A51,Sheet1!A$2:C$51,3,FALSE)</f>
        <v>33</v>
      </c>
      <c r="D51" s="22">
        <f>vlookup(A51,Sheet2!A$2:E$51,5,FALSE)</f>
        <v>60</v>
      </c>
      <c r="E51" s="22">
        <f>vlookup(A51,Sheet3!A$2:$M93,13,FALSE)</f>
        <v>50</v>
      </c>
      <c r="F51" s="22">
        <f t="shared" si="1"/>
        <v>19.8</v>
      </c>
      <c r="G51" s="22">
        <f t="shared" si="2"/>
        <v>12</v>
      </c>
      <c r="H51" s="22">
        <f t="shared" si="3"/>
        <v>10</v>
      </c>
      <c r="I51" s="22">
        <f t="shared" si="4"/>
        <v>41.8</v>
      </c>
      <c r="J51" s="22" t="str">
        <f t="shared" si="5"/>
        <v>B</v>
      </c>
    </row>
    <row r="52">
      <c r="A52" s="7" t="s">
        <v>52</v>
      </c>
      <c r="B52" s="22" t="str">
        <f>vlookup(A52,Sheet1!A$2:B$51,2,FALSE)</f>
        <v>Commerce</v>
      </c>
      <c r="C52" s="26">
        <f>vlookup(A52,Sheet1!A$2:C$51,3,FALSE)</f>
        <v>82</v>
      </c>
      <c r="D52" s="22">
        <f>vlookup(A52,Sheet2!A$2:E$51,5,FALSE)</f>
        <v>60</v>
      </c>
      <c r="E52" s="22">
        <f>vlookup(A52,Sheet3!A$2:$M94,13,FALSE)</f>
        <v>90</v>
      </c>
      <c r="F52" s="22">
        <f t="shared" si="1"/>
        <v>49.2</v>
      </c>
      <c r="G52" s="22">
        <f t="shared" si="2"/>
        <v>12</v>
      </c>
      <c r="H52" s="22">
        <f t="shared" si="3"/>
        <v>18</v>
      </c>
      <c r="I52" s="22">
        <f t="shared" si="4"/>
        <v>79.2</v>
      </c>
      <c r="J52" s="22" t="str">
        <f t="shared" si="5"/>
        <v>A</v>
      </c>
    </row>
    <row r="53">
      <c r="A53" s="7" t="s">
        <v>53</v>
      </c>
      <c r="B53" s="22" t="str">
        <f>vlookup(A53,Sheet1!A$2:B$51,2,FALSE)</f>
        <v>Arts</v>
      </c>
      <c r="C53" s="26">
        <f>vlookup(A53,Sheet1!A$2:C$51,3,FALSE)</f>
        <v>91</v>
      </c>
      <c r="D53" s="22">
        <f>vlookup(A53,Sheet2!A$2:E$51,5,FALSE)</f>
        <v>60</v>
      </c>
      <c r="E53" s="22">
        <f>vlookup(A53,Sheet3!A$2:$M95,13,FALSE)</f>
        <v>80</v>
      </c>
      <c r="F53" s="22">
        <f t="shared" si="1"/>
        <v>54.6</v>
      </c>
      <c r="G53" s="22">
        <f t="shared" si="2"/>
        <v>12</v>
      </c>
      <c r="H53" s="22">
        <f t="shared" si="3"/>
        <v>16</v>
      </c>
      <c r="I53" s="22">
        <f t="shared" si="4"/>
        <v>82.6</v>
      </c>
      <c r="J53" s="22" t="str">
        <f t="shared" si="5"/>
        <v>A</v>
      </c>
    </row>
    <row r="54">
      <c r="A54" s="7" t="s">
        <v>54</v>
      </c>
      <c r="B54" s="22" t="str">
        <f>vlookup(A54,Sheet1!A$2:B$51,2,FALSE)</f>
        <v>Arts</v>
      </c>
      <c r="C54" s="26">
        <f>vlookup(A54,Sheet1!A$2:C$51,3,FALSE)</f>
        <v>53</v>
      </c>
      <c r="D54" s="22">
        <f>vlookup(A54,Sheet2!A$2:E$51,5,FALSE)</f>
        <v>60</v>
      </c>
      <c r="E54" s="22">
        <f>vlookup(A54,Sheet3!A$2:$M96,13,FALSE)</f>
        <v>90</v>
      </c>
      <c r="F54" s="22">
        <f t="shared" si="1"/>
        <v>31.8</v>
      </c>
      <c r="G54" s="22">
        <f t="shared" si="2"/>
        <v>12</v>
      </c>
      <c r="H54" s="22">
        <f t="shared" si="3"/>
        <v>18</v>
      </c>
      <c r="I54" s="22">
        <f t="shared" si="4"/>
        <v>61.8</v>
      </c>
      <c r="J54" s="22" t="str">
        <f t="shared" si="5"/>
        <v>B</v>
      </c>
    </row>
    <row r="55">
      <c r="A55" s="7" t="s">
        <v>55</v>
      </c>
      <c r="B55" s="22" t="str">
        <f>vlookup(A55,Sheet1!A$2:B$51,2,FALSE)</f>
        <v>Science</v>
      </c>
      <c r="C55" s="26">
        <f>vlookup(A55,Sheet1!A$2:C$51,3,FALSE)</f>
        <v>76</v>
      </c>
      <c r="D55" s="22">
        <f>vlookup(A55,Sheet2!A$2:E$51,5,FALSE)</f>
        <v>60</v>
      </c>
      <c r="E55" s="22">
        <f>vlookup(A55,Sheet3!A$2:$M97,13,FALSE)</f>
        <v>90</v>
      </c>
      <c r="F55" s="22">
        <f t="shared" si="1"/>
        <v>45.6</v>
      </c>
      <c r="G55" s="22">
        <f t="shared" si="2"/>
        <v>12</v>
      </c>
      <c r="H55" s="22">
        <f t="shared" si="3"/>
        <v>18</v>
      </c>
      <c r="I55" s="22">
        <f t="shared" si="4"/>
        <v>75.6</v>
      </c>
      <c r="J55" s="22" t="str">
        <f t="shared" si="5"/>
        <v>A</v>
      </c>
    </row>
    <row r="56">
      <c r="A56" s="7" t="s">
        <v>56</v>
      </c>
      <c r="B56" s="22" t="str">
        <f>vlookup(A56,Sheet1!A$2:B$51,2,FALSE)</f>
        <v>Science</v>
      </c>
      <c r="C56" s="26">
        <f>vlookup(A56,Sheet1!A$2:C$51,3,FALSE)</f>
        <v>43</v>
      </c>
      <c r="D56" s="22">
        <f>vlookup(A56,Sheet2!A$2:E$51,5,FALSE)</f>
        <v>100</v>
      </c>
      <c r="E56" s="22">
        <f>vlookup(A56,Sheet3!A$2:$M98,13,FALSE)</f>
        <v>70</v>
      </c>
      <c r="F56" s="22">
        <f t="shared" si="1"/>
        <v>25.8</v>
      </c>
      <c r="G56" s="22">
        <f t="shared" si="2"/>
        <v>20</v>
      </c>
      <c r="H56" s="22">
        <f t="shared" si="3"/>
        <v>14</v>
      </c>
      <c r="I56" s="22">
        <f t="shared" si="4"/>
        <v>59.8</v>
      </c>
      <c r="J56" s="22" t="str">
        <f t="shared" si="5"/>
        <v>B</v>
      </c>
    </row>
    <row r="57">
      <c r="A57" s="7" t="s">
        <v>57</v>
      </c>
      <c r="B57" s="22" t="str">
        <f>vlookup(A57,Sheet1!A$2:B$51,2,FALSE)</f>
        <v>Commerce</v>
      </c>
      <c r="C57" s="26">
        <f>vlookup(A57,Sheet1!A$2:C$51,3,FALSE)</f>
        <v>54</v>
      </c>
      <c r="D57" s="22">
        <f>vlookup(A57,Sheet2!A$2:E$51,5,FALSE)</f>
        <v>100</v>
      </c>
      <c r="E57" s="22">
        <f>vlookup(A57,Sheet3!A$2:$M99,13,FALSE)</f>
        <v>80</v>
      </c>
      <c r="F57" s="22">
        <f t="shared" si="1"/>
        <v>32.4</v>
      </c>
      <c r="G57" s="22">
        <f t="shared" si="2"/>
        <v>20</v>
      </c>
      <c r="H57" s="22">
        <f t="shared" si="3"/>
        <v>16</v>
      </c>
      <c r="I57" s="22">
        <f t="shared" si="4"/>
        <v>68.4</v>
      </c>
      <c r="J57" s="22" t="str">
        <f t="shared" si="5"/>
        <v>B</v>
      </c>
    </row>
    <row r="58">
      <c r="A58" s="7" t="s">
        <v>58</v>
      </c>
      <c r="B58" s="22" t="str">
        <f>vlookup(A58,Sheet1!A$2:B$51,2,FALSE)</f>
        <v>Commerce</v>
      </c>
      <c r="C58" s="26">
        <f>vlookup(A58,Sheet1!A$2:C$51,3,FALSE)</f>
        <v>90</v>
      </c>
      <c r="D58" s="22">
        <f>vlookup(A58,Sheet2!A$2:E$51,5,FALSE)</f>
        <v>100</v>
      </c>
      <c r="E58" s="22">
        <f>vlookup(A58,Sheet3!A$2:$M100,13,FALSE)</f>
        <v>70</v>
      </c>
      <c r="F58" s="22">
        <f t="shared" si="1"/>
        <v>54</v>
      </c>
      <c r="G58" s="22">
        <f t="shared" si="2"/>
        <v>20</v>
      </c>
      <c r="H58" s="22">
        <f t="shared" si="3"/>
        <v>14</v>
      </c>
      <c r="I58" s="22">
        <f t="shared" si="4"/>
        <v>88</v>
      </c>
      <c r="J58" s="22" t="str">
        <f t="shared" si="5"/>
        <v>A</v>
      </c>
    </row>
    <row r="60">
      <c r="A60" s="13" t="s">
        <v>124</v>
      </c>
    </row>
    <row r="61">
      <c r="A61" s="13" t="s">
        <v>125</v>
      </c>
    </row>
    <row r="62">
      <c r="A62" s="13" t="s">
        <v>126</v>
      </c>
    </row>
    <row r="64">
      <c r="A64" s="13" t="s">
        <v>127</v>
      </c>
    </row>
    <row r="65">
      <c r="A65" s="13" t="s">
        <v>128</v>
      </c>
    </row>
    <row r="66">
      <c r="A66" s="13" t="s">
        <v>129</v>
      </c>
    </row>
    <row r="68">
      <c r="A68" s="13" t="s">
        <v>130</v>
      </c>
    </row>
    <row r="69">
      <c r="A69" s="13" t="s">
        <v>131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5.88"/>
    <col customWidth="1" min="5" max="5" width="14.13"/>
    <col customWidth="1" min="10" max="10" width="25.25"/>
    <col customWidth="1" min="14" max="14" width="13.38"/>
  </cols>
  <sheetData>
    <row r="1">
      <c r="A1" s="28" t="s">
        <v>132</v>
      </c>
    </row>
    <row r="2">
      <c r="A2" s="29"/>
      <c r="B2" s="30" t="s">
        <v>133</v>
      </c>
      <c r="C2" s="31" t="s">
        <v>134</v>
      </c>
    </row>
    <row r="3">
      <c r="A3" s="32" t="s">
        <v>135</v>
      </c>
      <c r="B3" s="33">
        <f>COUNTIFS('Consolidated Score'!$J9:$J58,"A")</f>
        <v>35</v>
      </c>
      <c r="C3" s="33">
        <f>COUNTIFS('Consolidated Score'!$J9:$J58,"B")</f>
        <v>15</v>
      </c>
    </row>
    <row r="4">
      <c r="A4" s="32" t="s">
        <v>136</v>
      </c>
      <c r="B4" s="34">
        <f>AVERAGEIFS('Consolidated Score'!$I$9:$I$58,'Consolidated Score'!$J$9:$J$58,"A")</f>
        <v>82.69714286</v>
      </c>
      <c r="C4" s="34">
        <f>AVERAGEIFS('Consolidated Score'!$I$9:$I$58,'Consolidated Score'!$J$9:$J$58,"B")</f>
        <v>61.18666667</v>
      </c>
    </row>
    <row r="5">
      <c r="A5" s="32" t="s">
        <v>137</v>
      </c>
      <c r="B5" s="34">
        <f>MAXIFS('Consolidated Score'!$I$9:$I$58,'Consolidated Score'!$J$9:$J$58,"A")</f>
        <v>98.2</v>
      </c>
      <c r="C5" s="34">
        <f>MAXIFS('Consolidated Score'!$I$9:$I$58,'Consolidated Score'!$J$9:$J$58,"B")</f>
        <v>74.8</v>
      </c>
    </row>
    <row r="6">
      <c r="A6" s="32" t="s">
        <v>138</v>
      </c>
      <c r="B6" s="34">
        <f>MINIFS('Consolidated Score'!$I$9:$I$58,'Consolidated Score'!$J$9:$J$58,"A")</f>
        <v>75.6</v>
      </c>
      <c r="C6" s="34">
        <f>MINIFS('Consolidated Score'!$I$9:$I$58,'Consolidated Score'!$J$9:$J$58,"B")</f>
        <v>41.8</v>
      </c>
    </row>
    <row r="7">
      <c r="A7" s="35" t="s">
        <v>139</v>
      </c>
      <c r="B7" s="34">
        <f>SUMIFS('Consolidated Score'!$I$9:$I$58,'Consolidated Score'!$J$9:$J$58,"A")</f>
        <v>2894.4</v>
      </c>
      <c r="C7" s="34">
        <f>SUMIFS('Consolidated Score'!$I$9:$I$58,'Consolidated Score'!$J$9:$J$58,"B")</f>
        <v>917.8</v>
      </c>
    </row>
    <row r="8">
      <c r="A8" s="13" t="s">
        <v>140</v>
      </c>
    </row>
    <row r="10">
      <c r="A10" s="28" t="s">
        <v>141</v>
      </c>
    </row>
    <row r="11">
      <c r="A11" s="29"/>
      <c r="B11" s="30" t="s">
        <v>9</v>
      </c>
      <c r="C11" s="31" t="s">
        <v>7</v>
      </c>
      <c r="D11" s="36" t="s">
        <v>11</v>
      </c>
    </row>
    <row r="12">
      <c r="A12" s="32" t="s">
        <v>135</v>
      </c>
      <c r="B12" s="33">
        <f>COUNTIFS(Sheet1!$B$2:$B$51,B$11)</f>
        <v>18</v>
      </c>
      <c r="C12" s="33">
        <f>COUNTIFS(Sheet1!$B$2:$B$51,C$11)</f>
        <v>16</v>
      </c>
      <c r="D12" s="33">
        <f>COUNTIFS(Sheet1!$B$2:$B$51,D$11)</f>
        <v>16</v>
      </c>
    </row>
    <row r="13">
      <c r="A13" s="32" t="s">
        <v>142</v>
      </c>
      <c r="B13" s="34">
        <f>AVERAGEIFS(Sheet1!$C$2:$C$51,Sheet1!$B$2:$B$51,B$11)</f>
        <v>69.94444444</v>
      </c>
      <c r="C13" s="34">
        <f>AVERAGEIFS(Sheet1!$C$2:$C$51,Sheet1!$B$2:$B$51,C$11)</f>
        <v>79.8125</v>
      </c>
      <c r="D13" s="34">
        <f>AVERAGEIFS(Sheet1!$C$2:$C$51,Sheet1!$B$2:$B$51,D$11)</f>
        <v>80.0625</v>
      </c>
    </row>
    <row r="14">
      <c r="A14" s="32" t="s">
        <v>143</v>
      </c>
      <c r="B14" s="37">
        <f>MAXIFS(Sheet1!$C$2:$C$51,Sheet1!$B$2:$B$51,B$11)</f>
        <v>97</v>
      </c>
      <c r="C14" s="37">
        <f>MAXIFS(Sheet1!$C$2:$C$51,Sheet1!$B$2:$B$51,C$11)</f>
        <v>93</v>
      </c>
      <c r="D14" s="37">
        <f>MAXIFS(Sheet1!$C$2:$C$51,Sheet1!$B$2:$B$51,D$11)</f>
        <v>97</v>
      </c>
    </row>
    <row r="15">
      <c r="A15" s="32" t="s">
        <v>144</v>
      </c>
      <c r="B15" s="37">
        <f>MINIFS(Sheet1!$C$2:$C$51,Sheet1!$B$2:$B$51,B$11)</f>
        <v>33</v>
      </c>
      <c r="C15" s="37">
        <f>MINIFS(Sheet1!$C$2:$C$51,Sheet1!$B$2:$B$51,C$11)</f>
        <v>45</v>
      </c>
      <c r="D15" s="37">
        <f>MINIFS(Sheet1!$C$2:$C$51,Sheet1!$B$2:$B$51,D$11)</f>
        <v>40</v>
      </c>
    </row>
    <row r="16">
      <c r="A16" s="35" t="s">
        <v>145</v>
      </c>
      <c r="B16" s="37">
        <f>SUMIFS(Sheet1!$C$2:$C$51,Sheet1!$B$2:$B$51,B$11)</f>
        <v>1259</v>
      </c>
      <c r="C16" s="37">
        <f>SUMIFS(Sheet1!$C$2:$C$51,Sheet1!$B$2:$B$51,C$11)</f>
        <v>1277</v>
      </c>
      <c r="D16" s="37">
        <f>SUMIFS(Sheet1!$C$2:$C$51,Sheet1!$B$2:$B$51,D$11)</f>
        <v>1281</v>
      </c>
    </row>
    <row r="17">
      <c r="A17" s="13" t="s">
        <v>146</v>
      </c>
    </row>
    <row r="19">
      <c r="A19" s="28" t="s">
        <v>147</v>
      </c>
      <c r="J19" s="13" t="s">
        <v>148</v>
      </c>
    </row>
    <row r="20">
      <c r="A20" s="29"/>
      <c r="B20" s="29" t="s">
        <v>66</v>
      </c>
      <c r="C20" s="29" t="s">
        <v>67</v>
      </c>
      <c r="D20" s="29" t="s">
        <v>68</v>
      </c>
      <c r="E20" s="29" t="s">
        <v>69</v>
      </c>
      <c r="F20" s="29" t="s">
        <v>70</v>
      </c>
    </row>
    <row r="21">
      <c r="A21" s="32" t="s">
        <v>135</v>
      </c>
      <c r="B21" s="33">
        <f>COUNTIFS(Sheet2!$B$2:$B$51,B$20)</f>
        <v>12</v>
      </c>
      <c r="C21" s="33">
        <f>COUNTIFS(Sheet2!$B$2:$B$51,C$20)</f>
        <v>8</v>
      </c>
      <c r="D21" s="33">
        <f>COUNTIFS(Sheet2!$B$2:$B$51,D$20)</f>
        <v>14</v>
      </c>
      <c r="E21" s="33">
        <f>COUNTIFS(Sheet2!$B$2:$B$51,E$20)</f>
        <v>12</v>
      </c>
      <c r="F21" s="33">
        <f>COUNTIFS(Sheet2!$B$2:$B$51,F$20)</f>
        <v>4</v>
      </c>
    </row>
    <row r="22">
      <c r="A22" s="32" t="s">
        <v>149</v>
      </c>
      <c r="B22" s="38">
        <f>AVERAGEIFS(Sheet2!$E$2:$E$51,Sheet2!$B$2:$B$51,B$20)</f>
        <v>73.33333333</v>
      </c>
      <c r="C22" s="38">
        <f>AVERAGEIFS(Sheet2!$E$2:$E$51,Sheet2!$B$2:$B$51,C$20)</f>
        <v>80</v>
      </c>
      <c r="D22" s="38">
        <f>AVERAGEIFS(Sheet2!$E$2:$E$51,Sheet2!$B$2:$B$51,D$20)</f>
        <v>80</v>
      </c>
      <c r="E22" s="38">
        <f>AVERAGEIFS(Sheet2!$E$2:$E$51,Sheet2!$B$2:$B$51,E$20)</f>
        <v>83.33333333</v>
      </c>
      <c r="F22" s="38">
        <f>AVERAGEIFS(Sheet2!$E$2:$E$51,Sheet2!$B$2:$B$51,F$20)</f>
        <v>80</v>
      </c>
    </row>
    <row r="23">
      <c r="A23" s="32" t="s">
        <v>150</v>
      </c>
      <c r="B23" s="38">
        <f>MAXIFS(Sheet2!$E$2:$E$51,Sheet2!$B$2:$B$51,B$20)</f>
        <v>100</v>
      </c>
      <c r="C23" s="38">
        <f>MAXIFS(Sheet2!$E$2:$E$51,Sheet2!$B$2:$B$51,C$20)</f>
        <v>100</v>
      </c>
      <c r="D23" s="38">
        <f>MAXIFS(Sheet2!$E$2:$E$51,Sheet2!$B$2:$B$51,D$20)</f>
        <v>100</v>
      </c>
      <c r="E23" s="38">
        <f>MAXIFS(Sheet2!$E$2:$E$51,Sheet2!$B$2:$B$51,E$20)</f>
        <v>100</v>
      </c>
      <c r="F23" s="38">
        <f>MAXIFS(Sheet2!$E$2:$E$51,Sheet2!$B$2:$B$51,F$20)</f>
        <v>100</v>
      </c>
    </row>
    <row r="24">
      <c r="A24" s="32" t="s">
        <v>151</v>
      </c>
      <c r="B24" s="38">
        <f>MINIFS(Sheet2!$E$2:$E$51,Sheet2!$B$2:$B$51,B$20)</f>
        <v>60</v>
      </c>
      <c r="C24" s="38">
        <f>MINIFS(Sheet2!$E$2:$E$51,Sheet2!$B$2:$B$51,C$20)</f>
        <v>60</v>
      </c>
      <c r="D24" s="38">
        <f>MINIFS(Sheet2!$E$2:$E$51,Sheet2!$B$2:$B$51,D$20)</f>
        <v>60</v>
      </c>
      <c r="E24" s="38">
        <f>MINIFS(Sheet2!$E$2:$E$51,Sheet2!$B$2:$B$51,E$20)</f>
        <v>60</v>
      </c>
      <c r="F24" s="38">
        <f>MINIFS(Sheet2!$E$2:$E$51,Sheet2!$B$2:$B$51,F$20)</f>
        <v>60</v>
      </c>
    </row>
    <row r="25">
      <c r="A25" s="35" t="s">
        <v>152</v>
      </c>
      <c r="B25" s="38">
        <f>SUMIFS(Sheet2!$E$2:$E$51,Sheet2!$B$2:$B$51,B$20)</f>
        <v>880</v>
      </c>
      <c r="C25" s="38">
        <f>SUMIFS(Sheet2!$E$2:$E$51,Sheet2!$B$2:$B$51,C$20)</f>
        <v>640</v>
      </c>
      <c r="D25" s="38">
        <f>SUMIFS(Sheet2!$E$2:$E$51,Sheet2!$B$2:$B$51,D$20)</f>
        <v>1120</v>
      </c>
      <c r="E25" s="38">
        <f>SUMIFS(Sheet2!$E$2:$E$51,Sheet2!$B$2:$B$51,E$20)</f>
        <v>1000</v>
      </c>
      <c r="F25" s="38">
        <f>SUMIFS(Sheet2!$E$2:$E$51,Sheet2!$B$2:$B$51,F$20)</f>
        <v>320</v>
      </c>
    </row>
    <row r="26">
      <c r="A26" s="13" t="s">
        <v>153</v>
      </c>
    </row>
    <row r="28">
      <c r="A28" s="28" t="s">
        <v>154</v>
      </c>
    </row>
    <row r="29">
      <c r="A29" s="29"/>
      <c r="B29" s="29" t="s">
        <v>85</v>
      </c>
      <c r="C29" s="29" t="s">
        <v>87</v>
      </c>
      <c r="D29" s="29" t="s">
        <v>89</v>
      </c>
      <c r="E29" s="29" t="s">
        <v>90</v>
      </c>
      <c r="F29" s="29" t="s">
        <v>92</v>
      </c>
      <c r="G29" s="39" t="s">
        <v>95</v>
      </c>
      <c r="H29" s="39" t="s">
        <v>96</v>
      </c>
    </row>
    <row r="30">
      <c r="A30" s="32" t="s">
        <v>135</v>
      </c>
      <c r="B30" s="33">
        <f>COUNTIFS(Sheet3!$B$2:$B$51,B$29)</f>
        <v>7</v>
      </c>
      <c r="C30" s="33">
        <f>COUNTIFS(Sheet3!$B$2:$B$51,C$29)</f>
        <v>8</v>
      </c>
      <c r="D30" s="33">
        <f>COUNTIFS(Sheet3!$B$2:$B$51,D$29)</f>
        <v>9</v>
      </c>
      <c r="E30" s="33">
        <f>COUNTIFS(Sheet3!$B$2:$B$51,E$29)</f>
        <v>9</v>
      </c>
      <c r="F30" s="33">
        <f>COUNTIFS(Sheet3!$B$2:$B$51,F$29)</f>
        <v>9</v>
      </c>
      <c r="G30" s="33">
        <f>COUNTIFS(Sheet3!$B$2:$B$51,G$29)</f>
        <v>3</v>
      </c>
      <c r="H30" s="33">
        <f>COUNTIFS(Sheet3!$B$2:$B$51,H$29)</f>
        <v>5</v>
      </c>
    </row>
    <row r="31">
      <c r="A31" s="32" t="s">
        <v>155</v>
      </c>
      <c r="B31" s="38">
        <f>AVERAGEIFS(Sheet3!$M$2:$M$51,Sheet3!$B$2:$B$51,B$29)</f>
        <v>65.71428571</v>
      </c>
      <c r="C31" s="38">
        <f>AVERAGEIFS(Sheet3!$M$2:$M$51,Sheet3!$B$2:$B$51,C$29)</f>
        <v>73.75</v>
      </c>
      <c r="D31" s="38">
        <f>AVERAGEIFS(Sheet3!$M$2:$M$51,Sheet3!$B$2:$B$51,D$29)</f>
        <v>74.44444444</v>
      </c>
      <c r="E31" s="38">
        <f>AVERAGEIFS(Sheet3!$M$2:$M$51,Sheet3!$B$2:$B$51,E$29)</f>
        <v>75.55555556</v>
      </c>
      <c r="F31" s="38">
        <f>AVERAGEIFS(Sheet3!$M$2:$M$51,Sheet3!$B$2:$B$51,F$29)</f>
        <v>72.22222222</v>
      </c>
      <c r="G31" s="38">
        <f>AVERAGEIFS(Sheet3!$M$2:$M$51,Sheet3!$B$2:$B$51,G$29)</f>
        <v>90</v>
      </c>
      <c r="H31" s="38">
        <f>AVERAGEIFS(Sheet3!$M$2:$M$51,Sheet3!$B$2:$B$51,H$29)</f>
        <v>66</v>
      </c>
    </row>
    <row r="32">
      <c r="A32" s="32" t="s">
        <v>156</v>
      </c>
      <c r="B32" s="38">
        <f>MAXIFS(Sheet3!$M$2:$M$51,Sheet3!$B$2:$B$51,B$29)</f>
        <v>90</v>
      </c>
      <c r="C32" s="38">
        <f>MAXIFS(Sheet3!$M$2:$M$51,Sheet3!$B$2:$B$51,C$29)</f>
        <v>90</v>
      </c>
      <c r="D32" s="38">
        <f>MAXIFS(Sheet3!$M$2:$M$51,Sheet3!$B$2:$B$51,D$29)</f>
        <v>100</v>
      </c>
      <c r="E32" s="38">
        <f>MAXIFS(Sheet3!$M$2:$M$51,Sheet3!$B$2:$B$51,E$29)</f>
        <v>100</v>
      </c>
      <c r="F32" s="38">
        <f>MAXIFS(Sheet3!$M$2:$M$51,Sheet3!$B$2:$B$51,F$29)</f>
        <v>90</v>
      </c>
      <c r="G32" s="38">
        <f>MAXIFS(Sheet3!$M$2:$M$51,Sheet3!$B$2:$B$51,G$29)</f>
        <v>100</v>
      </c>
      <c r="H32" s="38">
        <f>MAXIFS(Sheet3!$M$2:$M$51,Sheet3!$B$2:$B$51,H$29)</f>
        <v>80</v>
      </c>
    </row>
    <row r="33">
      <c r="A33" s="32" t="s">
        <v>157</v>
      </c>
      <c r="B33" s="38">
        <f>MINIFS(Sheet3!$M$2:$M$51,Sheet3!$B$2:$B$51,B$29)</f>
        <v>50</v>
      </c>
      <c r="C33" s="38">
        <f>MINIFS(Sheet3!$M$2:$M$51,Sheet3!$B$2:$B$51,C$29)</f>
        <v>50</v>
      </c>
      <c r="D33" s="38">
        <f>MINIFS(Sheet3!$M$2:$M$51,Sheet3!$B$2:$B$51,D$29)</f>
        <v>50</v>
      </c>
      <c r="E33" s="38">
        <f>MINIFS(Sheet3!$M$2:$M$51,Sheet3!$B$2:$B$51,E$29)</f>
        <v>50</v>
      </c>
      <c r="F33" s="38">
        <f>MINIFS(Sheet3!$M$2:$M$51,Sheet3!$B$2:$B$51,F$29)</f>
        <v>50</v>
      </c>
      <c r="G33" s="38">
        <f>MINIFS(Sheet3!$M$2:$M$51,Sheet3!$B$2:$B$51,G$29)</f>
        <v>80</v>
      </c>
      <c r="H33" s="38">
        <f>MINIFS(Sheet3!$M$2:$M$51,Sheet3!$B$2:$B$51,H$29)</f>
        <v>50</v>
      </c>
    </row>
    <row r="34">
      <c r="A34" s="35" t="s">
        <v>158</v>
      </c>
      <c r="B34" s="38">
        <f>SUMIFS(Sheet3!$M$2:$M$51,Sheet3!$B$2:$B$51,B$29)</f>
        <v>460</v>
      </c>
      <c r="C34" s="38">
        <f>SUMIFS(Sheet3!$M$2:$M$51,Sheet3!$B$2:$B$51,C$29)</f>
        <v>590</v>
      </c>
      <c r="D34" s="38">
        <f>SUMIFS(Sheet3!$M$2:$M$51,Sheet3!$B$2:$B$51,D$29)</f>
        <v>670</v>
      </c>
      <c r="E34" s="38">
        <f>SUMIFS(Sheet3!$M$2:$M$51,Sheet3!$B$2:$B$51,E$29)</f>
        <v>680</v>
      </c>
      <c r="F34" s="38">
        <f>SUMIFS(Sheet3!$M$2:$M$51,Sheet3!$B$2:$B$51,F$29)</f>
        <v>650</v>
      </c>
      <c r="G34" s="38">
        <f>SUMIFS(Sheet3!$M$2:$M$51,Sheet3!$B$2:$B$51,G$29)</f>
        <v>270</v>
      </c>
      <c r="H34" s="38">
        <f>SUMIFS(Sheet3!$M$2:$M$51,Sheet3!$B$2:$B$51,H$29)</f>
        <v>330</v>
      </c>
    </row>
    <row r="35">
      <c r="A35" s="13" t="s">
        <v>159</v>
      </c>
    </row>
  </sheetData>
  <mergeCells count="4">
    <mergeCell ref="A1:C1"/>
    <mergeCell ref="A10:D10"/>
    <mergeCell ref="A19:F19"/>
    <mergeCell ref="A28:H28"/>
  </mergeCells>
  <drawing r:id="rId1"/>
</worksheet>
</file>