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3" sheetId="1" r:id="rId4"/>
  </sheets>
  <definedNames/>
  <calcPr/>
</workbook>
</file>

<file path=xl/sharedStrings.xml><?xml version="1.0" encoding="utf-8"?>
<sst xmlns="http://schemas.openxmlformats.org/spreadsheetml/2006/main" count="136" uniqueCount="69">
  <si>
    <t>Discount Scheme on products</t>
  </si>
  <si>
    <t>Product</t>
  </si>
  <si>
    <t>Cost Price</t>
  </si>
  <si>
    <t>Quantity</t>
  </si>
  <si>
    <t>Profit Margin on CP</t>
  </si>
  <si>
    <t>Expiry date</t>
  </si>
  <si>
    <t>Due time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</si>
  <si>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</si>
  <si>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</si>
  <si>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</si>
  <si>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</si>
  <si>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</si>
  <si>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</si>
  <si>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</si>
  <si>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</si>
  <si>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</si>
  <si>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</si>
  <si>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</si>
  <si>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</si>
  <si>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</si>
  <si>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</si>
  <si>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</si>
  <si>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</si>
  <si>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</si>
  <si>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</si>
  <si>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</si>
  <si>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</si>
  <si>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</si>
  <si>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</si>
  <si>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</si>
  <si>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</si>
  <si>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</si>
  <si>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</si>
  <si>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</si>
  <si>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</si>
  <si>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</si>
  <si>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</si>
  <si>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</si>
  <si>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</si>
  <si>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</si>
  <si>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</si>
  <si>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</si>
  <si>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</si>
  <si>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</si>
  <si>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</si>
  <si>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</si>
  <si>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</si>
  <si>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* Discount is applicable if the days of expiry is greater than 20 days.</t>
  </si>
  <si>
    <t>Bill Amount Discount Scheme</t>
  </si>
  <si>
    <t>Expire (in days)</t>
  </si>
  <si>
    <t>Discount*</t>
  </si>
  <si>
    <t>20&lt;</t>
  </si>
  <si>
    <t>Cost Price [CP]</t>
  </si>
  <si>
    <t>Quantity*</t>
  </si>
  <si>
    <t>Inventory Value</t>
  </si>
  <si>
    <t>Expired Inventory</t>
  </si>
  <si>
    <t>Discount</t>
  </si>
  <si>
    <t>Total Inventory in hand</t>
  </si>
  <si>
    <t>Selling Price</t>
  </si>
  <si>
    <t>Dicounted Selling Price</t>
  </si>
  <si>
    <t>Column Name</t>
  </si>
  <si>
    <t>Instruction</t>
  </si>
  <si>
    <t>Inventory value is cost price * quantity</t>
  </si>
  <si>
    <t>If the due is less than or equal to 0, inventory value else 0</t>
  </si>
  <si>
    <t>If due time is greater than 20, 5% else 0</t>
  </si>
  <si>
    <t>Inventory Value - Expired Inventory</t>
  </si>
  <si>
    <t>Total Inventory in hand*(1+Profit Margin on CP)</t>
  </si>
  <si>
    <t>Selling Price*(1-discount)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</si>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</sst>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Arial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4" fontId="1" numFmtId="9" xfId="0" applyAlignment="1" applyFont="1" applyNumberFormat="1">
      <alignment horizontal="center" vertical="bottom"/>
    </xf>
    <xf borderId="0" fillId="3" fontId="2" numFmtId="14" xfId="0" applyAlignment="1" applyFont="1" applyNumberFormat="1">
      <alignment horizontal="center" vertical="bottom"/>
    </xf>
    <xf borderId="0" fillId="4" fontId="1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9" xfId="0" applyAlignment="1" applyFont="1" applyNumberFormat="1">
      <alignment horizontal="center" vertical="bottom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0" fillId="4" fontId="4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4" max="4" width="17.5"/>
    <col customWidth="1" min="7" max="9" width="18.63"/>
    <col customWidth="1" min="10" max="12" width="20.5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/>
      <c r="H2" s="7"/>
      <c r="I2" s="7"/>
      <c r="J2" s="7"/>
      <c r="K2" s="7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8" t="s">
        <v>7</v>
      </c>
      <c r="B3" s="9">
        <v>150.0</v>
      </c>
      <c r="C3" s="9">
        <v>110.0</v>
      </c>
      <c r="D3" s="10">
        <v>0.3</v>
      </c>
      <c r="E3" s="11">
        <v>45165.0</v>
      </c>
      <c r="F3" s="7">
        <v>-1.0</v>
      </c>
      <c r="G3" s="7"/>
      <c r="H3" s="7"/>
      <c r="I3" s="7"/>
      <c r="J3" s="7"/>
      <c r="K3" s="7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8" t="s">
        <v>8</v>
      </c>
      <c r="B4" s="9">
        <v>250.0</v>
      </c>
      <c r="C4" s="9">
        <v>400.0</v>
      </c>
      <c r="D4" s="12">
        <v>0.65</v>
      </c>
      <c r="E4" s="11">
        <v>45196.0</v>
      </c>
      <c r="F4" s="7">
        <v>30.0</v>
      </c>
      <c r="G4" s="7"/>
      <c r="H4" s="7"/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8" t="s">
        <v>9</v>
      </c>
      <c r="B5" s="9">
        <v>180.0</v>
      </c>
      <c r="C5" s="9">
        <v>280.0</v>
      </c>
      <c r="D5" s="10">
        <v>0.25</v>
      </c>
      <c r="E5" s="11">
        <v>45196.0</v>
      </c>
      <c r="F5" s="7">
        <v>30.0</v>
      </c>
      <c r="G5" s="7"/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8" t="s">
        <v>10</v>
      </c>
      <c r="B6" s="9">
        <v>90.0</v>
      </c>
      <c r="C6" s="9">
        <v>240.0</v>
      </c>
      <c r="D6" s="10">
        <v>0.27</v>
      </c>
      <c r="E6" s="11">
        <v>45186.0</v>
      </c>
      <c r="F6" s="7">
        <v>20.0</v>
      </c>
      <c r="G6" s="7"/>
      <c r="H6" s="7"/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8" t="s">
        <v>11</v>
      </c>
      <c r="B7" s="9">
        <v>140.0</v>
      </c>
      <c r="C7" s="9">
        <v>320.0</v>
      </c>
      <c r="D7" s="12">
        <v>0.4</v>
      </c>
      <c r="E7" s="11">
        <v>45165.0</v>
      </c>
      <c r="F7" s="7">
        <v>-1.0</v>
      </c>
      <c r="G7" s="7"/>
      <c r="H7" s="7"/>
      <c r="I7" s="7"/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8" t="s">
        <v>12</v>
      </c>
      <c r="B8" s="9">
        <v>110.0</v>
      </c>
      <c r="C8" s="9">
        <v>80.0</v>
      </c>
      <c r="D8" s="10">
        <v>0.25</v>
      </c>
      <c r="E8" s="11">
        <v>45196.0</v>
      </c>
      <c r="F8" s="7">
        <v>30.0</v>
      </c>
      <c r="G8" s="7"/>
      <c r="H8" s="7"/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8" t="s">
        <v>13</v>
      </c>
      <c r="B9" s="9">
        <v>200.0</v>
      </c>
      <c r="C9" s="9">
        <v>57.0</v>
      </c>
      <c r="D9" s="10">
        <v>0.27</v>
      </c>
      <c r="E9" s="11">
        <v>45186.0</v>
      </c>
      <c r="F9" s="7">
        <v>20.0</v>
      </c>
      <c r="G9" s="7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8" t="s">
        <v>14</v>
      </c>
      <c r="B10" s="9">
        <v>160.0</v>
      </c>
      <c r="C10" s="9">
        <v>20.0</v>
      </c>
      <c r="D10" s="10">
        <v>0.27</v>
      </c>
      <c r="E10" s="11">
        <v>45186.0</v>
      </c>
      <c r="F10" s="7">
        <v>20.0</v>
      </c>
      <c r="G10" s="7"/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8" t="s">
        <v>15</v>
      </c>
      <c r="B11" s="9">
        <v>300.0</v>
      </c>
      <c r="C11" s="9">
        <v>80.0</v>
      </c>
      <c r="D11" s="10">
        <v>0.27</v>
      </c>
      <c r="E11" s="11">
        <v>45186.0</v>
      </c>
      <c r="F11" s="7">
        <v>20.0</v>
      </c>
      <c r="G11" s="7"/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8" t="s">
        <v>16</v>
      </c>
      <c r="B12" s="9">
        <v>20.0</v>
      </c>
      <c r="C12" s="9">
        <v>150.0</v>
      </c>
      <c r="D12" s="10">
        <v>0.2</v>
      </c>
      <c r="E12" s="11">
        <v>45191.0</v>
      </c>
      <c r="F12" s="7">
        <v>25.0</v>
      </c>
      <c r="G12" s="7"/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8" t="s">
        <v>17</v>
      </c>
      <c r="B13" s="9">
        <v>80.0</v>
      </c>
      <c r="C13" s="9">
        <v>250.0</v>
      </c>
      <c r="D13" s="12">
        <v>0.37</v>
      </c>
      <c r="E13" s="11">
        <v>45186.0</v>
      </c>
      <c r="F13" s="7">
        <v>20.0</v>
      </c>
      <c r="G13" s="7"/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8" t="s">
        <v>18</v>
      </c>
      <c r="B14" s="9">
        <v>150.0</v>
      </c>
      <c r="C14" s="9">
        <v>90.0</v>
      </c>
      <c r="D14" s="10">
        <v>0.25</v>
      </c>
      <c r="E14" s="11">
        <v>45196.0</v>
      </c>
      <c r="F14" s="7">
        <v>30.0</v>
      </c>
      <c r="G14" s="7"/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8" t="s">
        <v>19</v>
      </c>
      <c r="B15" s="9">
        <v>250.0</v>
      </c>
      <c r="C15" s="9">
        <v>180.0</v>
      </c>
      <c r="D15" s="12">
        <v>0.37</v>
      </c>
      <c r="E15" s="11">
        <v>45186.0</v>
      </c>
      <c r="F15" s="7">
        <v>20.0</v>
      </c>
      <c r="G15" s="7"/>
      <c r="H15" s="7"/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8" t="s">
        <v>20</v>
      </c>
      <c r="B16" s="9">
        <v>100.0</v>
      </c>
      <c r="C16" s="9">
        <v>127.0</v>
      </c>
      <c r="D16" s="10">
        <v>0.3</v>
      </c>
      <c r="E16" s="11">
        <v>45165.0</v>
      </c>
      <c r="F16" s="7">
        <v>-1.0</v>
      </c>
      <c r="G16" s="7"/>
      <c r="H16" s="7"/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8" t="s">
        <v>21</v>
      </c>
      <c r="B17" s="9">
        <v>120.0</v>
      </c>
      <c r="C17" s="9">
        <v>211.0</v>
      </c>
      <c r="D17" s="10">
        <v>0.3</v>
      </c>
      <c r="E17" s="11">
        <v>45165.0</v>
      </c>
      <c r="F17" s="7">
        <v>-1.0</v>
      </c>
      <c r="G17" s="7"/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8" t="s">
        <v>22</v>
      </c>
      <c r="B18" s="9">
        <v>140.0</v>
      </c>
      <c r="C18" s="9">
        <v>137.0</v>
      </c>
      <c r="D18" s="12">
        <v>0.37</v>
      </c>
      <c r="E18" s="11">
        <v>45186.0</v>
      </c>
      <c r="F18" s="7">
        <v>20.0</v>
      </c>
      <c r="G18" s="7"/>
      <c r="H18" s="7"/>
      <c r="I18" s="7"/>
      <c r="J18" s="7"/>
      <c r="K18" s="7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8" t="s">
        <v>23</v>
      </c>
      <c r="B19" s="9">
        <v>400.0</v>
      </c>
      <c r="C19" s="9">
        <v>90.0</v>
      </c>
      <c r="D19" s="10">
        <v>0.35</v>
      </c>
      <c r="E19" s="11">
        <v>45156.0</v>
      </c>
      <c r="F19" s="7">
        <v>-10.0</v>
      </c>
      <c r="G19" s="7"/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8" t="s">
        <v>24</v>
      </c>
      <c r="B20" s="9">
        <v>160.0</v>
      </c>
      <c r="C20" s="9">
        <v>280.0</v>
      </c>
      <c r="D20" s="10">
        <v>0.27</v>
      </c>
      <c r="E20" s="11">
        <v>45186.0</v>
      </c>
      <c r="F20" s="7">
        <v>20.0</v>
      </c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8" t="s">
        <v>25</v>
      </c>
      <c r="B21" s="9">
        <v>180.0</v>
      </c>
      <c r="C21" s="9">
        <v>120.0</v>
      </c>
      <c r="D21" s="10">
        <v>0.25</v>
      </c>
      <c r="E21" s="11">
        <v>45196.0</v>
      </c>
      <c r="F21" s="7">
        <v>30.0</v>
      </c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8" t="s">
        <v>26</v>
      </c>
      <c r="B22" s="9">
        <v>250.0</v>
      </c>
      <c r="C22" s="9">
        <v>220.0</v>
      </c>
      <c r="D22" s="10">
        <v>0.35</v>
      </c>
      <c r="E22" s="11">
        <v>45156.0</v>
      </c>
      <c r="F22" s="7">
        <v>-10.0</v>
      </c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8" t="s">
        <v>27</v>
      </c>
      <c r="B23" s="9">
        <v>200.0</v>
      </c>
      <c r="C23" s="9">
        <v>140.0</v>
      </c>
      <c r="D23" s="10">
        <v>0.25</v>
      </c>
      <c r="E23" s="11">
        <v>45196.0</v>
      </c>
      <c r="F23" s="7">
        <v>30.0</v>
      </c>
      <c r="G23" s="7"/>
      <c r="H23" s="7"/>
      <c r="I23" s="7"/>
      <c r="J23" s="7"/>
      <c r="K23" s="7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8" t="s">
        <v>28</v>
      </c>
      <c r="B24" s="9">
        <v>100.0</v>
      </c>
      <c r="C24" s="13">
        <v>793.0</v>
      </c>
      <c r="D24" s="12">
        <v>0.5</v>
      </c>
      <c r="E24" s="11">
        <v>45191.0</v>
      </c>
      <c r="F24" s="7">
        <v>25.0</v>
      </c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8" t="s">
        <v>29</v>
      </c>
      <c r="B25" s="9">
        <v>90.0</v>
      </c>
      <c r="C25" s="9">
        <v>140.0</v>
      </c>
      <c r="D25" s="10">
        <v>0.35</v>
      </c>
      <c r="E25" s="11">
        <v>45156.0</v>
      </c>
      <c r="F25" s="7">
        <v>-10.0</v>
      </c>
      <c r="G25" s="7"/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8" t="s">
        <v>30</v>
      </c>
      <c r="B26" s="9">
        <v>180.0</v>
      </c>
      <c r="C26" s="9">
        <v>140.0</v>
      </c>
      <c r="D26" s="10">
        <v>0.27</v>
      </c>
      <c r="E26" s="11">
        <v>45186.0</v>
      </c>
      <c r="F26" s="7">
        <v>20.0</v>
      </c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8" t="s">
        <v>31</v>
      </c>
      <c r="B27" s="9">
        <v>120.0</v>
      </c>
      <c r="C27" s="9">
        <v>467.0</v>
      </c>
      <c r="D27" s="12">
        <v>0.35</v>
      </c>
      <c r="E27" s="11">
        <v>45196.0</v>
      </c>
      <c r="F27" s="7">
        <v>30.0</v>
      </c>
      <c r="G27" s="7"/>
      <c r="H27" s="7"/>
      <c r="I27" s="7"/>
      <c r="J27" s="7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8" t="s">
        <v>32</v>
      </c>
      <c r="B28" s="9">
        <v>220.0</v>
      </c>
      <c r="C28" s="9">
        <v>45.0</v>
      </c>
      <c r="D28" s="10">
        <v>0.27</v>
      </c>
      <c r="E28" s="11">
        <v>45186.0</v>
      </c>
      <c r="F28" s="7">
        <v>20.0</v>
      </c>
      <c r="G28" s="7"/>
      <c r="H28" s="7"/>
      <c r="I28" s="7"/>
      <c r="J28" s="7"/>
      <c r="K28" s="7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8" t="s">
        <v>33</v>
      </c>
      <c r="B29" s="9">
        <v>140.0</v>
      </c>
      <c r="C29" s="9">
        <v>130.0</v>
      </c>
      <c r="D29" s="10">
        <v>0.27</v>
      </c>
      <c r="E29" s="11">
        <v>45186.0</v>
      </c>
      <c r="F29" s="7">
        <v>20.0</v>
      </c>
      <c r="G29" s="7"/>
      <c r="H29" s="7"/>
      <c r="I29" s="7"/>
      <c r="J29" s="7"/>
      <c r="K29" s="7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8" t="s">
        <v>34</v>
      </c>
      <c r="B30" s="9">
        <v>180.0</v>
      </c>
      <c r="C30" s="9">
        <v>176.0</v>
      </c>
      <c r="D30" s="10">
        <v>0.2</v>
      </c>
      <c r="E30" s="11">
        <v>45191.0</v>
      </c>
      <c r="F30" s="7">
        <v>25.0</v>
      </c>
      <c r="G30" s="7"/>
      <c r="H30" s="7"/>
      <c r="I30" s="7"/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8" t="s">
        <v>35</v>
      </c>
      <c r="B31" s="9">
        <v>100.0</v>
      </c>
      <c r="C31" s="9">
        <v>509.0</v>
      </c>
      <c r="D31" s="10">
        <v>0.25</v>
      </c>
      <c r="E31" s="11">
        <v>45196.0</v>
      </c>
      <c r="F31" s="7">
        <v>30.0</v>
      </c>
      <c r="G31" s="7"/>
      <c r="H31" s="7"/>
      <c r="I31" s="7"/>
      <c r="J31" s="7"/>
      <c r="K31" s="7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8" t="s">
        <v>36</v>
      </c>
      <c r="B32" s="9">
        <v>80.0</v>
      </c>
      <c r="C32" s="9">
        <v>444.0</v>
      </c>
      <c r="D32" s="12">
        <v>0.4</v>
      </c>
      <c r="E32" s="11">
        <v>45165.0</v>
      </c>
      <c r="F32" s="7">
        <v>-1.0</v>
      </c>
      <c r="G32" s="7"/>
      <c r="H32" s="7"/>
      <c r="I32" s="7"/>
      <c r="J32" s="7"/>
      <c r="K32" s="7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8" t="s">
        <v>37</v>
      </c>
      <c r="B33" s="9">
        <v>80.0</v>
      </c>
      <c r="C33" s="9">
        <v>231.0</v>
      </c>
      <c r="D33" s="10">
        <v>0.3</v>
      </c>
      <c r="E33" s="11">
        <v>45165.0</v>
      </c>
      <c r="F33" s="7">
        <v>-1.0</v>
      </c>
      <c r="G33" s="7"/>
      <c r="H33" s="7"/>
      <c r="I33" s="7"/>
      <c r="J33" s="7"/>
      <c r="K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8" t="s">
        <v>38</v>
      </c>
      <c r="B34" s="9">
        <v>150.0</v>
      </c>
      <c r="C34" s="9">
        <v>231.0</v>
      </c>
      <c r="D34" s="10">
        <v>0.27</v>
      </c>
      <c r="E34" s="11">
        <v>45186.0</v>
      </c>
      <c r="F34" s="7">
        <v>20.0</v>
      </c>
      <c r="G34" s="7"/>
      <c r="H34" s="7"/>
      <c r="I34" s="7"/>
      <c r="J34" s="7"/>
      <c r="K34" s="7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8" t="s">
        <v>39</v>
      </c>
      <c r="B35" s="9">
        <v>250.0</v>
      </c>
      <c r="C35" s="9">
        <v>231.0</v>
      </c>
      <c r="D35" s="10">
        <v>0.25</v>
      </c>
      <c r="E35" s="11">
        <v>45196.0</v>
      </c>
      <c r="F35" s="7">
        <v>30.0</v>
      </c>
      <c r="G35" s="7"/>
      <c r="H35" s="7"/>
      <c r="I35" s="7"/>
      <c r="J35" s="7"/>
      <c r="K35" s="7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8" t="s">
        <v>40</v>
      </c>
      <c r="B36" s="9">
        <v>100.0</v>
      </c>
      <c r="C36" s="9">
        <v>231.0</v>
      </c>
      <c r="D36" s="10">
        <v>0.27</v>
      </c>
      <c r="E36" s="11">
        <v>45186.0</v>
      </c>
      <c r="F36" s="7">
        <v>20.0</v>
      </c>
      <c r="G36" s="7"/>
      <c r="H36" s="7"/>
      <c r="I36" s="7"/>
      <c r="J36" s="7"/>
      <c r="K36" s="7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8" t="s">
        <v>41</v>
      </c>
      <c r="B37" s="9">
        <v>120.0</v>
      </c>
      <c r="C37" s="13">
        <v>999.0</v>
      </c>
      <c r="D37" s="12">
        <v>0.45</v>
      </c>
      <c r="E37" s="11">
        <v>45196.0</v>
      </c>
      <c r="F37" s="7">
        <v>30.0</v>
      </c>
      <c r="G37" s="7"/>
      <c r="H37" s="7"/>
      <c r="I37" s="7"/>
      <c r="J37" s="7"/>
      <c r="K37" s="7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8" t="s">
        <v>42</v>
      </c>
      <c r="B38" s="9">
        <v>140.0</v>
      </c>
      <c r="C38" s="9">
        <v>231.0</v>
      </c>
      <c r="D38" s="10">
        <v>0.3</v>
      </c>
      <c r="E38" s="11">
        <v>45165.0</v>
      </c>
      <c r="F38" s="7">
        <v>-1.0</v>
      </c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8" t="s">
        <v>43</v>
      </c>
      <c r="B39" s="9">
        <v>400.0</v>
      </c>
      <c r="C39" s="9">
        <v>100.0</v>
      </c>
      <c r="D39" s="12">
        <v>0.4</v>
      </c>
      <c r="E39" s="11">
        <v>45165.0</v>
      </c>
      <c r="F39" s="7">
        <v>-1.0</v>
      </c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8" t="s">
        <v>44</v>
      </c>
      <c r="B40" s="9">
        <v>160.0</v>
      </c>
      <c r="C40" s="9">
        <v>100.0</v>
      </c>
      <c r="D40" s="12">
        <v>0.47</v>
      </c>
      <c r="E40" s="11">
        <v>45186.0</v>
      </c>
      <c r="F40" s="7">
        <v>20.0</v>
      </c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8" t="s">
        <v>45</v>
      </c>
      <c r="B41" s="9">
        <v>70.0</v>
      </c>
      <c r="C41" s="13">
        <v>1000.0</v>
      </c>
      <c r="D41" s="12">
        <v>0.47</v>
      </c>
      <c r="E41" s="11">
        <v>45186.0</v>
      </c>
      <c r="F41" s="7">
        <v>20.0</v>
      </c>
      <c r="G41" s="7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8" t="s">
        <v>46</v>
      </c>
      <c r="B42" s="9">
        <v>120.0</v>
      </c>
      <c r="C42" s="9">
        <v>100.0</v>
      </c>
      <c r="D42" s="12">
        <v>0.37</v>
      </c>
      <c r="E42" s="11">
        <v>45186.0</v>
      </c>
      <c r="F42" s="7">
        <v>20.0</v>
      </c>
      <c r="G42" s="7"/>
      <c r="H42" s="7"/>
      <c r="I42" s="7"/>
      <c r="J42" s="7"/>
      <c r="K42" s="7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7"/>
      <c r="D44" s="7"/>
      <c r="E44" s="7"/>
      <c r="F44" s="7"/>
      <c r="G44" s="7"/>
      <c r="H44" s="7"/>
      <c r="I44" s="7"/>
      <c r="J44" s="14"/>
      <c r="K44" s="7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5" t="s">
        <v>47</v>
      </c>
      <c r="B45" s="16"/>
      <c r="C45" s="16"/>
      <c r="D45" s="1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" t="s">
        <v>48</v>
      </c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17" t="s">
        <v>49</v>
      </c>
      <c r="B47" s="18" t="s">
        <v>50</v>
      </c>
      <c r="C47" s="16"/>
      <c r="D47" s="16"/>
      <c r="E47" s="7"/>
      <c r="F47" s="7"/>
      <c r="G47" s="7"/>
      <c r="H47" s="7"/>
      <c r="I47" s="7"/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19" t="s">
        <v>51</v>
      </c>
      <c r="B48" s="20">
        <v>0.05</v>
      </c>
      <c r="C48" s="16"/>
      <c r="D48" s="21"/>
      <c r="E48" s="7"/>
      <c r="F48" s="14"/>
      <c r="G48" s="7"/>
      <c r="H48" s="7"/>
      <c r="I48" s="7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22"/>
      <c r="B49" s="16"/>
      <c r="C49" s="9"/>
      <c r="D49" s="9"/>
      <c r="E49" s="7"/>
      <c r="F49" s="7"/>
      <c r="G49" s="7"/>
      <c r="H49" s="7"/>
      <c r="I49" s="7"/>
      <c r="J49" s="7"/>
      <c r="K49" s="7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16"/>
      <c r="B50" s="16"/>
      <c r="C50" s="9"/>
      <c r="D50" s="9"/>
      <c r="E50" s="7"/>
      <c r="F50" s="7"/>
      <c r="G50" s="7"/>
      <c r="H50" s="7"/>
      <c r="I50" s="7"/>
      <c r="J50" s="7"/>
      <c r="K50" s="7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16"/>
      <c r="B51" s="16"/>
      <c r="C51" s="16"/>
      <c r="D51" s="16"/>
      <c r="E51" s="16"/>
      <c r="F51" s="9"/>
      <c r="G51" s="9"/>
      <c r="H51" s="9"/>
      <c r="I51" s="9"/>
      <c r="J51" s="9"/>
      <c r="K51" s="9"/>
      <c r="L51" s="9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8"/>
      <c r="B52" s="23"/>
      <c r="D52" s="16"/>
      <c r="E52" s="16"/>
      <c r="F52" s="9"/>
      <c r="G52" s="9"/>
      <c r="H52" s="9"/>
      <c r="I52" s="9"/>
      <c r="J52" s="9"/>
      <c r="K52" s="9"/>
      <c r="L52" s="9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16"/>
      <c r="B53" s="16"/>
      <c r="C53" s="16"/>
      <c r="D53" s="16"/>
      <c r="E53" s="16"/>
      <c r="F53" s="9"/>
      <c r="G53" s="9"/>
      <c r="H53" s="9"/>
      <c r="I53" s="9"/>
      <c r="J53" s="9"/>
      <c r="K53" s="9"/>
      <c r="L53" s="9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1" t="s">
        <v>0</v>
      </c>
      <c r="B54" s="2"/>
      <c r="C54" s="2"/>
      <c r="D54" s="2"/>
      <c r="E54" s="9"/>
      <c r="F54" s="9"/>
      <c r="G54" s="9"/>
      <c r="H54" s="9"/>
      <c r="I54" s="9"/>
      <c r="J54" s="9"/>
      <c r="K54" s="9"/>
      <c r="L54" s="9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5" t="s">
        <v>1</v>
      </c>
      <c r="B55" s="6" t="s">
        <v>52</v>
      </c>
      <c r="C55" s="6" t="s">
        <v>53</v>
      </c>
      <c r="D55" s="6" t="s">
        <v>4</v>
      </c>
      <c r="E55" s="18" t="s">
        <v>5</v>
      </c>
      <c r="F55" s="18" t="s">
        <v>6</v>
      </c>
      <c r="G55" s="6" t="s">
        <v>54</v>
      </c>
      <c r="H55" s="6" t="s">
        <v>55</v>
      </c>
      <c r="I55" s="18" t="s">
        <v>56</v>
      </c>
      <c r="J55" s="6" t="s">
        <v>57</v>
      </c>
      <c r="K55" s="6" t="s">
        <v>58</v>
      </c>
      <c r="L55" s="6" t="s">
        <v>59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24" t="s">
        <v>22</v>
      </c>
      <c r="B56" s="9">
        <f t="shared" ref="B56:B111" si="1">vlookup(A56,A$3:B$42,2,FALSE)</f>
        <v>140</v>
      </c>
      <c r="C56" s="9">
        <f t="shared" ref="C56:C111" si="2">vlookup(A56,A$3:C$42,3,FALSE)</f>
        <v>137</v>
      </c>
      <c r="D56" s="20">
        <f t="shared" ref="D56:D111" si="3">vlookup(A56,A$3:D$42,4,FALSE)</f>
        <v>0.37</v>
      </c>
      <c r="E56" s="25">
        <f t="shared" ref="E56:E111" si="4">vlookup(A56,A$3:E$42,5,FALSE)</f>
        <v>45186</v>
      </c>
      <c r="F56" s="9">
        <f t="shared" ref="F56:F111" si="5">vlookup(A56,A$3:F$42,6,FALSE)</f>
        <v>20</v>
      </c>
      <c r="G56" s="9">
        <f t="shared" ref="G56:G111" si="6">B56*C56</f>
        <v>19180</v>
      </c>
      <c r="H56" s="9">
        <f t="shared" ref="H56:H111" si="7">if(F56&lt;=0,G56,0)</f>
        <v>0</v>
      </c>
      <c r="I56" s="20">
        <f t="shared" ref="I56:I111" si="8">if(F56&gt;20,B$48,0)</f>
        <v>0</v>
      </c>
      <c r="J56" s="9">
        <f t="shared" ref="J56:J111" si="9">G56-H56</f>
        <v>19180</v>
      </c>
      <c r="K56" s="9">
        <f t="shared" ref="K56:K111" si="10">J56*(1+D56)</f>
        <v>26276.6</v>
      </c>
      <c r="L56" s="9">
        <f t="shared" ref="L56:L111" si="11">K56*(1-I56)</f>
        <v>26276.6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24" t="s">
        <v>23</v>
      </c>
      <c r="B57" s="9">
        <f t="shared" si="1"/>
        <v>400</v>
      </c>
      <c r="C57" s="9">
        <f t="shared" si="2"/>
        <v>90</v>
      </c>
      <c r="D57" s="20">
        <f t="shared" si="3"/>
        <v>0.35</v>
      </c>
      <c r="E57" s="25">
        <f t="shared" si="4"/>
        <v>45156</v>
      </c>
      <c r="F57" s="9">
        <f t="shared" si="5"/>
        <v>-10</v>
      </c>
      <c r="G57" s="9">
        <f t="shared" si="6"/>
        <v>36000</v>
      </c>
      <c r="H57" s="9">
        <f t="shared" si="7"/>
        <v>36000</v>
      </c>
      <c r="I57" s="20">
        <f t="shared" si="8"/>
        <v>0</v>
      </c>
      <c r="J57" s="9">
        <f t="shared" si="9"/>
        <v>0</v>
      </c>
      <c r="K57" s="9">
        <f t="shared" si="10"/>
        <v>0</v>
      </c>
      <c r="L57" s="9">
        <f t="shared" si="11"/>
        <v>0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24" t="s">
        <v>24</v>
      </c>
      <c r="B58" s="9">
        <f t="shared" si="1"/>
        <v>160</v>
      </c>
      <c r="C58" s="9">
        <f t="shared" si="2"/>
        <v>280</v>
      </c>
      <c r="D58" s="20">
        <f t="shared" si="3"/>
        <v>0.27</v>
      </c>
      <c r="E58" s="25">
        <f t="shared" si="4"/>
        <v>45186</v>
      </c>
      <c r="F58" s="9">
        <f t="shared" si="5"/>
        <v>20</v>
      </c>
      <c r="G58" s="9">
        <f t="shared" si="6"/>
        <v>44800</v>
      </c>
      <c r="H58" s="9">
        <f t="shared" si="7"/>
        <v>0</v>
      </c>
      <c r="I58" s="20">
        <f t="shared" si="8"/>
        <v>0</v>
      </c>
      <c r="J58" s="9">
        <f t="shared" si="9"/>
        <v>44800</v>
      </c>
      <c r="K58" s="9">
        <f t="shared" si="10"/>
        <v>56896</v>
      </c>
      <c r="L58" s="9">
        <f t="shared" si="11"/>
        <v>56896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8" t="s">
        <v>25</v>
      </c>
      <c r="B59" s="9">
        <f t="shared" si="1"/>
        <v>180</v>
      </c>
      <c r="C59" s="9">
        <f t="shared" si="2"/>
        <v>120</v>
      </c>
      <c r="D59" s="20">
        <f t="shared" si="3"/>
        <v>0.25</v>
      </c>
      <c r="E59" s="25">
        <f t="shared" si="4"/>
        <v>45196</v>
      </c>
      <c r="F59" s="9">
        <f t="shared" si="5"/>
        <v>30</v>
      </c>
      <c r="G59" s="9">
        <f t="shared" si="6"/>
        <v>21600</v>
      </c>
      <c r="H59" s="9">
        <f t="shared" si="7"/>
        <v>0</v>
      </c>
      <c r="I59" s="20">
        <f t="shared" si="8"/>
        <v>0.05</v>
      </c>
      <c r="J59" s="9">
        <f t="shared" si="9"/>
        <v>21600</v>
      </c>
      <c r="K59" s="9">
        <f t="shared" si="10"/>
        <v>27000</v>
      </c>
      <c r="L59" s="9">
        <f t="shared" si="11"/>
        <v>25650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8" t="s">
        <v>26</v>
      </c>
      <c r="B60" s="9">
        <f t="shared" si="1"/>
        <v>250</v>
      </c>
      <c r="C60" s="9">
        <f t="shared" si="2"/>
        <v>220</v>
      </c>
      <c r="D60" s="20">
        <f t="shared" si="3"/>
        <v>0.35</v>
      </c>
      <c r="E60" s="25">
        <f t="shared" si="4"/>
        <v>45156</v>
      </c>
      <c r="F60" s="9">
        <f t="shared" si="5"/>
        <v>-10</v>
      </c>
      <c r="G60" s="9">
        <f t="shared" si="6"/>
        <v>55000</v>
      </c>
      <c r="H60" s="9">
        <f t="shared" si="7"/>
        <v>55000</v>
      </c>
      <c r="I60" s="20">
        <f t="shared" si="8"/>
        <v>0</v>
      </c>
      <c r="J60" s="9">
        <f t="shared" si="9"/>
        <v>0</v>
      </c>
      <c r="K60" s="9">
        <f t="shared" si="10"/>
        <v>0</v>
      </c>
      <c r="L60" s="9">
        <f t="shared" si="11"/>
        <v>0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8" t="s">
        <v>27</v>
      </c>
      <c r="B61" s="9">
        <f t="shared" si="1"/>
        <v>200</v>
      </c>
      <c r="C61" s="9">
        <f t="shared" si="2"/>
        <v>140</v>
      </c>
      <c r="D61" s="20">
        <f t="shared" si="3"/>
        <v>0.25</v>
      </c>
      <c r="E61" s="25">
        <f t="shared" si="4"/>
        <v>45196</v>
      </c>
      <c r="F61" s="9">
        <f t="shared" si="5"/>
        <v>30</v>
      </c>
      <c r="G61" s="9">
        <f t="shared" si="6"/>
        <v>28000</v>
      </c>
      <c r="H61" s="9">
        <f t="shared" si="7"/>
        <v>0</v>
      </c>
      <c r="I61" s="20">
        <f t="shared" si="8"/>
        <v>0.05</v>
      </c>
      <c r="J61" s="9">
        <f t="shared" si="9"/>
        <v>28000</v>
      </c>
      <c r="K61" s="9">
        <f t="shared" si="10"/>
        <v>35000</v>
      </c>
      <c r="L61" s="9">
        <f t="shared" si="11"/>
        <v>33250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8" t="s">
        <v>19</v>
      </c>
      <c r="B62" s="9">
        <f t="shared" si="1"/>
        <v>250</v>
      </c>
      <c r="C62" s="9">
        <f t="shared" si="2"/>
        <v>180</v>
      </c>
      <c r="D62" s="20">
        <f t="shared" si="3"/>
        <v>0.37</v>
      </c>
      <c r="E62" s="25">
        <f t="shared" si="4"/>
        <v>45186</v>
      </c>
      <c r="F62" s="9">
        <f t="shared" si="5"/>
        <v>20</v>
      </c>
      <c r="G62" s="9">
        <f t="shared" si="6"/>
        <v>45000</v>
      </c>
      <c r="H62" s="9">
        <f t="shared" si="7"/>
        <v>0</v>
      </c>
      <c r="I62" s="20">
        <f t="shared" si="8"/>
        <v>0</v>
      </c>
      <c r="J62" s="9">
        <f t="shared" si="9"/>
        <v>45000</v>
      </c>
      <c r="K62" s="9">
        <f t="shared" si="10"/>
        <v>61650</v>
      </c>
      <c r="L62" s="9">
        <f t="shared" si="11"/>
        <v>61650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8" t="s">
        <v>33</v>
      </c>
      <c r="B63" s="9">
        <f t="shared" si="1"/>
        <v>140</v>
      </c>
      <c r="C63" s="9">
        <f t="shared" si="2"/>
        <v>130</v>
      </c>
      <c r="D63" s="20">
        <f t="shared" si="3"/>
        <v>0.27</v>
      </c>
      <c r="E63" s="25">
        <f t="shared" si="4"/>
        <v>45186</v>
      </c>
      <c r="F63" s="9">
        <f t="shared" si="5"/>
        <v>20</v>
      </c>
      <c r="G63" s="9">
        <f t="shared" si="6"/>
        <v>18200</v>
      </c>
      <c r="H63" s="9">
        <f t="shared" si="7"/>
        <v>0</v>
      </c>
      <c r="I63" s="20">
        <f t="shared" si="8"/>
        <v>0</v>
      </c>
      <c r="J63" s="9">
        <f t="shared" si="9"/>
        <v>18200</v>
      </c>
      <c r="K63" s="9">
        <f t="shared" si="10"/>
        <v>23114</v>
      </c>
      <c r="L63" s="9">
        <f t="shared" si="11"/>
        <v>23114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8" t="s">
        <v>34</v>
      </c>
      <c r="B64" s="9">
        <f t="shared" si="1"/>
        <v>180</v>
      </c>
      <c r="C64" s="9">
        <f t="shared" si="2"/>
        <v>176</v>
      </c>
      <c r="D64" s="20">
        <f t="shared" si="3"/>
        <v>0.2</v>
      </c>
      <c r="E64" s="25">
        <f t="shared" si="4"/>
        <v>45191</v>
      </c>
      <c r="F64" s="9">
        <f t="shared" si="5"/>
        <v>25</v>
      </c>
      <c r="G64" s="9">
        <f t="shared" si="6"/>
        <v>31680</v>
      </c>
      <c r="H64" s="9">
        <f t="shared" si="7"/>
        <v>0</v>
      </c>
      <c r="I64" s="20">
        <f t="shared" si="8"/>
        <v>0.05</v>
      </c>
      <c r="J64" s="9">
        <f t="shared" si="9"/>
        <v>31680</v>
      </c>
      <c r="K64" s="9">
        <f t="shared" si="10"/>
        <v>38016</v>
      </c>
      <c r="L64" s="9">
        <f t="shared" si="11"/>
        <v>36115.2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8" t="s">
        <v>20</v>
      </c>
      <c r="B65" s="9">
        <f t="shared" si="1"/>
        <v>100</v>
      </c>
      <c r="C65" s="9">
        <f t="shared" si="2"/>
        <v>127</v>
      </c>
      <c r="D65" s="20">
        <f t="shared" si="3"/>
        <v>0.3</v>
      </c>
      <c r="E65" s="25">
        <f t="shared" si="4"/>
        <v>45165</v>
      </c>
      <c r="F65" s="9">
        <f t="shared" si="5"/>
        <v>-1</v>
      </c>
      <c r="G65" s="9">
        <f t="shared" si="6"/>
        <v>12700</v>
      </c>
      <c r="H65" s="9">
        <f t="shared" si="7"/>
        <v>12700</v>
      </c>
      <c r="I65" s="20">
        <f t="shared" si="8"/>
        <v>0</v>
      </c>
      <c r="J65" s="9">
        <f t="shared" si="9"/>
        <v>0</v>
      </c>
      <c r="K65" s="9">
        <f t="shared" si="10"/>
        <v>0</v>
      </c>
      <c r="L65" s="9">
        <f t="shared" si="11"/>
        <v>0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8" t="s">
        <v>21</v>
      </c>
      <c r="B66" s="9">
        <f t="shared" si="1"/>
        <v>120</v>
      </c>
      <c r="C66" s="9">
        <f t="shared" si="2"/>
        <v>211</v>
      </c>
      <c r="D66" s="20">
        <f t="shared" si="3"/>
        <v>0.3</v>
      </c>
      <c r="E66" s="25">
        <f t="shared" si="4"/>
        <v>45165</v>
      </c>
      <c r="F66" s="9">
        <f t="shared" si="5"/>
        <v>-1</v>
      </c>
      <c r="G66" s="9">
        <f t="shared" si="6"/>
        <v>25320</v>
      </c>
      <c r="H66" s="9">
        <f t="shared" si="7"/>
        <v>25320</v>
      </c>
      <c r="I66" s="20">
        <f t="shared" si="8"/>
        <v>0</v>
      </c>
      <c r="J66" s="9">
        <f t="shared" si="9"/>
        <v>0</v>
      </c>
      <c r="K66" s="9">
        <f t="shared" si="10"/>
        <v>0</v>
      </c>
      <c r="L66" s="9">
        <f t="shared" si="11"/>
        <v>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8" t="s">
        <v>28</v>
      </c>
      <c r="B67" s="9">
        <f t="shared" si="1"/>
        <v>100</v>
      </c>
      <c r="C67" s="9">
        <f t="shared" si="2"/>
        <v>793</v>
      </c>
      <c r="D67" s="20">
        <f t="shared" si="3"/>
        <v>0.5</v>
      </c>
      <c r="E67" s="25">
        <f t="shared" si="4"/>
        <v>45191</v>
      </c>
      <c r="F67" s="9">
        <f t="shared" si="5"/>
        <v>25</v>
      </c>
      <c r="G67" s="9">
        <f t="shared" si="6"/>
        <v>79300</v>
      </c>
      <c r="H67" s="9">
        <f t="shared" si="7"/>
        <v>0</v>
      </c>
      <c r="I67" s="20">
        <f t="shared" si="8"/>
        <v>0.05</v>
      </c>
      <c r="J67" s="9">
        <f t="shared" si="9"/>
        <v>79300</v>
      </c>
      <c r="K67" s="9">
        <f t="shared" si="10"/>
        <v>118950</v>
      </c>
      <c r="L67" s="9">
        <f t="shared" si="11"/>
        <v>113002.5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8" t="s">
        <v>29</v>
      </c>
      <c r="B68" s="9">
        <f t="shared" si="1"/>
        <v>90</v>
      </c>
      <c r="C68" s="9">
        <f t="shared" si="2"/>
        <v>140</v>
      </c>
      <c r="D68" s="20">
        <f t="shared" si="3"/>
        <v>0.35</v>
      </c>
      <c r="E68" s="25">
        <f t="shared" si="4"/>
        <v>45156</v>
      </c>
      <c r="F68" s="9">
        <f t="shared" si="5"/>
        <v>-10</v>
      </c>
      <c r="G68" s="9">
        <f t="shared" si="6"/>
        <v>12600</v>
      </c>
      <c r="H68" s="9">
        <f t="shared" si="7"/>
        <v>12600</v>
      </c>
      <c r="I68" s="20">
        <f t="shared" si="8"/>
        <v>0</v>
      </c>
      <c r="J68" s="9">
        <f t="shared" si="9"/>
        <v>0</v>
      </c>
      <c r="K68" s="9">
        <f t="shared" si="10"/>
        <v>0</v>
      </c>
      <c r="L68" s="9">
        <f t="shared" si="11"/>
        <v>0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8" t="s">
        <v>30</v>
      </c>
      <c r="B69" s="9">
        <f t="shared" si="1"/>
        <v>180</v>
      </c>
      <c r="C69" s="9">
        <f t="shared" si="2"/>
        <v>140</v>
      </c>
      <c r="D69" s="20">
        <f t="shared" si="3"/>
        <v>0.27</v>
      </c>
      <c r="E69" s="25">
        <f t="shared" si="4"/>
        <v>45186</v>
      </c>
      <c r="F69" s="9">
        <f t="shared" si="5"/>
        <v>20</v>
      </c>
      <c r="G69" s="9">
        <f t="shared" si="6"/>
        <v>25200</v>
      </c>
      <c r="H69" s="9">
        <f t="shared" si="7"/>
        <v>0</v>
      </c>
      <c r="I69" s="20">
        <f t="shared" si="8"/>
        <v>0</v>
      </c>
      <c r="J69" s="9">
        <f t="shared" si="9"/>
        <v>25200</v>
      </c>
      <c r="K69" s="9">
        <f t="shared" si="10"/>
        <v>32004</v>
      </c>
      <c r="L69" s="9">
        <f t="shared" si="11"/>
        <v>32004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8" t="s">
        <v>31</v>
      </c>
      <c r="B70" s="9">
        <f t="shared" si="1"/>
        <v>120</v>
      </c>
      <c r="C70" s="9">
        <f t="shared" si="2"/>
        <v>467</v>
      </c>
      <c r="D70" s="20">
        <f t="shared" si="3"/>
        <v>0.35</v>
      </c>
      <c r="E70" s="25">
        <f t="shared" si="4"/>
        <v>45196</v>
      </c>
      <c r="F70" s="9">
        <f t="shared" si="5"/>
        <v>30</v>
      </c>
      <c r="G70" s="9">
        <f t="shared" si="6"/>
        <v>56040</v>
      </c>
      <c r="H70" s="9">
        <f t="shared" si="7"/>
        <v>0</v>
      </c>
      <c r="I70" s="20">
        <f t="shared" si="8"/>
        <v>0.05</v>
      </c>
      <c r="J70" s="9">
        <f t="shared" si="9"/>
        <v>56040</v>
      </c>
      <c r="K70" s="9">
        <f t="shared" si="10"/>
        <v>75654</v>
      </c>
      <c r="L70" s="9">
        <f t="shared" si="11"/>
        <v>71871.3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8" t="s">
        <v>32</v>
      </c>
      <c r="B71" s="9">
        <f t="shared" si="1"/>
        <v>220</v>
      </c>
      <c r="C71" s="9">
        <f t="shared" si="2"/>
        <v>45</v>
      </c>
      <c r="D71" s="20">
        <f t="shared" si="3"/>
        <v>0.27</v>
      </c>
      <c r="E71" s="25">
        <f t="shared" si="4"/>
        <v>45186</v>
      </c>
      <c r="F71" s="9">
        <f t="shared" si="5"/>
        <v>20</v>
      </c>
      <c r="G71" s="9">
        <f t="shared" si="6"/>
        <v>9900</v>
      </c>
      <c r="H71" s="9">
        <f t="shared" si="7"/>
        <v>0</v>
      </c>
      <c r="I71" s="20">
        <f t="shared" si="8"/>
        <v>0</v>
      </c>
      <c r="J71" s="9">
        <f t="shared" si="9"/>
        <v>9900</v>
      </c>
      <c r="K71" s="9">
        <f t="shared" si="10"/>
        <v>12573</v>
      </c>
      <c r="L71" s="9">
        <f t="shared" si="11"/>
        <v>12573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8" t="s">
        <v>33</v>
      </c>
      <c r="B72" s="9">
        <f t="shared" si="1"/>
        <v>140</v>
      </c>
      <c r="C72" s="9">
        <f t="shared" si="2"/>
        <v>130</v>
      </c>
      <c r="D72" s="20">
        <f t="shared" si="3"/>
        <v>0.27</v>
      </c>
      <c r="E72" s="25">
        <f t="shared" si="4"/>
        <v>45186</v>
      </c>
      <c r="F72" s="9">
        <f t="shared" si="5"/>
        <v>20</v>
      </c>
      <c r="G72" s="9">
        <f t="shared" si="6"/>
        <v>18200</v>
      </c>
      <c r="H72" s="9">
        <f t="shared" si="7"/>
        <v>0</v>
      </c>
      <c r="I72" s="20">
        <f t="shared" si="8"/>
        <v>0</v>
      </c>
      <c r="J72" s="9">
        <f t="shared" si="9"/>
        <v>18200</v>
      </c>
      <c r="K72" s="9">
        <f t="shared" si="10"/>
        <v>23114</v>
      </c>
      <c r="L72" s="9">
        <f t="shared" si="11"/>
        <v>23114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8" t="s">
        <v>34</v>
      </c>
      <c r="B73" s="9">
        <f t="shared" si="1"/>
        <v>180</v>
      </c>
      <c r="C73" s="9">
        <f t="shared" si="2"/>
        <v>176</v>
      </c>
      <c r="D73" s="20">
        <f t="shared" si="3"/>
        <v>0.2</v>
      </c>
      <c r="E73" s="25">
        <f t="shared" si="4"/>
        <v>45191</v>
      </c>
      <c r="F73" s="9">
        <f t="shared" si="5"/>
        <v>25</v>
      </c>
      <c r="G73" s="9">
        <f t="shared" si="6"/>
        <v>31680</v>
      </c>
      <c r="H73" s="9">
        <f t="shared" si="7"/>
        <v>0</v>
      </c>
      <c r="I73" s="20">
        <f t="shared" si="8"/>
        <v>0.05</v>
      </c>
      <c r="J73" s="9">
        <f t="shared" si="9"/>
        <v>31680</v>
      </c>
      <c r="K73" s="9">
        <f t="shared" si="10"/>
        <v>38016</v>
      </c>
      <c r="L73" s="9">
        <f t="shared" si="11"/>
        <v>36115.2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8" t="s">
        <v>35</v>
      </c>
      <c r="B74" s="9">
        <f t="shared" si="1"/>
        <v>100</v>
      </c>
      <c r="C74" s="9">
        <f t="shared" si="2"/>
        <v>509</v>
      </c>
      <c r="D74" s="20">
        <f t="shared" si="3"/>
        <v>0.25</v>
      </c>
      <c r="E74" s="25">
        <f t="shared" si="4"/>
        <v>45196</v>
      </c>
      <c r="F74" s="9">
        <f t="shared" si="5"/>
        <v>30</v>
      </c>
      <c r="G74" s="9">
        <f t="shared" si="6"/>
        <v>50900</v>
      </c>
      <c r="H74" s="9">
        <f t="shared" si="7"/>
        <v>0</v>
      </c>
      <c r="I74" s="20">
        <f t="shared" si="8"/>
        <v>0.05</v>
      </c>
      <c r="J74" s="9">
        <f t="shared" si="9"/>
        <v>50900</v>
      </c>
      <c r="K74" s="9">
        <f t="shared" si="10"/>
        <v>63625</v>
      </c>
      <c r="L74" s="9">
        <f t="shared" si="11"/>
        <v>60443.75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8" t="s">
        <v>36</v>
      </c>
      <c r="B75" s="9">
        <f t="shared" si="1"/>
        <v>80</v>
      </c>
      <c r="C75" s="9">
        <f t="shared" si="2"/>
        <v>444</v>
      </c>
      <c r="D75" s="20">
        <f t="shared" si="3"/>
        <v>0.4</v>
      </c>
      <c r="E75" s="25">
        <f t="shared" si="4"/>
        <v>45165</v>
      </c>
      <c r="F75" s="9">
        <f t="shared" si="5"/>
        <v>-1</v>
      </c>
      <c r="G75" s="9">
        <f t="shared" si="6"/>
        <v>35520</v>
      </c>
      <c r="H75" s="9">
        <f t="shared" si="7"/>
        <v>35520</v>
      </c>
      <c r="I75" s="20">
        <f t="shared" si="8"/>
        <v>0</v>
      </c>
      <c r="J75" s="9">
        <f t="shared" si="9"/>
        <v>0</v>
      </c>
      <c r="K75" s="9">
        <f t="shared" si="10"/>
        <v>0</v>
      </c>
      <c r="L75" s="9">
        <f t="shared" si="11"/>
        <v>0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8" t="s">
        <v>37</v>
      </c>
      <c r="B76" s="9">
        <f t="shared" si="1"/>
        <v>80</v>
      </c>
      <c r="C76" s="9">
        <f t="shared" si="2"/>
        <v>231</v>
      </c>
      <c r="D76" s="20">
        <f t="shared" si="3"/>
        <v>0.3</v>
      </c>
      <c r="E76" s="25">
        <f t="shared" si="4"/>
        <v>45165</v>
      </c>
      <c r="F76" s="9">
        <f t="shared" si="5"/>
        <v>-1</v>
      </c>
      <c r="G76" s="9">
        <f t="shared" si="6"/>
        <v>18480</v>
      </c>
      <c r="H76" s="9">
        <f t="shared" si="7"/>
        <v>18480</v>
      </c>
      <c r="I76" s="20">
        <f t="shared" si="8"/>
        <v>0</v>
      </c>
      <c r="J76" s="9">
        <f t="shared" si="9"/>
        <v>0</v>
      </c>
      <c r="K76" s="9">
        <f t="shared" si="10"/>
        <v>0</v>
      </c>
      <c r="L76" s="9">
        <f t="shared" si="11"/>
        <v>0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8" t="s">
        <v>38</v>
      </c>
      <c r="B77" s="9">
        <f t="shared" si="1"/>
        <v>150</v>
      </c>
      <c r="C77" s="9">
        <f t="shared" si="2"/>
        <v>231</v>
      </c>
      <c r="D77" s="20">
        <f t="shared" si="3"/>
        <v>0.27</v>
      </c>
      <c r="E77" s="25">
        <f t="shared" si="4"/>
        <v>45186</v>
      </c>
      <c r="F77" s="9">
        <f t="shared" si="5"/>
        <v>20</v>
      </c>
      <c r="G77" s="9">
        <f t="shared" si="6"/>
        <v>34650</v>
      </c>
      <c r="H77" s="9">
        <f t="shared" si="7"/>
        <v>0</v>
      </c>
      <c r="I77" s="20">
        <f t="shared" si="8"/>
        <v>0</v>
      </c>
      <c r="J77" s="9">
        <f t="shared" si="9"/>
        <v>34650</v>
      </c>
      <c r="K77" s="9">
        <f t="shared" si="10"/>
        <v>44005.5</v>
      </c>
      <c r="L77" s="9">
        <f t="shared" si="11"/>
        <v>44005.5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8" t="s">
        <v>39</v>
      </c>
      <c r="B78" s="9">
        <f t="shared" si="1"/>
        <v>250</v>
      </c>
      <c r="C78" s="9">
        <f t="shared" si="2"/>
        <v>231</v>
      </c>
      <c r="D78" s="20">
        <f t="shared" si="3"/>
        <v>0.25</v>
      </c>
      <c r="E78" s="25">
        <f t="shared" si="4"/>
        <v>45196</v>
      </c>
      <c r="F78" s="9">
        <f t="shared" si="5"/>
        <v>30</v>
      </c>
      <c r="G78" s="9">
        <f t="shared" si="6"/>
        <v>57750</v>
      </c>
      <c r="H78" s="9">
        <f t="shared" si="7"/>
        <v>0</v>
      </c>
      <c r="I78" s="20">
        <f t="shared" si="8"/>
        <v>0.05</v>
      </c>
      <c r="J78" s="9">
        <f t="shared" si="9"/>
        <v>57750</v>
      </c>
      <c r="K78" s="9">
        <f t="shared" si="10"/>
        <v>72187.5</v>
      </c>
      <c r="L78" s="9">
        <f t="shared" si="11"/>
        <v>68578.125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8" t="s">
        <v>40</v>
      </c>
      <c r="B79" s="9">
        <f t="shared" si="1"/>
        <v>100</v>
      </c>
      <c r="C79" s="9">
        <f t="shared" si="2"/>
        <v>231</v>
      </c>
      <c r="D79" s="20">
        <f t="shared" si="3"/>
        <v>0.27</v>
      </c>
      <c r="E79" s="25">
        <f t="shared" si="4"/>
        <v>45186</v>
      </c>
      <c r="F79" s="9">
        <f t="shared" si="5"/>
        <v>20</v>
      </c>
      <c r="G79" s="9">
        <f t="shared" si="6"/>
        <v>23100</v>
      </c>
      <c r="H79" s="9">
        <f t="shared" si="7"/>
        <v>0</v>
      </c>
      <c r="I79" s="20">
        <f t="shared" si="8"/>
        <v>0</v>
      </c>
      <c r="J79" s="9">
        <f t="shared" si="9"/>
        <v>23100</v>
      </c>
      <c r="K79" s="9">
        <f t="shared" si="10"/>
        <v>29337</v>
      </c>
      <c r="L79" s="9">
        <f t="shared" si="11"/>
        <v>29337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8" t="s">
        <v>41</v>
      </c>
      <c r="B80" s="9">
        <f t="shared" si="1"/>
        <v>120</v>
      </c>
      <c r="C80" s="9">
        <f t="shared" si="2"/>
        <v>999</v>
      </c>
      <c r="D80" s="20">
        <f t="shared" si="3"/>
        <v>0.45</v>
      </c>
      <c r="E80" s="25">
        <f t="shared" si="4"/>
        <v>45196</v>
      </c>
      <c r="F80" s="9">
        <f t="shared" si="5"/>
        <v>30</v>
      </c>
      <c r="G80" s="9">
        <f t="shared" si="6"/>
        <v>119880</v>
      </c>
      <c r="H80" s="9">
        <f t="shared" si="7"/>
        <v>0</v>
      </c>
      <c r="I80" s="20">
        <f t="shared" si="8"/>
        <v>0.05</v>
      </c>
      <c r="J80" s="9">
        <f t="shared" si="9"/>
        <v>119880</v>
      </c>
      <c r="K80" s="9">
        <f t="shared" si="10"/>
        <v>173826</v>
      </c>
      <c r="L80" s="9">
        <f t="shared" si="11"/>
        <v>165134.7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8" t="s">
        <v>42</v>
      </c>
      <c r="B81" s="9">
        <f t="shared" si="1"/>
        <v>140</v>
      </c>
      <c r="C81" s="9">
        <f t="shared" si="2"/>
        <v>231</v>
      </c>
      <c r="D81" s="20">
        <f t="shared" si="3"/>
        <v>0.3</v>
      </c>
      <c r="E81" s="25">
        <f t="shared" si="4"/>
        <v>45165</v>
      </c>
      <c r="F81" s="9">
        <f t="shared" si="5"/>
        <v>-1</v>
      </c>
      <c r="G81" s="9">
        <f t="shared" si="6"/>
        <v>32340</v>
      </c>
      <c r="H81" s="9">
        <f t="shared" si="7"/>
        <v>32340</v>
      </c>
      <c r="I81" s="20">
        <f t="shared" si="8"/>
        <v>0</v>
      </c>
      <c r="J81" s="9">
        <f t="shared" si="9"/>
        <v>0</v>
      </c>
      <c r="K81" s="9">
        <f t="shared" si="10"/>
        <v>0</v>
      </c>
      <c r="L81" s="9">
        <f t="shared" si="11"/>
        <v>0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8" t="s">
        <v>43</v>
      </c>
      <c r="B82" s="9">
        <f t="shared" si="1"/>
        <v>400</v>
      </c>
      <c r="C82" s="9">
        <f t="shared" si="2"/>
        <v>100</v>
      </c>
      <c r="D82" s="20">
        <f t="shared" si="3"/>
        <v>0.4</v>
      </c>
      <c r="E82" s="25">
        <f t="shared" si="4"/>
        <v>45165</v>
      </c>
      <c r="F82" s="9">
        <f t="shared" si="5"/>
        <v>-1</v>
      </c>
      <c r="G82" s="9">
        <f t="shared" si="6"/>
        <v>40000</v>
      </c>
      <c r="H82" s="9">
        <f t="shared" si="7"/>
        <v>40000</v>
      </c>
      <c r="I82" s="20">
        <f t="shared" si="8"/>
        <v>0</v>
      </c>
      <c r="J82" s="9">
        <f t="shared" si="9"/>
        <v>0</v>
      </c>
      <c r="K82" s="9">
        <f t="shared" si="10"/>
        <v>0</v>
      </c>
      <c r="L82" s="9">
        <f t="shared" si="11"/>
        <v>0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8" t="s">
        <v>44</v>
      </c>
      <c r="B83" s="9">
        <f t="shared" si="1"/>
        <v>160</v>
      </c>
      <c r="C83" s="9">
        <f t="shared" si="2"/>
        <v>100</v>
      </c>
      <c r="D83" s="20">
        <f t="shared" si="3"/>
        <v>0.47</v>
      </c>
      <c r="E83" s="25">
        <f t="shared" si="4"/>
        <v>45186</v>
      </c>
      <c r="F83" s="9">
        <f t="shared" si="5"/>
        <v>20</v>
      </c>
      <c r="G83" s="9">
        <f t="shared" si="6"/>
        <v>16000</v>
      </c>
      <c r="H83" s="9">
        <f t="shared" si="7"/>
        <v>0</v>
      </c>
      <c r="I83" s="20">
        <f t="shared" si="8"/>
        <v>0</v>
      </c>
      <c r="J83" s="9">
        <f t="shared" si="9"/>
        <v>16000</v>
      </c>
      <c r="K83" s="9">
        <f t="shared" si="10"/>
        <v>23520</v>
      </c>
      <c r="L83" s="9">
        <f t="shared" si="11"/>
        <v>23520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8" t="s">
        <v>45</v>
      </c>
      <c r="B84" s="9">
        <f t="shared" si="1"/>
        <v>70</v>
      </c>
      <c r="C84" s="9">
        <f t="shared" si="2"/>
        <v>1000</v>
      </c>
      <c r="D84" s="20">
        <f t="shared" si="3"/>
        <v>0.47</v>
      </c>
      <c r="E84" s="25">
        <f t="shared" si="4"/>
        <v>45186</v>
      </c>
      <c r="F84" s="9">
        <f t="shared" si="5"/>
        <v>20</v>
      </c>
      <c r="G84" s="9">
        <f t="shared" si="6"/>
        <v>70000</v>
      </c>
      <c r="H84" s="9">
        <f t="shared" si="7"/>
        <v>0</v>
      </c>
      <c r="I84" s="20">
        <f t="shared" si="8"/>
        <v>0</v>
      </c>
      <c r="J84" s="9">
        <f t="shared" si="9"/>
        <v>70000</v>
      </c>
      <c r="K84" s="9">
        <f t="shared" si="10"/>
        <v>102900</v>
      </c>
      <c r="L84" s="9">
        <f t="shared" si="11"/>
        <v>102900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>
      <c r="A85" s="8" t="s">
        <v>46</v>
      </c>
      <c r="B85" s="9">
        <f t="shared" si="1"/>
        <v>120</v>
      </c>
      <c r="C85" s="9">
        <f t="shared" si="2"/>
        <v>100</v>
      </c>
      <c r="D85" s="20">
        <f t="shared" si="3"/>
        <v>0.37</v>
      </c>
      <c r="E85" s="25">
        <f t="shared" si="4"/>
        <v>45186</v>
      </c>
      <c r="F85" s="9">
        <f t="shared" si="5"/>
        <v>20</v>
      </c>
      <c r="G85" s="9">
        <f t="shared" si="6"/>
        <v>12000</v>
      </c>
      <c r="H85" s="9">
        <f t="shared" si="7"/>
        <v>0</v>
      </c>
      <c r="I85" s="20">
        <f t="shared" si="8"/>
        <v>0</v>
      </c>
      <c r="J85" s="9">
        <f t="shared" si="9"/>
        <v>12000</v>
      </c>
      <c r="K85" s="9">
        <f t="shared" si="10"/>
        <v>16440</v>
      </c>
      <c r="L85" s="9">
        <f t="shared" si="11"/>
        <v>16440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8" t="s">
        <v>7</v>
      </c>
      <c r="B86" s="9">
        <f t="shared" si="1"/>
        <v>150</v>
      </c>
      <c r="C86" s="9">
        <f t="shared" si="2"/>
        <v>110</v>
      </c>
      <c r="D86" s="20">
        <f t="shared" si="3"/>
        <v>0.3</v>
      </c>
      <c r="E86" s="25">
        <f t="shared" si="4"/>
        <v>45165</v>
      </c>
      <c r="F86" s="9">
        <f t="shared" si="5"/>
        <v>-1</v>
      </c>
      <c r="G86" s="9">
        <f t="shared" si="6"/>
        <v>16500</v>
      </c>
      <c r="H86" s="9">
        <f t="shared" si="7"/>
        <v>16500</v>
      </c>
      <c r="I86" s="20">
        <f t="shared" si="8"/>
        <v>0</v>
      </c>
      <c r="J86" s="9">
        <f t="shared" si="9"/>
        <v>0</v>
      </c>
      <c r="K86" s="9">
        <f t="shared" si="10"/>
        <v>0</v>
      </c>
      <c r="L86" s="9">
        <f t="shared" si="11"/>
        <v>0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8" t="s">
        <v>8</v>
      </c>
      <c r="B87" s="9">
        <f t="shared" si="1"/>
        <v>250</v>
      </c>
      <c r="C87" s="9">
        <f t="shared" si="2"/>
        <v>400</v>
      </c>
      <c r="D87" s="20">
        <f t="shared" si="3"/>
        <v>0.65</v>
      </c>
      <c r="E87" s="25">
        <f t="shared" si="4"/>
        <v>45196</v>
      </c>
      <c r="F87" s="9">
        <f t="shared" si="5"/>
        <v>30</v>
      </c>
      <c r="G87" s="9">
        <f t="shared" si="6"/>
        <v>100000</v>
      </c>
      <c r="H87" s="9">
        <f t="shared" si="7"/>
        <v>0</v>
      </c>
      <c r="I87" s="20">
        <f t="shared" si="8"/>
        <v>0.05</v>
      </c>
      <c r="J87" s="9">
        <f t="shared" si="9"/>
        <v>100000</v>
      </c>
      <c r="K87" s="9">
        <f t="shared" si="10"/>
        <v>165000</v>
      </c>
      <c r="L87" s="9">
        <f t="shared" si="11"/>
        <v>156750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8" t="s">
        <v>9</v>
      </c>
      <c r="B88" s="9">
        <f t="shared" si="1"/>
        <v>180</v>
      </c>
      <c r="C88" s="9">
        <f t="shared" si="2"/>
        <v>280</v>
      </c>
      <c r="D88" s="20">
        <f t="shared" si="3"/>
        <v>0.25</v>
      </c>
      <c r="E88" s="25">
        <f t="shared" si="4"/>
        <v>45196</v>
      </c>
      <c r="F88" s="9">
        <f t="shared" si="5"/>
        <v>30</v>
      </c>
      <c r="G88" s="9">
        <f t="shared" si="6"/>
        <v>50400</v>
      </c>
      <c r="H88" s="9">
        <f t="shared" si="7"/>
        <v>0</v>
      </c>
      <c r="I88" s="20">
        <f t="shared" si="8"/>
        <v>0.05</v>
      </c>
      <c r="J88" s="9">
        <f t="shared" si="9"/>
        <v>50400</v>
      </c>
      <c r="K88" s="9">
        <f t="shared" si="10"/>
        <v>63000</v>
      </c>
      <c r="L88" s="9">
        <f t="shared" si="11"/>
        <v>59850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8" t="s">
        <v>10</v>
      </c>
      <c r="B89" s="9">
        <f t="shared" si="1"/>
        <v>90</v>
      </c>
      <c r="C89" s="9">
        <f t="shared" si="2"/>
        <v>240</v>
      </c>
      <c r="D89" s="20">
        <f t="shared" si="3"/>
        <v>0.27</v>
      </c>
      <c r="E89" s="25">
        <f t="shared" si="4"/>
        <v>45186</v>
      </c>
      <c r="F89" s="9">
        <f t="shared" si="5"/>
        <v>20</v>
      </c>
      <c r="G89" s="9">
        <f t="shared" si="6"/>
        <v>21600</v>
      </c>
      <c r="H89" s="9">
        <f t="shared" si="7"/>
        <v>0</v>
      </c>
      <c r="I89" s="20">
        <f t="shared" si="8"/>
        <v>0</v>
      </c>
      <c r="J89" s="9">
        <f t="shared" si="9"/>
        <v>21600</v>
      </c>
      <c r="K89" s="9">
        <f t="shared" si="10"/>
        <v>27432</v>
      </c>
      <c r="L89" s="9">
        <f t="shared" si="11"/>
        <v>27432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8" t="s">
        <v>11</v>
      </c>
      <c r="B90" s="9">
        <f t="shared" si="1"/>
        <v>140</v>
      </c>
      <c r="C90" s="9">
        <f t="shared" si="2"/>
        <v>320</v>
      </c>
      <c r="D90" s="20">
        <f t="shared" si="3"/>
        <v>0.4</v>
      </c>
      <c r="E90" s="25">
        <f t="shared" si="4"/>
        <v>45165</v>
      </c>
      <c r="F90" s="9">
        <f t="shared" si="5"/>
        <v>-1</v>
      </c>
      <c r="G90" s="9">
        <f t="shared" si="6"/>
        <v>44800</v>
      </c>
      <c r="H90" s="9">
        <f t="shared" si="7"/>
        <v>44800</v>
      </c>
      <c r="I90" s="20">
        <f t="shared" si="8"/>
        <v>0</v>
      </c>
      <c r="J90" s="9">
        <f t="shared" si="9"/>
        <v>0</v>
      </c>
      <c r="K90" s="9">
        <f t="shared" si="10"/>
        <v>0</v>
      </c>
      <c r="L90" s="9">
        <f t="shared" si="11"/>
        <v>0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8" t="s">
        <v>12</v>
      </c>
      <c r="B91" s="9">
        <f t="shared" si="1"/>
        <v>110</v>
      </c>
      <c r="C91" s="9">
        <f t="shared" si="2"/>
        <v>80</v>
      </c>
      <c r="D91" s="20">
        <f t="shared" si="3"/>
        <v>0.25</v>
      </c>
      <c r="E91" s="25">
        <f t="shared" si="4"/>
        <v>45196</v>
      </c>
      <c r="F91" s="9">
        <f t="shared" si="5"/>
        <v>30</v>
      </c>
      <c r="G91" s="9">
        <f t="shared" si="6"/>
        <v>8800</v>
      </c>
      <c r="H91" s="9">
        <f t="shared" si="7"/>
        <v>0</v>
      </c>
      <c r="I91" s="20">
        <f t="shared" si="8"/>
        <v>0.05</v>
      </c>
      <c r="J91" s="9">
        <f t="shared" si="9"/>
        <v>8800</v>
      </c>
      <c r="K91" s="9">
        <f t="shared" si="10"/>
        <v>11000</v>
      </c>
      <c r="L91" s="9">
        <f t="shared" si="11"/>
        <v>10450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8" t="s">
        <v>13</v>
      </c>
      <c r="B92" s="9">
        <f t="shared" si="1"/>
        <v>200</v>
      </c>
      <c r="C92" s="9">
        <f t="shared" si="2"/>
        <v>57</v>
      </c>
      <c r="D92" s="20">
        <f t="shared" si="3"/>
        <v>0.27</v>
      </c>
      <c r="E92" s="25">
        <f t="shared" si="4"/>
        <v>45186</v>
      </c>
      <c r="F92" s="9">
        <f t="shared" si="5"/>
        <v>20</v>
      </c>
      <c r="G92" s="9">
        <f t="shared" si="6"/>
        <v>11400</v>
      </c>
      <c r="H92" s="9">
        <f t="shared" si="7"/>
        <v>0</v>
      </c>
      <c r="I92" s="20">
        <f t="shared" si="8"/>
        <v>0</v>
      </c>
      <c r="J92" s="9">
        <f t="shared" si="9"/>
        <v>11400</v>
      </c>
      <c r="K92" s="9">
        <f t="shared" si="10"/>
        <v>14478</v>
      </c>
      <c r="L92" s="9">
        <f t="shared" si="11"/>
        <v>14478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8" t="s">
        <v>14</v>
      </c>
      <c r="B93" s="9">
        <f t="shared" si="1"/>
        <v>160</v>
      </c>
      <c r="C93" s="9">
        <f t="shared" si="2"/>
        <v>20</v>
      </c>
      <c r="D93" s="20">
        <f t="shared" si="3"/>
        <v>0.27</v>
      </c>
      <c r="E93" s="25">
        <f t="shared" si="4"/>
        <v>45186</v>
      </c>
      <c r="F93" s="9">
        <f t="shared" si="5"/>
        <v>20</v>
      </c>
      <c r="G93" s="9">
        <f t="shared" si="6"/>
        <v>3200</v>
      </c>
      <c r="H93" s="9">
        <f t="shared" si="7"/>
        <v>0</v>
      </c>
      <c r="I93" s="20">
        <f t="shared" si="8"/>
        <v>0</v>
      </c>
      <c r="J93" s="9">
        <f t="shared" si="9"/>
        <v>3200</v>
      </c>
      <c r="K93" s="9">
        <f t="shared" si="10"/>
        <v>4064</v>
      </c>
      <c r="L93" s="9">
        <f t="shared" si="11"/>
        <v>4064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8" t="s">
        <v>15</v>
      </c>
      <c r="B94" s="9">
        <f t="shared" si="1"/>
        <v>300</v>
      </c>
      <c r="C94" s="9">
        <f t="shared" si="2"/>
        <v>80</v>
      </c>
      <c r="D94" s="20">
        <f t="shared" si="3"/>
        <v>0.27</v>
      </c>
      <c r="E94" s="25">
        <f t="shared" si="4"/>
        <v>45186</v>
      </c>
      <c r="F94" s="9">
        <f t="shared" si="5"/>
        <v>20</v>
      </c>
      <c r="G94" s="9">
        <f t="shared" si="6"/>
        <v>24000</v>
      </c>
      <c r="H94" s="9">
        <f t="shared" si="7"/>
        <v>0</v>
      </c>
      <c r="I94" s="20">
        <f t="shared" si="8"/>
        <v>0</v>
      </c>
      <c r="J94" s="9">
        <f t="shared" si="9"/>
        <v>24000</v>
      </c>
      <c r="K94" s="9">
        <f t="shared" si="10"/>
        <v>30480</v>
      </c>
      <c r="L94" s="9">
        <f t="shared" si="11"/>
        <v>30480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8" t="s">
        <v>16</v>
      </c>
      <c r="B95" s="9">
        <f t="shared" si="1"/>
        <v>20</v>
      </c>
      <c r="C95" s="9">
        <f t="shared" si="2"/>
        <v>150</v>
      </c>
      <c r="D95" s="20">
        <f t="shared" si="3"/>
        <v>0.2</v>
      </c>
      <c r="E95" s="25">
        <f t="shared" si="4"/>
        <v>45191</v>
      </c>
      <c r="F95" s="9">
        <f t="shared" si="5"/>
        <v>25</v>
      </c>
      <c r="G95" s="9">
        <f t="shared" si="6"/>
        <v>3000</v>
      </c>
      <c r="H95" s="9">
        <f t="shared" si="7"/>
        <v>0</v>
      </c>
      <c r="I95" s="20">
        <f t="shared" si="8"/>
        <v>0.05</v>
      </c>
      <c r="J95" s="9">
        <f t="shared" si="9"/>
        <v>3000</v>
      </c>
      <c r="K95" s="9">
        <f t="shared" si="10"/>
        <v>3600</v>
      </c>
      <c r="L95" s="9">
        <f t="shared" si="11"/>
        <v>3420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8" t="s">
        <v>17</v>
      </c>
      <c r="B96" s="9">
        <f t="shared" si="1"/>
        <v>80</v>
      </c>
      <c r="C96" s="9">
        <f t="shared" si="2"/>
        <v>250</v>
      </c>
      <c r="D96" s="20">
        <f t="shared" si="3"/>
        <v>0.37</v>
      </c>
      <c r="E96" s="25">
        <f t="shared" si="4"/>
        <v>45186</v>
      </c>
      <c r="F96" s="9">
        <f t="shared" si="5"/>
        <v>20</v>
      </c>
      <c r="G96" s="9">
        <f t="shared" si="6"/>
        <v>20000</v>
      </c>
      <c r="H96" s="9">
        <f t="shared" si="7"/>
        <v>0</v>
      </c>
      <c r="I96" s="20">
        <f t="shared" si="8"/>
        <v>0</v>
      </c>
      <c r="J96" s="9">
        <f t="shared" si="9"/>
        <v>20000</v>
      </c>
      <c r="K96" s="9">
        <f t="shared" si="10"/>
        <v>27400</v>
      </c>
      <c r="L96" s="9">
        <f t="shared" si="11"/>
        <v>27400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8" t="s">
        <v>18</v>
      </c>
      <c r="B97" s="9">
        <f t="shared" si="1"/>
        <v>150</v>
      </c>
      <c r="C97" s="9">
        <f t="shared" si="2"/>
        <v>90</v>
      </c>
      <c r="D97" s="20">
        <f t="shared" si="3"/>
        <v>0.25</v>
      </c>
      <c r="E97" s="25">
        <f t="shared" si="4"/>
        <v>45196</v>
      </c>
      <c r="F97" s="9">
        <f t="shared" si="5"/>
        <v>30</v>
      </c>
      <c r="G97" s="9">
        <f t="shared" si="6"/>
        <v>13500</v>
      </c>
      <c r="H97" s="9">
        <f t="shared" si="7"/>
        <v>0</v>
      </c>
      <c r="I97" s="20">
        <f t="shared" si="8"/>
        <v>0.05</v>
      </c>
      <c r="J97" s="9">
        <f t="shared" si="9"/>
        <v>13500</v>
      </c>
      <c r="K97" s="9">
        <f t="shared" si="10"/>
        <v>16875</v>
      </c>
      <c r="L97" s="9">
        <f t="shared" si="11"/>
        <v>16031.25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8" t="s">
        <v>35</v>
      </c>
      <c r="B98" s="9">
        <f t="shared" si="1"/>
        <v>100</v>
      </c>
      <c r="C98" s="9">
        <f t="shared" si="2"/>
        <v>509</v>
      </c>
      <c r="D98" s="20">
        <f t="shared" si="3"/>
        <v>0.25</v>
      </c>
      <c r="E98" s="25">
        <f t="shared" si="4"/>
        <v>45196</v>
      </c>
      <c r="F98" s="9">
        <f t="shared" si="5"/>
        <v>30</v>
      </c>
      <c r="G98" s="9">
        <f t="shared" si="6"/>
        <v>50900</v>
      </c>
      <c r="H98" s="9">
        <f t="shared" si="7"/>
        <v>0</v>
      </c>
      <c r="I98" s="20">
        <f t="shared" si="8"/>
        <v>0.05</v>
      </c>
      <c r="J98" s="9">
        <f t="shared" si="9"/>
        <v>50900</v>
      </c>
      <c r="K98" s="9">
        <f t="shared" si="10"/>
        <v>63625</v>
      </c>
      <c r="L98" s="9">
        <f t="shared" si="11"/>
        <v>60443.75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8" t="s">
        <v>36</v>
      </c>
      <c r="B99" s="9">
        <f t="shared" si="1"/>
        <v>80</v>
      </c>
      <c r="C99" s="9">
        <f t="shared" si="2"/>
        <v>444</v>
      </c>
      <c r="D99" s="20">
        <f t="shared" si="3"/>
        <v>0.4</v>
      </c>
      <c r="E99" s="25">
        <f t="shared" si="4"/>
        <v>45165</v>
      </c>
      <c r="F99" s="9">
        <f t="shared" si="5"/>
        <v>-1</v>
      </c>
      <c r="G99" s="9">
        <f t="shared" si="6"/>
        <v>35520</v>
      </c>
      <c r="H99" s="9">
        <f t="shared" si="7"/>
        <v>35520</v>
      </c>
      <c r="I99" s="20">
        <f t="shared" si="8"/>
        <v>0</v>
      </c>
      <c r="J99" s="9">
        <f t="shared" si="9"/>
        <v>0</v>
      </c>
      <c r="K99" s="9">
        <f t="shared" si="10"/>
        <v>0</v>
      </c>
      <c r="L99" s="9">
        <f t="shared" si="11"/>
        <v>0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8" t="s">
        <v>37</v>
      </c>
      <c r="B100" s="9">
        <f t="shared" si="1"/>
        <v>80</v>
      </c>
      <c r="C100" s="9">
        <f t="shared" si="2"/>
        <v>231</v>
      </c>
      <c r="D100" s="20">
        <f t="shared" si="3"/>
        <v>0.3</v>
      </c>
      <c r="E100" s="25">
        <f t="shared" si="4"/>
        <v>45165</v>
      </c>
      <c r="F100" s="9">
        <f t="shared" si="5"/>
        <v>-1</v>
      </c>
      <c r="G100" s="9">
        <f t="shared" si="6"/>
        <v>18480</v>
      </c>
      <c r="H100" s="9">
        <f t="shared" si="7"/>
        <v>18480</v>
      </c>
      <c r="I100" s="20">
        <f t="shared" si="8"/>
        <v>0</v>
      </c>
      <c r="J100" s="9">
        <f t="shared" si="9"/>
        <v>0</v>
      </c>
      <c r="K100" s="9">
        <f t="shared" si="10"/>
        <v>0</v>
      </c>
      <c r="L100" s="9">
        <f t="shared" si="11"/>
        <v>0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8" t="s">
        <v>38</v>
      </c>
      <c r="B101" s="9">
        <f t="shared" si="1"/>
        <v>150</v>
      </c>
      <c r="C101" s="9">
        <f t="shared" si="2"/>
        <v>231</v>
      </c>
      <c r="D101" s="20">
        <f t="shared" si="3"/>
        <v>0.27</v>
      </c>
      <c r="E101" s="25">
        <f t="shared" si="4"/>
        <v>45186</v>
      </c>
      <c r="F101" s="9">
        <f t="shared" si="5"/>
        <v>20</v>
      </c>
      <c r="G101" s="9">
        <f t="shared" si="6"/>
        <v>34650</v>
      </c>
      <c r="H101" s="9">
        <f t="shared" si="7"/>
        <v>0</v>
      </c>
      <c r="I101" s="20">
        <f t="shared" si="8"/>
        <v>0</v>
      </c>
      <c r="J101" s="9">
        <f t="shared" si="9"/>
        <v>34650</v>
      </c>
      <c r="K101" s="9">
        <f t="shared" si="10"/>
        <v>44005.5</v>
      </c>
      <c r="L101" s="9">
        <f t="shared" si="11"/>
        <v>44005.5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8" t="s">
        <v>39</v>
      </c>
      <c r="B102" s="9">
        <f t="shared" si="1"/>
        <v>250</v>
      </c>
      <c r="C102" s="9">
        <f t="shared" si="2"/>
        <v>231</v>
      </c>
      <c r="D102" s="20">
        <f t="shared" si="3"/>
        <v>0.25</v>
      </c>
      <c r="E102" s="25">
        <f t="shared" si="4"/>
        <v>45196</v>
      </c>
      <c r="F102" s="9">
        <f t="shared" si="5"/>
        <v>30</v>
      </c>
      <c r="G102" s="9">
        <f t="shared" si="6"/>
        <v>57750</v>
      </c>
      <c r="H102" s="9">
        <f t="shared" si="7"/>
        <v>0</v>
      </c>
      <c r="I102" s="20">
        <f t="shared" si="8"/>
        <v>0.05</v>
      </c>
      <c r="J102" s="9">
        <f t="shared" si="9"/>
        <v>57750</v>
      </c>
      <c r="K102" s="9">
        <f t="shared" si="10"/>
        <v>72187.5</v>
      </c>
      <c r="L102" s="9">
        <f t="shared" si="11"/>
        <v>68578.125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8" t="s">
        <v>40</v>
      </c>
      <c r="B103" s="9">
        <f t="shared" si="1"/>
        <v>100</v>
      </c>
      <c r="C103" s="9">
        <f t="shared" si="2"/>
        <v>231</v>
      </c>
      <c r="D103" s="20">
        <f t="shared" si="3"/>
        <v>0.27</v>
      </c>
      <c r="E103" s="25">
        <f t="shared" si="4"/>
        <v>45186</v>
      </c>
      <c r="F103" s="9">
        <f t="shared" si="5"/>
        <v>20</v>
      </c>
      <c r="G103" s="9">
        <f t="shared" si="6"/>
        <v>23100</v>
      </c>
      <c r="H103" s="9">
        <f t="shared" si="7"/>
        <v>0</v>
      </c>
      <c r="I103" s="20">
        <f t="shared" si="8"/>
        <v>0</v>
      </c>
      <c r="J103" s="9">
        <f t="shared" si="9"/>
        <v>23100</v>
      </c>
      <c r="K103" s="9">
        <f t="shared" si="10"/>
        <v>29337</v>
      </c>
      <c r="L103" s="9">
        <f t="shared" si="11"/>
        <v>29337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8" t="s">
        <v>41</v>
      </c>
      <c r="B104" s="9">
        <f t="shared" si="1"/>
        <v>120</v>
      </c>
      <c r="C104" s="9">
        <f t="shared" si="2"/>
        <v>999</v>
      </c>
      <c r="D104" s="20">
        <f t="shared" si="3"/>
        <v>0.45</v>
      </c>
      <c r="E104" s="25">
        <f t="shared" si="4"/>
        <v>45196</v>
      </c>
      <c r="F104" s="9">
        <f t="shared" si="5"/>
        <v>30</v>
      </c>
      <c r="G104" s="9">
        <f t="shared" si="6"/>
        <v>119880</v>
      </c>
      <c r="H104" s="9">
        <f t="shared" si="7"/>
        <v>0</v>
      </c>
      <c r="I104" s="20">
        <f t="shared" si="8"/>
        <v>0.05</v>
      </c>
      <c r="J104" s="9">
        <f t="shared" si="9"/>
        <v>119880</v>
      </c>
      <c r="K104" s="9">
        <f t="shared" si="10"/>
        <v>173826</v>
      </c>
      <c r="L104" s="9">
        <f t="shared" si="11"/>
        <v>165134.7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8" t="s">
        <v>42</v>
      </c>
      <c r="B105" s="9">
        <f t="shared" si="1"/>
        <v>140</v>
      </c>
      <c r="C105" s="9">
        <f t="shared" si="2"/>
        <v>231</v>
      </c>
      <c r="D105" s="20">
        <f t="shared" si="3"/>
        <v>0.3</v>
      </c>
      <c r="E105" s="25">
        <f t="shared" si="4"/>
        <v>45165</v>
      </c>
      <c r="F105" s="9">
        <f t="shared" si="5"/>
        <v>-1</v>
      </c>
      <c r="G105" s="9">
        <f t="shared" si="6"/>
        <v>32340</v>
      </c>
      <c r="H105" s="9">
        <f t="shared" si="7"/>
        <v>32340</v>
      </c>
      <c r="I105" s="20">
        <f t="shared" si="8"/>
        <v>0</v>
      </c>
      <c r="J105" s="9">
        <f t="shared" si="9"/>
        <v>0</v>
      </c>
      <c r="K105" s="9">
        <f t="shared" si="10"/>
        <v>0</v>
      </c>
      <c r="L105" s="9">
        <f t="shared" si="11"/>
        <v>0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8" t="s">
        <v>43</v>
      </c>
      <c r="B106" s="9">
        <f t="shared" si="1"/>
        <v>400</v>
      </c>
      <c r="C106" s="9">
        <f t="shared" si="2"/>
        <v>100</v>
      </c>
      <c r="D106" s="20">
        <f t="shared" si="3"/>
        <v>0.4</v>
      </c>
      <c r="E106" s="25">
        <f t="shared" si="4"/>
        <v>45165</v>
      </c>
      <c r="F106" s="9">
        <f t="shared" si="5"/>
        <v>-1</v>
      </c>
      <c r="G106" s="9">
        <f t="shared" si="6"/>
        <v>40000</v>
      </c>
      <c r="H106" s="9">
        <f t="shared" si="7"/>
        <v>40000</v>
      </c>
      <c r="I106" s="20">
        <f t="shared" si="8"/>
        <v>0</v>
      </c>
      <c r="J106" s="9">
        <f t="shared" si="9"/>
        <v>0</v>
      </c>
      <c r="K106" s="9">
        <f t="shared" si="10"/>
        <v>0</v>
      </c>
      <c r="L106" s="9">
        <f t="shared" si="11"/>
        <v>0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8" t="s">
        <v>44</v>
      </c>
      <c r="B107" s="9">
        <f t="shared" si="1"/>
        <v>160</v>
      </c>
      <c r="C107" s="9">
        <f t="shared" si="2"/>
        <v>100</v>
      </c>
      <c r="D107" s="20">
        <f t="shared" si="3"/>
        <v>0.47</v>
      </c>
      <c r="E107" s="25">
        <f t="shared" si="4"/>
        <v>45186</v>
      </c>
      <c r="F107" s="9">
        <f t="shared" si="5"/>
        <v>20</v>
      </c>
      <c r="G107" s="9">
        <f t="shared" si="6"/>
        <v>16000</v>
      </c>
      <c r="H107" s="9">
        <f t="shared" si="7"/>
        <v>0</v>
      </c>
      <c r="I107" s="20">
        <f t="shared" si="8"/>
        <v>0</v>
      </c>
      <c r="J107" s="9">
        <f t="shared" si="9"/>
        <v>16000</v>
      </c>
      <c r="K107" s="9">
        <f t="shared" si="10"/>
        <v>23520</v>
      </c>
      <c r="L107" s="9">
        <f t="shared" si="11"/>
        <v>23520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8" t="s">
        <v>45</v>
      </c>
      <c r="B108" s="9">
        <f t="shared" si="1"/>
        <v>70</v>
      </c>
      <c r="C108" s="9">
        <f t="shared" si="2"/>
        <v>1000</v>
      </c>
      <c r="D108" s="20">
        <f t="shared" si="3"/>
        <v>0.47</v>
      </c>
      <c r="E108" s="25">
        <f t="shared" si="4"/>
        <v>45186</v>
      </c>
      <c r="F108" s="9">
        <f t="shared" si="5"/>
        <v>20</v>
      </c>
      <c r="G108" s="9">
        <f t="shared" si="6"/>
        <v>70000</v>
      </c>
      <c r="H108" s="9">
        <f t="shared" si="7"/>
        <v>0</v>
      </c>
      <c r="I108" s="20">
        <f t="shared" si="8"/>
        <v>0</v>
      </c>
      <c r="J108" s="9">
        <f t="shared" si="9"/>
        <v>70000</v>
      </c>
      <c r="K108" s="9">
        <f t="shared" si="10"/>
        <v>102900</v>
      </c>
      <c r="L108" s="9">
        <f t="shared" si="11"/>
        <v>102900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8" t="s">
        <v>43</v>
      </c>
      <c r="B109" s="9">
        <f t="shared" si="1"/>
        <v>400</v>
      </c>
      <c r="C109" s="9">
        <f t="shared" si="2"/>
        <v>100</v>
      </c>
      <c r="D109" s="20">
        <f t="shared" si="3"/>
        <v>0.4</v>
      </c>
      <c r="E109" s="25">
        <f t="shared" si="4"/>
        <v>45165</v>
      </c>
      <c r="F109" s="9">
        <f t="shared" si="5"/>
        <v>-1</v>
      </c>
      <c r="G109" s="9">
        <f t="shared" si="6"/>
        <v>40000</v>
      </c>
      <c r="H109" s="9">
        <f t="shared" si="7"/>
        <v>40000</v>
      </c>
      <c r="I109" s="20">
        <f t="shared" si="8"/>
        <v>0</v>
      </c>
      <c r="J109" s="9">
        <f t="shared" si="9"/>
        <v>0</v>
      </c>
      <c r="K109" s="9">
        <f t="shared" si="10"/>
        <v>0</v>
      </c>
      <c r="L109" s="9">
        <f t="shared" si="11"/>
        <v>0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8" t="s">
        <v>44</v>
      </c>
      <c r="B110" s="9">
        <f t="shared" si="1"/>
        <v>160</v>
      </c>
      <c r="C110" s="9">
        <f t="shared" si="2"/>
        <v>100</v>
      </c>
      <c r="D110" s="20">
        <f t="shared" si="3"/>
        <v>0.47</v>
      </c>
      <c r="E110" s="25">
        <f t="shared" si="4"/>
        <v>45186</v>
      </c>
      <c r="F110" s="9">
        <f t="shared" si="5"/>
        <v>20</v>
      </c>
      <c r="G110" s="9">
        <f t="shared" si="6"/>
        <v>16000</v>
      </c>
      <c r="H110" s="9">
        <f t="shared" si="7"/>
        <v>0</v>
      </c>
      <c r="I110" s="20">
        <f t="shared" si="8"/>
        <v>0</v>
      </c>
      <c r="J110" s="9">
        <f t="shared" si="9"/>
        <v>16000</v>
      </c>
      <c r="K110" s="9">
        <f t="shared" si="10"/>
        <v>23520</v>
      </c>
      <c r="L110" s="9">
        <f t="shared" si="11"/>
        <v>23520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8" t="s">
        <v>45</v>
      </c>
      <c r="B111" s="9">
        <f t="shared" si="1"/>
        <v>70</v>
      </c>
      <c r="C111" s="9">
        <f t="shared" si="2"/>
        <v>1000</v>
      </c>
      <c r="D111" s="20">
        <f t="shared" si="3"/>
        <v>0.47</v>
      </c>
      <c r="E111" s="25">
        <f t="shared" si="4"/>
        <v>45186</v>
      </c>
      <c r="F111" s="9">
        <f t="shared" si="5"/>
        <v>20</v>
      </c>
      <c r="G111" s="9">
        <f t="shared" si="6"/>
        <v>70000</v>
      </c>
      <c r="H111" s="9">
        <f t="shared" si="7"/>
        <v>0</v>
      </c>
      <c r="I111" s="20">
        <f t="shared" si="8"/>
        <v>0</v>
      </c>
      <c r="J111" s="9">
        <f t="shared" si="9"/>
        <v>70000</v>
      </c>
      <c r="K111" s="9">
        <f t="shared" si="10"/>
        <v>102900</v>
      </c>
      <c r="L111" s="9">
        <f t="shared" si="11"/>
        <v>102900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16"/>
      <c r="B112" s="9"/>
      <c r="C112" s="9"/>
      <c r="D112" s="20"/>
      <c r="E112" s="9"/>
      <c r="F112" s="9"/>
      <c r="G112" s="9"/>
      <c r="H112" s="9"/>
      <c r="I112" s="9"/>
      <c r="J112" s="9"/>
      <c r="K112" s="9"/>
      <c r="L112" s="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16"/>
      <c r="B113" s="9"/>
      <c r="C113" s="9"/>
      <c r="D113" s="20"/>
      <c r="E113" s="9"/>
      <c r="F113" s="9"/>
      <c r="G113" s="9"/>
      <c r="H113" s="9"/>
      <c r="I113" s="9"/>
      <c r="J113" s="9"/>
      <c r="K113" s="9"/>
      <c r="L113" s="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26" t="s">
        <v>60</v>
      </c>
      <c r="B114" s="27" t="s">
        <v>61</v>
      </c>
      <c r="C114" s="9"/>
      <c r="D114" s="20"/>
      <c r="E114" s="9"/>
      <c r="F114" s="9"/>
      <c r="G114" s="9"/>
      <c r="H114" s="9"/>
      <c r="I114" s="9"/>
      <c r="J114" s="9"/>
      <c r="K114" s="9"/>
      <c r="L114" s="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28" t="s">
        <v>54</v>
      </c>
      <c r="B115" s="29" t="s">
        <v>62</v>
      </c>
      <c r="C115" s="9"/>
      <c r="D115" s="20"/>
      <c r="E115" s="9"/>
      <c r="F115" s="9"/>
      <c r="G115" s="9"/>
      <c r="H115" s="9"/>
      <c r="I115" s="9"/>
      <c r="J115" s="9"/>
      <c r="K115" s="9"/>
      <c r="L115" s="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28" t="s">
        <v>55</v>
      </c>
      <c r="B116" s="29" t="s">
        <v>63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28" t="s">
        <v>56</v>
      </c>
      <c r="B117" s="29" t="s">
        <v>64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28" t="s">
        <v>57</v>
      </c>
      <c r="B118" s="29" t="s">
        <v>65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28" t="s">
        <v>58</v>
      </c>
      <c r="B119" s="29" t="s">
        <v>66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28" t="s">
        <v>59</v>
      </c>
      <c r="B120" s="29" t="s">
        <v>67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1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30" t="s">
        <v>68</v>
      </c>
      <c r="H122" s="9"/>
      <c r="I122" s="9"/>
      <c r="J122" s="9"/>
      <c r="K122" s="9"/>
      <c r="L122" s="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1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1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1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1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1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1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1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1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1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1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1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1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1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1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1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1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1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1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1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1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1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1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1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1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>
      <c r="A147" s="1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1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1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1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1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1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1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1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1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1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1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1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1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1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1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1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16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16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16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16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>
      <c r="A167" s="16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16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16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16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16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16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>
      <c r="A173" s="16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16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>
      <c r="A175" s="16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>
      <c r="A176" s="16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16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16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16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16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16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16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16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16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16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>
      <c r="A186" s="16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16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16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16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16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16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16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16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16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16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16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16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16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16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16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16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16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16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1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16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16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16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16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16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16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16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16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16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16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16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16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16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16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16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16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16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16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16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16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16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16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1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16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16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16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16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16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16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16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16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</row>
  </sheetData>
  <mergeCells count="1">
    <mergeCell ref="A122:G122"/>
  </mergeCells>
  <drawing r:id="rId1"/>
</worksheet>
</file>