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Fixed Asset Register" sheetId="2" r:id="rId5"/>
    <sheet state="visible" name="Fixed Asset Balances" sheetId="3" r:id="rId6"/>
    <sheet state="visible" name="Depreciation" sheetId="4" r:id="rId7"/>
    <sheet state="visible" name="Calcs-1" sheetId="5" r:id="rId8"/>
    <sheet state="visible" name="Assumptions" sheetId="6" r:id="rId9"/>
    <sheet state="visible" name="Sales and Costs" sheetId="7" r:id="rId10"/>
    <sheet state="visible" name="Purchases" sheetId="8" r:id="rId11"/>
    <sheet state="visible" name="Stocks" sheetId="9" r:id="rId12"/>
    <sheet state="visible" name="Cash Details" sheetId="10" r:id="rId13"/>
    <sheet state="visible" name="Balances" sheetId="11" r:id="rId14"/>
  </sheets>
  <definedNames/>
  <calcPr/>
</workbook>
</file>

<file path=xl/sharedStrings.xml><?xml version="1.0" encoding="utf-8"?>
<sst xmlns="http://schemas.openxmlformats.org/spreadsheetml/2006/main" count="201" uniqueCount="89">
  <si>
    <t>Description</t>
  </si>
  <si>
    <t>Electronic Trading Co sells Laptop to walk in customers. They bought 1 Laptop at Rs 45000 and sold it at Rs 60000.</t>
  </si>
  <si>
    <t>Every month they purchased 500 laptop and sold 400 laptop. Rent was Rs 8000 per month and Electricity expenses were Rs 10000 per month.</t>
  </si>
  <si>
    <t>The payment for purchases was made after 2 months. All sales were made in Cash</t>
  </si>
  <si>
    <t>The company has purchased a Table (model-TE200E) in month 1 for Rs 12000 which has a life of 26 months. It purchases its fixed assets in the starting of the month.</t>
  </si>
  <si>
    <t>Make a Fixed Asset Register and calculate the balance of fixed assets for 12 months.</t>
  </si>
  <si>
    <t>Item Code</t>
  </si>
  <si>
    <t>Item Type</t>
  </si>
  <si>
    <t>Item Details</t>
  </si>
  <si>
    <t>Month of Purchase</t>
  </si>
  <si>
    <t>Price</t>
  </si>
  <si>
    <t>Life of Asset (in months)</t>
  </si>
  <si>
    <t>FAS001</t>
  </si>
  <si>
    <t>Table</t>
  </si>
  <si>
    <t>TE200E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</si>
  <si>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</si>
  <si>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</si>
  <si>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</si>
  <si>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</si>
  <si>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</si>
  <si>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</si>
  <si>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</si>
  <si>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</si>
  <si>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</si>
  <si>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</si>
  <si>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</si>
  <si>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</si>
  <si>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Opening Balance</t>
  </si>
  <si>
    <t>Total</t>
  </si>
  <si>
    <t>Purchase</t>
  </si>
  <si>
    <t>Closing Balance</t>
  </si>
  <si>
    <t xml:space="preserve">Table </t>
  </si>
  <si>
    <t>Depreciation for the month</t>
  </si>
  <si>
    <t>Purchases (Qty)</t>
  </si>
  <si>
    <t>Laptop</t>
  </si>
  <si>
    <t>Sales (Qty)</t>
  </si>
  <si>
    <t>Purchase (qty)</t>
  </si>
  <si>
    <t>Purchase Price</t>
  </si>
  <si>
    <t>Payments</t>
  </si>
  <si>
    <t>Sales(qty)</t>
  </si>
  <si>
    <t>Selling Price</t>
  </si>
  <si>
    <t>Cash</t>
  </si>
  <si>
    <t>Rent</t>
  </si>
  <si>
    <t>per month</t>
  </si>
  <si>
    <t>Electricity</t>
  </si>
  <si>
    <t>Sales (in Rs)</t>
  </si>
  <si>
    <t>Total Sales</t>
  </si>
  <si>
    <t>Cost of goods sold</t>
  </si>
  <si>
    <t>Total Cost of goods</t>
  </si>
  <si>
    <t>Other Costs</t>
  </si>
  <si>
    <t>Depreciation</t>
  </si>
  <si>
    <t>Total Costs</t>
  </si>
  <si>
    <t>Profit</t>
  </si>
  <si>
    <t>Purchases (in Rs)</t>
  </si>
  <si>
    <t>Total Purchases</t>
  </si>
  <si>
    <t>Payment for purchases</t>
  </si>
  <si>
    <t>Total payment for purchases</t>
  </si>
  <si>
    <t>Payment outstanding for purchase</t>
  </si>
  <si>
    <t>Total payment outstanding</t>
  </si>
  <si>
    <t>Opening Stock</t>
  </si>
  <si>
    <t>Change in Stock</t>
  </si>
  <si>
    <t>Closing Stock</t>
  </si>
  <si>
    <t>Closing Stock(in Rs)</t>
  </si>
  <si>
    <t>Total Closing Stock</t>
  </si>
  <si>
    <t>Cash Inflow</t>
  </si>
  <si>
    <t>Cash received from Sales</t>
  </si>
  <si>
    <t>Total Cash Inflow</t>
  </si>
  <si>
    <t>Cash Outflow</t>
  </si>
  <si>
    <t>Cash paid for purchases</t>
  </si>
  <si>
    <t>Other costs</t>
  </si>
  <si>
    <t>Fixed Asset cost</t>
  </si>
  <si>
    <t>Total Cash Outflow</t>
  </si>
  <si>
    <t>Net Cash for the month</t>
  </si>
  <si>
    <t>Opening Cash balance</t>
  </si>
  <si>
    <t>Net cash for the month</t>
  </si>
  <si>
    <t>Closing Cash balance</t>
  </si>
  <si>
    <t>Assets</t>
  </si>
  <si>
    <t>Cash Inhand</t>
  </si>
  <si>
    <t>Stocks</t>
  </si>
  <si>
    <t xml:space="preserve">Fixed Asset </t>
  </si>
  <si>
    <t>Total Assets (TA)</t>
  </si>
  <si>
    <t>Liabilities</t>
  </si>
  <si>
    <t>Payment outstanding for purchases</t>
  </si>
  <si>
    <t>Total Liabilities (TL)</t>
  </si>
  <si>
    <t>Difference 1(TA-TL)</t>
  </si>
  <si>
    <t>Opening Profit</t>
  </si>
  <si>
    <t>Net Profit for the month</t>
  </si>
  <si>
    <t>Accumulated Profit</t>
  </si>
  <si>
    <t>Difference 2 (AP-D1)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</si>
</sst>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2" xfId="0" applyFont="1" applyNumberFormat="1"/>
    <xf borderId="0" fillId="0" fontId="3" numFmtId="4" xfId="0" applyFont="1" applyNumberFormat="1"/>
    <xf borderId="0" fillId="0" fontId="4" numFmtId="0" xfId="0" applyAlignment="1" applyFont="1">
      <alignment vertical="bottom"/>
    </xf>
    <xf borderId="0" fillId="0" fontId="3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6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/>
    </row>
    <row r="5">
      <c r="A5" s="2" t="s">
        <v>3</v>
      </c>
    </row>
    <row r="6">
      <c r="A6" s="2"/>
    </row>
    <row r="7">
      <c r="A7" s="2" t="s">
        <v>4</v>
      </c>
    </row>
    <row r="8">
      <c r="A8" s="2"/>
    </row>
    <row r="9">
      <c r="A9" s="2" t="s">
        <v>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</cols>
  <sheetData>
    <row r="1">
      <c r="A1" s="7"/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</row>
    <row r="2">
      <c r="A2" s="7" t="s">
        <v>64</v>
      </c>
    </row>
    <row r="3">
      <c r="A3" s="7" t="s">
        <v>65</v>
      </c>
      <c r="B3" s="4">
        <f>'Sales and Costs'!B4</f>
        <v>24000000</v>
      </c>
      <c r="C3" s="4">
        <f>'Sales and Costs'!C4</f>
        <v>24000000</v>
      </c>
      <c r="D3" s="4">
        <f>'Sales and Costs'!D4</f>
        <v>24000000</v>
      </c>
      <c r="E3" s="4">
        <f>'Sales and Costs'!E4</f>
        <v>24000000</v>
      </c>
      <c r="F3" s="4">
        <f>'Sales and Costs'!F4</f>
        <v>24000000</v>
      </c>
      <c r="G3" s="4">
        <f>'Sales and Costs'!G4</f>
        <v>24000000</v>
      </c>
      <c r="H3" s="4">
        <f>'Sales and Costs'!H4</f>
        <v>24000000</v>
      </c>
      <c r="I3" s="4">
        <f>'Sales and Costs'!I4</f>
        <v>24000000</v>
      </c>
      <c r="J3" s="4">
        <f>'Sales and Costs'!J4</f>
        <v>24000000</v>
      </c>
      <c r="K3" s="4">
        <f>'Sales and Costs'!K4</f>
        <v>24000000</v>
      </c>
      <c r="L3" s="4">
        <f>'Sales and Costs'!L4</f>
        <v>24000000</v>
      </c>
      <c r="M3" s="4">
        <f>'Sales and Costs'!M4</f>
        <v>24000000</v>
      </c>
    </row>
    <row r="4">
      <c r="A4" s="7" t="s">
        <v>66</v>
      </c>
    </row>
    <row r="5">
      <c r="A5" s="7"/>
    </row>
    <row r="6">
      <c r="A6" s="7" t="s">
        <v>67</v>
      </c>
    </row>
    <row r="7">
      <c r="A7" s="7" t="s">
        <v>68</v>
      </c>
      <c r="B7" s="4">
        <f>Purchases!B8</f>
        <v>0</v>
      </c>
      <c r="C7" s="4">
        <f>Purchases!C8</f>
        <v>0</v>
      </c>
      <c r="D7" s="4">
        <f>Purchases!D8</f>
        <v>22500000</v>
      </c>
      <c r="E7" s="4">
        <f>Purchases!E8</f>
        <v>22500000</v>
      </c>
      <c r="F7" s="4">
        <f>Purchases!F8</f>
        <v>22500000</v>
      </c>
      <c r="G7" s="4">
        <f>Purchases!G8</f>
        <v>22500000</v>
      </c>
      <c r="H7" s="4">
        <f>Purchases!H8</f>
        <v>22500000</v>
      </c>
      <c r="I7" s="4">
        <f>Purchases!I8</f>
        <v>22500000</v>
      </c>
      <c r="J7" s="4">
        <f>Purchases!J8</f>
        <v>22500000</v>
      </c>
      <c r="K7" s="4">
        <f>Purchases!K8</f>
        <v>22500000</v>
      </c>
      <c r="L7" s="4">
        <f>Purchases!L8</f>
        <v>22500000</v>
      </c>
      <c r="M7" s="4">
        <f>Purchases!M8</f>
        <v>22500000</v>
      </c>
    </row>
    <row r="8">
      <c r="A8" s="7" t="s">
        <v>69</v>
      </c>
      <c r="B8" s="4">
        <f>'Sales and Costs'!B11+'Sales and Costs'!B12</f>
        <v>18000</v>
      </c>
      <c r="C8" s="4">
        <f>'Sales and Costs'!C11+'Sales and Costs'!C12</f>
        <v>18000</v>
      </c>
      <c r="D8" s="4">
        <f>'Sales and Costs'!D11+'Sales and Costs'!D12</f>
        <v>18000</v>
      </c>
      <c r="E8" s="4">
        <f>'Sales and Costs'!E11+'Sales and Costs'!E12</f>
        <v>18000</v>
      </c>
      <c r="F8" s="4">
        <f>'Sales and Costs'!F11+'Sales and Costs'!F12</f>
        <v>18000</v>
      </c>
      <c r="G8" s="4">
        <f>'Sales and Costs'!G11+'Sales and Costs'!G12</f>
        <v>18000</v>
      </c>
      <c r="H8" s="4">
        <f>'Sales and Costs'!H11+'Sales and Costs'!H12</f>
        <v>18000</v>
      </c>
      <c r="I8" s="4">
        <f>'Sales and Costs'!I11+'Sales and Costs'!I12</f>
        <v>18000</v>
      </c>
      <c r="J8" s="4">
        <f>'Sales and Costs'!J11+'Sales and Costs'!J12</f>
        <v>18000</v>
      </c>
      <c r="K8" s="4">
        <f>'Sales and Costs'!K11+'Sales and Costs'!K12</f>
        <v>18000</v>
      </c>
      <c r="L8" s="4">
        <f>'Sales and Costs'!L11+'Sales and Costs'!L12</f>
        <v>18000</v>
      </c>
      <c r="M8" s="4">
        <f>'Sales and Costs'!M11+'Sales and Costs'!M12</f>
        <v>18000</v>
      </c>
    </row>
    <row r="9">
      <c r="A9" s="7" t="s">
        <v>70</v>
      </c>
      <c r="B9" s="4">
        <f>'Fixed Asset Balances'!B8</f>
        <v>12000</v>
      </c>
      <c r="C9" s="4">
        <f>'Fixed Asset Balances'!C8</f>
        <v>0</v>
      </c>
      <c r="D9" s="4">
        <f>'Fixed Asset Balances'!D8</f>
        <v>0</v>
      </c>
      <c r="E9" s="4">
        <f>'Fixed Asset Balances'!E8</f>
        <v>0</v>
      </c>
      <c r="F9" s="4">
        <f>'Fixed Asset Balances'!F8</f>
        <v>0</v>
      </c>
      <c r="G9" s="4">
        <f>'Fixed Asset Balances'!G8</f>
        <v>0</v>
      </c>
      <c r="H9" s="4">
        <f>'Fixed Asset Balances'!H8</f>
        <v>0</v>
      </c>
      <c r="I9" s="4">
        <f>'Fixed Asset Balances'!I8</f>
        <v>0</v>
      </c>
      <c r="J9" s="4">
        <f>'Fixed Asset Balances'!J8</f>
        <v>0</v>
      </c>
      <c r="K9" s="4">
        <f>'Fixed Asset Balances'!K8</f>
        <v>0</v>
      </c>
      <c r="L9" s="4">
        <f>'Fixed Asset Balances'!L8</f>
        <v>0</v>
      </c>
      <c r="M9" s="4">
        <f>'Fixed Asset Balances'!M8</f>
        <v>0</v>
      </c>
    </row>
    <row r="10">
      <c r="A10" s="7" t="s">
        <v>71</v>
      </c>
      <c r="B10" s="4">
        <f t="shared" ref="B10:M10" si="1">SUM(B7:B9)</f>
        <v>30000</v>
      </c>
      <c r="C10" s="4">
        <f t="shared" si="1"/>
        <v>18000</v>
      </c>
      <c r="D10" s="4">
        <f t="shared" si="1"/>
        <v>22518000</v>
      </c>
      <c r="E10" s="4">
        <f t="shared" si="1"/>
        <v>22518000</v>
      </c>
      <c r="F10" s="4">
        <f t="shared" si="1"/>
        <v>22518000</v>
      </c>
      <c r="G10" s="4">
        <f t="shared" si="1"/>
        <v>22518000</v>
      </c>
      <c r="H10" s="4">
        <f t="shared" si="1"/>
        <v>22518000</v>
      </c>
      <c r="I10" s="4">
        <f t="shared" si="1"/>
        <v>22518000</v>
      </c>
      <c r="J10" s="4">
        <f t="shared" si="1"/>
        <v>22518000</v>
      </c>
      <c r="K10" s="4">
        <f t="shared" si="1"/>
        <v>22518000</v>
      </c>
      <c r="L10" s="4">
        <f t="shared" si="1"/>
        <v>22518000</v>
      </c>
      <c r="M10" s="4">
        <f t="shared" si="1"/>
        <v>22518000</v>
      </c>
    </row>
    <row r="11">
      <c r="A11" s="7"/>
    </row>
    <row r="12">
      <c r="A12" s="7" t="s">
        <v>72</v>
      </c>
      <c r="B12" s="4">
        <f t="shared" ref="B12:M12" si="2">B3-B10</f>
        <v>23970000</v>
      </c>
      <c r="C12" s="4">
        <f t="shared" si="2"/>
        <v>23982000</v>
      </c>
      <c r="D12" s="4">
        <f t="shared" si="2"/>
        <v>1482000</v>
      </c>
      <c r="E12" s="4">
        <f t="shared" si="2"/>
        <v>1482000</v>
      </c>
      <c r="F12" s="4">
        <f t="shared" si="2"/>
        <v>1482000</v>
      </c>
      <c r="G12" s="4">
        <f t="shared" si="2"/>
        <v>1482000</v>
      </c>
      <c r="H12" s="4">
        <f t="shared" si="2"/>
        <v>1482000</v>
      </c>
      <c r="I12" s="4">
        <f t="shared" si="2"/>
        <v>1482000</v>
      </c>
      <c r="J12" s="4">
        <f t="shared" si="2"/>
        <v>1482000</v>
      </c>
      <c r="K12" s="4">
        <f t="shared" si="2"/>
        <v>1482000</v>
      </c>
      <c r="L12" s="4">
        <f t="shared" si="2"/>
        <v>1482000</v>
      </c>
      <c r="M12" s="4">
        <f t="shared" si="2"/>
        <v>1482000</v>
      </c>
    </row>
    <row r="13">
      <c r="A13" s="7"/>
    </row>
    <row r="14">
      <c r="A14" s="7" t="s">
        <v>73</v>
      </c>
      <c r="B14" s="3">
        <v>0.0</v>
      </c>
      <c r="C14" s="4">
        <f t="shared" ref="C14:M14" si="3">B16</f>
        <v>23970000</v>
      </c>
      <c r="D14" s="4">
        <f t="shared" si="3"/>
        <v>47952000</v>
      </c>
      <c r="E14" s="4">
        <f t="shared" si="3"/>
        <v>49434000</v>
      </c>
      <c r="F14" s="4">
        <f t="shared" si="3"/>
        <v>50916000</v>
      </c>
      <c r="G14" s="4">
        <f t="shared" si="3"/>
        <v>52398000</v>
      </c>
      <c r="H14" s="4">
        <f t="shared" si="3"/>
        <v>53880000</v>
      </c>
      <c r="I14" s="4">
        <f t="shared" si="3"/>
        <v>55362000</v>
      </c>
      <c r="J14" s="4">
        <f t="shared" si="3"/>
        <v>56844000</v>
      </c>
      <c r="K14" s="4">
        <f t="shared" si="3"/>
        <v>58326000</v>
      </c>
      <c r="L14" s="4">
        <f t="shared" si="3"/>
        <v>59808000</v>
      </c>
      <c r="M14" s="4">
        <f t="shared" si="3"/>
        <v>61290000</v>
      </c>
    </row>
    <row r="15">
      <c r="A15" s="7" t="s">
        <v>74</v>
      </c>
      <c r="B15" s="4">
        <f t="shared" ref="B15:M15" si="4">B12</f>
        <v>23970000</v>
      </c>
      <c r="C15" s="4">
        <f t="shared" si="4"/>
        <v>23982000</v>
      </c>
      <c r="D15" s="4">
        <f t="shared" si="4"/>
        <v>1482000</v>
      </c>
      <c r="E15" s="4">
        <f t="shared" si="4"/>
        <v>1482000</v>
      </c>
      <c r="F15" s="4">
        <f t="shared" si="4"/>
        <v>1482000</v>
      </c>
      <c r="G15" s="4">
        <f t="shared" si="4"/>
        <v>1482000</v>
      </c>
      <c r="H15" s="4">
        <f t="shared" si="4"/>
        <v>1482000</v>
      </c>
      <c r="I15" s="4">
        <f t="shared" si="4"/>
        <v>1482000</v>
      </c>
      <c r="J15" s="4">
        <f t="shared" si="4"/>
        <v>1482000</v>
      </c>
      <c r="K15" s="4">
        <f t="shared" si="4"/>
        <v>1482000</v>
      </c>
      <c r="L15" s="4">
        <f t="shared" si="4"/>
        <v>1482000</v>
      </c>
      <c r="M15" s="4">
        <f t="shared" si="4"/>
        <v>1482000</v>
      </c>
    </row>
    <row r="16">
      <c r="A16" s="7" t="s">
        <v>75</v>
      </c>
      <c r="B16" s="4">
        <f t="shared" ref="B16:M16" si="5">B14+B15</f>
        <v>23970000</v>
      </c>
      <c r="C16" s="4">
        <f t="shared" si="5"/>
        <v>47952000</v>
      </c>
      <c r="D16" s="4">
        <f t="shared" si="5"/>
        <v>49434000</v>
      </c>
      <c r="E16" s="4">
        <f t="shared" si="5"/>
        <v>50916000</v>
      </c>
      <c r="F16" s="4">
        <f t="shared" si="5"/>
        <v>52398000</v>
      </c>
      <c r="G16" s="4">
        <f t="shared" si="5"/>
        <v>53880000</v>
      </c>
      <c r="H16" s="4">
        <f t="shared" si="5"/>
        <v>55362000</v>
      </c>
      <c r="I16" s="4">
        <f t="shared" si="5"/>
        <v>56844000</v>
      </c>
      <c r="J16" s="4">
        <f t="shared" si="5"/>
        <v>58326000</v>
      </c>
      <c r="K16" s="4">
        <f t="shared" si="5"/>
        <v>59808000</v>
      </c>
      <c r="L16" s="4">
        <f t="shared" si="5"/>
        <v>61290000</v>
      </c>
      <c r="M16" s="4">
        <f t="shared" si="5"/>
        <v>62772000</v>
      </c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</cols>
  <sheetData>
    <row r="1">
      <c r="A1" s="7"/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8" t="s">
        <v>25</v>
      </c>
      <c r="M1" s="8" t="s">
        <v>26</v>
      </c>
    </row>
    <row r="2">
      <c r="A2" s="7" t="s">
        <v>76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>
      <c r="A3" s="7" t="s">
        <v>77</v>
      </c>
      <c r="B3" s="6">
        <f>'Cash Details'!B16</f>
        <v>23970000</v>
      </c>
      <c r="C3" s="6">
        <f>'Cash Details'!C16</f>
        <v>47952000</v>
      </c>
      <c r="D3" s="6">
        <f>'Cash Details'!D16</f>
        <v>49434000</v>
      </c>
      <c r="E3" s="6">
        <f>'Cash Details'!E16</f>
        <v>50916000</v>
      </c>
      <c r="F3" s="6">
        <f>'Cash Details'!F16</f>
        <v>52398000</v>
      </c>
      <c r="G3" s="6">
        <f>'Cash Details'!G16</f>
        <v>53880000</v>
      </c>
      <c r="H3" s="6">
        <f>'Cash Details'!H16</f>
        <v>55362000</v>
      </c>
      <c r="I3" s="6">
        <f>'Cash Details'!I16</f>
        <v>56844000</v>
      </c>
      <c r="J3" s="6">
        <f>'Cash Details'!J16</f>
        <v>58326000</v>
      </c>
      <c r="K3" s="6">
        <f>'Cash Details'!K16</f>
        <v>59808000</v>
      </c>
      <c r="L3" s="6">
        <f>'Cash Details'!L16</f>
        <v>61290000</v>
      </c>
      <c r="M3" s="6">
        <f>'Cash Details'!M16</f>
        <v>62772000</v>
      </c>
    </row>
    <row r="4">
      <c r="A4" s="7" t="s">
        <v>78</v>
      </c>
      <c r="B4" s="6">
        <f>Stocks!B13</f>
        <v>4500000</v>
      </c>
      <c r="C4" s="6">
        <f>Stocks!C13</f>
        <v>9000000</v>
      </c>
      <c r="D4" s="6">
        <f>Stocks!D13</f>
        <v>13500000</v>
      </c>
      <c r="E4" s="6">
        <f>Stocks!E13</f>
        <v>18000000</v>
      </c>
      <c r="F4" s="6">
        <f>Stocks!F13</f>
        <v>22500000</v>
      </c>
      <c r="G4" s="6">
        <f>Stocks!G13</f>
        <v>27000000</v>
      </c>
      <c r="H4" s="6">
        <f>Stocks!H13</f>
        <v>31500000</v>
      </c>
      <c r="I4" s="6">
        <f>Stocks!I13</f>
        <v>36000000</v>
      </c>
      <c r="J4" s="6">
        <f>Stocks!J13</f>
        <v>40500000</v>
      </c>
      <c r="K4" s="6">
        <f>Stocks!K13</f>
        <v>45000000</v>
      </c>
      <c r="L4" s="6">
        <f>Stocks!L13</f>
        <v>49500000</v>
      </c>
      <c r="M4" s="6">
        <f>Stocks!M13</f>
        <v>54000000</v>
      </c>
    </row>
    <row r="5">
      <c r="A5" s="7" t="s">
        <v>79</v>
      </c>
      <c r="B5" s="6">
        <f>'Fixed Asset Balances'!B12-Depreciation!B12</f>
        <v>11538.46154</v>
      </c>
      <c r="C5" s="6">
        <f>'Fixed Asset Balances'!C12-Depreciation!C12</f>
        <v>11076.92308</v>
      </c>
      <c r="D5" s="6">
        <f>'Fixed Asset Balances'!D12-Depreciation!D12</f>
        <v>10615.38462</v>
      </c>
      <c r="E5" s="6">
        <f>'Fixed Asset Balances'!E12-Depreciation!E12</f>
        <v>10153.84615</v>
      </c>
      <c r="F5" s="6">
        <f>'Fixed Asset Balances'!F12-Depreciation!F12</f>
        <v>9692.307692</v>
      </c>
      <c r="G5" s="6">
        <f>'Fixed Asset Balances'!G12-Depreciation!G12</f>
        <v>9230.769231</v>
      </c>
      <c r="H5" s="6">
        <f>'Fixed Asset Balances'!H12-Depreciation!H12</f>
        <v>8769.230769</v>
      </c>
      <c r="I5" s="6">
        <f>'Fixed Asset Balances'!I12-Depreciation!I12</f>
        <v>8307.692308</v>
      </c>
      <c r="J5" s="6">
        <f>'Fixed Asset Balances'!J12-Depreciation!J12</f>
        <v>7846.153846</v>
      </c>
      <c r="K5" s="6">
        <f>'Fixed Asset Balances'!K12-Depreciation!K12</f>
        <v>7384.615385</v>
      </c>
      <c r="L5" s="6">
        <f>'Fixed Asset Balances'!L12-Depreciation!L12</f>
        <v>6923.076923</v>
      </c>
      <c r="M5" s="6">
        <f>'Fixed Asset Balances'!M12-Depreciation!M12</f>
        <v>6461.538462</v>
      </c>
    </row>
    <row r="6">
      <c r="A6" s="7" t="s">
        <v>80</v>
      </c>
      <c r="B6" s="6">
        <f t="shared" ref="B6:M6" si="1">SUM(B3:B5)</f>
        <v>28481538.46</v>
      </c>
      <c r="C6" s="6">
        <f t="shared" si="1"/>
        <v>56963076.92</v>
      </c>
      <c r="D6" s="6">
        <f t="shared" si="1"/>
        <v>62944615.38</v>
      </c>
      <c r="E6" s="6">
        <f t="shared" si="1"/>
        <v>68926153.85</v>
      </c>
      <c r="F6" s="6">
        <f t="shared" si="1"/>
        <v>74907692.31</v>
      </c>
      <c r="G6" s="6">
        <f t="shared" si="1"/>
        <v>80889230.77</v>
      </c>
      <c r="H6" s="6">
        <f t="shared" si="1"/>
        <v>86870769.23</v>
      </c>
      <c r="I6" s="6">
        <f t="shared" si="1"/>
        <v>92852307.69</v>
      </c>
      <c r="J6" s="6">
        <f t="shared" si="1"/>
        <v>98833846.15</v>
      </c>
      <c r="K6" s="6">
        <f t="shared" si="1"/>
        <v>104815384.6</v>
      </c>
      <c r="L6" s="6">
        <f t="shared" si="1"/>
        <v>110796923.1</v>
      </c>
      <c r="M6" s="6">
        <f t="shared" si="1"/>
        <v>116778461.5</v>
      </c>
    </row>
    <row r="7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>
      <c r="A8" s="7" t="s">
        <v>81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>
      <c r="A9" s="7" t="s">
        <v>82</v>
      </c>
      <c r="B9" s="6">
        <f>Purchases!B12</f>
        <v>22500000</v>
      </c>
      <c r="C9" s="6">
        <f>Purchases!C12</f>
        <v>45000000</v>
      </c>
      <c r="D9" s="6">
        <f>Purchases!D12</f>
        <v>45000000</v>
      </c>
      <c r="E9" s="6">
        <f>Purchases!E12</f>
        <v>45000000</v>
      </c>
      <c r="F9" s="6">
        <f>Purchases!F12</f>
        <v>45000000</v>
      </c>
      <c r="G9" s="6">
        <f>Purchases!G12</f>
        <v>45000000</v>
      </c>
      <c r="H9" s="6">
        <f>Purchases!H12</f>
        <v>45000000</v>
      </c>
      <c r="I9" s="6">
        <f>Purchases!I12</f>
        <v>45000000</v>
      </c>
      <c r="J9" s="6">
        <f>Purchases!J12</f>
        <v>45000000</v>
      </c>
      <c r="K9" s="6">
        <f>Purchases!K12</f>
        <v>45000000</v>
      </c>
      <c r="L9" s="6">
        <f>Purchases!L12</f>
        <v>45000000</v>
      </c>
      <c r="M9" s="6">
        <f>Purchases!M12</f>
        <v>45000000</v>
      </c>
    </row>
    <row r="10">
      <c r="A10" s="7" t="s">
        <v>83</v>
      </c>
      <c r="B10" s="6">
        <f t="shared" ref="B10:M10" si="2">B9</f>
        <v>22500000</v>
      </c>
      <c r="C10" s="6">
        <f t="shared" si="2"/>
        <v>45000000</v>
      </c>
      <c r="D10" s="6">
        <f t="shared" si="2"/>
        <v>45000000</v>
      </c>
      <c r="E10" s="6">
        <f t="shared" si="2"/>
        <v>45000000</v>
      </c>
      <c r="F10" s="6">
        <f t="shared" si="2"/>
        <v>45000000</v>
      </c>
      <c r="G10" s="6">
        <f t="shared" si="2"/>
        <v>45000000</v>
      </c>
      <c r="H10" s="6">
        <f t="shared" si="2"/>
        <v>45000000</v>
      </c>
      <c r="I10" s="6">
        <f t="shared" si="2"/>
        <v>45000000</v>
      </c>
      <c r="J10" s="6">
        <f t="shared" si="2"/>
        <v>45000000</v>
      </c>
      <c r="K10" s="6">
        <f t="shared" si="2"/>
        <v>45000000</v>
      </c>
      <c r="L10" s="6">
        <f t="shared" si="2"/>
        <v>45000000</v>
      </c>
      <c r="M10" s="6">
        <f t="shared" si="2"/>
        <v>45000000</v>
      </c>
    </row>
    <row r="11">
      <c r="A11" s="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>
      <c r="A12" s="7" t="s">
        <v>84</v>
      </c>
      <c r="B12" s="6">
        <f t="shared" ref="B12:M12" si="3">B6-B10</f>
        <v>5981538.462</v>
      </c>
      <c r="C12" s="6">
        <f t="shared" si="3"/>
        <v>11963076.92</v>
      </c>
      <c r="D12" s="6">
        <f t="shared" si="3"/>
        <v>17944615.38</v>
      </c>
      <c r="E12" s="6">
        <f t="shared" si="3"/>
        <v>23926153.85</v>
      </c>
      <c r="F12" s="6">
        <f t="shared" si="3"/>
        <v>29907692.31</v>
      </c>
      <c r="G12" s="6">
        <f t="shared" si="3"/>
        <v>35889230.77</v>
      </c>
      <c r="H12" s="6">
        <f t="shared" si="3"/>
        <v>41870769.23</v>
      </c>
      <c r="I12" s="6">
        <f t="shared" si="3"/>
        <v>47852307.69</v>
      </c>
      <c r="J12" s="6">
        <f t="shared" si="3"/>
        <v>53833846.15</v>
      </c>
      <c r="K12" s="6">
        <f t="shared" si="3"/>
        <v>59815384.62</v>
      </c>
      <c r="L12" s="6">
        <f t="shared" si="3"/>
        <v>65796923.08</v>
      </c>
      <c r="M12" s="6">
        <f t="shared" si="3"/>
        <v>71778461.54</v>
      </c>
    </row>
    <row r="13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>
      <c r="A14" s="7" t="s">
        <v>85</v>
      </c>
      <c r="B14" s="8">
        <v>0.0</v>
      </c>
      <c r="C14" s="6">
        <f t="shared" ref="C14:M14" si="4">B16</f>
        <v>5981538.462</v>
      </c>
      <c r="D14" s="6">
        <f t="shared" si="4"/>
        <v>11963076.92</v>
      </c>
      <c r="E14" s="6">
        <f t="shared" si="4"/>
        <v>17944615.38</v>
      </c>
      <c r="F14" s="6">
        <f t="shared" si="4"/>
        <v>23926153.85</v>
      </c>
      <c r="G14" s="6">
        <f t="shared" si="4"/>
        <v>29907692.31</v>
      </c>
      <c r="H14" s="6">
        <f t="shared" si="4"/>
        <v>35889230.77</v>
      </c>
      <c r="I14" s="6">
        <f t="shared" si="4"/>
        <v>41870769.23</v>
      </c>
      <c r="J14" s="6">
        <f t="shared" si="4"/>
        <v>47852307.69</v>
      </c>
      <c r="K14" s="6">
        <f t="shared" si="4"/>
        <v>53833846.15</v>
      </c>
      <c r="L14" s="6">
        <f t="shared" si="4"/>
        <v>59815384.62</v>
      </c>
      <c r="M14" s="6">
        <f t="shared" si="4"/>
        <v>65796923.08</v>
      </c>
    </row>
    <row r="15">
      <c r="A15" s="7" t="s">
        <v>86</v>
      </c>
      <c r="B15" s="6">
        <f>'Sales and Costs'!B17</f>
        <v>5981538.462</v>
      </c>
      <c r="C15" s="6">
        <f>'Sales and Costs'!C17</f>
        <v>5981538.462</v>
      </c>
      <c r="D15" s="6">
        <f>'Sales and Costs'!D17</f>
        <v>5981538.462</v>
      </c>
      <c r="E15" s="6">
        <f>'Sales and Costs'!E17</f>
        <v>5981538.462</v>
      </c>
      <c r="F15" s="6">
        <f>'Sales and Costs'!F17</f>
        <v>5981538.462</v>
      </c>
      <c r="G15" s="6">
        <f>'Sales and Costs'!G17</f>
        <v>5981538.462</v>
      </c>
      <c r="H15" s="6">
        <f>'Sales and Costs'!H17</f>
        <v>5981538.462</v>
      </c>
      <c r="I15" s="6">
        <f>'Sales and Costs'!I17</f>
        <v>5981538.462</v>
      </c>
      <c r="J15" s="6">
        <f>'Sales and Costs'!J17</f>
        <v>5981538.462</v>
      </c>
      <c r="K15" s="6">
        <f>'Sales and Costs'!K17</f>
        <v>5981538.462</v>
      </c>
      <c r="L15" s="6">
        <f>'Sales and Costs'!L17</f>
        <v>5981538.462</v>
      </c>
      <c r="M15" s="6">
        <f>'Sales and Costs'!M17</f>
        <v>5981538.462</v>
      </c>
    </row>
    <row r="16">
      <c r="A16" s="7" t="s">
        <v>87</v>
      </c>
      <c r="B16" s="6">
        <f t="shared" ref="B16:M16" si="5">B14+B15</f>
        <v>5981538.462</v>
      </c>
      <c r="C16" s="6">
        <f t="shared" si="5"/>
        <v>11963076.92</v>
      </c>
      <c r="D16" s="6">
        <f t="shared" si="5"/>
        <v>17944615.38</v>
      </c>
      <c r="E16" s="6">
        <f t="shared" si="5"/>
        <v>23926153.85</v>
      </c>
      <c r="F16" s="6">
        <f t="shared" si="5"/>
        <v>29907692.31</v>
      </c>
      <c r="G16" s="6">
        <f t="shared" si="5"/>
        <v>35889230.77</v>
      </c>
      <c r="H16" s="6">
        <f t="shared" si="5"/>
        <v>41870769.23</v>
      </c>
      <c r="I16" s="6">
        <f t="shared" si="5"/>
        <v>47852307.69</v>
      </c>
      <c r="J16" s="6">
        <f t="shared" si="5"/>
        <v>53833846.15</v>
      </c>
      <c r="K16" s="6">
        <f t="shared" si="5"/>
        <v>59815384.62</v>
      </c>
      <c r="L16" s="6">
        <f t="shared" si="5"/>
        <v>65796923.08</v>
      </c>
      <c r="M16" s="6">
        <f t="shared" si="5"/>
        <v>71778461.54</v>
      </c>
    </row>
    <row r="17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>
      <c r="A18" s="7" t="s">
        <v>88</v>
      </c>
      <c r="B18" s="6">
        <f t="shared" ref="B18:M18" si="6">B16-B12</f>
        <v>0</v>
      </c>
      <c r="C18" s="6">
        <f t="shared" si="6"/>
        <v>0</v>
      </c>
      <c r="D18" s="6">
        <f t="shared" si="6"/>
        <v>-0.000000003725290298</v>
      </c>
      <c r="E18" s="6">
        <f t="shared" si="6"/>
        <v>0</v>
      </c>
      <c r="F18" s="6">
        <f t="shared" si="6"/>
        <v>-0.000000003725290298</v>
      </c>
      <c r="G18" s="6">
        <f t="shared" si="6"/>
        <v>-0.000000007450580597</v>
      </c>
      <c r="H18" s="6">
        <f t="shared" si="6"/>
        <v>-0.00000001490116119</v>
      </c>
      <c r="I18" s="6">
        <f t="shared" si="6"/>
        <v>-0.00000001490116119</v>
      </c>
      <c r="J18" s="6">
        <f t="shared" si="6"/>
        <v>-0.00000001490116119</v>
      </c>
      <c r="K18" s="6">
        <f t="shared" si="6"/>
        <v>0</v>
      </c>
      <c r="L18" s="6">
        <f t="shared" si="6"/>
        <v>0</v>
      </c>
      <c r="M18" s="6">
        <f t="shared" si="6"/>
        <v>0</v>
      </c>
    </row>
    <row r="19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>
      <c r="A104" s="7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>
      <c r="A105" s="7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>
      <c r="A106" s="7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>
      <c r="A107" s="7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>
      <c r="A108" s="7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>
      <c r="A109" s="7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>
      <c r="A110" s="7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>
      <c r="A111" s="7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>
      <c r="A112" s="7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>
      <c r="A113" s="7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>
      <c r="A114" s="7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>
      <c r="A115" s="7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>
      <c r="A116" s="7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>
      <c r="A117" s="7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>
      <c r="A118" s="7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>
      <c r="A119" s="7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>
      <c r="A120" s="7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>
      <c r="A121" s="7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>
      <c r="A122" s="7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>
      <c r="A123" s="7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>
      <c r="A124" s="7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>
      <c r="A125" s="7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>
      <c r="A126" s="7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>
      <c r="A127" s="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>
      <c r="A128" s="7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>
      <c r="A129" s="7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>
      <c r="A130" s="7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>
      <c r="A131" s="7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>
      <c r="A132" s="7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>
      <c r="A133" s="7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>
      <c r="A134" s="7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>
      <c r="A135" s="7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>
      <c r="A136" s="7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>
      <c r="A137" s="7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>
      <c r="A138" s="7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>
      <c r="A139" s="7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>
      <c r="A140" s="7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>
      <c r="A141" s="7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>
      <c r="A142" s="7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>
      <c r="A143" s="7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>
      <c r="A144" s="7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>
      <c r="A145" s="7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>
      <c r="A146" s="7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>
      <c r="A147" s="7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>
      <c r="A148" s="7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>
      <c r="A149" s="7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>
      <c r="A151" s="7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>
      <c r="A152" s="7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>
      <c r="A153" s="7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>
      <c r="A154" s="7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>
      <c r="A155" s="7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>
      <c r="A156" s="7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>
      <c r="A157" s="7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>
      <c r="A158" s="7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>
      <c r="A159" s="7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>
      <c r="A160" s="7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>
      <c r="A161" s="7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>
      <c r="A162" s="7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>
      <c r="A163" s="7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>
      <c r="A164" s="7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>
      <c r="A165" s="7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>
      <c r="A166" s="7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>
      <c r="A167" s="7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>
      <c r="A168" s="7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>
      <c r="A169" s="7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>
      <c r="A170" s="7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>
      <c r="A171" s="7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>
      <c r="A172" s="7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>
      <c r="A173" s="7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>
      <c r="A174" s="7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>
      <c r="A175" s="7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>
      <c r="A176" s="7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>
      <c r="A177" s="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>
      <c r="A178" s="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>
      <c r="A179" s="7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>
      <c r="A180" s="7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>
      <c r="A181" s="7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>
      <c r="A182" s="7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>
      <c r="A183" s="7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>
      <c r="A184" s="7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>
      <c r="A185" s="7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>
      <c r="A186" s="7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>
      <c r="A187" s="7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>
      <c r="A188" s="7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>
      <c r="A189" s="7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>
      <c r="A190" s="7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>
      <c r="A191" s="7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>
      <c r="A192" s="7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>
      <c r="A193" s="7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>
      <c r="A194" s="7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>
      <c r="A195" s="7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>
      <c r="A196" s="7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>
      <c r="A197" s="7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>
      <c r="A198" s="7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>
      <c r="A199" s="7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>
      <c r="A200" s="7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>
      <c r="A201" s="7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>
      <c r="A202" s="7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>
      <c r="A203" s="7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>
      <c r="A204" s="7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>
      <c r="A205" s="7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>
      <c r="A206" s="7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>
      <c r="A207" s="7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>
      <c r="A208" s="7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>
      <c r="A209" s="7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>
      <c r="A210" s="7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>
      <c r="A211" s="7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>
      <c r="A212" s="7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>
      <c r="A213" s="7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>
      <c r="A214" s="7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>
      <c r="A215" s="7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>
      <c r="A216" s="7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>
      <c r="A217" s="7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>
      <c r="A218" s="7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>
      <c r="A219" s="7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>
      <c r="A220" s="7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>
      <c r="A221" s="7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>
      <c r="A222" s="7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>
      <c r="A223" s="7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>
      <c r="A224" s="7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>
      <c r="A225" s="7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>
      <c r="A226" s="7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>
      <c r="A227" s="7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>
      <c r="A228" s="7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>
      <c r="A229" s="7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>
      <c r="A230" s="7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>
      <c r="A231" s="7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>
      <c r="A232" s="7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>
      <c r="A233" s="7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>
      <c r="A234" s="7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>
      <c r="A235" s="7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>
      <c r="A236" s="7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>
      <c r="A237" s="7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>
      <c r="A238" s="7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>
      <c r="A239" s="7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>
      <c r="A240" s="7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>
      <c r="A241" s="7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>
      <c r="A242" s="7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>
      <c r="A243" s="7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>
      <c r="A244" s="7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>
      <c r="A245" s="7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>
      <c r="A246" s="7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>
      <c r="A247" s="7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>
      <c r="A248" s="7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>
      <c r="A249" s="7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>
      <c r="A250" s="7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>
      <c r="A251" s="7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>
      <c r="A252" s="7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>
      <c r="A253" s="7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>
      <c r="A254" s="7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>
      <c r="A255" s="7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>
      <c r="A256" s="7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>
      <c r="A257" s="7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>
      <c r="A258" s="7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>
      <c r="A259" s="7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>
      <c r="A260" s="7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>
      <c r="A261" s="7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>
      <c r="A262" s="7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</row>
    <row r="44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</row>
    <row r="44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</row>
    <row r="446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</row>
    <row r="447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</row>
    <row r="448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</row>
    <row r="449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</row>
    <row r="450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</row>
    <row r="451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</row>
    <row r="452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</row>
    <row r="453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</row>
    <row r="45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</row>
    <row r="45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</row>
    <row r="456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</row>
    <row r="457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</row>
    <row r="458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</row>
    <row r="459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</row>
    <row r="460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</row>
    <row r="461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</row>
    <row r="462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</row>
    <row r="463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</row>
    <row r="46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</row>
    <row r="46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</row>
    <row r="466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</row>
    <row r="467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</row>
    <row r="468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</row>
    <row r="469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</row>
    <row r="470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</row>
    <row r="471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</row>
    <row r="472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</row>
    <row r="473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</row>
    <row r="47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</row>
    <row r="47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</row>
    <row r="476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</row>
    <row r="477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</row>
    <row r="478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</row>
    <row r="479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</row>
    <row r="480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</row>
    <row r="481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</row>
    <row r="482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</row>
    <row r="483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</row>
    <row r="48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</row>
    <row r="48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</row>
    <row r="486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</row>
    <row r="487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</row>
    <row r="488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</row>
    <row r="489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</row>
    <row r="490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</row>
    <row r="491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</row>
    <row r="492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</row>
    <row r="493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</row>
    <row r="49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</row>
    <row r="49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</row>
    <row r="496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</row>
    <row r="497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</row>
    <row r="498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</row>
    <row r="499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</row>
    <row r="500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</row>
    <row r="501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</row>
    <row r="502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</row>
    <row r="503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</row>
    <row r="50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</row>
    <row r="50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</row>
    <row r="506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</row>
    <row r="507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</row>
    <row r="508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</row>
    <row r="509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</row>
    <row r="510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</row>
    <row r="511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</row>
    <row r="512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</row>
    <row r="513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</row>
    <row r="5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</row>
    <row r="51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</row>
    <row r="516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</row>
    <row r="517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</row>
    <row r="518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</row>
    <row r="519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</row>
    <row r="520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</row>
    <row r="521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</row>
    <row r="522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</row>
    <row r="523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</row>
    <row r="52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</row>
    <row r="5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</row>
    <row r="526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</row>
    <row r="527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</row>
    <row r="528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</row>
    <row r="529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</row>
    <row r="530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</row>
    <row r="531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</row>
    <row r="532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</row>
    <row r="533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</row>
    <row r="53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</row>
    <row r="53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</row>
    <row r="536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</row>
    <row r="537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</row>
    <row r="538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</row>
    <row r="539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</row>
    <row r="540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</row>
    <row r="541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</row>
    <row r="542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</row>
    <row r="543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</row>
    <row r="54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</row>
    <row r="54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</row>
    <row r="546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</row>
    <row r="547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</row>
    <row r="548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</row>
    <row r="549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</row>
    <row r="550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</row>
    <row r="551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</row>
    <row r="552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</row>
    <row r="553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</row>
    <row r="55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</row>
    <row r="55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</row>
    <row r="556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</row>
    <row r="557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</row>
    <row r="558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</row>
    <row r="559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</row>
    <row r="560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</row>
    <row r="561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</row>
    <row r="562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</row>
    <row r="563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</row>
    <row r="56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</row>
    <row r="56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</row>
    <row r="566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</row>
    <row r="567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</row>
    <row r="568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</row>
    <row r="569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</row>
    <row r="570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</row>
    <row r="571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</row>
    <row r="572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</row>
    <row r="573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</row>
    <row r="57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</row>
    <row r="57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</row>
    <row r="576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</row>
    <row r="577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</row>
    <row r="578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</row>
    <row r="579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</row>
    <row r="580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</row>
    <row r="581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</row>
    <row r="582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</row>
    <row r="583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</row>
    <row r="58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</row>
    <row r="58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</row>
    <row r="586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</row>
    <row r="587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</row>
    <row r="588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</row>
    <row r="589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</row>
    <row r="590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</row>
    <row r="591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</row>
    <row r="592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</row>
    <row r="593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</row>
    <row r="59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</row>
    <row r="59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</row>
    <row r="596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</row>
    <row r="597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</row>
    <row r="598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</row>
    <row r="599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</row>
    <row r="600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</row>
    <row r="601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</row>
    <row r="602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</row>
    <row r="603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</row>
    <row r="60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</row>
    <row r="60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</row>
    <row r="606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</row>
    <row r="607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</row>
    <row r="608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</row>
    <row r="609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</row>
    <row r="610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</row>
    <row r="611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</row>
    <row r="612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</row>
    <row r="613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</row>
    <row r="6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</row>
    <row r="61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</row>
    <row r="616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</row>
    <row r="617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</row>
    <row r="618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</row>
    <row r="619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</row>
    <row r="620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</row>
    <row r="621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</row>
    <row r="622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</row>
    <row r="623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</row>
    <row r="62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</row>
    <row r="6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</row>
    <row r="626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</row>
    <row r="627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</row>
    <row r="628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</row>
    <row r="629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</row>
    <row r="630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</row>
    <row r="631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</row>
    <row r="632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</row>
    <row r="633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</row>
    <row r="63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</row>
    <row r="63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</row>
    <row r="636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</row>
    <row r="637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</row>
    <row r="638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</row>
    <row r="639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</row>
    <row r="640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</row>
    <row r="641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</row>
    <row r="642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</row>
    <row r="643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</row>
    <row r="64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</row>
    <row r="64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</row>
    <row r="646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</row>
    <row r="647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</row>
    <row r="648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</row>
    <row r="649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</row>
    <row r="650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</row>
    <row r="651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</row>
    <row r="652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</row>
    <row r="653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</row>
    <row r="65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</row>
    <row r="65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</row>
    <row r="656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</row>
    <row r="657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</row>
    <row r="658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</row>
    <row r="659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</row>
    <row r="660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</row>
    <row r="661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</row>
    <row r="662">
      <c r="A662" s="7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</row>
    <row r="663">
      <c r="A663" s="7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</row>
    <row r="664">
      <c r="A664" s="7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</row>
    <row r="665">
      <c r="A665" s="7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</row>
    <row r="666">
      <c r="A666" s="7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</row>
    <row r="667">
      <c r="A667" s="7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</row>
    <row r="668">
      <c r="A668" s="7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</row>
    <row r="669">
      <c r="A669" s="7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</row>
    <row r="670">
      <c r="A670" s="7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</row>
    <row r="671">
      <c r="A671" s="7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</row>
    <row r="672">
      <c r="A672" s="7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</row>
    <row r="673">
      <c r="A673" s="7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</row>
    <row r="674">
      <c r="A674" s="7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</row>
    <row r="675">
      <c r="A675" s="7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</row>
    <row r="676">
      <c r="A676" s="7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</row>
    <row r="677">
      <c r="A677" s="7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</row>
    <row r="678">
      <c r="A678" s="7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</row>
    <row r="679">
      <c r="A679" s="7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</row>
    <row r="680">
      <c r="A680" s="7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</row>
    <row r="681">
      <c r="A681" s="7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</row>
    <row r="682">
      <c r="A682" s="7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</row>
    <row r="683">
      <c r="A683" s="7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</row>
    <row r="684">
      <c r="A684" s="7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</row>
    <row r="685">
      <c r="A685" s="7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</row>
    <row r="686">
      <c r="A686" s="7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</row>
    <row r="687">
      <c r="A687" s="7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</row>
    <row r="688">
      <c r="A688" s="7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</row>
    <row r="689">
      <c r="A689" s="7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</row>
    <row r="690">
      <c r="A690" s="7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</row>
    <row r="691">
      <c r="A691" s="7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</row>
    <row r="692">
      <c r="A692" s="7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</row>
    <row r="693">
      <c r="A693" s="7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</row>
    <row r="694">
      <c r="A694" s="7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</row>
    <row r="695">
      <c r="A695" s="7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</row>
    <row r="696">
      <c r="A696" s="7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</row>
    <row r="697">
      <c r="A697" s="7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</row>
    <row r="698">
      <c r="A698" s="7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</row>
    <row r="699">
      <c r="A699" s="7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</row>
    <row r="700">
      <c r="A700" s="7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</row>
    <row r="701">
      <c r="A701" s="7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</row>
    <row r="702">
      <c r="A702" s="7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</row>
    <row r="703">
      <c r="A703" s="7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</row>
    <row r="704">
      <c r="A704" s="7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</row>
    <row r="705">
      <c r="A705" s="7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</row>
    <row r="706">
      <c r="A706" s="7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</row>
    <row r="707">
      <c r="A707" s="7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</row>
    <row r="708">
      <c r="A708" s="7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</row>
    <row r="709">
      <c r="A709" s="7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</row>
    <row r="710">
      <c r="A710" s="7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</row>
    <row r="711">
      <c r="A711" s="7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</row>
    <row r="712">
      <c r="A712" s="7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</row>
    <row r="713">
      <c r="A713" s="7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</row>
    <row r="714">
      <c r="A714" s="7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</row>
    <row r="715">
      <c r="A715" s="7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</row>
    <row r="716">
      <c r="A716" s="7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</row>
    <row r="717">
      <c r="A717" s="7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</row>
    <row r="718">
      <c r="A718" s="7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</row>
    <row r="719">
      <c r="A719" s="7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</row>
    <row r="720">
      <c r="A720" s="7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</row>
    <row r="721">
      <c r="A721" s="7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</row>
    <row r="722">
      <c r="A722" s="7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</row>
    <row r="723">
      <c r="A723" s="7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</row>
    <row r="724">
      <c r="A724" s="7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</row>
    <row r="725">
      <c r="A725" s="7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</row>
    <row r="726">
      <c r="A726" s="7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</row>
    <row r="727">
      <c r="A727" s="7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</row>
    <row r="728">
      <c r="A728" s="7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</row>
    <row r="729">
      <c r="A729" s="7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</row>
    <row r="730">
      <c r="A730" s="7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</row>
    <row r="731">
      <c r="A731" s="7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</row>
    <row r="732">
      <c r="A732" s="7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</row>
    <row r="733">
      <c r="A733" s="7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</row>
    <row r="734">
      <c r="A734" s="7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</row>
    <row r="735">
      <c r="A735" s="7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</row>
    <row r="736">
      <c r="A736" s="7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</row>
    <row r="737">
      <c r="A737" s="7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</row>
    <row r="738">
      <c r="A738" s="7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</row>
    <row r="739">
      <c r="A739" s="7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</row>
    <row r="740">
      <c r="A740" s="7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</row>
    <row r="741">
      <c r="A741" s="7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</row>
    <row r="742">
      <c r="A742" s="7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</row>
    <row r="743">
      <c r="A743" s="7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</row>
    <row r="744">
      <c r="A744" s="7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</row>
    <row r="745">
      <c r="A745" s="7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</row>
    <row r="746">
      <c r="A746" s="7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</row>
    <row r="747">
      <c r="A747" s="7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</row>
    <row r="748">
      <c r="A748" s="7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</row>
    <row r="749">
      <c r="A749" s="7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</row>
    <row r="750">
      <c r="A750" s="7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</row>
    <row r="751">
      <c r="A751" s="7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</row>
    <row r="752">
      <c r="A752" s="7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</row>
    <row r="753">
      <c r="A753" s="7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</row>
    <row r="754">
      <c r="A754" s="7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</row>
    <row r="755">
      <c r="A755" s="7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</row>
    <row r="756">
      <c r="A756" s="7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</row>
    <row r="757">
      <c r="A757" s="7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</row>
    <row r="758">
      <c r="A758" s="7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</row>
    <row r="759">
      <c r="A759" s="7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</row>
    <row r="760">
      <c r="A760" s="7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</row>
    <row r="761">
      <c r="A761" s="7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</row>
    <row r="762">
      <c r="A762" s="7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</row>
    <row r="763">
      <c r="A763" s="7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</row>
    <row r="764">
      <c r="A764" s="7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</row>
    <row r="765">
      <c r="A765" s="7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</row>
    <row r="766">
      <c r="A766" s="7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</row>
    <row r="767">
      <c r="A767" s="7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</row>
    <row r="768">
      <c r="A768" s="7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</row>
    <row r="769">
      <c r="A769" s="7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</row>
    <row r="770">
      <c r="A770" s="7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</row>
    <row r="771">
      <c r="A771" s="7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</row>
    <row r="772">
      <c r="A772" s="7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</row>
    <row r="773">
      <c r="A773" s="7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</row>
    <row r="774">
      <c r="A774" s="7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</row>
    <row r="775">
      <c r="A775" s="7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</row>
    <row r="776">
      <c r="A776" s="7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</row>
    <row r="777">
      <c r="A777" s="7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</row>
    <row r="778">
      <c r="A778" s="7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</row>
    <row r="779">
      <c r="A779" s="7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</row>
    <row r="780">
      <c r="A780" s="7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</row>
    <row r="781">
      <c r="A781" s="7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</row>
    <row r="782">
      <c r="A782" s="7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</row>
    <row r="783">
      <c r="A783" s="7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</row>
    <row r="784">
      <c r="A784" s="7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</row>
    <row r="785">
      <c r="A785" s="7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</row>
    <row r="786">
      <c r="A786" s="7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</row>
    <row r="787">
      <c r="A787" s="7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</row>
    <row r="788">
      <c r="A788" s="7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</row>
    <row r="789">
      <c r="A789" s="7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</row>
    <row r="790">
      <c r="A790" s="7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</row>
    <row r="791">
      <c r="A791" s="7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</row>
    <row r="792">
      <c r="A792" s="7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</row>
    <row r="793">
      <c r="A793" s="7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</row>
    <row r="794">
      <c r="A794" s="7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</row>
    <row r="795">
      <c r="A795" s="7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</row>
    <row r="796">
      <c r="A796" s="7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</row>
    <row r="797">
      <c r="A797" s="7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</row>
    <row r="798">
      <c r="A798" s="7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</row>
    <row r="799">
      <c r="A799" s="7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</row>
    <row r="800">
      <c r="A800" s="7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</row>
    <row r="801">
      <c r="A801" s="7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</row>
    <row r="802">
      <c r="A802" s="7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</row>
    <row r="803">
      <c r="A803" s="7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</row>
    <row r="804">
      <c r="A804" s="7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</row>
    <row r="805">
      <c r="A805" s="7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</row>
    <row r="806">
      <c r="A806" s="7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</row>
    <row r="807">
      <c r="A807" s="7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</row>
    <row r="808">
      <c r="A808" s="7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</row>
    <row r="809">
      <c r="A809" s="7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</row>
    <row r="810">
      <c r="A810" s="7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</row>
    <row r="811">
      <c r="A811" s="7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</row>
    <row r="812">
      <c r="A812" s="7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</row>
    <row r="813">
      <c r="A813" s="7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</row>
    <row r="814">
      <c r="A814" s="7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</row>
    <row r="815">
      <c r="A815" s="7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</row>
    <row r="816">
      <c r="A816" s="7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</row>
    <row r="817">
      <c r="A817" s="7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</row>
    <row r="818">
      <c r="A818" s="7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</row>
    <row r="819">
      <c r="A819" s="7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</row>
    <row r="820">
      <c r="A820" s="7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</row>
    <row r="821">
      <c r="A821" s="7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</row>
    <row r="822">
      <c r="A822" s="7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</row>
    <row r="823">
      <c r="A823" s="7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</row>
    <row r="824">
      <c r="A824" s="7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</row>
    <row r="825">
      <c r="A825" s="7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</row>
    <row r="826">
      <c r="A826" s="7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</row>
    <row r="827">
      <c r="A827" s="7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</row>
    <row r="828">
      <c r="A828" s="7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</row>
    <row r="829">
      <c r="A829" s="7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</row>
    <row r="830">
      <c r="A830" s="7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</row>
    <row r="831">
      <c r="A831" s="7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</row>
    <row r="832">
      <c r="A832" s="7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</row>
    <row r="833">
      <c r="A833" s="7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</row>
    <row r="834">
      <c r="A834" s="7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</row>
    <row r="835">
      <c r="A835" s="7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</row>
    <row r="836">
      <c r="A836" s="7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</row>
    <row r="837">
      <c r="A837" s="7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</row>
    <row r="838">
      <c r="A838" s="7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</row>
    <row r="839">
      <c r="A839" s="7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</row>
    <row r="840">
      <c r="A840" s="7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</row>
    <row r="841">
      <c r="A841" s="7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</row>
    <row r="842">
      <c r="A842" s="7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</row>
    <row r="843">
      <c r="A843" s="7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</row>
    <row r="844">
      <c r="A844" s="7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</row>
    <row r="845">
      <c r="A845" s="7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</row>
    <row r="846">
      <c r="A846" s="7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</row>
    <row r="847">
      <c r="A847" s="7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</row>
    <row r="848">
      <c r="A848" s="7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</row>
    <row r="849">
      <c r="A849" s="7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</row>
    <row r="850">
      <c r="A850" s="7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</row>
    <row r="851">
      <c r="A851" s="7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</row>
    <row r="852">
      <c r="A852" s="7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</row>
    <row r="853">
      <c r="A853" s="7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</row>
    <row r="854">
      <c r="A854" s="7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</row>
    <row r="855">
      <c r="A855" s="7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</row>
    <row r="856">
      <c r="A856" s="7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</row>
    <row r="857">
      <c r="A857" s="7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</row>
    <row r="858">
      <c r="A858" s="7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</row>
    <row r="859">
      <c r="A859" s="7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</row>
    <row r="860">
      <c r="A860" s="7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</row>
    <row r="861">
      <c r="A861" s="7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</row>
    <row r="862">
      <c r="A862" s="7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</row>
    <row r="863">
      <c r="A863" s="7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</row>
    <row r="864">
      <c r="A864" s="7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</row>
    <row r="865">
      <c r="A865" s="7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</row>
    <row r="866">
      <c r="A866" s="7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</row>
    <row r="867">
      <c r="A867" s="7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</row>
    <row r="868">
      <c r="A868" s="7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</row>
    <row r="869">
      <c r="A869" s="7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</row>
    <row r="870">
      <c r="A870" s="7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</row>
    <row r="871">
      <c r="A871" s="7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</row>
    <row r="872">
      <c r="A872" s="7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</row>
    <row r="873">
      <c r="A873" s="7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</row>
    <row r="874">
      <c r="A874" s="7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</row>
    <row r="875">
      <c r="A875" s="7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</row>
    <row r="876">
      <c r="A876" s="7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</row>
    <row r="877">
      <c r="A877" s="7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</row>
    <row r="878">
      <c r="A878" s="7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</row>
    <row r="879">
      <c r="A879" s="7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</row>
    <row r="880">
      <c r="A880" s="7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</row>
    <row r="881">
      <c r="A881" s="7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</row>
    <row r="882">
      <c r="A882" s="7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</row>
    <row r="883">
      <c r="A883" s="7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</row>
    <row r="884">
      <c r="A884" s="7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</row>
    <row r="885">
      <c r="A885" s="7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</row>
    <row r="886">
      <c r="A886" s="7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</row>
    <row r="887">
      <c r="A887" s="7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</row>
    <row r="888">
      <c r="A888" s="7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</row>
    <row r="889">
      <c r="A889" s="7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</row>
    <row r="890">
      <c r="A890" s="7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</row>
    <row r="891">
      <c r="A891" s="7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</row>
    <row r="892">
      <c r="A892" s="7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</row>
    <row r="893">
      <c r="A893" s="7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</row>
    <row r="894">
      <c r="A894" s="7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</row>
    <row r="895">
      <c r="A895" s="7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</row>
    <row r="896">
      <c r="A896" s="7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</row>
    <row r="897">
      <c r="A897" s="7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</row>
    <row r="898">
      <c r="A898" s="7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</row>
    <row r="899">
      <c r="A899" s="7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</row>
    <row r="900">
      <c r="A900" s="7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</row>
    <row r="901">
      <c r="A901" s="7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</row>
    <row r="902">
      <c r="A902" s="7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</row>
    <row r="903">
      <c r="A903" s="7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</row>
    <row r="904">
      <c r="A904" s="7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</row>
    <row r="905">
      <c r="A905" s="7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</row>
    <row r="906">
      <c r="A906" s="7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</row>
    <row r="907">
      <c r="A907" s="7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</row>
    <row r="908">
      <c r="A908" s="7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</row>
    <row r="909">
      <c r="A909" s="7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</row>
    <row r="910">
      <c r="A910" s="7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</row>
    <row r="911">
      <c r="A911" s="7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</row>
    <row r="912">
      <c r="A912" s="7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</row>
    <row r="913">
      <c r="A913" s="7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</row>
    <row r="914">
      <c r="A914" s="7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</row>
    <row r="915">
      <c r="A915" s="7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</row>
    <row r="916">
      <c r="A916" s="7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</row>
    <row r="917">
      <c r="A917" s="7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</row>
    <row r="918">
      <c r="A918" s="7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</row>
    <row r="919">
      <c r="A919" s="7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</row>
    <row r="920">
      <c r="A920" s="7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</row>
    <row r="921">
      <c r="A921" s="7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</row>
    <row r="922">
      <c r="A922" s="7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</row>
    <row r="923">
      <c r="A923" s="7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</row>
    <row r="924">
      <c r="A924" s="7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</row>
    <row r="925">
      <c r="A925" s="7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</row>
    <row r="926">
      <c r="A926" s="7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</row>
    <row r="927">
      <c r="A927" s="7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</row>
    <row r="928">
      <c r="A928" s="7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</row>
    <row r="929">
      <c r="A929" s="7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</row>
    <row r="930">
      <c r="A930" s="7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</row>
    <row r="931">
      <c r="A931" s="7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</row>
    <row r="932">
      <c r="A932" s="7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</row>
    <row r="933">
      <c r="A933" s="7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</row>
    <row r="934">
      <c r="A934" s="7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</row>
    <row r="935">
      <c r="A935" s="7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</row>
    <row r="936">
      <c r="A936" s="7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</row>
    <row r="937">
      <c r="A937" s="7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</row>
    <row r="938">
      <c r="A938" s="7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</row>
    <row r="939">
      <c r="A939" s="7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</row>
    <row r="940">
      <c r="A940" s="7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</row>
    <row r="941">
      <c r="A941" s="7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</row>
    <row r="942">
      <c r="A942" s="7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</row>
    <row r="943">
      <c r="A943" s="7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</row>
    <row r="944">
      <c r="A944" s="7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</row>
    <row r="945">
      <c r="A945" s="7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</row>
    <row r="946">
      <c r="A946" s="7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</row>
    <row r="947">
      <c r="A947" s="7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</row>
    <row r="948">
      <c r="A948" s="7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</row>
    <row r="949">
      <c r="A949" s="7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</row>
    <row r="950">
      <c r="A950" s="7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</row>
    <row r="951">
      <c r="A951" s="7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</row>
    <row r="952">
      <c r="A952" s="7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</row>
    <row r="953">
      <c r="A953" s="7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</row>
    <row r="954">
      <c r="A954" s="7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</row>
    <row r="955">
      <c r="A955" s="7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</row>
    <row r="956">
      <c r="A956" s="7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</row>
    <row r="957">
      <c r="A957" s="7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</row>
    <row r="958">
      <c r="A958" s="7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</row>
    <row r="959">
      <c r="A959" s="7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</row>
    <row r="960">
      <c r="A960" s="7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</row>
    <row r="961">
      <c r="A961" s="7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</row>
    <row r="962">
      <c r="A962" s="7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</row>
    <row r="963">
      <c r="A963" s="7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</row>
    <row r="964">
      <c r="A964" s="7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</row>
    <row r="965">
      <c r="A965" s="7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</row>
    <row r="966">
      <c r="A966" s="7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</row>
    <row r="967">
      <c r="A967" s="7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</row>
    <row r="968">
      <c r="A968" s="7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</row>
    <row r="969">
      <c r="A969" s="7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</row>
    <row r="970">
      <c r="A970" s="7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</row>
    <row r="971">
      <c r="A971" s="7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</row>
    <row r="972">
      <c r="A972" s="7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</row>
    <row r="973">
      <c r="A973" s="7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</row>
    <row r="974">
      <c r="A974" s="7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</row>
    <row r="975">
      <c r="A975" s="7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</row>
    <row r="976">
      <c r="A976" s="7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</row>
    <row r="977">
      <c r="A977" s="7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</row>
    <row r="978">
      <c r="A978" s="7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</row>
    <row r="979">
      <c r="A979" s="7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</row>
    <row r="980">
      <c r="A980" s="7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</row>
    <row r="981">
      <c r="A981" s="7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</row>
    <row r="982">
      <c r="A982" s="7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</row>
    <row r="983">
      <c r="A983" s="7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</row>
    <row r="984">
      <c r="A984" s="7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</row>
    <row r="985">
      <c r="A985" s="7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</row>
    <row r="986">
      <c r="A986" s="7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</row>
    <row r="987">
      <c r="A987" s="7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</row>
    <row r="988">
      <c r="A988" s="7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</row>
    <row r="989">
      <c r="A989" s="7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</row>
    <row r="990">
      <c r="A990" s="7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</row>
    <row r="991">
      <c r="A991" s="7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</row>
    <row r="992">
      <c r="A992" s="7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</row>
    <row r="993">
      <c r="A993" s="7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</row>
    <row r="994">
      <c r="A994" s="7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</row>
    <row r="995">
      <c r="A995" s="7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</row>
    <row r="996">
      <c r="A996" s="7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</row>
    <row r="997">
      <c r="A997" s="7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</row>
    <row r="998">
      <c r="A998" s="7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</row>
    <row r="999">
      <c r="A999" s="7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</row>
    <row r="1000">
      <c r="A1000" s="7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</row>
    <row r="2">
      <c r="A2" s="3" t="s">
        <v>12</v>
      </c>
      <c r="B2" s="3" t="s">
        <v>13</v>
      </c>
      <c r="C2" s="3" t="s">
        <v>14</v>
      </c>
      <c r="D2" s="3">
        <v>1.0</v>
      </c>
      <c r="E2" s="3">
        <v>12000.0</v>
      </c>
      <c r="F2" s="3">
        <v>26.0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</row>
    <row r="2">
      <c r="A2" s="3" t="s">
        <v>27</v>
      </c>
    </row>
    <row r="3">
      <c r="A3" s="3" t="s">
        <v>13</v>
      </c>
      <c r="B3" s="3">
        <v>0.0</v>
      </c>
      <c r="C3" s="4">
        <f t="shared" ref="C3:M3" si="1">B11</f>
        <v>12000</v>
      </c>
      <c r="D3" s="4">
        <f t="shared" si="1"/>
        <v>12000</v>
      </c>
      <c r="E3" s="4">
        <f t="shared" si="1"/>
        <v>12000</v>
      </c>
      <c r="F3" s="4">
        <f t="shared" si="1"/>
        <v>12000</v>
      </c>
      <c r="G3" s="4">
        <f t="shared" si="1"/>
        <v>12000</v>
      </c>
      <c r="H3" s="4">
        <f t="shared" si="1"/>
        <v>12000</v>
      </c>
      <c r="I3" s="4">
        <f t="shared" si="1"/>
        <v>12000</v>
      </c>
      <c r="J3" s="4">
        <f t="shared" si="1"/>
        <v>12000</v>
      </c>
      <c r="K3" s="4">
        <f t="shared" si="1"/>
        <v>12000</v>
      </c>
      <c r="L3" s="4">
        <f t="shared" si="1"/>
        <v>12000</v>
      </c>
      <c r="M3" s="4">
        <f t="shared" si="1"/>
        <v>12000</v>
      </c>
    </row>
    <row r="4">
      <c r="A4" s="3" t="s">
        <v>28</v>
      </c>
      <c r="B4" s="4">
        <f>SUM(B3)</f>
        <v>0</v>
      </c>
      <c r="C4" s="4">
        <f t="shared" ref="C4:M4" si="2">B12</f>
        <v>12000</v>
      </c>
      <c r="D4" s="4">
        <f t="shared" si="2"/>
        <v>12000</v>
      </c>
      <c r="E4" s="4">
        <f t="shared" si="2"/>
        <v>12000</v>
      </c>
      <c r="F4" s="4">
        <f t="shared" si="2"/>
        <v>12000</v>
      </c>
      <c r="G4" s="4">
        <f t="shared" si="2"/>
        <v>12000</v>
      </c>
      <c r="H4" s="4">
        <f t="shared" si="2"/>
        <v>12000</v>
      </c>
      <c r="I4" s="4">
        <f t="shared" si="2"/>
        <v>12000</v>
      </c>
      <c r="J4" s="4">
        <f t="shared" si="2"/>
        <v>12000</v>
      </c>
      <c r="K4" s="4">
        <f t="shared" si="2"/>
        <v>12000</v>
      </c>
      <c r="L4" s="4">
        <f t="shared" si="2"/>
        <v>12000</v>
      </c>
      <c r="M4" s="4">
        <f t="shared" si="2"/>
        <v>12000</v>
      </c>
    </row>
    <row r="6">
      <c r="A6" s="3" t="s">
        <v>29</v>
      </c>
    </row>
    <row r="7">
      <c r="A7" s="3" t="s">
        <v>13</v>
      </c>
      <c r="B7" s="4">
        <f>'Fixed Asset Register'!E$2</f>
        <v>12000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</row>
    <row r="8">
      <c r="A8" s="3" t="s">
        <v>28</v>
      </c>
      <c r="B8" s="4">
        <f t="shared" ref="B8:M8" si="3">SUM(B7)</f>
        <v>12000</v>
      </c>
      <c r="C8" s="4">
        <f t="shared" si="3"/>
        <v>0</v>
      </c>
      <c r="D8" s="4">
        <f t="shared" si="3"/>
        <v>0</v>
      </c>
      <c r="E8" s="4">
        <f t="shared" si="3"/>
        <v>0</v>
      </c>
      <c r="F8" s="4">
        <f t="shared" si="3"/>
        <v>0</v>
      </c>
      <c r="G8" s="4">
        <f t="shared" si="3"/>
        <v>0</v>
      </c>
      <c r="H8" s="4">
        <f t="shared" si="3"/>
        <v>0</v>
      </c>
      <c r="I8" s="4">
        <f t="shared" si="3"/>
        <v>0</v>
      </c>
      <c r="J8" s="4">
        <f t="shared" si="3"/>
        <v>0</v>
      </c>
      <c r="K8" s="4">
        <f t="shared" si="3"/>
        <v>0</v>
      </c>
      <c r="L8" s="4">
        <f t="shared" si="3"/>
        <v>0</v>
      </c>
      <c r="M8" s="4">
        <f t="shared" si="3"/>
        <v>0</v>
      </c>
    </row>
    <row r="10">
      <c r="A10" s="3" t="s">
        <v>30</v>
      </c>
    </row>
    <row r="11">
      <c r="A11" s="3" t="s">
        <v>31</v>
      </c>
      <c r="B11" s="4">
        <f t="shared" ref="B11:M11" si="4">B3+B7</f>
        <v>12000</v>
      </c>
      <c r="C11" s="4">
        <f t="shared" si="4"/>
        <v>12000</v>
      </c>
      <c r="D11" s="4">
        <f t="shared" si="4"/>
        <v>12000</v>
      </c>
      <c r="E11" s="4">
        <f t="shared" si="4"/>
        <v>12000</v>
      </c>
      <c r="F11" s="4">
        <f t="shared" si="4"/>
        <v>12000</v>
      </c>
      <c r="G11" s="4">
        <f t="shared" si="4"/>
        <v>12000</v>
      </c>
      <c r="H11" s="4">
        <f t="shared" si="4"/>
        <v>12000</v>
      </c>
      <c r="I11" s="4">
        <f t="shared" si="4"/>
        <v>12000</v>
      </c>
      <c r="J11" s="4">
        <f t="shared" si="4"/>
        <v>12000</v>
      </c>
      <c r="K11" s="4">
        <f t="shared" si="4"/>
        <v>12000</v>
      </c>
      <c r="L11" s="4">
        <f t="shared" si="4"/>
        <v>12000</v>
      </c>
      <c r="M11" s="4">
        <f t="shared" si="4"/>
        <v>12000</v>
      </c>
    </row>
    <row r="12">
      <c r="A12" s="3" t="s">
        <v>28</v>
      </c>
      <c r="B12" s="4">
        <f t="shared" ref="B12:M12" si="5">SUM(B11)</f>
        <v>12000</v>
      </c>
      <c r="C12" s="4">
        <f t="shared" si="5"/>
        <v>12000</v>
      </c>
      <c r="D12" s="4">
        <f t="shared" si="5"/>
        <v>12000</v>
      </c>
      <c r="E12" s="4">
        <f t="shared" si="5"/>
        <v>12000</v>
      </c>
      <c r="F12" s="4">
        <f t="shared" si="5"/>
        <v>12000</v>
      </c>
      <c r="G12" s="4">
        <f t="shared" si="5"/>
        <v>12000</v>
      </c>
      <c r="H12" s="4">
        <f t="shared" si="5"/>
        <v>12000</v>
      </c>
      <c r="I12" s="4">
        <f t="shared" si="5"/>
        <v>12000</v>
      </c>
      <c r="J12" s="4">
        <f t="shared" si="5"/>
        <v>12000</v>
      </c>
      <c r="K12" s="4">
        <f t="shared" si="5"/>
        <v>12000</v>
      </c>
      <c r="L12" s="4">
        <f t="shared" si="5"/>
        <v>12000</v>
      </c>
      <c r="M12" s="4">
        <f t="shared" si="5"/>
        <v>12000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</cols>
  <sheetData>
    <row r="1"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</row>
    <row r="2">
      <c r="A2" s="3" t="s">
        <v>27</v>
      </c>
    </row>
    <row r="3">
      <c r="A3" s="3" t="s">
        <v>13</v>
      </c>
      <c r="B3" s="3">
        <v>0.0</v>
      </c>
      <c r="C3" s="5">
        <f t="shared" ref="C3:M3" si="1">B11</f>
        <v>461.5384615</v>
      </c>
      <c r="D3" s="5">
        <f t="shared" si="1"/>
        <v>923.0769231</v>
      </c>
      <c r="E3" s="5">
        <f t="shared" si="1"/>
        <v>1384.615385</v>
      </c>
      <c r="F3" s="5">
        <f t="shared" si="1"/>
        <v>1846.153846</v>
      </c>
      <c r="G3" s="5">
        <f t="shared" si="1"/>
        <v>2307.692308</v>
      </c>
      <c r="H3" s="5">
        <f t="shared" si="1"/>
        <v>2769.230769</v>
      </c>
      <c r="I3" s="5">
        <f t="shared" si="1"/>
        <v>3230.769231</v>
      </c>
      <c r="J3" s="5">
        <f t="shared" si="1"/>
        <v>3692.307692</v>
      </c>
      <c r="K3" s="5">
        <f t="shared" si="1"/>
        <v>4153.846154</v>
      </c>
      <c r="L3" s="5">
        <f t="shared" si="1"/>
        <v>4615.384615</v>
      </c>
      <c r="M3" s="5">
        <f t="shared" si="1"/>
        <v>5076.923077</v>
      </c>
    </row>
    <row r="4">
      <c r="A4" s="3" t="s">
        <v>28</v>
      </c>
      <c r="B4" s="4">
        <f t="shared" ref="B4:M4" si="2">SUM(B3)</f>
        <v>0</v>
      </c>
      <c r="C4" s="5">
        <f t="shared" si="2"/>
        <v>461.5384615</v>
      </c>
      <c r="D4" s="5">
        <f t="shared" si="2"/>
        <v>923.0769231</v>
      </c>
      <c r="E4" s="5">
        <f t="shared" si="2"/>
        <v>1384.615385</v>
      </c>
      <c r="F4" s="5">
        <f t="shared" si="2"/>
        <v>1846.153846</v>
      </c>
      <c r="G4" s="5">
        <f t="shared" si="2"/>
        <v>2307.692308</v>
      </c>
      <c r="H4" s="5">
        <f t="shared" si="2"/>
        <v>2769.230769</v>
      </c>
      <c r="I4" s="5">
        <f t="shared" si="2"/>
        <v>3230.769231</v>
      </c>
      <c r="J4" s="5">
        <f t="shared" si="2"/>
        <v>3692.307692</v>
      </c>
      <c r="K4" s="5">
        <f t="shared" si="2"/>
        <v>4153.846154</v>
      </c>
      <c r="L4" s="5">
        <f t="shared" si="2"/>
        <v>4615.384615</v>
      </c>
      <c r="M4" s="5">
        <f t="shared" si="2"/>
        <v>5076.923077</v>
      </c>
    </row>
    <row r="6">
      <c r="A6" s="3" t="s">
        <v>32</v>
      </c>
    </row>
    <row r="7">
      <c r="A7" s="3" t="s">
        <v>13</v>
      </c>
      <c r="B7" s="5">
        <f>'Fixed Asset Balances'!B11/'Fixed Asset Register'!$F$2</f>
        <v>461.5384615</v>
      </c>
      <c r="C7" s="6">
        <f>'Fixed Asset Balances'!C11/'Fixed Asset Register'!$F$2</f>
        <v>461.5384615</v>
      </c>
      <c r="D7" s="6">
        <f>'Fixed Asset Balances'!D11/'Fixed Asset Register'!$F$2</f>
        <v>461.5384615</v>
      </c>
      <c r="E7" s="6">
        <f>'Fixed Asset Balances'!E11/'Fixed Asset Register'!$F$2</f>
        <v>461.5384615</v>
      </c>
      <c r="F7" s="6">
        <f>'Fixed Asset Balances'!F11/'Fixed Asset Register'!$F$2</f>
        <v>461.5384615</v>
      </c>
      <c r="G7" s="6">
        <f>'Fixed Asset Balances'!G11/'Fixed Asset Register'!$F$2</f>
        <v>461.5384615</v>
      </c>
      <c r="H7" s="6">
        <f>'Fixed Asset Balances'!H11/'Fixed Asset Register'!$F$2</f>
        <v>461.5384615</v>
      </c>
      <c r="I7" s="6">
        <f>'Fixed Asset Balances'!I11/'Fixed Asset Register'!$F$2</f>
        <v>461.5384615</v>
      </c>
      <c r="J7" s="6">
        <f>'Fixed Asset Balances'!J11/'Fixed Asset Register'!$F$2</f>
        <v>461.5384615</v>
      </c>
      <c r="K7" s="6">
        <f>'Fixed Asset Balances'!K11/'Fixed Asset Register'!$F$2</f>
        <v>461.5384615</v>
      </c>
      <c r="L7" s="6">
        <f>'Fixed Asset Balances'!L11/'Fixed Asset Register'!$F$2</f>
        <v>461.5384615</v>
      </c>
      <c r="M7" s="6">
        <f>'Fixed Asset Balances'!M11/'Fixed Asset Register'!$F$2</f>
        <v>461.5384615</v>
      </c>
    </row>
    <row r="8">
      <c r="A8" s="3" t="s">
        <v>28</v>
      </c>
      <c r="B8" s="5">
        <f t="shared" ref="B8:M8" si="3">SUM(B7)</f>
        <v>461.5384615</v>
      </c>
      <c r="C8" s="6">
        <f t="shared" si="3"/>
        <v>461.5384615</v>
      </c>
      <c r="D8" s="6">
        <f t="shared" si="3"/>
        <v>461.5384615</v>
      </c>
      <c r="E8" s="6">
        <f t="shared" si="3"/>
        <v>461.5384615</v>
      </c>
      <c r="F8" s="6">
        <f t="shared" si="3"/>
        <v>461.5384615</v>
      </c>
      <c r="G8" s="6">
        <f t="shared" si="3"/>
        <v>461.5384615</v>
      </c>
      <c r="H8" s="6">
        <f t="shared" si="3"/>
        <v>461.5384615</v>
      </c>
      <c r="I8" s="6">
        <f t="shared" si="3"/>
        <v>461.5384615</v>
      </c>
      <c r="J8" s="6">
        <f t="shared" si="3"/>
        <v>461.5384615</v>
      </c>
      <c r="K8" s="6">
        <f t="shared" si="3"/>
        <v>461.5384615</v>
      </c>
      <c r="L8" s="6">
        <f t="shared" si="3"/>
        <v>461.5384615</v>
      </c>
      <c r="M8" s="6">
        <f t="shared" si="3"/>
        <v>461.5384615</v>
      </c>
    </row>
    <row r="10">
      <c r="A10" s="3" t="s">
        <v>30</v>
      </c>
    </row>
    <row r="11">
      <c r="A11" s="3" t="s">
        <v>31</v>
      </c>
      <c r="B11" s="5">
        <f t="shared" ref="B11:M11" si="4">B3+B7</f>
        <v>461.5384615</v>
      </c>
      <c r="C11" s="5">
        <f t="shared" si="4"/>
        <v>923.0769231</v>
      </c>
      <c r="D11" s="5">
        <f t="shared" si="4"/>
        <v>1384.615385</v>
      </c>
      <c r="E11" s="5">
        <f t="shared" si="4"/>
        <v>1846.153846</v>
      </c>
      <c r="F11" s="5">
        <f t="shared" si="4"/>
        <v>2307.692308</v>
      </c>
      <c r="G11" s="5">
        <f t="shared" si="4"/>
        <v>2769.230769</v>
      </c>
      <c r="H11" s="5">
        <f t="shared" si="4"/>
        <v>3230.769231</v>
      </c>
      <c r="I11" s="5">
        <f t="shared" si="4"/>
        <v>3692.307692</v>
      </c>
      <c r="J11" s="5">
        <f t="shared" si="4"/>
        <v>4153.846154</v>
      </c>
      <c r="K11" s="5">
        <f t="shared" si="4"/>
        <v>4615.384615</v>
      </c>
      <c r="L11" s="5">
        <f t="shared" si="4"/>
        <v>5076.923077</v>
      </c>
      <c r="M11" s="5">
        <f t="shared" si="4"/>
        <v>5538.461538</v>
      </c>
    </row>
    <row r="12">
      <c r="A12" s="3" t="s">
        <v>28</v>
      </c>
      <c r="B12" s="5">
        <f t="shared" ref="B12:M12" si="5">SUM(B11)</f>
        <v>461.5384615</v>
      </c>
      <c r="C12" s="5">
        <f t="shared" si="5"/>
        <v>923.0769231</v>
      </c>
      <c r="D12" s="5">
        <f t="shared" si="5"/>
        <v>1384.615385</v>
      </c>
      <c r="E12" s="5">
        <f t="shared" si="5"/>
        <v>1846.153846</v>
      </c>
      <c r="F12" s="5">
        <f t="shared" si="5"/>
        <v>2307.692308</v>
      </c>
      <c r="G12" s="5">
        <f t="shared" si="5"/>
        <v>2769.230769</v>
      </c>
      <c r="H12" s="5">
        <f t="shared" si="5"/>
        <v>3230.769231</v>
      </c>
      <c r="I12" s="5">
        <f t="shared" si="5"/>
        <v>3692.307692</v>
      </c>
      <c r="J12" s="5">
        <f t="shared" si="5"/>
        <v>4153.846154</v>
      </c>
      <c r="K12" s="5">
        <f t="shared" si="5"/>
        <v>4615.384615</v>
      </c>
      <c r="L12" s="5">
        <f t="shared" si="5"/>
        <v>5076.923077</v>
      </c>
      <c r="M12" s="5">
        <f t="shared" si="5"/>
        <v>5538.461538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</row>
    <row r="2">
      <c r="A2" s="3" t="s">
        <v>33</v>
      </c>
    </row>
    <row r="3">
      <c r="A3" s="3" t="s">
        <v>34</v>
      </c>
      <c r="B3" s="4">
        <f>Assumptions!$B2</f>
        <v>500</v>
      </c>
      <c r="C3" s="4">
        <f>Assumptions!$B2</f>
        <v>500</v>
      </c>
      <c r="D3" s="4">
        <f>Assumptions!$B2</f>
        <v>500</v>
      </c>
      <c r="E3" s="4">
        <f>Assumptions!$B2</f>
        <v>500</v>
      </c>
      <c r="F3" s="4">
        <f>Assumptions!$B2</f>
        <v>500</v>
      </c>
      <c r="G3" s="4">
        <f>Assumptions!$B2</f>
        <v>500</v>
      </c>
      <c r="H3" s="4">
        <f>Assumptions!$B2</f>
        <v>500</v>
      </c>
      <c r="I3" s="4">
        <f>Assumptions!$B2</f>
        <v>500</v>
      </c>
      <c r="J3" s="4">
        <f>Assumptions!$B2</f>
        <v>500</v>
      </c>
      <c r="K3" s="4">
        <f>Assumptions!$B2</f>
        <v>500</v>
      </c>
      <c r="L3" s="4">
        <f>Assumptions!$B2</f>
        <v>500</v>
      </c>
      <c r="M3" s="4">
        <f>Assumptions!$B2</f>
        <v>500</v>
      </c>
    </row>
    <row r="5">
      <c r="A5" s="3" t="s">
        <v>35</v>
      </c>
    </row>
    <row r="6">
      <c r="A6" s="3" t="s">
        <v>34</v>
      </c>
      <c r="B6" s="4">
        <f>Assumptions!$B5</f>
        <v>400</v>
      </c>
      <c r="C6" s="4">
        <f>Assumptions!$B5</f>
        <v>400</v>
      </c>
      <c r="D6" s="4">
        <f>Assumptions!$B5</f>
        <v>400</v>
      </c>
      <c r="E6" s="4">
        <f>Assumptions!$B5</f>
        <v>400</v>
      </c>
      <c r="F6" s="4">
        <f>Assumptions!$B5</f>
        <v>400</v>
      </c>
      <c r="G6" s="4">
        <f>Assumptions!$B5</f>
        <v>400</v>
      </c>
      <c r="H6" s="4">
        <f>Assumptions!$B5</f>
        <v>400</v>
      </c>
      <c r="I6" s="4">
        <f>Assumptions!$B5</f>
        <v>400</v>
      </c>
      <c r="J6" s="4">
        <f>Assumptions!$B5</f>
        <v>400</v>
      </c>
      <c r="K6" s="4">
        <f>Assumptions!$B5</f>
        <v>400</v>
      </c>
      <c r="L6" s="4">
        <f>Assumptions!$B5</f>
        <v>400</v>
      </c>
      <c r="M6" s="4">
        <f>Assumptions!$B5</f>
        <v>400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36</v>
      </c>
      <c r="C1" s="3" t="s">
        <v>37</v>
      </c>
      <c r="D1" s="3" t="s">
        <v>38</v>
      </c>
    </row>
    <row r="2">
      <c r="A2" s="3" t="s">
        <v>34</v>
      </c>
      <c r="B2" s="3">
        <v>500.0</v>
      </c>
      <c r="C2" s="3">
        <v>45000.0</v>
      </c>
      <c r="D2" s="3">
        <v>2.0</v>
      </c>
    </row>
    <row r="4">
      <c r="B4" s="3" t="s">
        <v>39</v>
      </c>
      <c r="C4" s="3" t="s">
        <v>40</v>
      </c>
      <c r="D4" s="3" t="s">
        <v>38</v>
      </c>
    </row>
    <row r="5">
      <c r="A5" s="3" t="s">
        <v>34</v>
      </c>
      <c r="B5" s="3">
        <v>400.0</v>
      </c>
      <c r="C5" s="3">
        <v>60000.0</v>
      </c>
      <c r="D5" s="3" t="s">
        <v>41</v>
      </c>
    </row>
    <row r="7">
      <c r="A7" s="3" t="s">
        <v>42</v>
      </c>
      <c r="B7" s="3">
        <v>8000.0</v>
      </c>
      <c r="C7" s="7" t="s">
        <v>43</v>
      </c>
    </row>
    <row r="8">
      <c r="A8" s="3" t="s">
        <v>44</v>
      </c>
      <c r="B8" s="3">
        <v>10000.0</v>
      </c>
      <c r="C8" s="7" t="s">
        <v>43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</cols>
  <sheetData>
    <row r="1"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</row>
    <row r="2">
      <c r="A2" s="3" t="s">
        <v>45</v>
      </c>
    </row>
    <row r="3">
      <c r="A3" s="3" t="s">
        <v>34</v>
      </c>
      <c r="B3" s="4">
        <f>'Calcs-1'!B6*Assumptions!$C5</f>
        <v>24000000</v>
      </c>
      <c r="C3" s="4">
        <f>'Calcs-1'!C6*Assumptions!$C5</f>
        <v>24000000</v>
      </c>
      <c r="D3" s="4">
        <f>'Calcs-1'!D6*Assumptions!$C5</f>
        <v>24000000</v>
      </c>
      <c r="E3" s="4">
        <f>'Calcs-1'!E6*Assumptions!$C5</f>
        <v>24000000</v>
      </c>
      <c r="F3" s="4">
        <f>'Calcs-1'!F6*Assumptions!$C5</f>
        <v>24000000</v>
      </c>
      <c r="G3" s="4">
        <f>'Calcs-1'!G6*Assumptions!$C5</f>
        <v>24000000</v>
      </c>
      <c r="H3" s="4">
        <f>'Calcs-1'!H6*Assumptions!$C5</f>
        <v>24000000</v>
      </c>
      <c r="I3" s="4">
        <f>'Calcs-1'!I6*Assumptions!$C5</f>
        <v>24000000</v>
      </c>
      <c r="J3" s="4">
        <f>'Calcs-1'!J6*Assumptions!$C5</f>
        <v>24000000</v>
      </c>
      <c r="K3" s="4">
        <f>'Calcs-1'!K6*Assumptions!$C5</f>
        <v>24000000</v>
      </c>
      <c r="L3" s="4">
        <f>'Calcs-1'!L6*Assumptions!$C5</f>
        <v>24000000</v>
      </c>
      <c r="M3" s="4">
        <f>'Calcs-1'!M6*Assumptions!$C5</f>
        <v>24000000</v>
      </c>
    </row>
    <row r="4">
      <c r="A4" s="3" t="s">
        <v>46</v>
      </c>
      <c r="B4" s="4">
        <f t="shared" ref="B4:M4" si="1">SUM(B3)</f>
        <v>24000000</v>
      </c>
      <c r="C4" s="4">
        <f t="shared" si="1"/>
        <v>24000000</v>
      </c>
      <c r="D4" s="4">
        <f t="shared" si="1"/>
        <v>24000000</v>
      </c>
      <c r="E4" s="4">
        <f t="shared" si="1"/>
        <v>24000000</v>
      </c>
      <c r="F4" s="4">
        <f t="shared" si="1"/>
        <v>24000000</v>
      </c>
      <c r="G4" s="4">
        <f t="shared" si="1"/>
        <v>24000000</v>
      </c>
      <c r="H4" s="4">
        <f t="shared" si="1"/>
        <v>24000000</v>
      </c>
      <c r="I4" s="4">
        <f t="shared" si="1"/>
        <v>24000000</v>
      </c>
      <c r="J4" s="4">
        <f t="shared" si="1"/>
        <v>24000000</v>
      </c>
      <c r="K4" s="4">
        <f t="shared" si="1"/>
        <v>24000000</v>
      </c>
      <c r="L4" s="4">
        <f t="shared" si="1"/>
        <v>24000000</v>
      </c>
      <c r="M4" s="4">
        <f t="shared" si="1"/>
        <v>24000000</v>
      </c>
    </row>
    <row r="6">
      <c r="A6" s="3" t="s">
        <v>47</v>
      </c>
    </row>
    <row r="7">
      <c r="A7" s="3" t="s">
        <v>34</v>
      </c>
      <c r="B7" s="4">
        <f>'Calcs-1'!B6*Assumptions!$C2</f>
        <v>18000000</v>
      </c>
      <c r="C7" s="4">
        <f>'Calcs-1'!C6*Assumptions!$C2</f>
        <v>18000000</v>
      </c>
      <c r="D7" s="4">
        <f>'Calcs-1'!D6*Assumptions!$C2</f>
        <v>18000000</v>
      </c>
      <c r="E7" s="4">
        <f>'Calcs-1'!E6*Assumptions!$C2</f>
        <v>18000000</v>
      </c>
      <c r="F7" s="4">
        <f>'Calcs-1'!F6*Assumptions!$C2</f>
        <v>18000000</v>
      </c>
      <c r="G7" s="4">
        <f>'Calcs-1'!G6*Assumptions!$C2</f>
        <v>18000000</v>
      </c>
      <c r="H7" s="4">
        <f>'Calcs-1'!H6*Assumptions!$C2</f>
        <v>18000000</v>
      </c>
      <c r="I7" s="4">
        <f>'Calcs-1'!I6*Assumptions!$C2</f>
        <v>18000000</v>
      </c>
      <c r="J7" s="4">
        <f>'Calcs-1'!J6*Assumptions!$C2</f>
        <v>18000000</v>
      </c>
      <c r="K7" s="4">
        <f>'Calcs-1'!K6*Assumptions!$C2</f>
        <v>18000000</v>
      </c>
      <c r="L7" s="4">
        <f>'Calcs-1'!L6*Assumptions!$C2</f>
        <v>18000000</v>
      </c>
      <c r="M7" s="4">
        <f>'Calcs-1'!M6*Assumptions!$C2</f>
        <v>18000000</v>
      </c>
    </row>
    <row r="8">
      <c r="A8" s="3" t="s">
        <v>48</v>
      </c>
      <c r="B8" s="4">
        <f t="shared" ref="B8:M8" si="2">SUM(B7)</f>
        <v>18000000</v>
      </c>
      <c r="C8" s="4">
        <f t="shared" si="2"/>
        <v>18000000</v>
      </c>
      <c r="D8" s="4">
        <f t="shared" si="2"/>
        <v>18000000</v>
      </c>
      <c r="E8" s="4">
        <f t="shared" si="2"/>
        <v>18000000</v>
      </c>
      <c r="F8" s="4">
        <f t="shared" si="2"/>
        <v>18000000</v>
      </c>
      <c r="G8" s="4">
        <f t="shared" si="2"/>
        <v>18000000</v>
      </c>
      <c r="H8" s="4">
        <f t="shared" si="2"/>
        <v>18000000</v>
      </c>
      <c r="I8" s="4">
        <f t="shared" si="2"/>
        <v>18000000</v>
      </c>
      <c r="J8" s="4">
        <f t="shared" si="2"/>
        <v>18000000</v>
      </c>
      <c r="K8" s="4">
        <f t="shared" si="2"/>
        <v>18000000</v>
      </c>
      <c r="L8" s="4">
        <f t="shared" si="2"/>
        <v>18000000</v>
      </c>
      <c r="M8" s="4">
        <f t="shared" si="2"/>
        <v>18000000</v>
      </c>
    </row>
    <row r="10">
      <c r="A10" s="3" t="s">
        <v>49</v>
      </c>
    </row>
    <row r="11">
      <c r="A11" s="3" t="s">
        <v>42</v>
      </c>
      <c r="B11" s="4">
        <f>Assumptions!$B7</f>
        <v>8000</v>
      </c>
      <c r="C11" s="4">
        <f>Assumptions!$B7</f>
        <v>8000</v>
      </c>
      <c r="D11" s="4">
        <f>Assumptions!$B7</f>
        <v>8000</v>
      </c>
      <c r="E11" s="4">
        <f>Assumptions!$B7</f>
        <v>8000</v>
      </c>
      <c r="F11" s="4">
        <f>Assumptions!$B7</f>
        <v>8000</v>
      </c>
      <c r="G11" s="4">
        <f>Assumptions!$B7</f>
        <v>8000</v>
      </c>
      <c r="H11" s="4">
        <f>Assumptions!$B7</f>
        <v>8000</v>
      </c>
      <c r="I11" s="4">
        <f>Assumptions!$B7</f>
        <v>8000</v>
      </c>
      <c r="J11" s="4">
        <f>Assumptions!$B7</f>
        <v>8000</v>
      </c>
      <c r="K11" s="4">
        <f>Assumptions!$B7</f>
        <v>8000</v>
      </c>
      <c r="L11" s="4">
        <f>Assumptions!$B7</f>
        <v>8000</v>
      </c>
      <c r="M11" s="4">
        <f>Assumptions!$B7</f>
        <v>8000</v>
      </c>
    </row>
    <row r="12">
      <c r="A12" s="3" t="s">
        <v>44</v>
      </c>
      <c r="B12" s="4">
        <f>Assumptions!$B8</f>
        <v>10000</v>
      </c>
      <c r="C12" s="4">
        <f>Assumptions!$B8</f>
        <v>10000</v>
      </c>
      <c r="D12" s="4">
        <f>Assumptions!$B8</f>
        <v>10000</v>
      </c>
      <c r="E12" s="4">
        <f>Assumptions!$B8</f>
        <v>10000</v>
      </c>
      <c r="F12" s="4">
        <f>Assumptions!$B8</f>
        <v>10000</v>
      </c>
      <c r="G12" s="4">
        <f>Assumptions!$B8</f>
        <v>10000</v>
      </c>
      <c r="H12" s="4">
        <f>Assumptions!$B8</f>
        <v>10000</v>
      </c>
      <c r="I12" s="4">
        <f>Assumptions!$B8</f>
        <v>10000</v>
      </c>
      <c r="J12" s="4">
        <f>Assumptions!$B8</f>
        <v>10000</v>
      </c>
      <c r="K12" s="4">
        <f>Assumptions!$B8</f>
        <v>10000</v>
      </c>
      <c r="L12" s="4">
        <f>Assumptions!$B8</f>
        <v>10000</v>
      </c>
      <c r="M12" s="4">
        <f>Assumptions!$B8</f>
        <v>10000</v>
      </c>
    </row>
    <row r="13">
      <c r="A13" s="3" t="s">
        <v>50</v>
      </c>
      <c r="B13" s="5">
        <f>Depreciation!B8</f>
        <v>461.5384615</v>
      </c>
      <c r="C13" s="6">
        <f>Depreciation!C8</f>
        <v>461.5384615</v>
      </c>
      <c r="D13" s="6">
        <f>Depreciation!D8</f>
        <v>461.5384615</v>
      </c>
      <c r="E13" s="6">
        <f>Depreciation!E8</f>
        <v>461.5384615</v>
      </c>
      <c r="F13" s="6">
        <f>Depreciation!F8</f>
        <v>461.5384615</v>
      </c>
      <c r="G13" s="6">
        <f>Depreciation!G8</f>
        <v>461.5384615</v>
      </c>
      <c r="H13" s="6">
        <f>Depreciation!H8</f>
        <v>461.5384615</v>
      </c>
      <c r="I13" s="6">
        <f>Depreciation!I8</f>
        <v>461.5384615</v>
      </c>
      <c r="J13" s="6">
        <f>Depreciation!J8</f>
        <v>461.5384615</v>
      </c>
      <c r="K13" s="6">
        <f>Depreciation!K8</f>
        <v>461.5384615</v>
      </c>
      <c r="L13" s="6">
        <f>Depreciation!L8</f>
        <v>461.5384615</v>
      </c>
      <c r="M13" s="6">
        <f>Depreciation!M8</f>
        <v>461.5384615</v>
      </c>
    </row>
    <row r="15">
      <c r="A15" s="3" t="s">
        <v>51</v>
      </c>
      <c r="B15" s="5">
        <f t="shared" ref="B15:M15" si="3">B8+B11+B12+B13</f>
        <v>18018461.54</v>
      </c>
      <c r="C15" s="6">
        <f t="shared" si="3"/>
        <v>18018461.54</v>
      </c>
      <c r="D15" s="6">
        <f t="shared" si="3"/>
        <v>18018461.54</v>
      </c>
      <c r="E15" s="6">
        <f t="shared" si="3"/>
        <v>18018461.54</v>
      </c>
      <c r="F15" s="6">
        <f t="shared" si="3"/>
        <v>18018461.54</v>
      </c>
      <c r="G15" s="6">
        <f t="shared" si="3"/>
        <v>18018461.54</v>
      </c>
      <c r="H15" s="6">
        <f t="shared" si="3"/>
        <v>18018461.54</v>
      </c>
      <c r="I15" s="6">
        <f t="shared" si="3"/>
        <v>18018461.54</v>
      </c>
      <c r="J15" s="6">
        <f t="shared" si="3"/>
        <v>18018461.54</v>
      </c>
      <c r="K15" s="6">
        <f t="shared" si="3"/>
        <v>18018461.54</v>
      </c>
      <c r="L15" s="6">
        <f t="shared" si="3"/>
        <v>18018461.54</v>
      </c>
      <c r="M15" s="6">
        <f t="shared" si="3"/>
        <v>18018461.54</v>
      </c>
    </row>
    <row r="17">
      <c r="A17" s="3" t="s">
        <v>52</v>
      </c>
      <c r="B17" s="5">
        <f t="shared" ref="B17:M17" si="4">B4-B15</f>
        <v>5981538.462</v>
      </c>
      <c r="C17" s="6">
        <f t="shared" si="4"/>
        <v>5981538.462</v>
      </c>
      <c r="D17" s="6">
        <f t="shared" si="4"/>
        <v>5981538.462</v>
      </c>
      <c r="E17" s="6">
        <f t="shared" si="4"/>
        <v>5981538.462</v>
      </c>
      <c r="F17" s="6">
        <f t="shared" si="4"/>
        <v>5981538.462</v>
      </c>
      <c r="G17" s="6">
        <f t="shared" si="4"/>
        <v>5981538.462</v>
      </c>
      <c r="H17" s="6">
        <f t="shared" si="4"/>
        <v>5981538.462</v>
      </c>
      <c r="I17" s="6">
        <f t="shared" si="4"/>
        <v>5981538.462</v>
      </c>
      <c r="J17" s="6">
        <f t="shared" si="4"/>
        <v>5981538.462</v>
      </c>
      <c r="K17" s="6">
        <f t="shared" si="4"/>
        <v>5981538.462</v>
      </c>
      <c r="L17" s="6">
        <f t="shared" si="4"/>
        <v>5981538.462</v>
      </c>
      <c r="M17" s="6">
        <f t="shared" si="4"/>
        <v>5981538.462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13"/>
  </cols>
  <sheetData>
    <row r="1"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</row>
    <row r="2">
      <c r="A2" s="3" t="s">
        <v>53</v>
      </c>
    </row>
    <row r="3">
      <c r="A3" s="3" t="s">
        <v>34</v>
      </c>
      <c r="B3" s="4">
        <f>'Calcs-1'!B3*Assumptions!$C2</f>
        <v>22500000</v>
      </c>
      <c r="C3" s="4">
        <f>'Calcs-1'!C3*Assumptions!$C2</f>
        <v>22500000</v>
      </c>
      <c r="D3" s="4">
        <f>'Calcs-1'!D3*Assumptions!$C2</f>
        <v>22500000</v>
      </c>
      <c r="E3" s="4">
        <f>'Calcs-1'!E3*Assumptions!$C2</f>
        <v>22500000</v>
      </c>
      <c r="F3" s="4">
        <f>'Calcs-1'!F3*Assumptions!$C2</f>
        <v>22500000</v>
      </c>
      <c r="G3" s="4">
        <f>'Calcs-1'!G3*Assumptions!$C2</f>
        <v>22500000</v>
      </c>
      <c r="H3" s="4">
        <f>'Calcs-1'!H3*Assumptions!$C2</f>
        <v>22500000</v>
      </c>
      <c r="I3" s="4">
        <f>'Calcs-1'!I3*Assumptions!$C2</f>
        <v>22500000</v>
      </c>
      <c r="J3" s="4">
        <f>'Calcs-1'!J3*Assumptions!$C2</f>
        <v>22500000</v>
      </c>
      <c r="K3" s="4">
        <f>'Calcs-1'!K3*Assumptions!$C2</f>
        <v>22500000</v>
      </c>
      <c r="L3" s="4">
        <f>'Calcs-1'!L3*Assumptions!$C2</f>
        <v>22500000</v>
      </c>
      <c r="M3" s="4">
        <f>'Calcs-1'!M3*Assumptions!$C2</f>
        <v>22500000</v>
      </c>
    </row>
    <row r="4">
      <c r="A4" s="3" t="s">
        <v>54</v>
      </c>
      <c r="B4" s="4">
        <f t="shared" ref="B4:M4" si="1">SUM(B3)</f>
        <v>22500000</v>
      </c>
      <c r="C4" s="4">
        <f t="shared" si="1"/>
        <v>22500000</v>
      </c>
      <c r="D4" s="4">
        <f t="shared" si="1"/>
        <v>22500000</v>
      </c>
      <c r="E4" s="4">
        <f t="shared" si="1"/>
        <v>22500000</v>
      </c>
      <c r="F4" s="4">
        <f t="shared" si="1"/>
        <v>22500000</v>
      </c>
      <c r="G4" s="4">
        <f t="shared" si="1"/>
        <v>22500000</v>
      </c>
      <c r="H4" s="4">
        <f t="shared" si="1"/>
        <v>22500000</v>
      </c>
      <c r="I4" s="4">
        <f t="shared" si="1"/>
        <v>22500000</v>
      </c>
      <c r="J4" s="4">
        <f t="shared" si="1"/>
        <v>22500000</v>
      </c>
      <c r="K4" s="4">
        <f t="shared" si="1"/>
        <v>22500000</v>
      </c>
      <c r="L4" s="4">
        <f t="shared" si="1"/>
        <v>22500000</v>
      </c>
      <c r="M4" s="4">
        <f t="shared" si="1"/>
        <v>22500000</v>
      </c>
    </row>
    <row r="6">
      <c r="A6" s="3" t="s">
        <v>55</v>
      </c>
    </row>
    <row r="7">
      <c r="A7" s="3" t="s">
        <v>34</v>
      </c>
      <c r="B7" s="3">
        <v>0.0</v>
      </c>
      <c r="C7" s="3">
        <v>0.0</v>
      </c>
      <c r="D7" s="4">
        <f t="shared" ref="D7:M7" si="2">B3</f>
        <v>22500000</v>
      </c>
      <c r="E7" s="4">
        <f t="shared" si="2"/>
        <v>22500000</v>
      </c>
      <c r="F7" s="4">
        <f t="shared" si="2"/>
        <v>22500000</v>
      </c>
      <c r="G7" s="4">
        <f t="shared" si="2"/>
        <v>22500000</v>
      </c>
      <c r="H7" s="4">
        <f t="shared" si="2"/>
        <v>22500000</v>
      </c>
      <c r="I7" s="4">
        <f t="shared" si="2"/>
        <v>22500000</v>
      </c>
      <c r="J7" s="4">
        <f t="shared" si="2"/>
        <v>22500000</v>
      </c>
      <c r="K7" s="4">
        <f t="shared" si="2"/>
        <v>22500000</v>
      </c>
      <c r="L7" s="4">
        <f t="shared" si="2"/>
        <v>22500000</v>
      </c>
      <c r="M7" s="4">
        <f t="shared" si="2"/>
        <v>22500000</v>
      </c>
    </row>
    <row r="8">
      <c r="A8" s="3" t="s">
        <v>56</v>
      </c>
      <c r="B8" s="4">
        <f t="shared" ref="B8:M8" si="3">SUM(B7)</f>
        <v>0</v>
      </c>
      <c r="C8" s="4">
        <f t="shared" si="3"/>
        <v>0</v>
      </c>
      <c r="D8" s="4">
        <f t="shared" si="3"/>
        <v>22500000</v>
      </c>
      <c r="E8" s="4">
        <f t="shared" si="3"/>
        <v>22500000</v>
      </c>
      <c r="F8" s="4">
        <f t="shared" si="3"/>
        <v>22500000</v>
      </c>
      <c r="G8" s="4">
        <f t="shared" si="3"/>
        <v>22500000</v>
      </c>
      <c r="H8" s="4">
        <f t="shared" si="3"/>
        <v>22500000</v>
      </c>
      <c r="I8" s="4">
        <f t="shared" si="3"/>
        <v>22500000</v>
      </c>
      <c r="J8" s="4">
        <f t="shared" si="3"/>
        <v>22500000</v>
      </c>
      <c r="K8" s="4">
        <f t="shared" si="3"/>
        <v>22500000</v>
      </c>
      <c r="L8" s="4">
        <f t="shared" si="3"/>
        <v>22500000</v>
      </c>
      <c r="M8" s="4">
        <f t="shared" si="3"/>
        <v>22500000</v>
      </c>
    </row>
    <row r="10">
      <c r="A10" s="3" t="s">
        <v>57</v>
      </c>
    </row>
    <row r="11">
      <c r="A11" s="3" t="s">
        <v>34</v>
      </c>
      <c r="B11" s="4">
        <f>B3-B7</f>
        <v>22500000</v>
      </c>
      <c r="C11" s="4">
        <f t="shared" ref="C11:M11" si="4">B11+C3-C7</f>
        <v>45000000</v>
      </c>
      <c r="D11" s="4">
        <f t="shared" si="4"/>
        <v>45000000</v>
      </c>
      <c r="E11" s="4">
        <f t="shared" si="4"/>
        <v>45000000</v>
      </c>
      <c r="F11" s="4">
        <f t="shared" si="4"/>
        <v>45000000</v>
      </c>
      <c r="G11" s="4">
        <f t="shared" si="4"/>
        <v>45000000</v>
      </c>
      <c r="H11" s="4">
        <f t="shared" si="4"/>
        <v>45000000</v>
      </c>
      <c r="I11" s="4">
        <f t="shared" si="4"/>
        <v>45000000</v>
      </c>
      <c r="J11" s="4">
        <f t="shared" si="4"/>
        <v>45000000</v>
      </c>
      <c r="K11" s="4">
        <f t="shared" si="4"/>
        <v>45000000</v>
      </c>
      <c r="L11" s="4">
        <f t="shared" si="4"/>
        <v>45000000</v>
      </c>
      <c r="M11" s="4">
        <f t="shared" si="4"/>
        <v>45000000</v>
      </c>
    </row>
    <row r="12">
      <c r="A12" s="3" t="s">
        <v>58</v>
      </c>
      <c r="B12" s="4">
        <f t="shared" ref="B12:M12" si="5">SUM(B11)</f>
        <v>22500000</v>
      </c>
      <c r="C12" s="4">
        <f t="shared" si="5"/>
        <v>45000000</v>
      </c>
      <c r="D12" s="4">
        <f t="shared" si="5"/>
        <v>45000000</v>
      </c>
      <c r="E12" s="4">
        <f t="shared" si="5"/>
        <v>45000000</v>
      </c>
      <c r="F12" s="4">
        <f t="shared" si="5"/>
        <v>45000000</v>
      </c>
      <c r="G12" s="4">
        <f t="shared" si="5"/>
        <v>45000000</v>
      </c>
      <c r="H12" s="4">
        <f t="shared" si="5"/>
        <v>45000000</v>
      </c>
      <c r="I12" s="4">
        <f t="shared" si="5"/>
        <v>45000000</v>
      </c>
      <c r="J12" s="4">
        <f t="shared" si="5"/>
        <v>45000000</v>
      </c>
      <c r="K12" s="4">
        <f t="shared" si="5"/>
        <v>45000000</v>
      </c>
      <c r="L12" s="4">
        <f t="shared" si="5"/>
        <v>45000000</v>
      </c>
      <c r="M12" s="4">
        <f t="shared" si="5"/>
        <v>45000000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</cols>
  <sheetData>
    <row r="1"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</row>
    <row r="2">
      <c r="A2" s="3" t="s">
        <v>59</v>
      </c>
    </row>
    <row r="3">
      <c r="A3" s="3" t="s">
        <v>34</v>
      </c>
      <c r="B3" s="3">
        <v>0.0</v>
      </c>
      <c r="C3" s="4">
        <f t="shared" ref="C3:M3" si="1">B9</f>
        <v>100</v>
      </c>
      <c r="D3" s="4">
        <f t="shared" si="1"/>
        <v>200</v>
      </c>
      <c r="E3" s="4">
        <f t="shared" si="1"/>
        <v>300</v>
      </c>
      <c r="F3" s="4">
        <f t="shared" si="1"/>
        <v>400</v>
      </c>
      <c r="G3" s="4">
        <f t="shared" si="1"/>
        <v>500</v>
      </c>
      <c r="H3" s="4">
        <f t="shared" si="1"/>
        <v>600</v>
      </c>
      <c r="I3" s="4">
        <f t="shared" si="1"/>
        <v>700</v>
      </c>
      <c r="J3" s="4">
        <f t="shared" si="1"/>
        <v>800</v>
      </c>
      <c r="K3" s="4">
        <f t="shared" si="1"/>
        <v>900</v>
      </c>
      <c r="L3" s="4">
        <f t="shared" si="1"/>
        <v>1000</v>
      </c>
      <c r="M3" s="4">
        <f t="shared" si="1"/>
        <v>1100</v>
      </c>
    </row>
    <row r="5">
      <c r="A5" s="3" t="s">
        <v>60</v>
      </c>
    </row>
    <row r="6">
      <c r="A6" s="3" t="s">
        <v>34</v>
      </c>
      <c r="B6" s="4">
        <f>'Calcs-1'!B3-'Calcs-1'!B6</f>
        <v>100</v>
      </c>
      <c r="C6" s="4">
        <f>'Calcs-1'!C3-'Calcs-1'!C6</f>
        <v>100</v>
      </c>
      <c r="D6" s="4">
        <f>'Calcs-1'!D3-'Calcs-1'!D6</f>
        <v>100</v>
      </c>
      <c r="E6" s="4">
        <f>'Calcs-1'!E3-'Calcs-1'!E6</f>
        <v>100</v>
      </c>
      <c r="F6" s="4">
        <f>'Calcs-1'!F3-'Calcs-1'!F6</f>
        <v>100</v>
      </c>
      <c r="G6" s="4">
        <f>'Calcs-1'!G3-'Calcs-1'!G6</f>
        <v>100</v>
      </c>
      <c r="H6" s="4">
        <f>'Calcs-1'!H3-'Calcs-1'!H6</f>
        <v>100</v>
      </c>
      <c r="I6" s="4">
        <f>'Calcs-1'!I3-'Calcs-1'!I6</f>
        <v>100</v>
      </c>
      <c r="J6" s="4">
        <f>'Calcs-1'!J3-'Calcs-1'!J6</f>
        <v>100</v>
      </c>
      <c r="K6" s="4">
        <f>'Calcs-1'!K3-'Calcs-1'!K6</f>
        <v>100</v>
      </c>
      <c r="L6" s="4">
        <f>'Calcs-1'!L3-'Calcs-1'!L6</f>
        <v>100</v>
      </c>
      <c r="M6" s="4">
        <f>'Calcs-1'!M3-'Calcs-1'!M6</f>
        <v>100</v>
      </c>
    </row>
    <row r="8">
      <c r="A8" s="3" t="s">
        <v>61</v>
      </c>
    </row>
    <row r="9">
      <c r="A9" s="3" t="s">
        <v>34</v>
      </c>
      <c r="B9" s="4">
        <f t="shared" ref="B9:M9" si="2">B3+B6</f>
        <v>100</v>
      </c>
      <c r="C9" s="4">
        <f t="shared" si="2"/>
        <v>200</v>
      </c>
      <c r="D9" s="4">
        <f t="shared" si="2"/>
        <v>300</v>
      </c>
      <c r="E9" s="4">
        <f t="shared" si="2"/>
        <v>400</v>
      </c>
      <c r="F9" s="4">
        <f t="shared" si="2"/>
        <v>500</v>
      </c>
      <c r="G9" s="4">
        <f t="shared" si="2"/>
        <v>600</v>
      </c>
      <c r="H9" s="4">
        <f t="shared" si="2"/>
        <v>700</v>
      </c>
      <c r="I9" s="4">
        <f t="shared" si="2"/>
        <v>800</v>
      </c>
      <c r="J9" s="4">
        <f t="shared" si="2"/>
        <v>900</v>
      </c>
      <c r="K9" s="4">
        <f t="shared" si="2"/>
        <v>1000</v>
      </c>
      <c r="L9" s="4">
        <f t="shared" si="2"/>
        <v>1100</v>
      </c>
      <c r="M9" s="4">
        <f t="shared" si="2"/>
        <v>1200</v>
      </c>
    </row>
    <row r="11">
      <c r="A11" s="3" t="s">
        <v>62</v>
      </c>
    </row>
    <row r="12">
      <c r="A12" s="3" t="s">
        <v>34</v>
      </c>
      <c r="B12" s="4">
        <f>B9*Assumptions!$C2</f>
        <v>4500000</v>
      </c>
      <c r="C12" s="4">
        <f>C9*Assumptions!$C2</f>
        <v>9000000</v>
      </c>
      <c r="D12" s="4">
        <f>D9*Assumptions!$C2</f>
        <v>13500000</v>
      </c>
      <c r="E12" s="4">
        <f>E9*Assumptions!$C2</f>
        <v>18000000</v>
      </c>
      <c r="F12" s="4">
        <f>F9*Assumptions!$C2</f>
        <v>22500000</v>
      </c>
      <c r="G12" s="4">
        <f>G9*Assumptions!$C2</f>
        <v>27000000</v>
      </c>
      <c r="H12" s="4">
        <f>H9*Assumptions!$C2</f>
        <v>31500000</v>
      </c>
      <c r="I12" s="4">
        <f>I9*Assumptions!$C2</f>
        <v>36000000</v>
      </c>
      <c r="J12" s="4">
        <f>J9*Assumptions!$C2</f>
        <v>40500000</v>
      </c>
      <c r="K12" s="4">
        <f>K9*Assumptions!$C2</f>
        <v>45000000</v>
      </c>
      <c r="L12" s="4">
        <f>L9*Assumptions!$C2</f>
        <v>49500000</v>
      </c>
      <c r="M12" s="4">
        <f>M9*Assumptions!$C2</f>
        <v>54000000</v>
      </c>
    </row>
    <row r="13">
      <c r="A13" s="3" t="s">
        <v>63</v>
      </c>
      <c r="B13" s="4">
        <f t="shared" ref="B13:M13" si="3">SUM(B12)</f>
        <v>4500000</v>
      </c>
      <c r="C13" s="4">
        <f t="shared" si="3"/>
        <v>9000000</v>
      </c>
      <c r="D13" s="4">
        <f t="shared" si="3"/>
        <v>13500000</v>
      </c>
      <c r="E13" s="4">
        <f t="shared" si="3"/>
        <v>18000000</v>
      </c>
      <c r="F13" s="4">
        <f t="shared" si="3"/>
        <v>22500000</v>
      </c>
      <c r="G13" s="4">
        <f t="shared" si="3"/>
        <v>27000000</v>
      </c>
      <c r="H13" s="4">
        <f t="shared" si="3"/>
        <v>31500000</v>
      </c>
      <c r="I13" s="4">
        <f t="shared" si="3"/>
        <v>36000000</v>
      </c>
      <c r="J13" s="4">
        <f t="shared" si="3"/>
        <v>40500000</v>
      </c>
      <c r="K13" s="4">
        <f t="shared" si="3"/>
        <v>45000000</v>
      </c>
      <c r="L13" s="4">
        <f t="shared" si="3"/>
        <v>49500000</v>
      </c>
      <c r="M13" s="4">
        <f t="shared" si="3"/>
        <v>54000000</v>
      </c>
    </row>
  </sheetData>
  <drawing r:id="rId1"/>
</worksheet>
</file>