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ssumptions" sheetId="2" r:id="rId5"/>
    <sheet state="visible" name="FAR" sheetId="3" r:id="rId6"/>
    <sheet state="visible" name="Fixed Asset Balance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ollections" sheetId="10" r:id="rId13"/>
    <sheet state="visible" name="Cash Details" sheetId="11" r:id="rId14"/>
    <sheet state="visible" name="Balances" sheetId="12" r:id="rId15"/>
  </sheets>
  <definedNames/>
  <calcPr/>
</workbook>
</file>

<file path=xl/sharedStrings.xml><?xml version="1.0" encoding="utf-8"?>
<sst xmlns="http://schemas.openxmlformats.org/spreadsheetml/2006/main" count="233" uniqueCount="101">
  <si>
    <t>Description</t>
  </si>
  <si>
    <t>Glittering Gems sells Necklace and Bangles. They bought 1 Necklace at Rs 500 and sold it at Rs 700. They bought 1 Bangle at Rs 400 and sold it at Rs 500.</t>
  </si>
  <si>
    <t>Every month they purchased 1000 Necklace and 1200 Bangles. They sold 900 Necklace and 1150 Bangles every month. The company purchases all its products in cash.</t>
  </si>
  <si>
    <t>Rent was Rs 18000 per month and Electricity expenses were Rs 12000 per month. They also employ a salaried person and the salary was Rs. 20000.</t>
  </si>
  <si>
    <t>The company has purchased Furniture (F125R0) in month 1 for Rs 25000 which has a life of 12 months. It also purchased a Fan (NA101) for Rs. 1200 in month 2 which has a life of 15 months. It purchases its fixed assets at the start of the month.</t>
  </si>
  <si>
    <t>20% of the company's sales is to Customer1 who pays the company after 1 month.</t>
  </si>
  <si>
    <t>15% of the company's sales is to Customer2 who pays the company after 2 months.</t>
  </si>
  <si>
    <t>65% of the company's sales is to people visiting the store and they pay in cash.</t>
  </si>
  <si>
    <t>Please make a model for 8 months and prepare Fixed Asset Register and calculate depreciation.</t>
  </si>
  <si>
    <t>Purchases</t>
  </si>
  <si>
    <t>Purchase Price</t>
  </si>
  <si>
    <t>Payments</t>
  </si>
  <si>
    <t>Necklace</t>
  </si>
  <si>
    <t>Cash</t>
  </si>
  <si>
    <t>Bangles</t>
  </si>
  <si>
    <t>Sales</t>
  </si>
  <si>
    <t>Selling Price</t>
  </si>
  <si>
    <t>% Share of sales</t>
  </si>
  <si>
    <t>Collections</t>
  </si>
  <si>
    <t>Customer 1</t>
  </si>
  <si>
    <t>Customer 2</t>
  </si>
  <si>
    <t>Walkin</t>
  </si>
  <si>
    <t>Other costs</t>
  </si>
  <si>
    <t>Rent</t>
  </si>
  <si>
    <t>Electricity</t>
  </si>
  <si>
    <t>Salary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</si>
  <si>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</si>
  <si>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</si>
  <si>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</si>
  <si>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</si>
  <si>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</si>
  <si>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</si>
  <si>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</si>
  <si>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Accumulated Depreciation</t>
  </si>
  <si>
    <t>FAS001</t>
  </si>
  <si>
    <t>Furniture</t>
  </si>
  <si>
    <t>F125R0</t>
  </si>
  <si>
    <t>FAS002</t>
  </si>
  <si>
    <t>Fan</t>
  </si>
  <si>
    <t>NA101</t>
  </si>
  <si>
    <t>FAS003</t>
  </si>
  <si>
    <t>Van</t>
  </si>
  <si>
    <t>VN501NV</t>
  </si>
  <si>
    <t>M1</t>
  </si>
  <si>
    <t>M2</t>
  </si>
  <si>
    <t>M3</t>
  </si>
  <si>
    <t>M4</t>
  </si>
  <si>
    <t>M5</t>
  </si>
  <si>
    <t>M6</t>
  </si>
  <si>
    <t>M7</t>
  </si>
  <si>
    <t>M8</t>
  </si>
  <si>
    <t>Opening Balance</t>
  </si>
  <si>
    <t xml:space="preserve">Furniture </t>
  </si>
  <si>
    <t>Total</t>
  </si>
  <si>
    <t>Purchase</t>
  </si>
  <si>
    <t>Disposal</t>
  </si>
  <si>
    <t>Closing Balance</t>
  </si>
  <si>
    <t>AC</t>
  </si>
  <si>
    <t>Depreciation</t>
  </si>
  <si>
    <t>Depreciation of Disposal</t>
  </si>
  <si>
    <t xml:space="preserve">Van </t>
  </si>
  <si>
    <t>Purchases (Qty)</t>
  </si>
  <si>
    <t>Sales (Qty)</t>
  </si>
  <si>
    <t>Sales (in Rs)</t>
  </si>
  <si>
    <t xml:space="preserve">Total </t>
  </si>
  <si>
    <t>Cost of goods sold</t>
  </si>
  <si>
    <t>Total cost of goods</t>
  </si>
  <si>
    <t>Total Costs</t>
  </si>
  <si>
    <t>Profit</t>
  </si>
  <si>
    <t>Purchases (in Rs)</t>
  </si>
  <si>
    <t>Opening Stock</t>
  </si>
  <si>
    <t xml:space="preserve">Necklace </t>
  </si>
  <si>
    <t>Change in stock</t>
  </si>
  <si>
    <t>Closing Stock</t>
  </si>
  <si>
    <t>Total collections</t>
  </si>
  <si>
    <t>cash to be collected</t>
  </si>
  <si>
    <t xml:space="preserve">Total Cash </t>
  </si>
  <si>
    <t>Cash Inflow</t>
  </si>
  <si>
    <t>Cash collecred from sales</t>
  </si>
  <si>
    <t>Total Inflow</t>
  </si>
  <si>
    <t>Cash outflow</t>
  </si>
  <si>
    <t>Cash paid for purchases</t>
  </si>
  <si>
    <t>Fixed asset</t>
  </si>
  <si>
    <t>Total Outflow</t>
  </si>
  <si>
    <t>Net cash for the month</t>
  </si>
  <si>
    <t>Opening Cash</t>
  </si>
  <si>
    <t>Net Cash for the month</t>
  </si>
  <si>
    <t>Closing Cash</t>
  </si>
  <si>
    <t>Assets</t>
  </si>
  <si>
    <t>Cash Inhand</t>
  </si>
  <si>
    <t>Stocks</t>
  </si>
  <si>
    <t xml:space="preserve">Fixed Asset </t>
  </si>
  <si>
    <t>Cash to be collected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</si>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</sst>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5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1" xfId="0" applyAlignment="1" applyFont="1" applyNumberFormat="1">
      <alignment horizontal="right" readingOrder="0" vertical="bottom"/>
    </xf>
    <xf borderId="0" fillId="0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4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</row>
    <row r="2">
      <c r="A2" s="9" t="s">
        <v>15</v>
      </c>
    </row>
    <row r="3">
      <c r="A3" s="9" t="s">
        <v>19</v>
      </c>
      <c r="B3" s="11">
        <f>'Sales and Costs'!B$5*Assumptions!$B10</f>
        <v>241000</v>
      </c>
      <c r="C3" s="11">
        <f>'Sales and Costs'!C$5*Assumptions!$B10</f>
        <v>241000</v>
      </c>
      <c r="D3" s="11">
        <f>'Sales and Costs'!D$5*Assumptions!$B10</f>
        <v>241000</v>
      </c>
      <c r="E3" s="11">
        <f>'Sales and Costs'!E$5*Assumptions!$B10</f>
        <v>241000</v>
      </c>
      <c r="F3" s="11">
        <f>'Sales and Costs'!F$5*Assumptions!$B10</f>
        <v>241000</v>
      </c>
      <c r="G3" s="11">
        <f>'Sales and Costs'!G$5*Assumptions!$B10</f>
        <v>241000</v>
      </c>
      <c r="H3" s="11">
        <f>'Sales and Costs'!H$5*Assumptions!$B10</f>
        <v>241000</v>
      </c>
      <c r="I3" s="11">
        <f>'Sales and Costs'!I$5*Assumptions!$B10</f>
        <v>241000</v>
      </c>
    </row>
    <row r="4">
      <c r="A4" s="9" t="s">
        <v>20</v>
      </c>
      <c r="B4" s="11">
        <f>'Sales and Costs'!B$5*Assumptions!$B11</f>
        <v>180750</v>
      </c>
      <c r="C4" s="11">
        <f>'Sales and Costs'!C$5*Assumptions!$B11</f>
        <v>180750</v>
      </c>
      <c r="D4" s="11">
        <f>'Sales and Costs'!D$5*Assumptions!$B11</f>
        <v>180750</v>
      </c>
      <c r="E4" s="11">
        <f>'Sales and Costs'!E$5*Assumptions!$B11</f>
        <v>180750</v>
      </c>
      <c r="F4" s="11">
        <f>'Sales and Costs'!F$5*Assumptions!$B11</f>
        <v>180750</v>
      </c>
      <c r="G4" s="11">
        <f>'Sales and Costs'!G$5*Assumptions!$B11</f>
        <v>180750</v>
      </c>
      <c r="H4" s="11">
        <f>'Sales and Costs'!H$5*Assumptions!$B11</f>
        <v>180750</v>
      </c>
      <c r="I4" s="11">
        <f>'Sales and Costs'!I$5*Assumptions!$B11</f>
        <v>180750</v>
      </c>
    </row>
    <row r="5">
      <c r="A5" s="9" t="s">
        <v>21</v>
      </c>
      <c r="B5" s="11">
        <f>'Sales and Costs'!B$5*Assumptions!$B12</f>
        <v>783250</v>
      </c>
      <c r="C5" s="11">
        <f>'Sales and Costs'!C$5*Assumptions!$B12</f>
        <v>783250</v>
      </c>
      <c r="D5" s="11">
        <f>'Sales and Costs'!D$5*Assumptions!$B12</f>
        <v>783250</v>
      </c>
      <c r="E5" s="11">
        <f>'Sales and Costs'!E$5*Assumptions!$B12</f>
        <v>783250</v>
      </c>
      <c r="F5" s="11">
        <f>'Sales and Costs'!F$5*Assumptions!$B12</f>
        <v>783250</v>
      </c>
      <c r="G5" s="11">
        <f>'Sales and Costs'!G$5*Assumptions!$B12</f>
        <v>783250</v>
      </c>
      <c r="H5" s="11">
        <f>'Sales and Costs'!H$5*Assumptions!$B12</f>
        <v>783250</v>
      </c>
      <c r="I5" s="11">
        <f>'Sales and Costs'!I$5*Assumptions!$B12</f>
        <v>783250</v>
      </c>
    </row>
    <row r="6">
      <c r="A6" s="9" t="s">
        <v>53</v>
      </c>
      <c r="B6" s="11">
        <f t="shared" ref="B6:I6" si="1">SUM(B3:B5)</f>
        <v>1205000</v>
      </c>
      <c r="C6" s="11">
        <f t="shared" si="1"/>
        <v>1205000</v>
      </c>
      <c r="D6" s="11">
        <f t="shared" si="1"/>
        <v>1205000</v>
      </c>
      <c r="E6" s="11">
        <f t="shared" si="1"/>
        <v>1205000</v>
      </c>
      <c r="F6" s="11">
        <f t="shared" si="1"/>
        <v>1205000</v>
      </c>
      <c r="G6" s="11">
        <f t="shared" si="1"/>
        <v>1205000</v>
      </c>
      <c r="H6" s="11">
        <f t="shared" si="1"/>
        <v>1205000</v>
      </c>
      <c r="I6" s="11">
        <f t="shared" si="1"/>
        <v>1205000</v>
      </c>
    </row>
    <row r="8">
      <c r="A8" s="9" t="s">
        <v>18</v>
      </c>
    </row>
    <row r="9">
      <c r="A9" s="9" t="s">
        <v>19</v>
      </c>
      <c r="B9" s="9">
        <v>0.0</v>
      </c>
      <c r="C9" s="11">
        <f t="shared" ref="C9:I9" si="2">B3</f>
        <v>241000</v>
      </c>
      <c r="D9" s="11">
        <f t="shared" si="2"/>
        <v>241000</v>
      </c>
      <c r="E9" s="11">
        <f t="shared" si="2"/>
        <v>241000</v>
      </c>
      <c r="F9" s="11">
        <f t="shared" si="2"/>
        <v>241000</v>
      </c>
      <c r="G9" s="11">
        <f t="shared" si="2"/>
        <v>241000</v>
      </c>
      <c r="H9" s="11">
        <f t="shared" si="2"/>
        <v>241000</v>
      </c>
      <c r="I9" s="11">
        <f t="shared" si="2"/>
        <v>241000</v>
      </c>
    </row>
    <row r="10">
      <c r="A10" s="9" t="s">
        <v>20</v>
      </c>
      <c r="B10" s="9">
        <v>0.0</v>
      </c>
      <c r="C10" s="9">
        <v>0.0</v>
      </c>
      <c r="D10" s="11">
        <f t="shared" ref="D10:I10" si="3">B4</f>
        <v>180750</v>
      </c>
      <c r="E10" s="11">
        <f t="shared" si="3"/>
        <v>180750</v>
      </c>
      <c r="F10" s="11">
        <f t="shared" si="3"/>
        <v>180750</v>
      </c>
      <c r="G10" s="11">
        <f t="shared" si="3"/>
        <v>180750</v>
      </c>
      <c r="H10" s="11">
        <f t="shared" si="3"/>
        <v>180750</v>
      </c>
      <c r="I10" s="11">
        <f t="shared" si="3"/>
        <v>180750</v>
      </c>
    </row>
    <row r="11">
      <c r="A11" s="9" t="s">
        <v>21</v>
      </c>
      <c r="B11" s="11">
        <f t="shared" ref="B11:I11" si="4">B5</f>
        <v>783250</v>
      </c>
      <c r="C11" s="11">
        <f t="shared" si="4"/>
        <v>783250</v>
      </c>
      <c r="D11" s="11">
        <f t="shared" si="4"/>
        <v>783250</v>
      </c>
      <c r="E11" s="11">
        <f t="shared" si="4"/>
        <v>783250</v>
      </c>
      <c r="F11" s="11">
        <f t="shared" si="4"/>
        <v>783250</v>
      </c>
      <c r="G11" s="11">
        <f t="shared" si="4"/>
        <v>783250</v>
      </c>
      <c r="H11" s="11">
        <f t="shared" si="4"/>
        <v>783250</v>
      </c>
      <c r="I11" s="11">
        <f t="shared" si="4"/>
        <v>783250</v>
      </c>
    </row>
    <row r="12">
      <c r="A12" s="9" t="s">
        <v>74</v>
      </c>
      <c r="B12" s="11">
        <f t="shared" ref="B12:I12" si="5">SUM(B9:B11)</f>
        <v>783250</v>
      </c>
      <c r="C12" s="11">
        <f t="shared" si="5"/>
        <v>1024250</v>
      </c>
      <c r="D12" s="11">
        <f t="shared" si="5"/>
        <v>1205000</v>
      </c>
      <c r="E12" s="11">
        <f t="shared" si="5"/>
        <v>1205000</v>
      </c>
      <c r="F12" s="11">
        <f t="shared" si="5"/>
        <v>1205000</v>
      </c>
      <c r="G12" s="11">
        <f t="shared" si="5"/>
        <v>1205000</v>
      </c>
      <c r="H12" s="11">
        <f t="shared" si="5"/>
        <v>1205000</v>
      </c>
      <c r="I12" s="11">
        <f t="shared" si="5"/>
        <v>1205000</v>
      </c>
    </row>
    <row r="14">
      <c r="A14" s="9" t="s">
        <v>75</v>
      </c>
    </row>
    <row r="15">
      <c r="A15" s="9" t="s">
        <v>19</v>
      </c>
      <c r="B15" s="11">
        <f t="shared" ref="B15:B17" si="7">B3-B9</f>
        <v>241000</v>
      </c>
      <c r="C15" s="11">
        <f t="shared" ref="C15:I15" si="6">B15+C3-C9</f>
        <v>241000</v>
      </c>
      <c r="D15" s="11">
        <f t="shared" si="6"/>
        <v>241000</v>
      </c>
      <c r="E15" s="11">
        <f t="shared" si="6"/>
        <v>241000</v>
      </c>
      <c r="F15" s="11">
        <f t="shared" si="6"/>
        <v>241000</v>
      </c>
      <c r="G15" s="11">
        <f t="shared" si="6"/>
        <v>241000</v>
      </c>
      <c r="H15" s="11">
        <f t="shared" si="6"/>
        <v>241000</v>
      </c>
      <c r="I15" s="11">
        <f t="shared" si="6"/>
        <v>241000</v>
      </c>
    </row>
    <row r="16">
      <c r="A16" s="9" t="s">
        <v>20</v>
      </c>
      <c r="B16" s="11">
        <f t="shared" si="7"/>
        <v>180750</v>
      </c>
      <c r="C16" s="11">
        <f t="shared" ref="C16:I16" si="8">B16+C4-C10</f>
        <v>361500</v>
      </c>
      <c r="D16" s="11">
        <f t="shared" si="8"/>
        <v>361500</v>
      </c>
      <c r="E16" s="11">
        <f t="shared" si="8"/>
        <v>361500</v>
      </c>
      <c r="F16" s="11">
        <f t="shared" si="8"/>
        <v>361500</v>
      </c>
      <c r="G16" s="11">
        <f t="shared" si="8"/>
        <v>361500</v>
      </c>
      <c r="H16" s="11">
        <f t="shared" si="8"/>
        <v>361500</v>
      </c>
      <c r="I16" s="11">
        <f t="shared" si="8"/>
        <v>361500</v>
      </c>
    </row>
    <row r="17">
      <c r="A17" s="9" t="s">
        <v>21</v>
      </c>
      <c r="B17" s="11">
        <f t="shared" si="7"/>
        <v>0</v>
      </c>
      <c r="C17" s="11">
        <f t="shared" ref="C17:I17" si="9">B17+C5-C11</f>
        <v>0</v>
      </c>
      <c r="D17" s="11">
        <f t="shared" si="9"/>
        <v>0</v>
      </c>
      <c r="E17" s="11">
        <f t="shared" si="9"/>
        <v>0</v>
      </c>
      <c r="F17" s="11">
        <f t="shared" si="9"/>
        <v>0</v>
      </c>
      <c r="G17" s="11">
        <f t="shared" si="9"/>
        <v>0</v>
      </c>
      <c r="H17" s="11">
        <f t="shared" si="9"/>
        <v>0</v>
      </c>
      <c r="I17" s="11">
        <f t="shared" si="9"/>
        <v>0</v>
      </c>
    </row>
    <row r="18">
      <c r="A18" s="9" t="s">
        <v>76</v>
      </c>
      <c r="B18" s="11">
        <f t="shared" ref="B18:I18" si="10">SUM(B15:B17)</f>
        <v>421750</v>
      </c>
      <c r="C18" s="11">
        <f t="shared" si="10"/>
        <v>602500</v>
      </c>
      <c r="D18" s="11">
        <f t="shared" si="10"/>
        <v>602500</v>
      </c>
      <c r="E18" s="11">
        <f t="shared" si="10"/>
        <v>602500</v>
      </c>
      <c r="F18" s="11">
        <f t="shared" si="10"/>
        <v>602500</v>
      </c>
      <c r="G18" s="11">
        <f t="shared" si="10"/>
        <v>602500</v>
      </c>
      <c r="H18" s="11">
        <f t="shared" si="10"/>
        <v>602500</v>
      </c>
      <c r="I18" s="11">
        <f t="shared" si="10"/>
        <v>602500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</row>
    <row r="2">
      <c r="A2" s="2" t="s">
        <v>77</v>
      </c>
    </row>
    <row r="3">
      <c r="A3" s="2" t="s">
        <v>78</v>
      </c>
      <c r="B3" s="11">
        <f>Collections!B12</f>
        <v>783250</v>
      </c>
      <c r="C3" s="11">
        <f>Collections!C12</f>
        <v>1024250</v>
      </c>
      <c r="D3" s="11">
        <f>Collections!D12</f>
        <v>1205000</v>
      </c>
      <c r="E3" s="11">
        <f>Collections!E12</f>
        <v>1205000</v>
      </c>
      <c r="F3" s="11">
        <f>Collections!F12</f>
        <v>1205000</v>
      </c>
      <c r="G3" s="11">
        <f>Collections!G12</f>
        <v>1205000</v>
      </c>
      <c r="H3" s="11">
        <f>Collections!H12</f>
        <v>1205000</v>
      </c>
      <c r="I3" s="11">
        <f>Collections!I12</f>
        <v>1205000</v>
      </c>
    </row>
    <row r="4">
      <c r="A4" s="2" t="s">
        <v>79</v>
      </c>
      <c r="B4" s="11">
        <f t="shared" ref="B4:I4" si="1">SUM(B3)</f>
        <v>783250</v>
      </c>
      <c r="C4" s="11">
        <f t="shared" si="1"/>
        <v>1024250</v>
      </c>
      <c r="D4" s="11">
        <f t="shared" si="1"/>
        <v>1205000</v>
      </c>
      <c r="E4" s="11">
        <f t="shared" si="1"/>
        <v>1205000</v>
      </c>
      <c r="F4" s="11">
        <f t="shared" si="1"/>
        <v>1205000</v>
      </c>
      <c r="G4" s="11">
        <f t="shared" si="1"/>
        <v>1205000</v>
      </c>
      <c r="H4" s="11">
        <f t="shared" si="1"/>
        <v>1205000</v>
      </c>
      <c r="I4" s="11">
        <f t="shared" si="1"/>
        <v>1205000</v>
      </c>
    </row>
    <row r="5">
      <c r="A5" s="2"/>
    </row>
    <row r="6">
      <c r="A6" s="2" t="s">
        <v>80</v>
      </c>
    </row>
    <row r="7">
      <c r="A7" s="2" t="s">
        <v>81</v>
      </c>
      <c r="B7" s="11">
        <f>Purchases!B5</f>
        <v>980000</v>
      </c>
      <c r="C7" s="11">
        <f>Purchases!C5</f>
        <v>980000</v>
      </c>
      <c r="D7" s="11">
        <f>Purchases!D5</f>
        <v>980000</v>
      </c>
      <c r="E7" s="11">
        <f>Purchases!E5</f>
        <v>980000</v>
      </c>
      <c r="F7" s="11">
        <f>Purchases!F5</f>
        <v>980000</v>
      </c>
      <c r="G7" s="11">
        <f>Purchases!G5</f>
        <v>980000</v>
      </c>
      <c r="H7" s="11">
        <f>Purchases!H5</f>
        <v>980000</v>
      </c>
      <c r="I7" s="11">
        <f>Purchases!I5</f>
        <v>980000</v>
      </c>
    </row>
    <row r="8">
      <c r="A8" s="2" t="s">
        <v>22</v>
      </c>
      <c r="B8" s="11">
        <f>SUM('Sales and Costs'!B13:B15)</f>
        <v>50000</v>
      </c>
      <c r="C8" s="11">
        <f>SUM('Sales and Costs'!C13:C15)</f>
        <v>50000</v>
      </c>
      <c r="D8" s="11">
        <f>SUM('Sales and Costs'!D13:D15)</f>
        <v>50000</v>
      </c>
      <c r="E8" s="11">
        <f>SUM('Sales and Costs'!E13:E15)</f>
        <v>50000</v>
      </c>
      <c r="F8" s="11">
        <f>SUM('Sales and Costs'!F13:F15)</f>
        <v>50000</v>
      </c>
      <c r="G8" s="11">
        <f>SUM('Sales and Costs'!G13:G15)</f>
        <v>50000</v>
      </c>
      <c r="H8" s="11">
        <f>SUM('Sales and Costs'!H13:H15)</f>
        <v>50000</v>
      </c>
      <c r="I8" s="11">
        <f>SUM('Sales and Costs'!I13:I15)</f>
        <v>50000</v>
      </c>
    </row>
    <row r="9">
      <c r="A9" s="2" t="s">
        <v>82</v>
      </c>
      <c r="B9" s="11">
        <f>'Fixed Asset Balance'!B10</f>
        <v>25000</v>
      </c>
      <c r="C9" s="11">
        <f>'Fixed Asset Balance'!C10</f>
        <v>1200</v>
      </c>
      <c r="D9" s="11">
        <f>'Fixed Asset Balance'!D10</f>
        <v>0</v>
      </c>
      <c r="E9" s="11">
        <f>'Fixed Asset Balance'!E10</f>
        <v>0</v>
      </c>
      <c r="F9" s="11">
        <f>'Fixed Asset Balance'!F10</f>
        <v>0</v>
      </c>
      <c r="G9" s="11">
        <f>'Fixed Asset Balance'!G10</f>
        <v>0</v>
      </c>
      <c r="H9" s="11">
        <f>'Fixed Asset Balance'!H10</f>
        <v>0</v>
      </c>
      <c r="I9" s="11">
        <f>'Fixed Asset Balance'!I10</f>
        <v>0</v>
      </c>
    </row>
    <row r="10">
      <c r="A10" s="2" t="s">
        <v>83</v>
      </c>
      <c r="B10" s="11">
        <f t="shared" ref="B10:I10" si="2">SUM(B7:B9)</f>
        <v>1055000</v>
      </c>
      <c r="C10" s="11">
        <f t="shared" si="2"/>
        <v>1031200</v>
      </c>
      <c r="D10" s="11">
        <f t="shared" si="2"/>
        <v>1030000</v>
      </c>
      <c r="E10" s="11">
        <f t="shared" si="2"/>
        <v>1030000</v>
      </c>
      <c r="F10" s="11">
        <f t="shared" si="2"/>
        <v>1030000</v>
      </c>
      <c r="G10" s="11">
        <f t="shared" si="2"/>
        <v>1030000</v>
      </c>
      <c r="H10" s="11">
        <f t="shared" si="2"/>
        <v>1030000</v>
      </c>
      <c r="I10" s="11">
        <f t="shared" si="2"/>
        <v>1030000</v>
      </c>
    </row>
    <row r="11">
      <c r="A11" s="2"/>
    </row>
    <row r="12">
      <c r="A12" s="2" t="s">
        <v>84</v>
      </c>
      <c r="B12" s="11">
        <f t="shared" ref="B12:I12" si="3">B4-B10</f>
        <v>-271750</v>
      </c>
      <c r="C12" s="11">
        <f t="shared" si="3"/>
        <v>-6950</v>
      </c>
      <c r="D12" s="11">
        <f t="shared" si="3"/>
        <v>175000</v>
      </c>
      <c r="E12" s="11">
        <f t="shared" si="3"/>
        <v>175000</v>
      </c>
      <c r="F12" s="11">
        <f t="shared" si="3"/>
        <v>175000</v>
      </c>
      <c r="G12" s="11">
        <f t="shared" si="3"/>
        <v>175000</v>
      </c>
      <c r="H12" s="11">
        <f t="shared" si="3"/>
        <v>175000</v>
      </c>
      <c r="I12" s="11">
        <f t="shared" si="3"/>
        <v>175000</v>
      </c>
    </row>
    <row r="13">
      <c r="A13" s="2"/>
    </row>
    <row r="14">
      <c r="A14" s="2" t="s">
        <v>85</v>
      </c>
      <c r="B14" s="9">
        <v>0.0</v>
      </c>
      <c r="C14" s="11">
        <f t="shared" ref="C14:I14" si="4">B16</f>
        <v>-271750</v>
      </c>
      <c r="D14" s="11">
        <f t="shared" si="4"/>
        <v>-278700</v>
      </c>
      <c r="E14" s="11">
        <f t="shared" si="4"/>
        <v>-103700</v>
      </c>
      <c r="F14" s="11">
        <f t="shared" si="4"/>
        <v>71300</v>
      </c>
      <c r="G14" s="11">
        <f t="shared" si="4"/>
        <v>246300</v>
      </c>
      <c r="H14" s="11">
        <f t="shared" si="4"/>
        <v>421300</v>
      </c>
      <c r="I14" s="11">
        <f t="shared" si="4"/>
        <v>596300</v>
      </c>
    </row>
    <row r="15">
      <c r="A15" s="2" t="s">
        <v>86</v>
      </c>
      <c r="B15" s="11">
        <f t="shared" ref="B15:I15" si="5">B12</f>
        <v>-271750</v>
      </c>
      <c r="C15" s="11">
        <f t="shared" si="5"/>
        <v>-6950</v>
      </c>
      <c r="D15" s="11">
        <f t="shared" si="5"/>
        <v>175000</v>
      </c>
      <c r="E15" s="11">
        <f t="shared" si="5"/>
        <v>175000</v>
      </c>
      <c r="F15" s="11">
        <f t="shared" si="5"/>
        <v>175000</v>
      </c>
      <c r="G15" s="11">
        <f t="shared" si="5"/>
        <v>175000</v>
      </c>
      <c r="H15" s="11">
        <f t="shared" si="5"/>
        <v>175000</v>
      </c>
      <c r="I15" s="11">
        <f t="shared" si="5"/>
        <v>175000</v>
      </c>
    </row>
    <row r="16">
      <c r="A16" s="2" t="s">
        <v>87</v>
      </c>
      <c r="B16" s="11">
        <f t="shared" ref="B16:I16" si="6">B14+B15</f>
        <v>-271750</v>
      </c>
      <c r="C16" s="11">
        <f t="shared" si="6"/>
        <v>-278700</v>
      </c>
      <c r="D16" s="11">
        <f t="shared" si="6"/>
        <v>-103700</v>
      </c>
      <c r="E16" s="11">
        <f t="shared" si="6"/>
        <v>71300</v>
      </c>
      <c r="F16" s="11">
        <f t="shared" si="6"/>
        <v>246300</v>
      </c>
      <c r="G16" s="11">
        <f t="shared" si="6"/>
        <v>421300</v>
      </c>
      <c r="H16" s="11">
        <f t="shared" si="6"/>
        <v>596300</v>
      </c>
      <c r="I16" s="11">
        <f t="shared" si="6"/>
        <v>771300</v>
      </c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</row>
    <row r="2">
      <c r="A2" s="2" t="s">
        <v>88</v>
      </c>
    </row>
    <row r="3">
      <c r="A3" s="2" t="s">
        <v>89</v>
      </c>
      <c r="B3" s="11">
        <f>'Cash Details'!B16</f>
        <v>-271750</v>
      </c>
      <c r="C3" s="11">
        <f>'Cash Details'!C16</f>
        <v>-278700</v>
      </c>
      <c r="D3" s="11">
        <f>'Cash Details'!D16</f>
        <v>-103700</v>
      </c>
      <c r="E3" s="11">
        <f>'Cash Details'!E16</f>
        <v>71300</v>
      </c>
      <c r="F3" s="11">
        <f>'Cash Details'!F16</f>
        <v>246300</v>
      </c>
      <c r="G3" s="11">
        <f>'Cash Details'!G16</f>
        <v>421300</v>
      </c>
      <c r="H3" s="11">
        <f>'Cash Details'!H16</f>
        <v>596300</v>
      </c>
      <c r="I3" s="11">
        <f>'Cash Details'!I16</f>
        <v>771300</v>
      </c>
    </row>
    <row r="4">
      <c r="A4" s="2" t="s">
        <v>90</v>
      </c>
      <c r="B4" s="11">
        <f>Stocks!B17</f>
        <v>70000</v>
      </c>
      <c r="C4" s="11">
        <f>Stocks!C17</f>
        <v>140000</v>
      </c>
      <c r="D4" s="11">
        <f>Stocks!D17</f>
        <v>210000</v>
      </c>
      <c r="E4" s="11">
        <f>Stocks!E17</f>
        <v>280000</v>
      </c>
      <c r="F4" s="11">
        <f>Stocks!F17</f>
        <v>350000</v>
      </c>
      <c r="G4" s="11">
        <f>Stocks!G17</f>
        <v>420000</v>
      </c>
      <c r="H4" s="11">
        <f>Stocks!H17</f>
        <v>490000</v>
      </c>
      <c r="I4" s="11">
        <f>Stocks!I17</f>
        <v>560000</v>
      </c>
    </row>
    <row r="5">
      <c r="A5" s="2" t="s">
        <v>91</v>
      </c>
      <c r="B5" s="11" t="str">
        <f>'Fixed Asset Balance'!B20-Depreciation!B24</f>
        <v>#REF!</v>
      </c>
      <c r="C5" s="11" t="str">
        <f>'Fixed Asset Balance'!C20-Depreciation!C24</f>
        <v>#REF!</v>
      </c>
      <c r="D5" s="11" t="str">
        <f>'Fixed Asset Balance'!D20-Depreciation!D24</f>
        <v>#REF!</v>
      </c>
      <c r="E5" s="11" t="str">
        <f>'Fixed Asset Balance'!E20-Depreciation!E24</f>
        <v>#REF!</v>
      </c>
      <c r="F5" s="11" t="str">
        <f>'Fixed Asset Balance'!F20-Depreciation!F24</f>
        <v>#REF!</v>
      </c>
      <c r="G5" s="11" t="str">
        <f>'Fixed Asset Balance'!G20-Depreciation!G24</f>
        <v>#REF!</v>
      </c>
      <c r="H5" s="11" t="str">
        <f>'Fixed Asset Balance'!H20-Depreciation!H24</f>
        <v>#REF!</v>
      </c>
      <c r="I5" s="11" t="str">
        <f>'Fixed Asset Balance'!I20-Depreciation!I24</f>
        <v>#REF!</v>
      </c>
    </row>
    <row r="6">
      <c r="A6" s="2" t="s">
        <v>92</v>
      </c>
      <c r="B6" s="11">
        <f>Collections!B18</f>
        <v>421750</v>
      </c>
      <c r="C6" s="11">
        <f>Collections!C18</f>
        <v>602500</v>
      </c>
      <c r="D6" s="11">
        <f>Collections!D18</f>
        <v>602500</v>
      </c>
      <c r="E6" s="11">
        <f>Collections!E18</f>
        <v>602500</v>
      </c>
      <c r="F6" s="11">
        <f>Collections!F18</f>
        <v>602500</v>
      </c>
      <c r="G6" s="11">
        <f>Collections!G18</f>
        <v>602500</v>
      </c>
      <c r="H6" s="11">
        <f>Collections!H18</f>
        <v>602500</v>
      </c>
      <c r="I6" s="11">
        <f>Collections!I18</f>
        <v>602500</v>
      </c>
    </row>
    <row r="7">
      <c r="A7" s="2" t="s">
        <v>93</v>
      </c>
      <c r="B7" s="18" t="str">
        <f t="shared" ref="B7:I7" si="1">SUM(B3:B6)</f>
        <v>#REF!</v>
      </c>
      <c r="C7" s="18" t="str">
        <f t="shared" si="1"/>
        <v>#REF!</v>
      </c>
      <c r="D7" s="18" t="str">
        <f t="shared" si="1"/>
        <v>#REF!</v>
      </c>
      <c r="E7" s="18" t="str">
        <f t="shared" si="1"/>
        <v>#REF!</v>
      </c>
      <c r="F7" s="18" t="str">
        <f t="shared" si="1"/>
        <v>#REF!</v>
      </c>
      <c r="G7" s="18" t="str">
        <f t="shared" si="1"/>
        <v>#REF!</v>
      </c>
      <c r="H7" s="18" t="str">
        <f t="shared" si="1"/>
        <v>#REF!</v>
      </c>
      <c r="I7" s="18" t="str">
        <f t="shared" si="1"/>
        <v>#REF!</v>
      </c>
      <c r="J7" s="18"/>
      <c r="K7" s="18"/>
      <c r="L7" s="18"/>
      <c r="M7" s="18"/>
      <c r="N7" s="18"/>
      <c r="O7" s="18"/>
      <c r="P7" s="18"/>
      <c r="Q7" s="18"/>
      <c r="R7" s="18"/>
    </row>
    <row r="8">
      <c r="A8" s="2"/>
    </row>
    <row r="9">
      <c r="A9" s="2" t="s">
        <v>94</v>
      </c>
    </row>
    <row r="10">
      <c r="A10" s="2"/>
    </row>
    <row r="11">
      <c r="A11" s="2" t="s">
        <v>95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</row>
    <row r="12">
      <c r="A12" s="2"/>
    </row>
    <row r="13">
      <c r="A13" s="2" t="s">
        <v>96</v>
      </c>
      <c r="B13" s="11" t="str">
        <f t="shared" ref="B13:I13" si="2">B7-B11</f>
        <v>#REF!</v>
      </c>
      <c r="C13" s="11" t="str">
        <f t="shared" si="2"/>
        <v>#REF!</v>
      </c>
      <c r="D13" s="11" t="str">
        <f t="shared" si="2"/>
        <v>#REF!</v>
      </c>
      <c r="E13" s="11" t="str">
        <f t="shared" si="2"/>
        <v>#REF!</v>
      </c>
      <c r="F13" s="11" t="str">
        <f t="shared" si="2"/>
        <v>#REF!</v>
      </c>
      <c r="G13" s="11" t="str">
        <f t="shared" si="2"/>
        <v>#REF!</v>
      </c>
      <c r="H13" s="11" t="str">
        <f t="shared" si="2"/>
        <v>#REF!</v>
      </c>
      <c r="I13" s="11" t="str">
        <f t="shared" si="2"/>
        <v>#REF!</v>
      </c>
    </row>
    <row r="14">
      <c r="A14" s="2"/>
    </row>
    <row r="15">
      <c r="A15" s="2" t="s">
        <v>97</v>
      </c>
      <c r="B15" s="9">
        <v>0.0</v>
      </c>
      <c r="C15" s="11" t="str">
        <f t="shared" ref="C15:I15" si="3">B17</f>
        <v>#REF!</v>
      </c>
      <c r="D15" s="11" t="str">
        <f t="shared" si="3"/>
        <v>#REF!</v>
      </c>
      <c r="E15" s="11" t="str">
        <f t="shared" si="3"/>
        <v>#REF!</v>
      </c>
      <c r="F15" s="11" t="str">
        <f t="shared" si="3"/>
        <v>#REF!</v>
      </c>
      <c r="G15" s="11" t="str">
        <f t="shared" si="3"/>
        <v>#REF!</v>
      </c>
      <c r="H15" s="11" t="str">
        <f t="shared" si="3"/>
        <v>#REF!</v>
      </c>
      <c r="I15" s="11" t="str">
        <f t="shared" si="3"/>
        <v>#REF!</v>
      </c>
    </row>
    <row r="16">
      <c r="A16" s="2" t="s">
        <v>98</v>
      </c>
      <c r="B16" s="11" t="str">
        <f>'Sales and Costs'!B20</f>
        <v>#REF!</v>
      </c>
      <c r="C16" s="11" t="str">
        <f>'Sales and Costs'!C20</f>
        <v>#REF!</v>
      </c>
      <c r="D16" s="11" t="str">
        <f>'Sales and Costs'!D20</f>
        <v>#REF!</v>
      </c>
      <c r="E16" s="11" t="str">
        <f>'Sales and Costs'!E20</f>
        <v>#REF!</v>
      </c>
      <c r="F16" s="11" t="str">
        <f>'Sales and Costs'!F20</f>
        <v>#REF!</v>
      </c>
      <c r="G16" s="11" t="str">
        <f>'Sales and Costs'!G20</f>
        <v>#REF!</v>
      </c>
      <c r="H16" s="11" t="str">
        <f>'Sales and Costs'!H20</f>
        <v>#REF!</v>
      </c>
      <c r="I16" s="11" t="str">
        <f>'Sales and Costs'!I20</f>
        <v>#REF!</v>
      </c>
    </row>
    <row r="17">
      <c r="A17" s="2" t="s">
        <v>99</v>
      </c>
      <c r="B17" s="11" t="str">
        <f t="shared" ref="B17:I17" si="4">B15+B16</f>
        <v>#REF!</v>
      </c>
      <c r="C17" s="11" t="str">
        <f t="shared" si="4"/>
        <v>#REF!</v>
      </c>
      <c r="D17" s="11" t="str">
        <f t="shared" si="4"/>
        <v>#REF!</v>
      </c>
      <c r="E17" s="11" t="str">
        <f t="shared" si="4"/>
        <v>#REF!</v>
      </c>
      <c r="F17" s="11" t="str">
        <f t="shared" si="4"/>
        <v>#REF!</v>
      </c>
      <c r="G17" s="11" t="str">
        <f t="shared" si="4"/>
        <v>#REF!</v>
      </c>
      <c r="H17" s="11" t="str">
        <f t="shared" si="4"/>
        <v>#REF!</v>
      </c>
      <c r="I17" s="11" t="str">
        <f t="shared" si="4"/>
        <v>#REF!</v>
      </c>
    </row>
    <row r="18">
      <c r="A18" s="2"/>
    </row>
    <row r="19">
      <c r="A19" s="2" t="s">
        <v>100</v>
      </c>
      <c r="B19" s="11" t="str">
        <f t="shared" ref="B19:I19" si="5">B17-B13</f>
        <v>#REF!</v>
      </c>
      <c r="C19" s="11" t="str">
        <f t="shared" si="5"/>
        <v>#REF!</v>
      </c>
      <c r="D19" s="11" t="str">
        <f t="shared" si="5"/>
        <v>#REF!</v>
      </c>
      <c r="E19" s="11" t="str">
        <f t="shared" si="5"/>
        <v>#REF!</v>
      </c>
      <c r="F19" s="11" t="str">
        <f t="shared" si="5"/>
        <v>#REF!</v>
      </c>
      <c r="G19" s="11" t="str">
        <f t="shared" si="5"/>
        <v>#REF!</v>
      </c>
      <c r="H19" s="11" t="str">
        <f t="shared" si="5"/>
        <v>#REF!</v>
      </c>
      <c r="I19" s="11" t="str">
        <f t="shared" si="5"/>
        <v>#REF!</v>
      </c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9</v>
      </c>
      <c r="C1" s="9" t="s">
        <v>10</v>
      </c>
      <c r="D1" s="9" t="s">
        <v>11</v>
      </c>
    </row>
    <row r="2">
      <c r="A2" s="9" t="s">
        <v>12</v>
      </c>
      <c r="B2" s="9">
        <v>1000.0</v>
      </c>
      <c r="C2" s="9">
        <v>500.0</v>
      </c>
      <c r="D2" s="9" t="s">
        <v>13</v>
      </c>
    </row>
    <row r="3">
      <c r="A3" s="9" t="s">
        <v>14</v>
      </c>
      <c r="B3" s="9">
        <v>1200.0</v>
      </c>
      <c r="C3" s="9">
        <v>400.0</v>
      </c>
      <c r="D3" s="9" t="s">
        <v>13</v>
      </c>
    </row>
    <row r="5">
      <c r="B5" s="9" t="s">
        <v>15</v>
      </c>
      <c r="C5" s="9" t="s">
        <v>16</v>
      </c>
    </row>
    <row r="6">
      <c r="A6" s="9" t="s">
        <v>12</v>
      </c>
      <c r="B6" s="9">
        <v>900.0</v>
      </c>
      <c r="C6" s="9">
        <v>700.0</v>
      </c>
    </row>
    <row r="7">
      <c r="A7" s="9" t="s">
        <v>14</v>
      </c>
      <c r="B7" s="9">
        <v>1150.0</v>
      </c>
      <c r="C7" s="9">
        <v>500.0</v>
      </c>
    </row>
    <row r="8">
      <c r="B8" s="9"/>
      <c r="C8" s="9"/>
    </row>
    <row r="9">
      <c r="B9" s="9" t="s">
        <v>17</v>
      </c>
      <c r="C9" s="9" t="s">
        <v>18</v>
      </c>
    </row>
    <row r="10">
      <c r="A10" s="9" t="s">
        <v>19</v>
      </c>
      <c r="B10" s="10">
        <v>0.2</v>
      </c>
      <c r="C10" s="9">
        <v>1.0</v>
      </c>
    </row>
    <row r="11">
      <c r="A11" s="9" t="s">
        <v>20</v>
      </c>
      <c r="B11" s="10">
        <v>0.15</v>
      </c>
      <c r="C11" s="9">
        <v>2.0</v>
      </c>
    </row>
    <row r="12">
      <c r="A12" s="9" t="s">
        <v>21</v>
      </c>
      <c r="B12" s="10">
        <v>0.65</v>
      </c>
      <c r="C12" s="9" t="s">
        <v>13</v>
      </c>
    </row>
    <row r="14">
      <c r="A14" s="9" t="s">
        <v>22</v>
      </c>
    </row>
    <row r="15">
      <c r="A15" s="9" t="s">
        <v>23</v>
      </c>
      <c r="B15" s="9">
        <v>18000.0</v>
      </c>
    </row>
    <row r="16">
      <c r="A16" s="9" t="s">
        <v>24</v>
      </c>
      <c r="B16" s="9">
        <v>12000.0</v>
      </c>
    </row>
    <row r="17">
      <c r="A17" s="9" t="s">
        <v>25</v>
      </c>
      <c r="B17" s="9">
        <v>20000.0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33</v>
      </c>
    </row>
    <row r="2">
      <c r="A2" s="9" t="s">
        <v>34</v>
      </c>
      <c r="B2" s="9" t="s">
        <v>35</v>
      </c>
      <c r="C2" s="9" t="s">
        <v>36</v>
      </c>
      <c r="D2" s="9">
        <v>1.0</v>
      </c>
      <c r="E2" s="9">
        <v>25000.0</v>
      </c>
      <c r="F2" s="9">
        <v>12.0</v>
      </c>
      <c r="G2" s="11">
        <f t="shared" ref="G2:G4" si="1">F2+D2</f>
        <v>13</v>
      </c>
      <c r="H2" s="11">
        <f t="shared" ref="H2:H4" si="2">E2/F2*F2</f>
        <v>25000</v>
      </c>
    </row>
    <row r="3">
      <c r="A3" s="9" t="s">
        <v>37</v>
      </c>
      <c r="B3" s="9" t="s">
        <v>38</v>
      </c>
      <c r="C3" s="9" t="s">
        <v>39</v>
      </c>
      <c r="D3" s="9">
        <v>2.0</v>
      </c>
      <c r="E3" s="9">
        <v>1200.0</v>
      </c>
      <c r="F3" s="9">
        <v>15.0</v>
      </c>
      <c r="G3" s="11">
        <f t="shared" si="1"/>
        <v>17</v>
      </c>
      <c r="H3" s="11">
        <f t="shared" si="2"/>
        <v>1200</v>
      </c>
    </row>
    <row r="4">
      <c r="A4" s="9" t="s">
        <v>40</v>
      </c>
      <c r="B4" s="9" t="s">
        <v>41</v>
      </c>
      <c r="C4" s="9" t="s">
        <v>42</v>
      </c>
      <c r="D4" s="9">
        <v>9.0</v>
      </c>
      <c r="E4" s="9">
        <v>400000.0</v>
      </c>
      <c r="F4" s="9">
        <v>13.0</v>
      </c>
      <c r="G4" s="11">
        <f t="shared" si="1"/>
        <v>22</v>
      </c>
      <c r="H4" s="11">
        <f t="shared" si="2"/>
        <v>400000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7.75"/>
  </cols>
  <sheetData>
    <row r="1">
      <c r="A1" s="2"/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</row>
    <row r="2">
      <c r="A2" s="12" t="s">
        <v>51</v>
      </c>
      <c r="B2" s="2"/>
      <c r="C2" s="2"/>
      <c r="D2" s="2"/>
      <c r="E2" s="2"/>
      <c r="F2" s="2"/>
      <c r="G2" s="2"/>
      <c r="H2" s="2"/>
      <c r="I2" s="2"/>
    </row>
    <row r="3">
      <c r="A3" s="2" t="s">
        <v>52</v>
      </c>
      <c r="B3" s="13">
        <v>0.0</v>
      </c>
      <c r="C3" s="13">
        <f t="shared" ref="C3:I3" si="1">B18</f>
        <v>25000</v>
      </c>
      <c r="D3" s="13">
        <f t="shared" si="1"/>
        <v>25000</v>
      </c>
      <c r="E3" s="13">
        <f t="shared" si="1"/>
        <v>25000</v>
      </c>
      <c r="F3" s="13">
        <f t="shared" si="1"/>
        <v>25000</v>
      </c>
      <c r="G3" s="13">
        <f t="shared" si="1"/>
        <v>25000</v>
      </c>
      <c r="H3" s="13">
        <f t="shared" si="1"/>
        <v>25000</v>
      </c>
      <c r="I3" s="13">
        <f t="shared" si="1"/>
        <v>25000</v>
      </c>
      <c r="J3" s="13"/>
      <c r="K3" s="13"/>
      <c r="L3" s="13"/>
      <c r="M3" s="13"/>
      <c r="N3" s="13"/>
      <c r="O3" s="13"/>
      <c r="P3" s="13"/>
      <c r="Q3" s="13"/>
    </row>
    <row r="4">
      <c r="A4" s="14" t="s">
        <v>38</v>
      </c>
      <c r="B4" s="13">
        <v>0.0</v>
      </c>
      <c r="C4" s="13">
        <f t="shared" ref="C4:I4" si="2">B19</f>
        <v>0</v>
      </c>
      <c r="D4" s="13">
        <f t="shared" si="2"/>
        <v>1200</v>
      </c>
      <c r="E4" s="13">
        <f t="shared" si="2"/>
        <v>1200</v>
      </c>
      <c r="F4" s="13">
        <f t="shared" si="2"/>
        <v>1200</v>
      </c>
      <c r="G4" s="13">
        <f t="shared" si="2"/>
        <v>1200</v>
      </c>
      <c r="H4" s="13">
        <f t="shared" si="2"/>
        <v>1200</v>
      </c>
      <c r="I4" s="13">
        <f t="shared" si="2"/>
        <v>1200</v>
      </c>
      <c r="J4" s="13"/>
      <c r="K4" s="13"/>
      <c r="L4" s="13"/>
      <c r="M4" s="13"/>
      <c r="N4" s="13"/>
      <c r="O4" s="13"/>
      <c r="P4" s="13"/>
      <c r="Q4" s="13"/>
    </row>
    <row r="5">
      <c r="A5" s="2" t="s">
        <v>53</v>
      </c>
      <c r="B5" s="13">
        <f t="shared" ref="B5:I5" si="3">SUM(B3:B4)</f>
        <v>0</v>
      </c>
      <c r="C5" s="13">
        <f t="shared" si="3"/>
        <v>25000</v>
      </c>
      <c r="D5" s="13">
        <f t="shared" si="3"/>
        <v>26200</v>
      </c>
      <c r="E5" s="13">
        <f t="shared" si="3"/>
        <v>26200</v>
      </c>
      <c r="F5" s="13">
        <f t="shared" si="3"/>
        <v>26200</v>
      </c>
      <c r="G5" s="13">
        <f t="shared" si="3"/>
        <v>26200</v>
      </c>
      <c r="H5" s="13">
        <f t="shared" si="3"/>
        <v>26200</v>
      </c>
      <c r="I5" s="13">
        <f t="shared" si="3"/>
        <v>26200</v>
      </c>
      <c r="J5" s="13"/>
      <c r="K5" s="13"/>
      <c r="L5" s="13"/>
      <c r="M5" s="13"/>
      <c r="N5" s="13"/>
      <c r="O5" s="13"/>
      <c r="P5" s="13"/>
      <c r="Q5" s="13"/>
    </row>
    <row r="6">
      <c r="A6" s="2"/>
      <c r="B6" s="2"/>
      <c r="C6" s="2"/>
      <c r="D6" s="2"/>
      <c r="E6" s="2"/>
      <c r="F6" s="2"/>
      <c r="G6" s="2"/>
      <c r="H6" s="2"/>
      <c r="I6" s="2"/>
    </row>
    <row r="7">
      <c r="A7" s="2" t="s">
        <v>54</v>
      </c>
      <c r="B7" s="2"/>
      <c r="C7" s="2"/>
      <c r="D7" s="2"/>
      <c r="E7" s="2"/>
      <c r="F7" s="2"/>
      <c r="G7" s="2"/>
      <c r="H7" s="2"/>
      <c r="I7" s="2"/>
    </row>
    <row r="8">
      <c r="A8" s="2" t="s">
        <v>35</v>
      </c>
      <c r="B8" s="13">
        <f>FAR!E2</f>
        <v>25000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/>
      <c r="K8" s="13"/>
      <c r="L8" s="13"/>
      <c r="M8" s="13"/>
      <c r="N8" s="13"/>
      <c r="O8" s="13"/>
      <c r="P8" s="13"/>
      <c r="Q8" s="13"/>
    </row>
    <row r="9">
      <c r="A9" s="14" t="s">
        <v>38</v>
      </c>
      <c r="B9" s="13">
        <v>0.0</v>
      </c>
      <c r="C9" s="13">
        <f>FAR!E3</f>
        <v>1200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/>
      <c r="K9" s="13"/>
      <c r="L9" s="13"/>
      <c r="M9" s="13"/>
      <c r="N9" s="13"/>
      <c r="O9" s="13"/>
      <c r="P9" s="13"/>
      <c r="Q9" s="13"/>
    </row>
    <row r="10">
      <c r="A10" s="2" t="s">
        <v>53</v>
      </c>
      <c r="B10" s="13">
        <f t="shared" ref="B10:I10" si="4">SUM(B8:B9)</f>
        <v>25000</v>
      </c>
      <c r="C10" s="13">
        <f t="shared" si="4"/>
        <v>1200</v>
      </c>
      <c r="D10" s="13">
        <f t="shared" si="4"/>
        <v>0</v>
      </c>
      <c r="E10" s="13">
        <f t="shared" si="4"/>
        <v>0</v>
      </c>
      <c r="F10" s="13">
        <f t="shared" si="4"/>
        <v>0</v>
      </c>
      <c r="G10" s="13">
        <f t="shared" si="4"/>
        <v>0</v>
      </c>
      <c r="H10" s="13">
        <f t="shared" si="4"/>
        <v>0</v>
      </c>
      <c r="I10" s="13">
        <f t="shared" si="4"/>
        <v>0</v>
      </c>
      <c r="J10" s="13"/>
      <c r="K10" s="13"/>
      <c r="L10" s="13"/>
      <c r="M10" s="13"/>
      <c r="N10" s="13"/>
      <c r="O10" s="13"/>
      <c r="P10" s="13"/>
      <c r="Q10" s="13"/>
    </row>
    <row r="11">
      <c r="A11" s="2"/>
      <c r="B11" s="2"/>
      <c r="C11" s="2"/>
      <c r="D11" s="2"/>
      <c r="E11" s="2"/>
      <c r="F11" s="2"/>
      <c r="G11" s="2"/>
      <c r="H11" s="2"/>
      <c r="I11" s="2"/>
    </row>
    <row r="12">
      <c r="A12" s="2" t="s">
        <v>55</v>
      </c>
      <c r="B12" s="2"/>
      <c r="C12" s="2"/>
      <c r="D12" s="2"/>
      <c r="E12" s="2"/>
      <c r="F12" s="2"/>
      <c r="G12" s="2"/>
      <c r="H12" s="2"/>
      <c r="I12" s="2"/>
    </row>
    <row r="13">
      <c r="A13" s="2" t="s">
        <v>35</v>
      </c>
      <c r="B13" s="13">
        <v>0.0</v>
      </c>
      <c r="C13" s="13">
        <v>0.0</v>
      </c>
      <c r="D13" s="13">
        <v>0.0</v>
      </c>
      <c r="E13" s="13">
        <v>0.0</v>
      </c>
      <c r="F13" s="13">
        <v>0.0</v>
      </c>
      <c r="G13" s="13">
        <v>0.0</v>
      </c>
      <c r="H13" s="13">
        <v>0.0</v>
      </c>
      <c r="I13" s="13">
        <v>0.0</v>
      </c>
      <c r="J13" s="13"/>
      <c r="K13" s="13"/>
      <c r="L13" s="13"/>
      <c r="M13" s="13"/>
      <c r="N13" s="13"/>
      <c r="O13" s="13"/>
      <c r="P13" s="13"/>
      <c r="Q13" s="13"/>
    </row>
    <row r="14">
      <c r="A14" s="14" t="s">
        <v>38</v>
      </c>
      <c r="B14" s="13">
        <v>0.0</v>
      </c>
      <c r="C14" s="13">
        <v>0.0</v>
      </c>
      <c r="D14" s="13">
        <v>0.0</v>
      </c>
      <c r="E14" s="13">
        <v>0.0</v>
      </c>
      <c r="F14" s="13">
        <v>0.0</v>
      </c>
      <c r="G14" s="13">
        <v>0.0</v>
      </c>
      <c r="H14" s="13">
        <v>0.0</v>
      </c>
      <c r="I14" s="13">
        <v>0.0</v>
      </c>
      <c r="J14" s="13"/>
      <c r="K14" s="13"/>
      <c r="L14" s="13"/>
      <c r="M14" s="13"/>
      <c r="N14" s="13"/>
      <c r="O14" s="13"/>
      <c r="P14" s="13"/>
      <c r="Q14" s="13"/>
    </row>
    <row r="15">
      <c r="A15" s="2" t="s">
        <v>53</v>
      </c>
      <c r="B15" s="13">
        <f t="shared" ref="B15:I15" si="5">SUM(B13:B14)</f>
        <v>0</v>
      </c>
      <c r="C15" s="13">
        <f t="shared" si="5"/>
        <v>0</v>
      </c>
      <c r="D15" s="13">
        <f t="shared" si="5"/>
        <v>0</v>
      </c>
      <c r="E15" s="13">
        <f t="shared" si="5"/>
        <v>0</v>
      </c>
      <c r="F15" s="13">
        <f t="shared" si="5"/>
        <v>0</v>
      </c>
      <c r="G15" s="13">
        <f t="shared" si="5"/>
        <v>0</v>
      </c>
      <c r="H15" s="13">
        <f t="shared" si="5"/>
        <v>0</v>
      </c>
      <c r="I15" s="13">
        <f t="shared" si="5"/>
        <v>0</v>
      </c>
      <c r="J15" s="13"/>
      <c r="K15" s="13"/>
      <c r="L15" s="13"/>
      <c r="M15" s="13"/>
      <c r="N15" s="13"/>
      <c r="O15" s="13"/>
      <c r="P15" s="13"/>
      <c r="Q15" s="13"/>
    </row>
    <row r="16">
      <c r="A16" s="2"/>
      <c r="B16" s="2"/>
      <c r="C16" s="2"/>
      <c r="D16" s="2"/>
      <c r="E16" s="2"/>
      <c r="F16" s="2"/>
      <c r="G16" s="2"/>
      <c r="H16" s="2"/>
      <c r="I16" s="2"/>
    </row>
    <row r="17">
      <c r="A17" s="2" t="s">
        <v>56</v>
      </c>
      <c r="B17" s="2"/>
      <c r="C17" s="2"/>
      <c r="D17" s="2"/>
      <c r="E17" s="2"/>
      <c r="F17" s="2"/>
      <c r="G17" s="2"/>
      <c r="H17" s="2"/>
      <c r="I17" s="2"/>
    </row>
    <row r="18">
      <c r="A18" s="2" t="s">
        <v>35</v>
      </c>
      <c r="B18" s="13">
        <f t="shared" ref="B18:I18" si="6">B3+B8-B13</f>
        <v>25000</v>
      </c>
      <c r="C18" s="13">
        <f t="shared" si="6"/>
        <v>25000</v>
      </c>
      <c r="D18" s="13">
        <f t="shared" si="6"/>
        <v>25000</v>
      </c>
      <c r="E18" s="13">
        <f t="shared" si="6"/>
        <v>25000</v>
      </c>
      <c r="F18" s="13">
        <f t="shared" si="6"/>
        <v>25000</v>
      </c>
      <c r="G18" s="13">
        <f t="shared" si="6"/>
        <v>25000</v>
      </c>
      <c r="H18" s="13">
        <f t="shared" si="6"/>
        <v>25000</v>
      </c>
      <c r="I18" s="13">
        <f t="shared" si="6"/>
        <v>25000</v>
      </c>
      <c r="J18" s="13"/>
      <c r="K18" s="13"/>
      <c r="L18" s="13"/>
      <c r="M18" s="13"/>
      <c r="N18" s="13"/>
      <c r="O18" s="13"/>
      <c r="P18" s="13"/>
      <c r="Q18" s="13"/>
    </row>
    <row r="19">
      <c r="A19" s="14" t="s">
        <v>38</v>
      </c>
      <c r="B19" s="13">
        <f t="shared" ref="B19:I19" si="7">B4+B9-B14</f>
        <v>0</v>
      </c>
      <c r="C19" s="13">
        <f t="shared" si="7"/>
        <v>1200</v>
      </c>
      <c r="D19" s="13">
        <f t="shared" si="7"/>
        <v>1200</v>
      </c>
      <c r="E19" s="13">
        <f t="shared" si="7"/>
        <v>1200</v>
      </c>
      <c r="F19" s="13">
        <f t="shared" si="7"/>
        <v>1200</v>
      </c>
      <c r="G19" s="13">
        <f t="shared" si="7"/>
        <v>1200</v>
      </c>
      <c r="H19" s="13">
        <f t="shared" si="7"/>
        <v>1200</v>
      </c>
      <c r="I19" s="13">
        <f t="shared" si="7"/>
        <v>1200</v>
      </c>
      <c r="J19" s="13"/>
      <c r="K19" s="13"/>
      <c r="L19" s="13"/>
      <c r="M19" s="13"/>
      <c r="N19" s="13"/>
      <c r="O19" s="13"/>
      <c r="P19" s="13"/>
      <c r="Q19" s="13"/>
    </row>
    <row r="20">
      <c r="A20" s="2" t="s">
        <v>53</v>
      </c>
      <c r="B20" s="13">
        <f t="shared" ref="B20:I20" si="8">SUM(B18:B19)</f>
        <v>25000</v>
      </c>
      <c r="C20" s="13">
        <f t="shared" si="8"/>
        <v>26200</v>
      </c>
      <c r="D20" s="13">
        <f t="shared" si="8"/>
        <v>26200</v>
      </c>
      <c r="E20" s="13">
        <f t="shared" si="8"/>
        <v>26200</v>
      </c>
      <c r="F20" s="13">
        <f t="shared" si="8"/>
        <v>26200</v>
      </c>
      <c r="G20" s="13">
        <f t="shared" si="8"/>
        <v>26200</v>
      </c>
      <c r="H20" s="13">
        <f t="shared" si="8"/>
        <v>26200</v>
      </c>
      <c r="I20" s="13">
        <f t="shared" si="8"/>
        <v>26200</v>
      </c>
      <c r="J20" s="13"/>
      <c r="K20" s="13"/>
      <c r="L20" s="13"/>
      <c r="M20" s="13"/>
      <c r="N20" s="13"/>
      <c r="O20" s="13"/>
      <c r="P20" s="13"/>
      <c r="Q20" s="13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38"/>
  </cols>
  <sheetData>
    <row r="1">
      <c r="A1" s="2"/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</row>
    <row r="2">
      <c r="A2" s="2" t="s">
        <v>51</v>
      </c>
      <c r="B2" s="2"/>
      <c r="C2" s="2"/>
      <c r="D2" s="2"/>
      <c r="E2" s="2"/>
      <c r="F2" s="2"/>
      <c r="G2" s="2"/>
      <c r="H2" s="2"/>
      <c r="I2" s="2"/>
    </row>
    <row r="3">
      <c r="A3" s="2" t="s">
        <v>52</v>
      </c>
      <c r="B3" s="13">
        <v>0.0</v>
      </c>
      <c r="C3" s="15">
        <f t="shared" ref="C3:I3" si="1">B21</f>
        <v>2083.333333</v>
      </c>
      <c r="D3" s="15">
        <f t="shared" si="1"/>
        <v>4166.666667</v>
      </c>
      <c r="E3" s="15">
        <f t="shared" si="1"/>
        <v>6250</v>
      </c>
      <c r="F3" s="15">
        <f t="shared" si="1"/>
        <v>8333.333333</v>
      </c>
      <c r="G3" s="15">
        <f t="shared" si="1"/>
        <v>10416.66667</v>
      </c>
      <c r="H3" s="15">
        <f t="shared" si="1"/>
        <v>12500</v>
      </c>
      <c r="I3" s="15">
        <f t="shared" si="1"/>
        <v>14583.33333</v>
      </c>
      <c r="J3" s="15"/>
      <c r="K3" s="15"/>
      <c r="L3" s="15"/>
      <c r="M3" s="15"/>
      <c r="N3" s="15"/>
      <c r="O3" s="15"/>
      <c r="P3" s="15"/>
      <c r="Q3" s="15"/>
    </row>
    <row r="4">
      <c r="A4" s="2" t="s">
        <v>57</v>
      </c>
      <c r="B4" s="13">
        <v>0.0</v>
      </c>
      <c r="C4" s="15">
        <f t="shared" ref="C4:I4" si="2">B22</f>
        <v>0</v>
      </c>
      <c r="D4" s="15">
        <f t="shared" si="2"/>
        <v>80</v>
      </c>
      <c r="E4" s="15">
        <f t="shared" si="2"/>
        <v>160</v>
      </c>
      <c r="F4" s="15">
        <f t="shared" si="2"/>
        <v>240</v>
      </c>
      <c r="G4" s="15">
        <f t="shared" si="2"/>
        <v>320</v>
      </c>
      <c r="H4" s="15">
        <f t="shared" si="2"/>
        <v>400</v>
      </c>
      <c r="I4" s="15">
        <f t="shared" si="2"/>
        <v>480</v>
      </c>
      <c r="J4" s="15"/>
      <c r="K4" s="15"/>
      <c r="L4" s="15"/>
      <c r="M4" s="15"/>
      <c r="N4" s="15"/>
      <c r="O4" s="15"/>
      <c r="P4" s="15"/>
      <c r="Q4" s="15"/>
    </row>
    <row r="5">
      <c r="A5" s="14" t="s">
        <v>41</v>
      </c>
      <c r="B5" s="16">
        <v>0.0</v>
      </c>
      <c r="C5" s="15" t="str">
        <f t="shared" ref="C5:I5" si="3">B23</f>
        <v>#REF!</v>
      </c>
      <c r="D5" s="15" t="str">
        <f t="shared" si="3"/>
        <v>#REF!</v>
      </c>
      <c r="E5" s="15" t="str">
        <f t="shared" si="3"/>
        <v>#REF!</v>
      </c>
      <c r="F5" s="15" t="str">
        <f t="shared" si="3"/>
        <v>#REF!</v>
      </c>
      <c r="G5" s="15" t="str">
        <f t="shared" si="3"/>
        <v>#REF!</v>
      </c>
      <c r="H5" s="15" t="str">
        <f t="shared" si="3"/>
        <v>#REF!</v>
      </c>
      <c r="I5" s="15" t="str">
        <f t="shared" si="3"/>
        <v>#REF!</v>
      </c>
      <c r="J5" s="15"/>
      <c r="K5" s="15"/>
      <c r="L5" s="15"/>
      <c r="M5" s="15"/>
      <c r="N5" s="15"/>
      <c r="O5" s="15"/>
      <c r="P5" s="15"/>
      <c r="Q5" s="15"/>
    </row>
    <row r="6">
      <c r="A6" s="2" t="s">
        <v>53</v>
      </c>
      <c r="B6" s="13">
        <f t="shared" ref="B6:I6" si="4">SUM(B3:B5)</f>
        <v>0</v>
      </c>
      <c r="C6" s="13" t="str">
        <f t="shared" si="4"/>
        <v>#REF!</v>
      </c>
      <c r="D6" s="13" t="str">
        <f t="shared" si="4"/>
        <v>#REF!</v>
      </c>
      <c r="E6" s="13" t="str">
        <f t="shared" si="4"/>
        <v>#REF!</v>
      </c>
      <c r="F6" s="13" t="str">
        <f t="shared" si="4"/>
        <v>#REF!</v>
      </c>
      <c r="G6" s="13" t="str">
        <f t="shared" si="4"/>
        <v>#REF!</v>
      </c>
      <c r="H6" s="13" t="str">
        <f t="shared" si="4"/>
        <v>#REF!</v>
      </c>
      <c r="I6" s="13" t="str">
        <f t="shared" si="4"/>
        <v>#REF!</v>
      </c>
      <c r="J6" s="13"/>
      <c r="K6" s="13"/>
      <c r="L6" s="13"/>
      <c r="M6" s="13"/>
      <c r="N6" s="13"/>
      <c r="O6" s="13"/>
      <c r="P6" s="13"/>
      <c r="Q6" s="13"/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2" t="s">
        <v>58</v>
      </c>
      <c r="B8" s="2"/>
      <c r="C8" s="2"/>
      <c r="D8" s="2"/>
      <c r="E8" s="2"/>
      <c r="F8" s="2"/>
      <c r="G8" s="2"/>
      <c r="H8" s="2"/>
      <c r="I8" s="2"/>
    </row>
    <row r="9">
      <c r="A9" s="2" t="s">
        <v>35</v>
      </c>
      <c r="B9" s="15">
        <f>'Fixed Asset Balance'!B18/FAR!$F2</f>
        <v>2083.333333</v>
      </c>
      <c r="C9" s="15">
        <f>'Fixed Asset Balance'!C18/FAR!$F2</f>
        <v>2083.333333</v>
      </c>
      <c r="D9" s="15">
        <f>'Fixed Asset Balance'!D18/FAR!$F2</f>
        <v>2083.333333</v>
      </c>
      <c r="E9" s="15">
        <f>'Fixed Asset Balance'!E18/FAR!$F2</f>
        <v>2083.333333</v>
      </c>
      <c r="F9" s="15">
        <f>'Fixed Asset Balance'!F18/FAR!$F2</f>
        <v>2083.333333</v>
      </c>
      <c r="G9" s="15">
        <f>'Fixed Asset Balance'!G18/FAR!$F2</f>
        <v>2083.333333</v>
      </c>
      <c r="H9" s="15">
        <f>'Fixed Asset Balance'!H18/FAR!$F2</f>
        <v>2083.333333</v>
      </c>
      <c r="I9" s="15">
        <f>'Fixed Asset Balance'!I18/FAR!$F2</f>
        <v>2083.333333</v>
      </c>
      <c r="J9" s="15"/>
      <c r="K9" s="15"/>
      <c r="L9" s="15"/>
      <c r="M9" s="15"/>
      <c r="N9" s="15"/>
      <c r="O9" s="15"/>
      <c r="P9" s="15"/>
      <c r="Q9" s="15"/>
    </row>
    <row r="10">
      <c r="A10" s="2" t="s">
        <v>57</v>
      </c>
      <c r="B10" s="15">
        <f>'Fixed Asset Balance'!B19/FAR!$F3</f>
        <v>0</v>
      </c>
      <c r="C10" s="15">
        <f>'Fixed Asset Balance'!C19/FAR!$F3</f>
        <v>80</v>
      </c>
      <c r="D10" s="15">
        <f>'Fixed Asset Balance'!D19/FAR!$F3</f>
        <v>80</v>
      </c>
      <c r="E10" s="15">
        <f>'Fixed Asset Balance'!E19/FAR!$F3</f>
        <v>80</v>
      </c>
      <c r="F10" s="15">
        <f>'Fixed Asset Balance'!F19/FAR!$F3</f>
        <v>80</v>
      </c>
      <c r="G10" s="15">
        <f>'Fixed Asset Balance'!G19/FAR!$F3</f>
        <v>80</v>
      </c>
      <c r="H10" s="15">
        <f>'Fixed Asset Balance'!H19/FAR!$F3</f>
        <v>80</v>
      </c>
      <c r="I10" s="15">
        <f>'Fixed Asset Balance'!I19/FAR!$F3</f>
        <v>80</v>
      </c>
      <c r="J10" s="15"/>
      <c r="K10" s="15"/>
      <c r="L10" s="15"/>
      <c r="M10" s="15"/>
      <c r="N10" s="15"/>
      <c r="O10" s="15"/>
      <c r="P10" s="15"/>
      <c r="Q10" s="15"/>
    </row>
    <row r="11">
      <c r="A11" s="14" t="s">
        <v>41</v>
      </c>
      <c r="B11" s="17" t="str">
        <f>#REF!/FAR!$F4</f>
        <v>#REF!</v>
      </c>
      <c r="C11" s="17" t="str">
        <f>#REF!/FAR!$F4</f>
        <v>#REF!</v>
      </c>
      <c r="D11" s="17" t="str">
        <f>#REF!/FAR!$F4</f>
        <v>#REF!</v>
      </c>
      <c r="E11" s="17" t="str">
        <f>#REF!/FAR!$F4</f>
        <v>#REF!</v>
      </c>
      <c r="F11" s="17" t="str">
        <f>#REF!/FAR!$F4</f>
        <v>#REF!</v>
      </c>
      <c r="G11" s="17" t="str">
        <f>#REF!/FAR!$F4</f>
        <v>#REF!</v>
      </c>
      <c r="H11" s="17" t="str">
        <f>#REF!/FAR!$F4</f>
        <v>#REF!</v>
      </c>
      <c r="I11" s="17" t="str">
        <f>#REF!/FAR!$F4</f>
        <v>#REF!</v>
      </c>
      <c r="J11" s="17"/>
      <c r="K11" s="17"/>
      <c r="L11" s="17"/>
      <c r="M11" s="17"/>
      <c r="N11" s="17"/>
      <c r="O11" s="17"/>
      <c r="P11" s="17"/>
      <c r="Q11" s="17"/>
    </row>
    <row r="12">
      <c r="A12" s="2" t="s">
        <v>53</v>
      </c>
      <c r="B12" s="15" t="str">
        <f t="shared" ref="B12:I12" si="5">SUM(B9:B11)</f>
        <v>#REF!</v>
      </c>
      <c r="C12" s="15" t="str">
        <f t="shared" si="5"/>
        <v>#REF!</v>
      </c>
      <c r="D12" s="15" t="str">
        <f t="shared" si="5"/>
        <v>#REF!</v>
      </c>
      <c r="E12" s="15" t="str">
        <f t="shared" si="5"/>
        <v>#REF!</v>
      </c>
      <c r="F12" s="15" t="str">
        <f t="shared" si="5"/>
        <v>#REF!</v>
      </c>
      <c r="G12" s="15" t="str">
        <f t="shared" si="5"/>
        <v>#REF!</v>
      </c>
      <c r="H12" s="15" t="str">
        <f t="shared" si="5"/>
        <v>#REF!</v>
      </c>
      <c r="I12" s="15" t="str">
        <f t="shared" si="5"/>
        <v>#REF!</v>
      </c>
      <c r="J12" s="15"/>
      <c r="K12" s="15"/>
      <c r="L12" s="15"/>
      <c r="M12" s="15"/>
      <c r="N12" s="15"/>
      <c r="O12" s="15"/>
      <c r="P12" s="15"/>
      <c r="Q12" s="15"/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 t="s">
        <v>59</v>
      </c>
      <c r="B14" s="2"/>
      <c r="C14" s="2"/>
      <c r="D14" s="2"/>
      <c r="E14" s="2"/>
      <c r="F14" s="2"/>
      <c r="G14" s="2"/>
      <c r="H14" s="2"/>
      <c r="I14" s="2"/>
    </row>
    <row r="15">
      <c r="A15" s="2" t="s">
        <v>35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/>
      <c r="K15" s="13"/>
      <c r="L15" s="13"/>
      <c r="M15" s="13"/>
      <c r="N15" s="13"/>
      <c r="O15" s="13"/>
      <c r="P15" s="13"/>
      <c r="Q15" s="13"/>
    </row>
    <row r="16">
      <c r="A16" s="2" t="s">
        <v>57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/>
      <c r="K16" s="13"/>
      <c r="L16" s="13"/>
      <c r="M16" s="13"/>
      <c r="N16" s="13"/>
      <c r="O16" s="13"/>
      <c r="P16" s="13"/>
      <c r="Q16" s="13"/>
    </row>
    <row r="17">
      <c r="A17" s="14" t="s">
        <v>41</v>
      </c>
      <c r="B17" s="16">
        <v>0.0</v>
      </c>
      <c r="C17" s="16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0.0</v>
      </c>
      <c r="I17" s="16">
        <v>0.0</v>
      </c>
      <c r="J17" s="16"/>
      <c r="K17" s="16"/>
      <c r="L17" s="16"/>
      <c r="M17" s="16"/>
      <c r="N17" s="16"/>
      <c r="O17" s="16"/>
      <c r="P17" s="16"/>
      <c r="Q17" s="16"/>
    </row>
    <row r="18">
      <c r="A18" s="2" t="s">
        <v>53</v>
      </c>
      <c r="B18" s="13">
        <f t="shared" ref="B18:I18" si="6">SUM(B15:B17)</f>
        <v>0</v>
      </c>
      <c r="C18" s="13">
        <f t="shared" si="6"/>
        <v>0</v>
      </c>
      <c r="D18" s="13">
        <f t="shared" si="6"/>
        <v>0</v>
      </c>
      <c r="E18" s="13">
        <f t="shared" si="6"/>
        <v>0</v>
      </c>
      <c r="F18" s="13">
        <f t="shared" si="6"/>
        <v>0</v>
      </c>
      <c r="G18" s="13">
        <f t="shared" si="6"/>
        <v>0</v>
      </c>
      <c r="H18" s="13">
        <f t="shared" si="6"/>
        <v>0</v>
      </c>
      <c r="I18" s="13">
        <f t="shared" si="6"/>
        <v>0</v>
      </c>
      <c r="J18" s="13"/>
      <c r="K18" s="13"/>
      <c r="L18" s="13"/>
      <c r="M18" s="13"/>
      <c r="N18" s="13"/>
      <c r="O18" s="13"/>
      <c r="P18" s="13"/>
      <c r="Q18" s="13"/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 t="s">
        <v>56</v>
      </c>
      <c r="B20" s="2"/>
      <c r="C20" s="2"/>
      <c r="D20" s="2"/>
      <c r="E20" s="2"/>
      <c r="F20" s="2"/>
      <c r="G20" s="2"/>
      <c r="H20" s="2"/>
      <c r="I20" s="2"/>
    </row>
    <row r="21">
      <c r="A21" s="2" t="s">
        <v>35</v>
      </c>
      <c r="B21" s="15">
        <f t="shared" ref="B21:I21" si="7">B3+B9-B15</f>
        <v>2083.333333</v>
      </c>
      <c r="C21" s="15">
        <f t="shared" si="7"/>
        <v>4166.666667</v>
      </c>
      <c r="D21" s="15">
        <f t="shared" si="7"/>
        <v>6250</v>
      </c>
      <c r="E21" s="15">
        <f t="shared" si="7"/>
        <v>8333.333333</v>
      </c>
      <c r="F21" s="15">
        <f t="shared" si="7"/>
        <v>10416.66667</v>
      </c>
      <c r="G21" s="15">
        <f t="shared" si="7"/>
        <v>12500</v>
      </c>
      <c r="H21" s="15">
        <f t="shared" si="7"/>
        <v>14583.33333</v>
      </c>
      <c r="I21" s="15">
        <f t="shared" si="7"/>
        <v>16666.66667</v>
      </c>
      <c r="J21" s="15"/>
      <c r="K21" s="15"/>
      <c r="L21" s="15"/>
      <c r="M21" s="15"/>
      <c r="N21" s="15"/>
      <c r="O21" s="15"/>
      <c r="P21" s="15"/>
      <c r="Q21" s="15"/>
    </row>
    <row r="22">
      <c r="A22" s="2" t="s">
        <v>57</v>
      </c>
      <c r="B22" s="15">
        <f t="shared" ref="B22:I22" si="8">B4+B10-B16</f>
        <v>0</v>
      </c>
      <c r="C22" s="15">
        <f t="shared" si="8"/>
        <v>80</v>
      </c>
      <c r="D22" s="15">
        <f t="shared" si="8"/>
        <v>160</v>
      </c>
      <c r="E22" s="15">
        <f t="shared" si="8"/>
        <v>240</v>
      </c>
      <c r="F22" s="15">
        <f t="shared" si="8"/>
        <v>320</v>
      </c>
      <c r="G22" s="15">
        <f t="shared" si="8"/>
        <v>400</v>
      </c>
      <c r="H22" s="15">
        <f t="shared" si="8"/>
        <v>480</v>
      </c>
      <c r="I22" s="15">
        <f t="shared" si="8"/>
        <v>560</v>
      </c>
      <c r="J22" s="15"/>
      <c r="K22" s="15"/>
      <c r="L22" s="15"/>
      <c r="M22" s="15"/>
      <c r="N22" s="15"/>
      <c r="O22" s="15"/>
      <c r="P22" s="15"/>
      <c r="Q22" s="15"/>
    </row>
    <row r="23">
      <c r="A23" s="14" t="s">
        <v>60</v>
      </c>
      <c r="B23" s="15" t="str">
        <f t="shared" ref="B23:I23" si="9">B5+B11-B17</f>
        <v>#REF!</v>
      </c>
      <c r="C23" s="15" t="str">
        <f t="shared" si="9"/>
        <v>#REF!</v>
      </c>
      <c r="D23" s="15" t="str">
        <f t="shared" si="9"/>
        <v>#REF!</v>
      </c>
      <c r="E23" s="15" t="str">
        <f t="shared" si="9"/>
        <v>#REF!</v>
      </c>
      <c r="F23" s="15" t="str">
        <f t="shared" si="9"/>
        <v>#REF!</v>
      </c>
      <c r="G23" s="15" t="str">
        <f t="shared" si="9"/>
        <v>#REF!</v>
      </c>
      <c r="H23" s="15" t="str">
        <f t="shared" si="9"/>
        <v>#REF!</v>
      </c>
      <c r="I23" s="15" t="str">
        <f t="shared" si="9"/>
        <v>#REF!</v>
      </c>
      <c r="J23" s="15"/>
      <c r="K23" s="15"/>
      <c r="L23" s="15"/>
      <c r="M23" s="15"/>
      <c r="N23" s="15"/>
      <c r="O23" s="15"/>
      <c r="P23" s="15"/>
      <c r="Q23" s="15"/>
    </row>
    <row r="24">
      <c r="A24" s="2" t="s">
        <v>53</v>
      </c>
      <c r="B24" s="15" t="str">
        <f t="shared" ref="B24:I24" si="10">SUM(B21:B23)</f>
        <v>#REF!</v>
      </c>
      <c r="C24" s="15" t="str">
        <f t="shared" si="10"/>
        <v>#REF!</v>
      </c>
      <c r="D24" s="15" t="str">
        <f t="shared" si="10"/>
        <v>#REF!</v>
      </c>
      <c r="E24" s="15" t="str">
        <f t="shared" si="10"/>
        <v>#REF!</v>
      </c>
      <c r="F24" s="15" t="str">
        <f t="shared" si="10"/>
        <v>#REF!</v>
      </c>
      <c r="G24" s="15" t="str">
        <f t="shared" si="10"/>
        <v>#REF!</v>
      </c>
      <c r="H24" s="15" t="str">
        <f t="shared" si="10"/>
        <v>#REF!</v>
      </c>
      <c r="I24" s="15" t="str">
        <f t="shared" si="10"/>
        <v>#REF!</v>
      </c>
      <c r="J24" s="15"/>
      <c r="K24" s="15"/>
      <c r="L24" s="15"/>
      <c r="M24" s="15"/>
      <c r="N24" s="15"/>
      <c r="O24" s="15"/>
      <c r="P24" s="15"/>
      <c r="Q24" s="15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13"/>
  </cols>
  <sheetData>
    <row r="1"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</row>
    <row r="2">
      <c r="A2" s="9" t="s">
        <v>61</v>
      </c>
    </row>
    <row r="3">
      <c r="A3" s="9" t="s">
        <v>12</v>
      </c>
      <c r="B3" s="11">
        <f>Assumptions!$B2</f>
        <v>1000</v>
      </c>
      <c r="C3" s="11">
        <f>Assumptions!$B2</f>
        <v>1000</v>
      </c>
      <c r="D3" s="11">
        <f>Assumptions!$B2</f>
        <v>1000</v>
      </c>
      <c r="E3" s="11">
        <f>Assumptions!$B2</f>
        <v>1000</v>
      </c>
      <c r="F3" s="11">
        <f>Assumptions!$B2</f>
        <v>1000</v>
      </c>
      <c r="G3" s="11">
        <f>Assumptions!$B2</f>
        <v>1000</v>
      </c>
      <c r="H3" s="11">
        <f>Assumptions!$B2</f>
        <v>1000</v>
      </c>
      <c r="I3" s="11">
        <f>Assumptions!$B2</f>
        <v>1000</v>
      </c>
    </row>
    <row r="4">
      <c r="A4" s="9" t="s">
        <v>14</v>
      </c>
      <c r="B4" s="11">
        <f>Assumptions!$B3</f>
        <v>1200</v>
      </c>
      <c r="C4" s="11">
        <f>Assumptions!$B3</f>
        <v>1200</v>
      </c>
      <c r="D4" s="11">
        <f>Assumptions!$B3</f>
        <v>1200</v>
      </c>
      <c r="E4" s="11">
        <f>Assumptions!$B3</f>
        <v>1200</v>
      </c>
      <c r="F4" s="11">
        <f>Assumptions!$B3</f>
        <v>1200</v>
      </c>
      <c r="G4" s="11">
        <f>Assumptions!$B3</f>
        <v>1200</v>
      </c>
      <c r="H4" s="11">
        <f>Assumptions!$B3</f>
        <v>1200</v>
      </c>
      <c r="I4" s="11">
        <f>Assumptions!$B3</f>
        <v>1200</v>
      </c>
    </row>
    <row r="6">
      <c r="A6" s="9" t="s">
        <v>62</v>
      </c>
    </row>
    <row r="7">
      <c r="A7" s="2" t="s">
        <v>12</v>
      </c>
      <c r="B7" s="11">
        <f>Assumptions!$B6</f>
        <v>900</v>
      </c>
      <c r="C7" s="11">
        <f>Assumptions!$B6</f>
        <v>900</v>
      </c>
      <c r="D7" s="11">
        <f>Assumptions!$B6</f>
        <v>900</v>
      </c>
      <c r="E7" s="11">
        <f>Assumptions!$B6</f>
        <v>900</v>
      </c>
      <c r="F7" s="11">
        <f>Assumptions!$B6</f>
        <v>900</v>
      </c>
      <c r="G7" s="11">
        <f>Assumptions!$B6</f>
        <v>900</v>
      </c>
      <c r="H7" s="11">
        <f>Assumptions!$B6</f>
        <v>900</v>
      </c>
      <c r="I7" s="11">
        <f>Assumptions!$B6</f>
        <v>900</v>
      </c>
    </row>
    <row r="8">
      <c r="A8" s="2" t="s">
        <v>14</v>
      </c>
      <c r="B8" s="11">
        <f>Assumptions!$B7</f>
        <v>1150</v>
      </c>
      <c r="C8" s="11">
        <f>Assumptions!$B7</f>
        <v>1150</v>
      </c>
      <c r="D8" s="11">
        <f>Assumptions!$B7</f>
        <v>1150</v>
      </c>
      <c r="E8" s="11">
        <f>Assumptions!$B7</f>
        <v>1150</v>
      </c>
      <c r="F8" s="11">
        <f>Assumptions!$B7</f>
        <v>1150</v>
      </c>
      <c r="G8" s="11">
        <f>Assumptions!$B7</f>
        <v>1150</v>
      </c>
      <c r="H8" s="11">
        <f>Assumptions!$B7</f>
        <v>1150</v>
      </c>
      <c r="I8" s="11">
        <f>Assumptions!$B7</f>
        <v>1150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</row>
    <row r="2">
      <c r="A2" s="9" t="s">
        <v>63</v>
      </c>
    </row>
    <row r="3">
      <c r="A3" s="2" t="s">
        <v>12</v>
      </c>
      <c r="B3" s="11">
        <f>'Calcs-1'!B7*Assumptions!$C6</f>
        <v>630000</v>
      </c>
      <c r="C3" s="11">
        <f>'Calcs-1'!C7*Assumptions!$C6</f>
        <v>630000</v>
      </c>
      <c r="D3" s="11">
        <f>'Calcs-1'!D7*Assumptions!$C6</f>
        <v>630000</v>
      </c>
      <c r="E3" s="11">
        <f>'Calcs-1'!E7*Assumptions!$C6</f>
        <v>630000</v>
      </c>
      <c r="F3" s="11">
        <f>'Calcs-1'!F7*Assumptions!$C6</f>
        <v>630000</v>
      </c>
      <c r="G3" s="11">
        <f>'Calcs-1'!G7*Assumptions!$C6</f>
        <v>630000</v>
      </c>
      <c r="H3" s="11">
        <f>'Calcs-1'!H7*Assumptions!$C6</f>
        <v>630000</v>
      </c>
      <c r="I3" s="11">
        <f>'Calcs-1'!I7*Assumptions!$C6</f>
        <v>630000</v>
      </c>
    </row>
    <row r="4">
      <c r="A4" s="2" t="s">
        <v>14</v>
      </c>
      <c r="B4" s="11">
        <f>'Calcs-1'!B8*Assumptions!$C7</f>
        <v>575000</v>
      </c>
      <c r="C4" s="11">
        <f>'Calcs-1'!C8*Assumptions!$C7</f>
        <v>575000</v>
      </c>
      <c r="D4" s="11">
        <f>'Calcs-1'!D8*Assumptions!$C7</f>
        <v>575000</v>
      </c>
      <c r="E4" s="11">
        <f>'Calcs-1'!E8*Assumptions!$C7</f>
        <v>575000</v>
      </c>
      <c r="F4" s="11">
        <f>'Calcs-1'!F8*Assumptions!$C7</f>
        <v>575000</v>
      </c>
      <c r="G4" s="11">
        <f>'Calcs-1'!G8*Assumptions!$C7</f>
        <v>575000</v>
      </c>
      <c r="H4" s="11">
        <f>'Calcs-1'!H8*Assumptions!$C7</f>
        <v>575000</v>
      </c>
      <c r="I4" s="11">
        <f>'Calcs-1'!I8*Assumptions!$C7</f>
        <v>575000</v>
      </c>
    </row>
    <row r="5">
      <c r="A5" s="9" t="s">
        <v>64</v>
      </c>
      <c r="B5" s="11">
        <f t="shared" ref="B5:I5" si="1">SUM(B3:B4)</f>
        <v>1205000</v>
      </c>
      <c r="C5" s="11">
        <f t="shared" si="1"/>
        <v>1205000</v>
      </c>
      <c r="D5" s="11">
        <f t="shared" si="1"/>
        <v>1205000</v>
      </c>
      <c r="E5" s="11">
        <f t="shared" si="1"/>
        <v>1205000</v>
      </c>
      <c r="F5" s="11">
        <f t="shared" si="1"/>
        <v>1205000</v>
      </c>
      <c r="G5" s="11">
        <f t="shared" si="1"/>
        <v>1205000</v>
      </c>
      <c r="H5" s="11">
        <f t="shared" si="1"/>
        <v>1205000</v>
      </c>
      <c r="I5" s="11">
        <f t="shared" si="1"/>
        <v>1205000</v>
      </c>
    </row>
    <row r="7">
      <c r="A7" s="9" t="s">
        <v>65</v>
      </c>
    </row>
    <row r="8">
      <c r="A8" s="2" t="s">
        <v>12</v>
      </c>
      <c r="B8" s="11">
        <f>'Calcs-1'!B7*Assumptions!$C2</f>
        <v>450000</v>
      </c>
      <c r="C8" s="11">
        <f>'Calcs-1'!C7*Assumptions!$C2</f>
        <v>450000</v>
      </c>
      <c r="D8" s="11">
        <f>'Calcs-1'!D7*Assumptions!$C2</f>
        <v>450000</v>
      </c>
      <c r="E8" s="11">
        <f>'Calcs-1'!E7*Assumptions!$C2</f>
        <v>450000</v>
      </c>
      <c r="F8" s="11">
        <f>'Calcs-1'!F7*Assumptions!$C2</f>
        <v>450000</v>
      </c>
      <c r="G8" s="11">
        <f>'Calcs-1'!G7*Assumptions!$C2</f>
        <v>450000</v>
      </c>
      <c r="H8" s="11">
        <f>'Calcs-1'!H7*Assumptions!$C2</f>
        <v>450000</v>
      </c>
      <c r="I8" s="11">
        <f>'Calcs-1'!I7*Assumptions!$C2</f>
        <v>450000</v>
      </c>
    </row>
    <row r="9">
      <c r="A9" s="2" t="s">
        <v>14</v>
      </c>
      <c r="B9" s="11">
        <f>'Calcs-1'!B8*Assumptions!$C3</f>
        <v>460000</v>
      </c>
      <c r="C9" s="11">
        <f>'Calcs-1'!C8*Assumptions!$C3</f>
        <v>460000</v>
      </c>
      <c r="D9" s="11">
        <f>'Calcs-1'!D8*Assumptions!$C3</f>
        <v>460000</v>
      </c>
      <c r="E9" s="11">
        <f>'Calcs-1'!E8*Assumptions!$C3</f>
        <v>460000</v>
      </c>
      <c r="F9" s="11">
        <f>'Calcs-1'!F8*Assumptions!$C3</f>
        <v>460000</v>
      </c>
      <c r="G9" s="11">
        <f>'Calcs-1'!G8*Assumptions!$C3</f>
        <v>460000</v>
      </c>
      <c r="H9" s="11">
        <f>'Calcs-1'!H8*Assumptions!$C3</f>
        <v>460000</v>
      </c>
      <c r="I9" s="11">
        <f>'Calcs-1'!I8*Assumptions!$C3</f>
        <v>460000</v>
      </c>
    </row>
    <row r="10">
      <c r="A10" s="9" t="s">
        <v>66</v>
      </c>
      <c r="B10" s="11">
        <f t="shared" ref="B10:I10" si="2">SUM(B8:B9)</f>
        <v>910000</v>
      </c>
      <c r="C10" s="11">
        <f t="shared" si="2"/>
        <v>910000</v>
      </c>
      <c r="D10" s="11">
        <f t="shared" si="2"/>
        <v>910000</v>
      </c>
      <c r="E10" s="11">
        <f t="shared" si="2"/>
        <v>910000</v>
      </c>
      <c r="F10" s="11">
        <f t="shared" si="2"/>
        <v>910000</v>
      </c>
      <c r="G10" s="11">
        <f t="shared" si="2"/>
        <v>910000</v>
      </c>
      <c r="H10" s="11">
        <f t="shared" si="2"/>
        <v>910000</v>
      </c>
      <c r="I10" s="11">
        <f t="shared" si="2"/>
        <v>910000</v>
      </c>
    </row>
    <row r="12">
      <c r="A12" s="9" t="s">
        <v>22</v>
      </c>
    </row>
    <row r="13">
      <c r="A13" s="9" t="s">
        <v>23</v>
      </c>
      <c r="B13" s="11">
        <f>Assumptions!$B15</f>
        <v>18000</v>
      </c>
      <c r="C13" s="11">
        <f>Assumptions!$B15</f>
        <v>18000</v>
      </c>
      <c r="D13" s="11">
        <f>Assumptions!$B15</f>
        <v>18000</v>
      </c>
      <c r="E13" s="11">
        <f>Assumptions!$B15</f>
        <v>18000</v>
      </c>
      <c r="F13" s="11">
        <f>Assumptions!$B15</f>
        <v>18000</v>
      </c>
      <c r="G13" s="11">
        <f>Assumptions!$B15</f>
        <v>18000</v>
      </c>
      <c r="H13" s="11">
        <f>Assumptions!$B15</f>
        <v>18000</v>
      </c>
      <c r="I13" s="11">
        <f>Assumptions!$B15</f>
        <v>18000</v>
      </c>
    </row>
    <row r="14">
      <c r="A14" s="9" t="s">
        <v>24</v>
      </c>
      <c r="B14" s="11">
        <f>Assumptions!$B16</f>
        <v>12000</v>
      </c>
      <c r="C14" s="11">
        <f>Assumptions!$B16</f>
        <v>12000</v>
      </c>
      <c r="D14" s="11">
        <f>Assumptions!$B16</f>
        <v>12000</v>
      </c>
      <c r="E14" s="11">
        <f>Assumptions!$B16</f>
        <v>12000</v>
      </c>
      <c r="F14" s="11">
        <f>Assumptions!$B16</f>
        <v>12000</v>
      </c>
      <c r="G14" s="11">
        <f>Assumptions!$B16</f>
        <v>12000</v>
      </c>
      <c r="H14" s="11">
        <f>Assumptions!$B16</f>
        <v>12000</v>
      </c>
      <c r="I14" s="11">
        <f>Assumptions!$B16</f>
        <v>12000</v>
      </c>
    </row>
    <row r="15">
      <c r="A15" s="9" t="s">
        <v>25</v>
      </c>
      <c r="B15" s="11">
        <f>Assumptions!$B17</f>
        <v>20000</v>
      </c>
      <c r="C15" s="11">
        <f>Assumptions!$B17</f>
        <v>20000</v>
      </c>
      <c r="D15" s="11">
        <f>Assumptions!$B17</f>
        <v>20000</v>
      </c>
      <c r="E15" s="11">
        <f>Assumptions!$B17</f>
        <v>20000</v>
      </c>
      <c r="F15" s="11">
        <f>Assumptions!$B17</f>
        <v>20000</v>
      </c>
      <c r="G15" s="11">
        <f>Assumptions!$B17</f>
        <v>20000</v>
      </c>
      <c r="H15" s="11">
        <f>Assumptions!$B17</f>
        <v>20000</v>
      </c>
      <c r="I15" s="11">
        <f>Assumptions!$B17</f>
        <v>20000</v>
      </c>
    </row>
    <row r="16">
      <c r="A16" s="9" t="s">
        <v>58</v>
      </c>
      <c r="B16" s="18" t="str">
        <f>Depreciation!B12</f>
        <v>#REF!</v>
      </c>
      <c r="C16" s="18" t="str">
        <f>Depreciation!C12</f>
        <v>#REF!</v>
      </c>
      <c r="D16" s="18" t="str">
        <f>Depreciation!D12</f>
        <v>#REF!</v>
      </c>
      <c r="E16" s="18" t="str">
        <f>Depreciation!E12</f>
        <v>#REF!</v>
      </c>
      <c r="F16" s="18" t="str">
        <f>Depreciation!F12</f>
        <v>#REF!</v>
      </c>
      <c r="G16" s="18" t="str">
        <f>Depreciation!G12</f>
        <v>#REF!</v>
      </c>
      <c r="H16" s="18" t="str">
        <f>Depreciation!H12</f>
        <v>#REF!</v>
      </c>
      <c r="I16" s="18" t="str">
        <f>Depreciation!I12</f>
        <v>#REF!</v>
      </c>
    </row>
    <row r="18">
      <c r="A18" s="9" t="s">
        <v>67</v>
      </c>
      <c r="B18" s="18" t="str">
        <f t="shared" ref="B18:I18" si="3">SUM(B13:B16)+B10</f>
        <v>#REF!</v>
      </c>
      <c r="C18" s="18" t="str">
        <f t="shared" si="3"/>
        <v>#REF!</v>
      </c>
      <c r="D18" s="18" t="str">
        <f t="shared" si="3"/>
        <v>#REF!</v>
      </c>
      <c r="E18" s="18" t="str">
        <f t="shared" si="3"/>
        <v>#REF!</v>
      </c>
      <c r="F18" s="18" t="str">
        <f t="shared" si="3"/>
        <v>#REF!</v>
      </c>
      <c r="G18" s="18" t="str">
        <f t="shared" si="3"/>
        <v>#REF!</v>
      </c>
      <c r="H18" s="18" t="str">
        <f t="shared" si="3"/>
        <v>#REF!</v>
      </c>
      <c r="I18" s="18" t="str">
        <f t="shared" si="3"/>
        <v>#REF!</v>
      </c>
      <c r="J18" s="18"/>
      <c r="K18" s="18"/>
      <c r="L18" s="18"/>
      <c r="M18" s="18"/>
      <c r="N18" s="18"/>
      <c r="O18" s="18"/>
      <c r="P18" s="18"/>
      <c r="Q18" s="18"/>
    </row>
    <row r="20">
      <c r="A20" s="9" t="s">
        <v>68</v>
      </c>
      <c r="B20" s="11" t="str">
        <f t="shared" ref="B20:I20" si="4">B5-B18</f>
        <v>#REF!</v>
      </c>
      <c r="C20" s="11" t="str">
        <f t="shared" si="4"/>
        <v>#REF!</v>
      </c>
      <c r="D20" s="11" t="str">
        <f t="shared" si="4"/>
        <v>#REF!</v>
      </c>
      <c r="E20" s="11" t="str">
        <f t="shared" si="4"/>
        <v>#REF!</v>
      </c>
      <c r="F20" s="11" t="str">
        <f t="shared" si="4"/>
        <v>#REF!</v>
      </c>
      <c r="G20" s="11" t="str">
        <f t="shared" si="4"/>
        <v>#REF!</v>
      </c>
      <c r="H20" s="11" t="str">
        <f t="shared" si="4"/>
        <v>#REF!</v>
      </c>
      <c r="I20" s="11" t="str">
        <f t="shared" si="4"/>
        <v>#REF!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</row>
    <row r="2">
      <c r="A2" s="9" t="s">
        <v>69</v>
      </c>
    </row>
    <row r="3">
      <c r="A3" s="9" t="s">
        <v>12</v>
      </c>
      <c r="B3" s="11">
        <f>'Calcs-1'!B3*Assumptions!$C2</f>
        <v>500000</v>
      </c>
      <c r="C3" s="11">
        <f>'Calcs-1'!C3*Assumptions!$C2</f>
        <v>500000</v>
      </c>
      <c r="D3" s="11">
        <f>'Calcs-1'!D3*Assumptions!$C2</f>
        <v>500000</v>
      </c>
      <c r="E3" s="11">
        <f>'Calcs-1'!E3*Assumptions!$C2</f>
        <v>500000</v>
      </c>
      <c r="F3" s="11">
        <f>'Calcs-1'!F3*Assumptions!$C2</f>
        <v>500000</v>
      </c>
      <c r="G3" s="11">
        <f>'Calcs-1'!G3*Assumptions!$C2</f>
        <v>500000</v>
      </c>
      <c r="H3" s="11">
        <f>'Calcs-1'!H3*Assumptions!$C2</f>
        <v>500000</v>
      </c>
      <c r="I3" s="11">
        <f>'Calcs-1'!I3*Assumptions!$C2</f>
        <v>500000</v>
      </c>
    </row>
    <row r="4">
      <c r="A4" s="9" t="s">
        <v>14</v>
      </c>
      <c r="B4" s="11">
        <f>'Calcs-1'!B4*Assumptions!$C3</f>
        <v>480000</v>
      </c>
      <c r="C4" s="11">
        <f>'Calcs-1'!C4*Assumptions!$C3</f>
        <v>480000</v>
      </c>
      <c r="D4" s="11">
        <f>'Calcs-1'!D4*Assumptions!$C3</f>
        <v>480000</v>
      </c>
      <c r="E4" s="11">
        <f>'Calcs-1'!E4*Assumptions!$C3</f>
        <v>480000</v>
      </c>
      <c r="F4" s="11">
        <f>'Calcs-1'!F4*Assumptions!$C3</f>
        <v>480000</v>
      </c>
      <c r="G4" s="11">
        <f>'Calcs-1'!G4*Assumptions!$C3</f>
        <v>480000</v>
      </c>
      <c r="H4" s="11">
        <f>'Calcs-1'!H4*Assumptions!$C3</f>
        <v>480000</v>
      </c>
      <c r="I4" s="11">
        <f>'Calcs-1'!I4*Assumptions!$C3</f>
        <v>480000</v>
      </c>
    </row>
    <row r="5">
      <c r="A5" s="9" t="s">
        <v>53</v>
      </c>
      <c r="B5" s="11">
        <f t="shared" ref="B5:I5" si="1">SUM(B3:B4)</f>
        <v>980000</v>
      </c>
      <c r="C5" s="11">
        <f t="shared" si="1"/>
        <v>980000</v>
      </c>
      <c r="D5" s="11">
        <f t="shared" si="1"/>
        <v>980000</v>
      </c>
      <c r="E5" s="11">
        <f t="shared" si="1"/>
        <v>980000</v>
      </c>
      <c r="F5" s="11">
        <f t="shared" si="1"/>
        <v>980000</v>
      </c>
      <c r="G5" s="11">
        <f t="shared" si="1"/>
        <v>980000</v>
      </c>
      <c r="H5" s="11">
        <f t="shared" si="1"/>
        <v>980000</v>
      </c>
      <c r="I5" s="11">
        <f t="shared" si="1"/>
        <v>980000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</row>
    <row r="2">
      <c r="A2" s="9" t="s">
        <v>70</v>
      </c>
    </row>
    <row r="3">
      <c r="A3" s="9" t="s">
        <v>71</v>
      </c>
      <c r="B3" s="9">
        <v>0.0</v>
      </c>
      <c r="C3" s="11">
        <f t="shared" ref="C3:I3" si="1">B11</f>
        <v>100</v>
      </c>
      <c r="D3" s="11">
        <f t="shared" si="1"/>
        <v>200</v>
      </c>
      <c r="E3" s="11">
        <f t="shared" si="1"/>
        <v>300</v>
      </c>
      <c r="F3" s="11">
        <f t="shared" si="1"/>
        <v>400</v>
      </c>
      <c r="G3" s="11">
        <f t="shared" si="1"/>
        <v>500</v>
      </c>
      <c r="H3" s="11">
        <f t="shared" si="1"/>
        <v>600</v>
      </c>
      <c r="I3" s="11">
        <f t="shared" si="1"/>
        <v>700</v>
      </c>
    </row>
    <row r="4">
      <c r="A4" s="9" t="s">
        <v>14</v>
      </c>
      <c r="B4" s="9">
        <v>0.0</v>
      </c>
      <c r="C4" s="11">
        <f t="shared" ref="C4:I4" si="2">B12</f>
        <v>50</v>
      </c>
      <c r="D4" s="11">
        <f t="shared" si="2"/>
        <v>100</v>
      </c>
      <c r="E4" s="11">
        <f t="shared" si="2"/>
        <v>150</v>
      </c>
      <c r="F4" s="11">
        <f t="shared" si="2"/>
        <v>200</v>
      </c>
      <c r="G4" s="11">
        <f t="shared" si="2"/>
        <v>250</v>
      </c>
      <c r="H4" s="11">
        <f t="shared" si="2"/>
        <v>300</v>
      </c>
      <c r="I4" s="11">
        <f t="shared" si="2"/>
        <v>350</v>
      </c>
    </row>
    <row r="6">
      <c r="A6" s="9" t="s">
        <v>72</v>
      </c>
    </row>
    <row r="7">
      <c r="A7" s="9" t="s">
        <v>71</v>
      </c>
      <c r="B7" s="11">
        <f>'Calcs-1'!B3-'Calcs-1'!B7</f>
        <v>100</v>
      </c>
      <c r="C7" s="11">
        <f>'Calcs-1'!C3-'Calcs-1'!C7</f>
        <v>100</v>
      </c>
      <c r="D7" s="11">
        <f>'Calcs-1'!D3-'Calcs-1'!D7</f>
        <v>100</v>
      </c>
      <c r="E7" s="11">
        <f>'Calcs-1'!E3-'Calcs-1'!E7</f>
        <v>100</v>
      </c>
      <c r="F7" s="11">
        <f>'Calcs-1'!F3-'Calcs-1'!F7</f>
        <v>100</v>
      </c>
      <c r="G7" s="11">
        <f>'Calcs-1'!G3-'Calcs-1'!G7</f>
        <v>100</v>
      </c>
      <c r="H7" s="11">
        <f>'Calcs-1'!H3-'Calcs-1'!H7</f>
        <v>100</v>
      </c>
      <c r="I7" s="11">
        <f>'Calcs-1'!I3-'Calcs-1'!I7</f>
        <v>100</v>
      </c>
    </row>
    <row r="8">
      <c r="A8" s="9" t="s">
        <v>14</v>
      </c>
      <c r="B8" s="11">
        <f>'Calcs-1'!B4-'Calcs-1'!B8</f>
        <v>50</v>
      </c>
      <c r="C8" s="11">
        <f>'Calcs-1'!C4-'Calcs-1'!C8</f>
        <v>50</v>
      </c>
      <c r="D8" s="11">
        <f>'Calcs-1'!D4-'Calcs-1'!D8</f>
        <v>50</v>
      </c>
      <c r="E8" s="11">
        <f>'Calcs-1'!E4-'Calcs-1'!E8</f>
        <v>50</v>
      </c>
      <c r="F8" s="11">
        <f>'Calcs-1'!F4-'Calcs-1'!F8</f>
        <v>50</v>
      </c>
      <c r="G8" s="11">
        <f>'Calcs-1'!G4-'Calcs-1'!G8</f>
        <v>50</v>
      </c>
      <c r="H8" s="11">
        <f>'Calcs-1'!H4-'Calcs-1'!H8</f>
        <v>50</v>
      </c>
      <c r="I8" s="11">
        <f>'Calcs-1'!I4-'Calcs-1'!I8</f>
        <v>50</v>
      </c>
    </row>
    <row r="10">
      <c r="A10" s="9" t="s">
        <v>73</v>
      </c>
    </row>
    <row r="11">
      <c r="A11" s="9" t="s">
        <v>71</v>
      </c>
      <c r="B11" s="11">
        <f t="shared" ref="B11:I11" si="3">B3+B7</f>
        <v>100</v>
      </c>
      <c r="C11" s="11">
        <f t="shared" si="3"/>
        <v>200</v>
      </c>
      <c r="D11" s="11">
        <f t="shared" si="3"/>
        <v>300</v>
      </c>
      <c r="E11" s="11">
        <f t="shared" si="3"/>
        <v>400</v>
      </c>
      <c r="F11" s="11">
        <f t="shared" si="3"/>
        <v>500</v>
      </c>
      <c r="G11" s="11">
        <f t="shared" si="3"/>
        <v>600</v>
      </c>
      <c r="H11" s="11">
        <f t="shared" si="3"/>
        <v>700</v>
      </c>
      <c r="I11" s="11">
        <f t="shared" si="3"/>
        <v>800</v>
      </c>
    </row>
    <row r="12">
      <c r="A12" s="9" t="s">
        <v>14</v>
      </c>
      <c r="B12" s="11">
        <f t="shared" ref="B12:I12" si="4">B4+B8</f>
        <v>50</v>
      </c>
      <c r="C12" s="11">
        <f t="shared" si="4"/>
        <v>100</v>
      </c>
      <c r="D12" s="11">
        <f t="shared" si="4"/>
        <v>150</v>
      </c>
      <c r="E12" s="11">
        <f t="shared" si="4"/>
        <v>200</v>
      </c>
      <c r="F12" s="11">
        <f t="shared" si="4"/>
        <v>250</v>
      </c>
      <c r="G12" s="11">
        <f t="shared" si="4"/>
        <v>300</v>
      </c>
      <c r="H12" s="11">
        <f t="shared" si="4"/>
        <v>350</v>
      </c>
      <c r="I12" s="11">
        <f t="shared" si="4"/>
        <v>400</v>
      </c>
    </row>
    <row r="14">
      <c r="A14" s="9" t="s">
        <v>73</v>
      </c>
    </row>
    <row r="15">
      <c r="A15" s="9" t="s">
        <v>71</v>
      </c>
      <c r="B15" s="11">
        <f>B11*Assumptions!$C2</f>
        <v>50000</v>
      </c>
      <c r="C15" s="11">
        <f>C11*Assumptions!$C2</f>
        <v>100000</v>
      </c>
      <c r="D15" s="11">
        <f>D11*Assumptions!$C2</f>
        <v>150000</v>
      </c>
      <c r="E15" s="11">
        <f>E11*Assumptions!$C2</f>
        <v>200000</v>
      </c>
      <c r="F15" s="11">
        <f>F11*Assumptions!$C2</f>
        <v>250000</v>
      </c>
      <c r="G15" s="11">
        <f>G11*Assumptions!$C2</f>
        <v>300000</v>
      </c>
      <c r="H15" s="11">
        <f>H11*Assumptions!$C2</f>
        <v>350000</v>
      </c>
      <c r="I15" s="11">
        <f>I11*Assumptions!$C2</f>
        <v>400000</v>
      </c>
    </row>
    <row r="16">
      <c r="A16" s="9" t="s">
        <v>14</v>
      </c>
      <c r="B16" s="11">
        <f>B12*Assumptions!$C3</f>
        <v>20000</v>
      </c>
      <c r="C16" s="11">
        <f>C12*Assumptions!$C3</f>
        <v>40000</v>
      </c>
      <c r="D16" s="11">
        <f>D12*Assumptions!$C3</f>
        <v>60000</v>
      </c>
      <c r="E16" s="11">
        <f>E12*Assumptions!$C3</f>
        <v>80000</v>
      </c>
      <c r="F16" s="11">
        <f>F12*Assumptions!$C3</f>
        <v>100000</v>
      </c>
      <c r="G16" s="11">
        <f>G12*Assumptions!$C3</f>
        <v>120000</v>
      </c>
      <c r="H16" s="11">
        <f>H12*Assumptions!$C3</f>
        <v>140000</v>
      </c>
      <c r="I16" s="11">
        <f>I12*Assumptions!$C3</f>
        <v>160000</v>
      </c>
    </row>
    <row r="17">
      <c r="A17" s="9" t="s">
        <v>53</v>
      </c>
      <c r="B17" s="11">
        <f t="shared" ref="B17:I17" si="5">SUM(B15:B16)</f>
        <v>70000</v>
      </c>
      <c r="C17" s="11">
        <f t="shared" si="5"/>
        <v>140000</v>
      </c>
      <c r="D17" s="11">
        <f t="shared" si="5"/>
        <v>210000</v>
      </c>
      <c r="E17" s="11">
        <f t="shared" si="5"/>
        <v>280000</v>
      </c>
      <c r="F17" s="11">
        <f t="shared" si="5"/>
        <v>350000</v>
      </c>
      <c r="G17" s="11">
        <f t="shared" si="5"/>
        <v>420000</v>
      </c>
      <c r="H17" s="11">
        <f t="shared" si="5"/>
        <v>490000</v>
      </c>
      <c r="I17" s="11">
        <f t="shared" si="5"/>
        <v>560000</v>
      </c>
    </row>
  </sheetData>
  <drawing r:id="rId1"/>
</worksheet>
</file>