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<sst xmlns="http://schemas.openxmlformats.org/spreadsheetml/2006/main" count="260" uniqueCount="94">
  <si>
    <t>Description</t>
  </si>
  <si>
    <t>Silver Shine sells Plate, Bowl, Spoon and Fork. They bought 1 Plate at Rs 400, Bowl at Rs 250, Spoon at Rs 150 and Fork at Rs 150. They sold 1 Plate at Rs 600, Bowl at Rs 400, Spoon at Rs 250 and Fork at Rs 250.</t>
  </si>
  <si>
    <t>Every month they purchase 600 Plates, 1200 Bowls, 800 Spoons and 750 Forks. They sold 500 Plates, 1000 Bowls, 750 Spoons and 650 Forks every month. The company purchases all its products in cash.</t>
  </si>
  <si>
    <t>Rent was Rs 8000 per month and Electricity expenses were Rs 6000 per month. They also employ a salaried person and salary was Rs. 12000.</t>
  </si>
  <si>
    <t>The company has purchased Furniture (RE1121) for Rs 10000 which has a life of 14 months and Curtain (CUR200) for Rs 2000 which has a life of 10 months in month 1. It also purchased an AC (SCA111) for Rs. 50000 in month 2 which has a life of 15 months. It purchases its fixed assets in the starting of the month.</t>
  </si>
  <si>
    <t>15% of the company's sales is to BigRetailer1 who pays the company after 1 month.</t>
  </si>
  <si>
    <t>10% of the company's sales is to BigRetailer2 who pays the company after 2 months.</t>
  </si>
  <si>
    <t>75% of the company's sales is to people visiting the store and they pay in cash.</t>
  </si>
  <si>
    <t>Please make a model for 8 months and prepare Fixed Asset Register and calculate depreciation.</t>
  </si>
  <si>
    <t>Purchase</t>
  </si>
  <si>
    <t>Purchase Price</t>
  </si>
  <si>
    <t>Payments</t>
  </si>
  <si>
    <t>Plate</t>
  </si>
  <si>
    <t>Cash</t>
  </si>
  <si>
    <t>Bowl</t>
  </si>
  <si>
    <t>Spoon</t>
  </si>
  <si>
    <t>Fork</t>
  </si>
  <si>
    <t>Sales</t>
  </si>
  <si>
    <t>Selling Price</t>
  </si>
  <si>
    <t xml:space="preserve">Customer </t>
  </si>
  <si>
    <t>% share of Sales</t>
  </si>
  <si>
    <t>Collections</t>
  </si>
  <si>
    <t>Big Retailer 1</t>
  </si>
  <si>
    <t>Big Retailer 2</t>
  </si>
  <si>
    <t>Walkin</t>
  </si>
  <si>
    <t>Other Costs</t>
  </si>
  <si>
    <t>Rent</t>
  </si>
  <si>
    <t>Electricity</t>
  </si>
  <si>
    <t>Salary</t>
  </si>
  <si>
    <t>Item Code</t>
  </si>
  <si>
    <t>Item Type</t>
  </si>
  <si>
    <t>Item Details</t>
  </si>
  <si>
    <t>Month of Purchase</t>
  </si>
  <si>
    <t>Price</t>
  </si>
  <si>
    <t>Life Time</t>
  </si>
  <si>
    <t>FAS001</t>
  </si>
  <si>
    <t>Furniture</t>
  </si>
  <si>
    <t>RE1121</t>
  </si>
  <si>
    <t>FAS002</t>
  </si>
  <si>
    <t>Curtain</t>
  </si>
  <si>
    <t>CUR200</t>
  </si>
  <si>
    <t>FAS003</t>
  </si>
  <si>
    <t>AC</t>
  </si>
  <si>
    <t>SCA111</t>
  </si>
  <si>
    <t>M1</t>
  </si>
  <si>
    <t>M2</t>
  </si>
  <si>
    <t>M3</t>
  </si>
  <si>
    <t>M4</t>
  </si>
  <si>
    <t>M5</t>
  </si>
  <si>
    <t>M6</t>
  </si>
  <si>
    <t>M7</t>
  </si>
  <si>
    <t>M8</t>
  </si>
  <si>
    <t>Opening Balance</t>
  </si>
  <si>
    <t>Total</t>
  </si>
  <si>
    <t>Disposal</t>
  </si>
  <si>
    <t>Closing Balance</t>
  </si>
  <si>
    <t>Depreciation</t>
  </si>
  <si>
    <t>Disposal Deprecication</t>
  </si>
  <si>
    <t>Purchases</t>
  </si>
  <si>
    <t xml:space="preserve">Sales </t>
  </si>
  <si>
    <t>Cost of goods sold</t>
  </si>
  <si>
    <t>Total Cost of goods</t>
  </si>
  <si>
    <t>Other costs</t>
  </si>
  <si>
    <t>Total Costs</t>
  </si>
  <si>
    <t>Profit</t>
  </si>
  <si>
    <t>Opening Stock</t>
  </si>
  <si>
    <t>Change in Stock</t>
  </si>
  <si>
    <t>Closing Stock</t>
  </si>
  <si>
    <t>Total Collection</t>
  </si>
  <si>
    <t>Cash to be collected</t>
  </si>
  <si>
    <t>Total Cash</t>
  </si>
  <si>
    <t>Cash Inflow</t>
  </si>
  <si>
    <t>Cash collecred from sales</t>
  </si>
  <si>
    <t>Total Inflow</t>
  </si>
  <si>
    <t>Cash outflow</t>
  </si>
  <si>
    <t>Cash paid for purchases</t>
  </si>
  <si>
    <t>Fixed asset</t>
  </si>
  <si>
    <t>Total Outflow</t>
  </si>
  <si>
    <t>Net cash for the month</t>
  </si>
  <si>
    <t>Opening Cash</t>
  </si>
  <si>
    <t>Net Cash for the month</t>
  </si>
  <si>
    <t>Closing Cash</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</si>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</sst>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2" fontId="3" numFmtId="0" xfId="0" applyAlignment="1" applyFill="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3" xfId="0" applyFont="1" applyNumberForma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3" t="s">
        <v>5</v>
      </c>
      <c r="B7" s="2"/>
      <c r="C7" s="2"/>
      <c r="D7" s="2"/>
      <c r="E7" s="2"/>
      <c r="F7" s="2"/>
      <c r="G7" s="2"/>
      <c r="H7" s="2"/>
      <c r="I7" s="2"/>
      <c r="J7" s="2"/>
      <c r="K7" s="2"/>
      <c r="L7" s="2"/>
      <c r="M7" s="2"/>
      <c r="N7" s="2"/>
      <c r="O7" s="2"/>
      <c r="P7" s="2"/>
      <c r="Q7" s="2"/>
      <c r="R7" s="2"/>
      <c r="S7" s="2"/>
      <c r="T7" s="2"/>
      <c r="U7" s="2"/>
      <c r="V7" s="2"/>
      <c r="W7" s="2"/>
      <c r="X7" s="2"/>
      <c r="Y7" s="2"/>
      <c r="Z7" s="2"/>
    </row>
    <row r="8">
      <c r="A8" s="3" t="s">
        <v>6</v>
      </c>
      <c r="B8" s="2"/>
      <c r="C8" s="2"/>
      <c r="D8" s="2"/>
      <c r="E8" s="2"/>
      <c r="F8" s="2"/>
      <c r="G8" s="2"/>
      <c r="H8" s="2"/>
      <c r="I8" s="2"/>
      <c r="J8" s="2"/>
      <c r="K8" s="2"/>
      <c r="L8" s="2"/>
      <c r="M8" s="2"/>
      <c r="N8" s="2"/>
      <c r="O8" s="2"/>
      <c r="P8" s="2"/>
      <c r="Q8" s="2"/>
      <c r="R8" s="2"/>
      <c r="S8" s="2"/>
      <c r="T8" s="2"/>
      <c r="U8" s="2"/>
      <c r="V8" s="2"/>
      <c r="W8" s="2"/>
      <c r="X8" s="2"/>
      <c r="Y8" s="2"/>
      <c r="Z8" s="2"/>
    </row>
    <row r="9">
      <c r="A9" s="3" t="s">
        <v>7</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44</v>
      </c>
      <c r="C1" s="6" t="s">
        <v>45</v>
      </c>
      <c r="D1" s="6" t="s">
        <v>46</v>
      </c>
      <c r="E1" s="6" t="s">
        <v>47</v>
      </c>
      <c r="F1" s="6" t="s">
        <v>48</v>
      </c>
      <c r="G1" s="6" t="s">
        <v>49</v>
      </c>
      <c r="H1" s="6" t="s">
        <v>50</v>
      </c>
      <c r="I1" s="6" t="s">
        <v>51</v>
      </c>
    </row>
    <row r="2">
      <c r="A2" s="6" t="s">
        <v>17</v>
      </c>
    </row>
    <row r="3">
      <c r="A3" s="6" t="s">
        <v>22</v>
      </c>
      <c r="B3" s="8">
        <f>'Sales and Costs'!B$7*Assumptions!$B14</f>
        <v>157500</v>
      </c>
      <c r="C3" s="8">
        <f>'Sales and Costs'!C$7*Assumptions!$B14</f>
        <v>157500</v>
      </c>
      <c r="D3" s="8">
        <f>'Sales and Costs'!D$7*Assumptions!$B14</f>
        <v>157500</v>
      </c>
      <c r="E3" s="8">
        <f>'Sales and Costs'!E$7*Assumptions!$B14</f>
        <v>157500</v>
      </c>
      <c r="F3" s="8">
        <f>'Sales and Costs'!F$7*Assumptions!$B14</f>
        <v>157500</v>
      </c>
      <c r="G3" s="8">
        <f>'Sales and Costs'!G$7*Assumptions!$B14</f>
        <v>157500</v>
      </c>
      <c r="H3" s="8">
        <f>'Sales and Costs'!H$7*Assumptions!$B14</f>
        <v>157500</v>
      </c>
      <c r="I3" s="8">
        <f>'Sales and Costs'!I$7*Assumptions!$B14</f>
        <v>157500</v>
      </c>
    </row>
    <row r="4">
      <c r="A4" s="6" t="s">
        <v>23</v>
      </c>
      <c r="B4" s="8">
        <f>'Sales and Costs'!B$7*Assumptions!$B15</f>
        <v>105000</v>
      </c>
      <c r="C4" s="8">
        <f>'Sales and Costs'!C$7*Assumptions!$B15</f>
        <v>105000</v>
      </c>
      <c r="D4" s="8">
        <f>'Sales and Costs'!D$7*Assumptions!$B15</f>
        <v>105000</v>
      </c>
      <c r="E4" s="8">
        <f>'Sales and Costs'!E$7*Assumptions!$B15</f>
        <v>105000</v>
      </c>
      <c r="F4" s="8">
        <f>'Sales and Costs'!F$7*Assumptions!$B15</f>
        <v>105000</v>
      </c>
      <c r="G4" s="8">
        <f>'Sales and Costs'!G$7*Assumptions!$B15</f>
        <v>105000</v>
      </c>
      <c r="H4" s="8">
        <f>'Sales and Costs'!H$7*Assumptions!$B15</f>
        <v>105000</v>
      </c>
      <c r="I4" s="8">
        <f>'Sales and Costs'!I$7*Assumptions!$B15</f>
        <v>105000</v>
      </c>
    </row>
    <row r="5">
      <c r="A5" s="6" t="s">
        <v>24</v>
      </c>
      <c r="B5" s="8">
        <f>'Sales and Costs'!B$7*Assumptions!$B16</f>
        <v>787500</v>
      </c>
      <c r="C5" s="8">
        <f>'Sales and Costs'!C$7*Assumptions!$B16</f>
        <v>787500</v>
      </c>
      <c r="D5" s="8">
        <f>'Sales and Costs'!D$7*Assumptions!$B16</f>
        <v>787500</v>
      </c>
      <c r="E5" s="8">
        <f>'Sales and Costs'!E$7*Assumptions!$B16</f>
        <v>787500</v>
      </c>
      <c r="F5" s="8">
        <f>'Sales and Costs'!F$7*Assumptions!$B16</f>
        <v>787500</v>
      </c>
      <c r="G5" s="8">
        <f>'Sales and Costs'!G$7*Assumptions!$B16</f>
        <v>787500</v>
      </c>
      <c r="H5" s="8">
        <f>'Sales and Costs'!H$7*Assumptions!$B16</f>
        <v>787500</v>
      </c>
      <c r="I5" s="8">
        <f>'Sales and Costs'!I$7*Assumptions!$B16</f>
        <v>787500</v>
      </c>
    </row>
    <row r="6">
      <c r="A6" s="6" t="s">
        <v>53</v>
      </c>
      <c r="B6" s="8">
        <f t="shared" ref="B6:I6" si="1">SUM(B3:B5)</f>
        <v>1050000</v>
      </c>
      <c r="C6" s="8">
        <f t="shared" si="1"/>
        <v>1050000</v>
      </c>
      <c r="D6" s="8">
        <f t="shared" si="1"/>
        <v>1050000</v>
      </c>
      <c r="E6" s="8">
        <f t="shared" si="1"/>
        <v>1050000</v>
      </c>
      <c r="F6" s="8">
        <f t="shared" si="1"/>
        <v>1050000</v>
      </c>
      <c r="G6" s="8">
        <f t="shared" si="1"/>
        <v>1050000</v>
      </c>
      <c r="H6" s="8">
        <f t="shared" si="1"/>
        <v>1050000</v>
      </c>
      <c r="I6" s="8">
        <f t="shared" si="1"/>
        <v>1050000</v>
      </c>
    </row>
    <row r="8">
      <c r="A8" s="6" t="s">
        <v>21</v>
      </c>
    </row>
    <row r="9">
      <c r="A9" s="6" t="s">
        <v>22</v>
      </c>
      <c r="B9" s="6">
        <v>0.0</v>
      </c>
      <c r="C9" s="8">
        <f t="shared" ref="C9:I9" si="2">B3</f>
        <v>157500</v>
      </c>
      <c r="D9" s="8">
        <f t="shared" si="2"/>
        <v>157500</v>
      </c>
      <c r="E9" s="8">
        <f t="shared" si="2"/>
        <v>157500</v>
      </c>
      <c r="F9" s="8">
        <f t="shared" si="2"/>
        <v>157500</v>
      </c>
      <c r="G9" s="8">
        <f t="shared" si="2"/>
        <v>157500</v>
      </c>
      <c r="H9" s="8">
        <f t="shared" si="2"/>
        <v>157500</v>
      </c>
      <c r="I9" s="8">
        <f t="shared" si="2"/>
        <v>157500</v>
      </c>
    </row>
    <row r="10">
      <c r="A10" s="6" t="s">
        <v>23</v>
      </c>
      <c r="B10" s="6">
        <v>0.0</v>
      </c>
      <c r="C10" s="6">
        <v>0.0</v>
      </c>
      <c r="D10" s="8">
        <f t="shared" ref="D10:I10" si="3">B4</f>
        <v>105000</v>
      </c>
      <c r="E10" s="8">
        <f t="shared" si="3"/>
        <v>105000</v>
      </c>
      <c r="F10" s="8">
        <f t="shared" si="3"/>
        <v>105000</v>
      </c>
      <c r="G10" s="8">
        <f t="shared" si="3"/>
        <v>105000</v>
      </c>
      <c r="H10" s="8">
        <f t="shared" si="3"/>
        <v>105000</v>
      </c>
      <c r="I10" s="8">
        <f t="shared" si="3"/>
        <v>105000</v>
      </c>
    </row>
    <row r="11">
      <c r="A11" s="6" t="s">
        <v>24</v>
      </c>
      <c r="B11" s="8">
        <f t="shared" ref="B11:I11" si="4">B5</f>
        <v>787500</v>
      </c>
      <c r="C11" s="8">
        <f t="shared" si="4"/>
        <v>787500</v>
      </c>
      <c r="D11" s="8">
        <f t="shared" si="4"/>
        <v>787500</v>
      </c>
      <c r="E11" s="8">
        <f t="shared" si="4"/>
        <v>787500</v>
      </c>
      <c r="F11" s="8">
        <f t="shared" si="4"/>
        <v>787500</v>
      </c>
      <c r="G11" s="8">
        <f t="shared" si="4"/>
        <v>787500</v>
      </c>
      <c r="H11" s="8">
        <f t="shared" si="4"/>
        <v>787500</v>
      </c>
      <c r="I11" s="8">
        <f t="shared" si="4"/>
        <v>787500</v>
      </c>
    </row>
    <row r="12">
      <c r="A12" s="6" t="s">
        <v>68</v>
      </c>
      <c r="B12" s="8">
        <f t="shared" ref="B12:I12" si="5">SUM(B9:B11)</f>
        <v>787500</v>
      </c>
      <c r="C12" s="8">
        <f t="shared" si="5"/>
        <v>945000</v>
      </c>
      <c r="D12" s="8">
        <f t="shared" si="5"/>
        <v>1050000</v>
      </c>
      <c r="E12" s="8">
        <f t="shared" si="5"/>
        <v>1050000</v>
      </c>
      <c r="F12" s="8">
        <f t="shared" si="5"/>
        <v>1050000</v>
      </c>
      <c r="G12" s="8">
        <f t="shared" si="5"/>
        <v>1050000</v>
      </c>
      <c r="H12" s="8">
        <f t="shared" si="5"/>
        <v>1050000</v>
      </c>
      <c r="I12" s="8">
        <f t="shared" si="5"/>
        <v>1050000</v>
      </c>
    </row>
    <row r="14">
      <c r="A14" s="6" t="s">
        <v>69</v>
      </c>
    </row>
    <row r="15">
      <c r="A15" s="6" t="s">
        <v>22</v>
      </c>
      <c r="B15" s="8">
        <f t="shared" ref="B15:B17" si="7">B3-B9</f>
        <v>157500</v>
      </c>
      <c r="C15" s="8">
        <f t="shared" ref="C15:I15" si="6">B15+C3-C9</f>
        <v>157500</v>
      </c>
      <c r="D15" s="8">
        <f t="shared" si="6"/>
        <v>157500</v>
      </c>
      <c r="E15" s="8">
        <f t="shared" si="6"/>
        <v>157500</v>
      </c>
      <c r="F15" s="8">
        <f t="shared" si="6"/>
        <v>157500</v>
      </c>
      <c r="G15" s="8">
        <f t="shared" si="6"/>
        <v>157500</v>
      </c>
      <c r="H15" s="8">
        <f t="shared" si="6"/>
        <v>157500</v>
      </c>
      <c r="I15" s="8">
        <f t="shared" si="6"/>
        <v>157500</v>
      </c>
    </row>
    <row r="16">
      <c r="A16" s="6" t="s">
        <v>23</v>
      </c>
      <c r="B16" s="8">
        <f t="shared" si="7"/>
        <v>105000</v>
      </c>
      <c r="C16" s="8">
        <f t="shared" ref="C16:I16" si="8">B16+C4-C10</f>
        <v>210000</v>
      </c>
      <c r="D16" s="8">
        <f t="shared" si="8"/>
        <v>210000</v>
      </c>
      <c r="E16" s="8">
        <f t="shared" si="8"/>
        <v>210000</v>
      </c>
      <c r="F16" s="8">
        <f t="shared" si="8"/>
        <v>210000</v>
      </c>
      <c r="G16" s="8">
        <f t="shared" si="8"/>
        <v>210000</v>
      </c>
      <c r="H16" s="8">
        <f t="shared" si="8"/>
        <v>210000</v>
      </c>
      <c r="I16" s="8">
        <f t="shared" si="8"/>
        <v>210000</v>
      </c>
    </row>
    <row r="17">
      <c r="A17" s="6" t="s">
        <v>24</v>
      </c>
      <c r="B17" s="8">
        <f t="shared" si="7"/>
        <v>0</v>
      </c>
      <c r="C17" s="8">
        <f t="shared" ref="C17:I17" si="9">B17+C5-C11</f>
        <v>0</v>
      </c>
      <c r="D17" s="8">
        <f t="shared" si="9"/>
        <v>0</v>
      </c>
      <c r="E17" s="8">
        <f t="shared" si="9"/>
        <v>0</v>
      </c>
      <c r="F17" s="8">
        <f t="shared" si="9"/>
        <v>0</v>
      </c>
      <c r="G17" s="8">
        <f t="shared" si="9"/>
        <v>0</v>
      </c>
      <c r="H17" s="8">
        <f t="shared" si="9"/>
        <v>0</v>
      </c>
      <c r="I17" s="8">
        <f t="shared" si="9"/>
        <v>0</v>
      </c>
    </row>
    <row r="18">
      <c r="A18" s="6" t="s">
        <v>70</v>
      </c>
      <c r="B18" s="8">
        <f t="shared" ref="B18:I18" si="10">SUM(B15:B17)</f>
        <v>262500</v>
      </c>
      <c r="C18" s="8">
        <f t="shared" si="10"/>
        <v>367500</v>
      </c>
      <c r="D18" s="8">
        <f t="shared" si="10"/>
        <v>367500</v>
      </c>
      <c r="E18" s="8">
        <f t="shared" si="10"/>
        <v>367500</v>
      </c>
      <c r="F18" s="8">
        <f t="shared" si="10"/>
        <v>367500</v>
      </c>
      <c r="G18" s="8">
        <f t="shared" si="10"/>
        <v>367500</v>
      </c>
      <c r="H18" s="8">
        <f t="shared" si="10"/>
        <v>367500</v>
      </c>
      <c r="I18" s="8">
        <f t="shared" si="10"/>
        <v>367500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6" t="s">
        <v>44</v>
      </c>
      <c r="C1" s="6" t="s">
        <v>45</v>
      </c>
      <c r="D1" s="6" t="s">
        <v>46</v>
      </c>
      <c r="E1" s="6" t="s">
        <v>47</v>
      </c>
      <c r="F1" s="6" t="s">
        <v>48</v>
      </c>
      <c r="G1" s="6" t="s">
        <v>49</v>
      </c>
      <c r="H1" s="6" t="s">
        <v>50</v>
      </c>
      <c r="I1" s="6" t="s">
        <v>51</v>
      </c>
    </row>
    <row r="2">
      <c r="A2" s="2" t="s">
        <v>71</v>
      </c>
    </row>
    <row r="3">
      <c r="A3" s="2" t="s">
        <v>72</v>
      </c>
      <c r="B3" s="8">
        <f>Collections!B12</f>
        <v>787500</v>
      </c>
      <c r="C3" s="8">
        <f>Collections!C12</f>
        <v>945000</v>
      </c>
      <c r="D3" s="8">
        <f>Collections!D12</f>
        <v>1050000</v>
      </c>
      <c r="E3" s="8">
        <f>Collections!E12</f>
        <v>1050000</v>
      </c>
      <c r="F3" s="8">
        <f>Collections!F12</f>
        <v>1050000</v>
      </c>
      <c r="G3" s="8">
        <f>Collections!G12</f>
        <v>1050000</v>
      </c>
      <c r="H3" s="8">
        <f>Collections!H12</f>
        <v>1050000</v>
      </c>
      <c r="I3" s="8">
        <f>Collections!I12</f>
        <v>1050000</v>
      </c>
    </row>
    <row r="4">
      <c r="A4" s="2" t="s">
        <v>73</v>
      </c>
      <c r="B4" s="8">
        <f t="shared" ref="B4:I4" si="1">SUM(B3)</f>
        <v>787500</v>
      </c>
      <c r="C4" s="8">
        <f t="shared" si="1"/>
        <v>945000</v>
      </c>
      <c r="D4" s="8">
        <f t="shared" si="1"/>
        <v>1050000</v>
      </c>
      <c r="E4" s="8">
        <f t="shared" si="1"/>
        <v>1050000</v>
      </c>
      <c r="F4" s="8">
        <f t="shared" si="1"/>
        <v>1050000</v>
      </c>
      <c r="G4" s="8">
        <f t="shared" si="1"/>
        <v>1050000</v>
      </c>
      <c r="H4" s="8">
        <f t="shared" si="1"/>
        <v>1050000</v>
      </c>
      <c r="I4" s="8">
        <f t="shared" si="1"/>
        <v>1050000</v>
      </c>
    </row>
    <row r="5">
      <c r="A5" s="2"/>
    </row>
    <row r="6">
      <c r="A6" s="2" t="s">
        <v>74</v>
      </c>
    </row>
    <row r="7">
      <c r="A7" s="2" t="s">
        <v>75</v>
      </c>
      <c r="B7" s="8">
        <f>Purchases!B7</f>
        <v>772500</v>
      </c>
      <c r="C7" s="8">
        <f>Purchases!C7</f>
        <v>772500</v>
      </c>
      <c r="D7" s="8">
        <f>Purchases!D7</f>
        <v>772500</v>
      </c>
      <c r="E7" s="8">
        <f>Purchases!E7</f>
        <v>772500</v>
      </c>
      <c r="F7" s="8">
        <f>Purchases!F7</f>
        <v>772500</v>
      </c>
      <c r="G7" s="8">
        <f>Purchases!G7</f>
        <v>772500</v>
      </c>
      <c r="H7" s="8">
        <f>Purchases!H7</f>
        <v>772500</v>
      </c>
      <c r="I7" s="8">
        <f>Purchases!I7</f>
        <v>772500</v>
      </c>
    </row>
    <row r="8">
      <c r="A8" s="2" t="s">
        <v>62</v>
      </c>
      <c r="B8" s="8">
        <f>SUM('Sales and Costs'!B17:B19)</f>
        <v>26000</v>
      </c>
      <c r="C8" s="8">
        <f>SUM('Sales and Costs'!C17:C19)</f>
        <v>26000</v>
      </c>
      <c r="D8" s="8">
        <f>SUM('Sales and Costs'!D17:D19)</f>
        <v>26000</v>
      </c>
      <c r="E8" s="8">
        <f>SUM('Sales and Costs'!E17:E19)</f>
        <v>26000</v>
      </c>
      <c r="F8" s="8">
        <f>SUM('Sales and Costs'!F17:F19)</f>
        <v>26000</v>
      </c>
      <c r="G8" s="8">
        <f>SUM('Sales and Costs'!G17:G19)</f>
        <v>26000</v>
      </c>
      <c r="H8" s="8">
        <f>SUM('Sales and Costs'!H17:H19)</f>
        <v>26000</v>
      </c>
      <c r="I8" s="8">
        <f>SUM('Sales and Costs'!I17:I19)</f>
        <v>26000</v>
      </c>
    </row>
    <row r="9">
      <c r="A9" s="2" t="s">
        <v>76</v>
      </c>
      <c r="B9" s="8">
        <f>'Fixed Asset Balance'!B12</f>
        <v>12000</v>
      </c>
      <c r="C9" s="8">
        <f>'Fixed Asset Balance'!C12</f>
        <v>50000</v>
      </c>
      <c r="D9" s="8">
        <f>'Fixed Asset Balance'!D12</f>
        <v>0</v>
      </c>
      <c r="E9" s="8">
        <f>'Fixed Asset Balance'!E12</f>
        <v>0</v>
      </c>
      <c r="F9" s="8">
        <f>'Fixed Asset Balance'!F12</f>
        <v>0</v>
      </c>
      <c r="G9" s="8">
        <f>'Fixed Asset Balance'!G12</f>
        <v>0</v>
      </c>
      <c r="H9" s="8">
        <f>'Fixed Asset Balance'!H12</f>
        <v>0</v>
      </c>
      <c r="I9" s="8">
        <f>'Fixed Asset Balance'!I12</f>
        <v>0</v>
      </c>
    </row>
    <row r="10">
      <c r="A10" s="2" t="s">
        <v>77</v>
      </c>
      <c r="B10" s="8">
        <f t="shared" ref="B10:I10" si="2">SUM(B7:B9)</f>
        <v>810500</v>
      </c>
      <c r="C10" s="8">
        <f t="shared" si="2"/>
        <v>848500</v>
      </c>
      <c r="D10" s="8">
        <f t="shared" si="2"/>
        <v>798500</v>
      </c>
      <c r="E10" s="8">
        <f t="shared" si="2"/>
        <v>798500</v>
      </c>
      <c r="F10" s="8">
        <f t="shared" si="2"/>
        <v>798500</v>
      </c>
      <c r="G10" s="8">
        <f t="shared" si="2"/>
        <v>798500</v>
      </c>
      <c r="H10" s="8">
        <f t="shared" si="2"/>
        <v>798500</v>
      </c>
      <c r="I10" s="8">
        <f t="shared" si="2"/>
        <v>798500</v>
      </c>
    </row>
    <row r="11">
      <c r="A11" s="2"/>
    </row>
    <row r="12">
      <c r="A12" s="2" t="s">
        <v>78</v>
      </c>
      <c r="B12" s="8">
        <f t="shared" ref="B12:I12" si="3">B4-B10</f>
        <v>-23000</v>
      </c>
      <c r="C12" s="8">
        <f t="shared" si="3"/>
        <v>96500</v>
      </c>
      <c r="D12" s="8">
        <f t="shared" si="3"/>
        <v>251500</v>
      </c>
      <c r="E12" s="8">
        <f t="shared" si="3"/>
        <v>251500</v>
      </c>
      <c r="F12" s="8">
        <f t="shared" si="3"/>
        <v>251500</v>
      </c>
      <c r="G12" s="8">
        <f t="shared" si="3"/>
        <v>251500</v>
      </c>
      <c r="H12" s="8">
        <f t="shared" si="3"/>
        <v>251500</v>
      </c>
      <c r="I12" s="8">
        <f t="shared" si="3"/>
        <v>251500</v>
      </c>
    </row>
    <row r="13">
      <c r="A13" s="2"/>
    </row>
    <row r="14">
      <c r="A14" s="2" t="s">
        <v>79</v>
      </c>
      <c r="B14" s="6">
        <v>0.0</v>
      </c>
      <c r="C14" s="8">
        <f t="shared" ref="C14:I14" si="4">B16</f>
        <v>-23000</v>
      </c>
      <c r="D14" s="8">
        <f t="shared" si="4"/>
        <v>73500</v>
      </c>
      <c r="E14" s="8">
        <f t="shared" si="4"/>
        <v>325000</v>
      </c>
      <c r="F14" s="8">
        <f t="shared" si="4"/>
        <v>576500</v>
      </c>
      <c r="G14" s="8">
        <f t="shared" si="4"/>
        <v>828000</v>
      </c>
      <c r="H14" s="8">
        <f t="shared" si="4"/>
        <v>1079500</v>
      </c>
      <c r="I14" s="8">
        <f t="shared" si="4"/>
        <v>1331000</v>
      </c>
    </row>
    <row r="15">
      <c r="A15" s="2" t="s">
        <v>80</v>
      </c>
      <c r="B15" s="8">
        <f t="shared" ref="B15:I15" si="5">B12</f>
        <v>-23000</v>
      </c>
      <c r="C15" s="8">
        <f t="shared" si="5"/>
        <v>96500</v>
      </c>
      <c r="D15" s="8">
        <f t="shared" si="5"/>
        <v>251500</v>
      </c>
      <c r="E15" s="8">
        <f t="shared" si="5"/>
        <v>251500</v>
      </c>
      <c r="F15" s="8">
        <f t="shared" si="5"/>
        <v>251500</v>
      </c>
      <c r="G15" s="8">
        <f t="shared" si="5"/>
        <v>251500</v>
      </c>
      <c r="H15" s="8">
        <f t="shared" si="5"/>
        <v>251500</v>
      </c>
      <c r="I15" s="8">
        <f t="shared" si="5"/>
        <v>251500</v>
      </c>
    </row>
    <row r="16">
      <c r="A16" s="2" t="s">
        <v>81</v>
      </c>
      <c r="B16" s="8">
        <f t="shared" ref="B16:I16" si="6">B14+B15</f>
        <v>-23000</v>
      </c>
      <c r="C16" s="8">
        <f t="shared" si="6"/>
        <v>73500</v>
      </c>
      <c r="D16" s="8">
        <f t="shared" si="6"/>
        <v>325000</v>
      </c>
      <c r="E16" s="8">
        <f t="shared" si="6"/>
        <v>576500</v>
      </c>
      <c r="F16" s="8">
        <f t="shared" si="6"/>
        <v>828000</v>
      </c>
      <c r="G16" s="8">
        <f t="shared" si="6"/>
        <v>1079500</v>
      </c>
      <c r="H16" s="8">
        <f t="shared" si="6"/>
        <v>1331000</v>
      </c>
      <c r="I16" s="8">
        <f t="shared" si="6"/>
        <v>1582500</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6" t="s">
        <v>44</v>
      </c>
      <c r="C1" s="6" t="s">
        <v>45</v>
      </c>
      <c r="D1" s="6" t="s">
        <v>46</v>
      </c>
      <c r="E1" s="6" t="s">
        <v>47</v>
      </c>
      <c r="F1" s="6" t="s">
        <v>48</v>
      </c>
      <c r="G1" s="6" t="s">
        <v>49</v>
      </c>
      <c r="H1" s="6" t="s">
        <v>50</v>
      </c>
      <c r="I1" s="6" t="s">
        <v>51</v>
      </c>
    </row>
    <row r="2">
      <c r="A2" s="2" t="s">
        <v>82</v>
      </c>
    </row>
    <row r="3">
      <c r="A3" s="2" t="s">
        <v>83</v>
      </c>
      <c r="B3" s="8">
        <f>'Cash Details'!B16</f>
        <v>-23000</v>
      </c>
      <c r="C3" s="8">
        <f>'Cash Details'!C16</f>
        <v>73500</v>
      </c>
      <c r="D3" s="8">
        <f>'Cash Details'!D16</f>
        <v>325000</v>
      </c>
      <c r="E3" s="8">
        <f>'Cash Details'!E16</f>
        <v>576500</v>
      </c>
      <c r="F3" s="8">
        <f>'Cash Details'!F16</f>
        <v>828000</v>
      </c>
      <c r="G3" s="8">
        <f>'Cash Details'!G16</f>
        <v>1079500</v>
      </c>
      <c r="H3" s="8">
        <f>'Cash Details'!H16</f>
        <v>1331000</v>
      </c>
      <c r="I3" s="8">
        <f>'Cash Details'!I16</f>
        <v>1582500</v>
      </c>
    </row>
    <row r="4">
      <c r="A4" s="2" t="s">
        <v>84</v>
      </c>
      <c r="B4" s="8">
        <f>Stocks!B25</f>
        <v>112500</v>
      </c>
      <c r="C4" s="8">
        <f>Stocks!C25</f>
        <v>225000</v>
      </c>
      <c r="D4" s="8">
        <f>Stocks!D25</f>
        <v>337500</v>
      </c>
      <c r="E4" s="8">
        <f>Stocks!E25</f>
        <v>450000</v>
      </c>
      <c r="F4" s="8">
        <f>Stocks!F25</f>
        <v>562500</v>
      </c>
      <c r="G4" s="8">
        <f>Stocks!G25</f>
        <v>675000</v>
      </c>
      <c r="H4" s="8">
        <f>Stocks!H25</f>
        <v>787500</v>
      </c>
      <c r="I4" s="8">
        <f>Stocks!I25</f>
        <v>900000</v>
      </c>
    </row>
    <row r="5">
      <c r="A5" s="2" t="s">
        <v>85</v>
      </c>
      <c r="B5" s="9">
        <f>'Fixed Asset Balance'!B24-Depreciation!B24</f>
        <v>11085.71429</v>
      </c>
      <c r="C5" s="9">
        <f>'Fixed Asset Balance'!C24-Depreciation!C24</f>
        <v>56838.09524</v>
      </c>
      <c r="D5" s="9">
        <f>'Fixed Asset Balance'!D24-Depreciation!D24</f>
        <v>52590.47619</v>
      </c>
      <c r="E5" s="9">
        <f>'Fixed Asset Balance'!E24-Depreciation!E24</f>
        <v>48342.85714</v>
      </c>
      <c r="F5" s="9">
        <f>'Fixed Asset Balance'!F24-Depreciation!F24</f>
        <v>44095.2381</v>
      </c>
      <c r="G5" s="9">
        <f>'Fixed Asset Balance'!G24-Depreciation!G24</f>
        <v>39847.61905</v>
      </c>
      <c r="H5" s="9">
        <f>'Fixed Asset Balance'!H24-Depreciation!H24</f>
        <v>35600</v>
      </c>
      <c r="I5" s="9">
        <f>'Fixed Asset Balance'!I24-Depreciation!I24</f>
        <v>31352.38095</v>
      </c>
    </row>
    <row r="6">
      <c r="A6" s="2" t="s">
        <v>69</v>
      </c>
      <c r="B6" s="8">
        <f>Collections!B18</f>
        <v>262500</v>
      </c>
      <c r="C6" s="8">
        <f>Collections!C18</f>
        <v>367500</v>
      </c>
      <c r="D6" s="8">
        <f>Collections!D18</f>
        <v>367500</v>
      </c>
      <c r="E6" s="8">
        <f>Collections!E18</f>
        <v>367500</v>
      </c>
      <c r="F6" s="8">
        <f>Collections!F18</f>
        <v>367500</v>
      </c>
      <c r="G6" s="8">
        <f>Collections!G18</f>
        <v>367500</v>
      </c>
      <c r="H6" s="8">
        <f>Collections!H18</f>
        <v>367500</v>
      </c>
      <c r="I6" s="8">
        <f>Collections!I18</f>
        <v>367500</v>
      </c>
    </row>
    <row r="7">
      <c r="A7" s="2" t="s">
        <v>86</v>
      </c>
      <c r="B7" s="10">
        <f t="shared" ref="B7:I7" si="1">SUM(B3:B6)</f>
        <v>363085.7143</v>
      </c>
      <c r="C7" s="10">
        <f t="shared" si="1"/>
        <v>722838.0952</v>
      </c>
      <c r="D7" s="10">
        <f t="shared" si="1"/>
        <v>1082590.476</v>
      </c>
      <c r="E7" s="10">
        <f t="shared" si="1"/>
        <v>1442342.857</v>
      </c>
      <c r="F7" s="10">
        <f t="shared" si="1"/>
        <v>1802095.238</v>
      </c>
      <c r="G7" s="10">
        <f t="shared" si="1"/>
        <v>2161847.619</v>
      </c>
      <c r="H7" s="10">
        <f t="shared" si="1"/>
        <v>2521600</v>
      </c>
      <c r="I7" s="10">
        <f t="shared" si="1"/>
        <v>2881352.381</v>
      </c>
    </row>
    <row r="8">
      <c r="A8" s="2"/>
    </row>
    <row r="9">
      <c r="A9" s="2" t="s">
        <v>87</v>
      </c>
    </row>
    <row r="10">
      <c r="A10" s="2"/>
    </row>
    <row r="11">
      <c r="A11" s="2" t="s">
        <v>88</v>
      </c>
      <c r="B11" s="6">
        <v>0.0</v>
      </c>
      <c r="C11" s="6">
        <v>0.0</v>
      </c>
      <c r="D11" s="6">
        <v>0.0</v>
      </c>
      <c r="E11" s="6">
        <v>0.0</v>
      </c>
      <c r="F11" s="6">
        <v>0.0</v>
      </c>
      <c r="G11" s="6">
        <v>0.0</v>
      </c>
      <c r="H11" s="6">
        <v>0.0</v>
      </c>
      <c r="I11" s="6">
        <v>0.0</v>
      </c>
    </row>
    <row r="12">
      <c r="A12" s="2"/>
    </row>
    <row r="13">
      <c r="A13" s="2" t="s">
        <v>89</v>
      </c>
      <c r="B13" s="10">
        <f t="shared" ref="B13:I13" si="2">B7-B11</f>
        <v>363085.7143</v>
      </c>
      <c r="C13" s="10">
        <f t="shared" si="2"/>
        <v>722838.0952</v>
      </c>
      <c r="D13" s="10">
        <f t="shared" si="2"/>
        <v>1082590.476</v>
      </c>
      <c r="E13" s="10">
        <f t="shared" si="2"/>
        <v>1442342.857</v>
      </c>
      <c r="F13" s="10">
        <f t="shared" si="2"/>
        <v>1802095.238</v>
      </c>
      <c r="G13" s="10">
        <f t="shared" si="2"/>
        <v>2161847.619</v>
      </c>
      <c r="H13" s="10">
        <f t="shared" si="2"/>
        <v>2521600</v>
      </c>
      <c r="I13" s="10">
        <f t="shared" si="2"/>
        <v>2881352.381</v>
      </c>
    </row>
    <row r="14">
      <c r="A14" s="2"/>
    </row>
    <row r="15">
      <c r="A15" s="2" t="s">
        <v>90</v>
      </c>
      <c r="B15" s="6">
        <v>0.0</v>
      </c>
      <c r="C15" s="10">
        <f t="shared" ref="C15:I15" si="3">B17</f>
        <v>363085.7143</v>
      </c>
      <c r="D15" s="10">
        <f t="shared" si="3"/>
        <v>722838.0952</v>
      </c>
      <c r="E15" s="10">
        <f t="shared" si="3"/>
        <v>1082590.476</v>
      </c>
      <c r="F15" s="10">
        <f t="shared" si="3"/>
        <v>1442342.857</v>
      </c>
      <c r="G15" s="10">
        <f t="shared" si="3"/>
        <v>1802095.238</v>
      </c>
      <c r="H15" s="10">
        <f t="shared" si="3"/>
        <v>2161847.619</v>
      </c>
      <c r="I15" s="10">
        <f t="shared" si="3"/>
        <v>2521600</v>
      </c>
    </row>
    <row r="16">
      <c r="A16" s="2" t="s">
        <v>91</v>
      </c>
      <c r="B16" s="10">
        <f>'Sales and Costs'!B24</f>
        <v>363085.7143</v>
      </c>
      <c r="C16" s="10">
        <f>'Sales and Costs'!C24</f>
        <v>359752.381</v>
      </c>
      <c r="D16" s="10">
        <f>'Sales and Costs'!D24</f>
        <v>359752.381</v>
      </c>
      <c r="E16" s="10">
        <f>'Sales and Costs'!E24</f>
        <v>359752.381</v>
      </c>
      <c r="F16" s="10">
        <f>'Sales and Costs'!F24</f>
        <v>359752.381</v>
      </c>
      <c r="G16" s="10">
        <f>'Sales and Costs'!G24</f>
        <v>359752.381</v>
      </c>
      <c r="H16" s="10">
        <f>'Sales and Costs'!H24</f>
        <v>359752.381</v>
      </c>
      <c r="I16" s="10">
        <f>'Sales and Costs'!I24</f>
        <v>359752.381</v>
      </c>
    </row>
    <row r="17">
      <c r="A17" s="2" t="s">
        <v>92</v>
      </c>
      <c r="B17" s="10">
        <f t="shared" ref="B17:I17" si="4">B15+B16</f>
        <v>363085.7143</v>
      </c>
      <c r="C17" s="10">
        <f t="shared" si="4"/>
        <v>722838.0952</v>
      </c>
      <c r="D17" s="10">
        <f t="shared" si="4"/>
        <v>1082590.476</v>
      </c>
      <c r="E17" s="10">
        <f t="shared" si="4"/>
        <v>1442342.857</v>
      </c>
      <c r="F17" s="10">
        <f t="shared" si="4"/>
        <v>1802095.238</v>
      </c>
      <c r="G17" s="10">
        <f t="shared" si="4"/>
        <v>2161847.619</v>
      </c>
      <c r="H17" s="10">
        <f t="shared" si="4"/>
        <v>2521600</v>
      </c>
      <c r="I17" s="10">
        <f t="shared" si="4"/>
        <v>2881352.381</v>
      </c>
    </row>
    <row r="18">
      <c r="A18" s="2"/>
    </row>
    <row r="19">
      <c r="A19" s="2" t="s">
        <v>93</v>
      </c>
      <c r="B19" s="10">
        <f t="shared" ref="B19:I19" si="5">B17-B13</f>
        <v>0</v>
      </c>
      <c r="C19" s="10">
        <f t="shared" si="5"/>
        <v>0</v>
      </c>
      <c r="D19" s="10">
        <f t="shared" si="5"/>
        <v>0</v>
      </c>
      <c r="E19" s="10">
        <f t="shared" si="5"/>
        <v>0.0000000002328306437</v>
      </c>
      <c r="F19" s="10">
        <f t="shared" si="5"/>
        <v>0.0000000002328306437</v>
      </c>
      <c r="G19" s="10">
        <f t="shared" si="5"/>
        <v>0.0000000004656612873</v>
      </c>
      <c r="H19" s="10">
        <f t="shared" si="5"/>
        <v>0.0000000004656612873</v>
      </c>
      <c r="I19" s="10">
        <f t="shared" si="5"/>
        <v>0.0000000004656612873</v>
      </c>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600.0</v>
      </c>
      <c r="C2" s="6">
        <v>400.0</v>
      </c>
      <c r="D2" s="6" t="s">
        <v>13</v>
      </c>
    </row>
    <row r="3">
      <c r="A3" s="6" t="s">
        <v>14</v>
      </c>
      <c r="B3" s="6">
        <v>1200.0</v>
      </c>
      <c r="C3" s="6">
        <v>250.0</v>
      </c>
      <c r="D3" s="6" t="s">
        <v>13</v>
      </c>
    </row>
    <row r="4">
      <c r="A4" s="6" t="s">
        <v>15</v>
      </c>
      <c r="B4" s="6">
        <v>800.0</v>
      </c>
      <c r="C4" s="6">
        <v>150.0</v>
      </c>
      <c r="D4" s="6" t="s">
        <v>13</v>
      </c>
    </row>
    <row r="5">
      <c r="A5" s="6" t="s">
        <v>16</v>
      </c>
      <c r="B5" s="6">
        <v>750.0</v>
      </c>
      <c r="C5" s="6">
        <v>150.0</v>
      </c>
      <c r="D5" s="6" t="s">
        <v>13</v>
      </c>
    </row>
    <row r="7">
      <c r="B7" s="6" t="s">
        <v>17</v>
      </c>
      <c r="C7" s="6" t="s">
        <v>18</v>
      </c>
    </row>
    <row r="8">
      <c r="A8" s="6" t="s">
        <v>12</v>
      </c>
      <c r="B8" s="6">
        <v>500.0</v>
      </c>
      <c r="C8" s="6">
        <v>600.0</v>
      </c>
    </row>
    <row r="9">
      <c r="A9" s="6" t="s">
        <v>14</v>
      </c>
      <c r="B9" s="6">
        <v>1000.0</v>
      </c>
      <c r="C9" s="6">
        <v>400.0</v>
      </c>
    </row>
    <row r="10">
      <c r="A10" s="6" t="s">
        <v>15</v>
      </c>
      <c r="B10" s="6">
        <v>750.0</v>
      </c>
      <c r="C10" s="6">
        <v>250.0</v>
      </c>
    </row>
    <row r="11">
      <c r="A11" s="6" t="s">
        <v>16</v>
      </c>
      <c r="B11" s="6">
        <v>650.0</v>
      </c>
      <c r="C11" s="6">
        <v>250.0</v>
      </c>
    </row>
    <row r="13">
      <c r="A13" s="6" t="s">
        <v>19</v>
      </c>
      <c r="B13" s="6" t="s">
        <v>20</v>
      </c>
      <c r="C13" s="6" t="s">
        <v>21</v>
      </c>
    </row>
    <row r="14">
      <c r="A14" s="6" t="s">
        <v>22</v>
      </c>
      <c r="B14" s="7">
        <v>0.15</v>
      </c>
      <c r="C14" s="6">
        <v>1.0</v>
      </c>
    </row>
    <row r="15">
      <c r="A15" s="6" t="s">
        <v>23</v>
      </c>
      <c r="B15" s="7">
        <v>0.1</v>
      </c>
      <c r="C15" s="6">
        <v>2.0</v>
      </c>
    </row>
    <row r="16">
      <c r="A16" s="6" t="s">
        <v>24</v>
      </c>
      <c r="B16" s="7">
        <v>0.75</v>
      </c>
      <c r="C16" s="6" t="s">
        <v>13</v>
      </c>
    </row>
    <row r="18">
      <c r="A18" s="6" t="s">
        <v>25</v>
      </c>
    </row>
    <row r="19">
      <c r="A19" s="6" t="s">
        <v>26</v>
      </c>
      <c r="B19" s="6">
        <v>8000.0</v>
      </c>
    </row>
    <row r="20">
      <c r="A20" s="6" t="s">
        <v>27</v>
      </c>
      <c r="B20" s="6">
        <v>6000.0</v>
      </c>
    </row>
    <row r="21">
      <c r="A21" s="6" t="s">
        <v>28</v>
      </c>
      <c r="B21" s="6">
        <v>12000.0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29</v>
      </c>
      <c r="B1" s="6" t="s">
        <v>30</v>
      </c>
      <c r="C1" s="6" t="s">
        <v>31</v>
      </c>
      <c r="D1" s="6" t="s">
        <v>32</v>
      </c>
      <c r="E1" s="6" t="s">
        <v>33</v>
      </c>
      <c r="F1" s="6" t="s">
        <v>34</v>
      </c>
    </row>
    <row r="2">
      <c r="A2" s="6" t="s">
        <v>35</v>
      </c>
      <c r="B2" s="6" t="s">
        <v>36</v>
      </c>
      <c r="C2" s="6" t="s">
        <v>37</v>
      </c>
      <c r="D2" s="6">
        <v>1.0</v>
      </c>
      <c r="E2" s="6">
        <v>10000.0</v>
      </c>
      <c r="F2" s="6">
        <v>14.0</v>
      </c>
    </row>
    <row r="3">
      <c r="A3" s="6" t="s">
        <v>38</v>
      </c>
      <c r="B3" s="6" t="s">
        <v>39</v>
      </c>
      <c r="C3" s="6" t="s">
        <v>40</v>
      </c>
      <c r="D3" s="6">
        <v>1.0</v>
      </c>
      <c r="E3" s="6">
        <v>2000.0</v>
      </c>
      <c r="F3" s="6">
        <v>10.0</v>
      </c>
    </row>
    <row r="4">
      <c r="A4" s="6" t="s">
        <v>41</v>
      </c>
      <c r="B4" s="6" t="s">
        <v>42</v>
      </c>
      <c r="C4" s="6" t="s">
        <v>43</v>
      </c>
      <c r="D4" s="6">
        <v>2.0</v>
      </c>
      <c r="E4" s="6">
        <v>50000.0</v>
      </c>
      <c r="F4" s="6">
        <v>15.0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s>
  <sheetData>
    <row r="1">
      <c r="B1" s="6" t="s">
        <v>44</v>
      </c>
      <c r="C1" s="6" t="s">
        <v>45</v>
      </c>
      <c r="D1" s="6" t="s">
        <v>46</v>
      </c>
      <c r="E1" s="6" t="s">
        <v>47</v>
      </c>
      <c r="F1" s="6" t="s">
        <v>48</v>
      </c>
      <c r="G1" s="6" t="s">
        <v>49</v>
      </c>
      <c r="H1" s="6" t="s">
        <v>50</v>
      </c>
      <c r="I1" s="6" t="s">
        <v>51</v>
      </c>
    </row>
    <row r="2">
      <c r="A2" s="6" t="s">
        <v>52</v>
      </c>
    </row>
    <row r="3">
      <c r="A3" s="6" t="s">
        <v>36</v>
      </c>
      <c r="B3" s="6">
        <v>0.0</v>
      </c>
      <c r="C3" s="8">
        <f t="shared" ref="C3:I3" si="1">B21</f>
        <v>10000</v>
      </c>
      <c r="D3" s="8">
        <f t="shared" si="1"/>
        <v>10000</v>
      </c>
      <c r="E3" s="8">
        <f t="shared" si="1"/>
        <v>10000</v>
      </c>
      <c r="F3" s="8">
        <f t="shared" si="1"/>
        <v>10000</v>
      </c>
      <c r="G3" s="8">
        <f t="shared" si="1"/>
        <v>10000</v>
      </c>
      <c r="H3" s="8">
        <f t="shared" si="1"/>
        <v>10000</v>
      </c>
      <c r="I3" s="8">
        <f t="shared" si="1"/>
        <v>10000</v>
      </c>
    </row>
    <row r="4">
      <c r="A4" s="6" t="s">
        <v>39</v>
      </c>
      <c r="B4" s="6">
        <v>0.0</v>
      </c>
      <c r="C4" s="8">
        <f t="shared" ref="C4:I4" si="2">B22</f>
        <v>2000</v>
      </c>
      <c r="D4" s="8">
        <f t="shared" si="2"/>
        <v>2000</v>
      </c>
      <c r="E4" s="8">
        <f t="shared" si="2"/>
        <v>2000</v>
      </c>
      <c r="F4" s="8">
        <f t="shared" si="2"/>
        <v>2000</v>
      </c>
      <c r="G4" s="8">
        <f t="shared" si="2"/>
        <v>2000</v>
      </c>
      <c r="H4" s="8">
        <f t="shared" si="2"/>
        <v>2000</v>
      </c>
      <c r="I4" s="8">
        <f t="shared" si="2"/>
        <v>2000</v>
      </c>
    </row>
    <row r="5">
      <c r="A5" s="6" t="s">
        <v>42</v>
      </c>
      <c r="B5" s="6">
        <v>0.0</v>
      </c>
      <c r="C5" s="8">
        <f t="shared" ref="C5:I5" si="3">B23</f>
        <v>0</v>
      </c>
      <c r="D5" s="8">
        <f t="shared" si="3"/>
        <v>50000</v>
      </c>
      <c r="E5" s="8">
        <f t="shared" si="3"/>
        <v>50000</v>
      </c>
      <c r="F5" s="8">
        <f t="shared" si="3"/>
        <v>50000</v>
      </c>
      <c r="G5" s="8">
        <f t="shared" si="3"/>
        <v>50000</v>
      </c>
      <c r="H5" s="8">
        <f t="shared" si="3"/>
        <v>50000</v>
      </c>
      <c r="I5" s="8">
        <f t="shared" si="3"/>
        <v>50000</v>
      </c>
    </row>
    <row r="6">
      <c r="A6" s="6" t="s">
        <v>53</v>
      </c>
      <c r="B6" s="8">
        <f t="shared" ref="B6:I6" si="4">Sum(B3:B5)</f>
        <v>0</v>
      </c>
      <c r="C6" s="8">
        <f t="shared" si="4"/>
        <v>12000</v>
      </c>
      <c r="D6" s="8">
        <f t="shared" si="4"/>
        <v>62000</v>
      </c>
      <c r="E6" s="8">
        <f t="shared" si="4"/>
        <v>62000</v>
      </c>
      <c r="F6" s="8">
        <f t="shared" si="4"/>
        <v>62000</v>
      </c>
      <c r="G6" s="8">
        <f t="shared" si="4"/>
        <v>62000</v>
      </c>
      <c r="H6" s="8">
        <f t="shared" si="4"/>
        <v>62000</v>
      </c>
      <c r="I6" s="8">
        <f t="shared" si="4"/>
        <v>62000</v>
      </c>
    </row>
    <row r="8">
      <c r="A8" s="6" t="s">
        <v>9</v>
      </c>
    </row>
    <row r="9">
      <c r="A9" s="6" t="s">
        <v>36</v>
      </c>
      <c r="B9" s="8">
        <f>FAR!E2</f>
        <v>10000</v>
      </c>
      <c r="C9" s="6">
        <v>0.0</v>
      </c>
      <c r="D9" s="6">
        <v>0.0</v>
      </c>
      <c r="E9" s="6">
        <v>0.0</v>
      </c>
      <c r="F9" s="6">
        <v>0.0</v>
      </c>
      <c r="G9" s="6">
        <v>0.0</v>
      </c>
      <c r="H9" s="6">
        <v>0.0</v>
      </c>
      <c r="I9" s="6">
        <v>0.0</v>
      </c>
    </row>
    <row r="10">
      <c r="A10" s="6" t="s">
        <v>39</v>
      </c>
      <c r="B10" s="8">
        <f>FAR!E3</f>
        <v>2000</v>
      </c>
      <c r="C10" s="6">
        <v>0.0</v>
      </c>
      <c r="D10" s="6">
        <v>0.0</v>
      </c>
      <c r="E10" s="6">
        <v>0.0</v>
      </c>
      <c r="F10" s="6">
        <v>0.0</v>
      </c>
      <c r="G10" s="6">
        <v>0.0</v>
      </c>
      <c r="H10" s="6">
        <v>0.0</v>
      </c>
      <c r="I10" s="6">
        <v>0.0</v>
      </c>
    </row>
    <row r="11">
      <c r="A11" s="6" t="s">
        <v>42</v>
      </c>
      <c r="B11" s="6">
        <v>0.0</v>
      </c>
      <c r="C11" s="8">
        <f>FAR!E4</f>
        <v>50000</v>
      </c>
      <c r="D11" s="6">
        <v>0.0</v>
      </c>
      <c r="E11" s="6">
        <v>0.0</v>
      </c>
      <c r="F11" s="6">
        <v>0.0</v>
      </c>
      <c r="G11" s="6">
        <v>0.0</v>
      </c>
      <c r="H11" s="6">
        <v>0.0</v>
      </c>
      <c r="I11" s="6">
        <v>0.0</v>
      </c>
    </row>
    <row r="12">
      <c r="A12" s="6" t="s">
        <v>53</v>
      </c>
      <c r="B12" s="8">
        <f t="shared" ref="B12:I12" si="5">SUM(B9:B11)</f>
        <v>12000</v>
      </c>
      <c r="C12" s="8">
        <f t="shared" si="5"/>
        <v>50000</v>
      </c>
      <c r="D12" s="8">
        <f t="shared" si="5"/>
        <v>0</v>
      </c>
      <c r="E12" s="8">
        <f t="shared" si="5"/>
        <v>0</v>
      </c>
      <c r="F12" s="8">
        <f t="shared" si="5"/>
        <v>0</v>
      </c>
      <c r="G12" s="8">
        <f t="shared" si="5"/>
        <v>0</v>
      </c>
      <c r="H12" s="8">
        <f t="shared" si="5"/>
        <v>0</v>
      </c>
      <c r="I12" s="8">
        <f t="shared" si="5"/>
        <v>0</v>
      </c>
    </row>
    <row r="14">
      <c r="A14" s="6" t="s">
        <v>54</v>
      </c>
    </row>
    <row r="15">
      <c r="A15" s="6" t="s">
        <v>36</v>
      </c>
      <c r="B15" s="6">
        <v>0.0</v>
      </c>
      <c r="C15" s="6">
        <v>0.0</v>
      </c>
      <c r="D15" s="6">
        <v>0.0</v>
      </c>
      <c r="E15" s="6">
        <v>0.0</v>
      </c>
      <c r="F15" s="6">
        <v>0.0</v>
      </c>
      <c r="G15" s="6">
        <v>0.0</v>
      </c>
      <c r="H15" s="6">
        <v>0.0</v>
      </c>
      <c r="I15" s="6">
        <v>0.0</v>
      </c>
    </row>
    <row r="16">
      <c r="A16" s="6" t="s">
        <v>39</v>
      </c>
      <c r="B16" s="6">
        <v>0.0</v>
      </c>
      <c r="C16" s="6">
        <v>0.0</v>
      </c>
      <c r="D16" s="6">
        <v>0.0</v>
      </c>
      <c r="E16" s="6">
        <v>0.0</v>
      </c>
      <c r="F16" s="6">
        <v>0.0</v>
      </c>
      <c r="G16" s="6">
        <v>0.0</v>
      </c>
      <c r="H16" s="6">
        <v>0.0</v>
      </c>
      <c r="I16" s="6">
        <v>0.0</v>
      </c>
    </row>
    <row r="17">
      <c r="A17" s="6" t="s">
        <v>42</v>
      </c>
      <c r="B17" s="6">
        <v>0.0</v>
      </c>
      <c r="C17" s="6">
        <v>0.0</v>
      </c>
      <c r="D17" s="6">
        <v>0.0</v>
      </c>
      <c r="E17" s="6">
        <v>0.0</v>
      </c>
      <c r="F17" s="6">
        <v>0.0</v>
      </c>
      <c r="G17" s="6">
        <v>0.0</v>
      </c>
      <c r="H17" s="6">
        <v>0.0</v>
      </c>
      <c r="I17" s="6">
        <v>0.0</v>
      </c>
    </row>
    <row r="18">
      <c r="A18" s="6" t="s">
        <v>53</v>
      </c>
      <c r="B18" s="8">
        <f t="shared" ref="B18:I18" si="6">SUM(B15:B17)</f>
        <v>0</v>
      </c>
      <c r="C18" s="8">
        <f t="shared" si="6"/>
        <v>0</v>
      </c>
      <c r="D18" s="8">
        <f t="shared" si="6"/>
        <v>0</v>
      </c>
      <c r="E18" s="8">
        <f t="shared" si="6"/>
        <v>0</v>
      </c>
      <c r="F18" s="8">
        <f t="shared" si="6"/>
        <v>0</v>
      </c>
      <c r="G18" s="8">
        <f t="shared" si="6"/>
        <v>0</v>
      </c>
      <c r="H18" s="8">
        <f t="shared" si="6"/>
        <v>0</v>
      </c>
      <c r="I18" s="8">
        <f t="shared" si="6"/>
        <v>0</v>
      </c>
    </row>
    <row r="20">
      <c r="A20" s="6" t="s">
        <v>55</v>
      </c>
    </row>
    <row r="21">
      <c r="A21" s="6" t="s">
        <v>36</v>
      </c>
      <c r="B21" s="8">
        <f t="shared" ref="B21:I21" si="7">B3+B9-B15</f>
        <v>10000</v>
      </c>
      <c r="C21" s="8">
        <f t="shared" si="7"/>
        <v>10000</v>
      </c>
      <c r="D21" s="8">
        <f t="shared" si="7"/>
        <v>10000</v>
      </c>
      <c r="E21" s="8">
        <f t="shared" si="7"/>
        <v>10000</v>
      </c>
      <c r="F21" s="8">
        <f t="shared" si="7"/>
        <v>10000</v>
      </c>
      <c r="G21" s="8">
        <f t="shared" si="7"/>
        <v>10000</v>
      </c>
      <c r="H21" s="8">
        <f t="shared" si="7"/>
        <v>10000</v>
      </c>
      <c r="I21" s="8">
        <f t="shared" si="7"/>
        <v>10000</v>
      </c>
    </row>
    <row r="22">
      <c r="A22" s="6" t="s">
        <v>39</v>
      </c>
      <c r="B22" s="8">
        <f t="shared" ref="B22:I22" si="8">B4+B10-B16</f>
        <v>2000</v>
      </c>
      <c r="C22" s="8">
        <f t="shared" si="8"/>
        <v>2000</v>
      </c>
      <c r="D22" s="8">
        <f t="shared" si="8"/>
        <v>2000</v>
      </c>
      <c r="E22" s="8">
        <f t="shared" si="8"/>
        <v>2000</v>
      </c>
      <c r="F22" s="8">
        <f t="shared" si="8"/>
        <v>2000</v>
      </c>
      <c r="G22" s="8">
        <f t="shared" si="8"/>
        <v>2000</v>
      </c>
      <c r="H22" s="8">
        <f t="shared" si="8"/>
        <v>2000</v>
      </c>
      <c r="I22" s="8">
        <f t="shared" si="8"/>
        <v>2000</v>
      </c>
    </row>
    <row r="23">
      <c r="A23" s="6" t="s">
        <v>42</v>
      </c>
      <c r="B23" s="8">
        <f t="shared" ref="B23:I23" si="9">B5+B11-B17</f>
        <v>0</v>
      </c>
      <c r="C23" s="8">
        <f t="shared" si="9"/>
        <v>50000</v>
      </c>
      <c r="D23" s="8">
        <f t="shared" si="9"/>
        <v>50000</v>
      </c>
      <c r="E23" s="8">
        <f t="shared" si="9"/>
        <v>50000</v>
      </c>
      <c r="F23" s="8">
        <f t="shared" si="9"/>
        <v>50000</v>
      </c>
      <c r="G23" s="8">
        <f t="shared" si="9"/>
        <v>50000</v>
      </c>
      <c r="H23" s="8">
        <f t="shared" si="9"/>
        <v>50000</v>
      </c>
      <c r="I23" s="8">
        <f t="shared" si="9"/>
        <v>50000</v>
      </c>
    </row>
    <row r="24">
      <c r="A24" s="6" t="s">
        <v>53</v>
      </c>
      <c r="B24" s="8">
        <f t="shared" ref="B24:I24" si="10">SUM(B21:B23)</f>
        <v>12000</v>
      </c>
      <c r="C24" s="8">
        <f t="shared" si="10"/>
        <v>62000</v>
      </c>
      <c r="D24" s="8">
        <f t="shared" si="10"/>
        <v>62000</v>
      </c>
      <c r="E24" s="8">
        <f t="shared" si="10"/>
        <v>62000</v>
      </c>
      <c r="F24" s="8">
        <f t="shared" si="10"/>
        <v>62000</v>
      </c>
      <c r="G24" s="8">
        <f t="shared" si="10"/>
        <v>62000</v>
      </c>
      <c r="H24" s="8">
        <f t="shared" si="10"/>
        <v>62000</v>
      </c>
      <c r="I24" s="8">
        <f t="shared" si="10"/>
        <v>62000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s>
  <sheetData>
    <row r="1">
      <c r="B1" s="6" t="s">
        <v>44</v>
      </c>
      <c r="C1" s="6" t="s">
        <v>45</v>
      </c>
      <c r="D1" s="6" t="s">
        <v>46</v>
      </c>
      <c r="E1" s="6" t="s">
        <v>47</v>
      </c>
      <c r="F1" s="6" t="s">
        <v>48</v>
      </c>
      <c r="G1" s="6" t="s">
        <v>49</v>
      </c>
      <c r="H1" s="6" t="s">
        <v>50</v>
      </c>
      <c r="I1" s="6" t="s">
        <v>51</v>
      </c>
    </row>
    <row r="2">
      <c r="A2" s="6" t="s">
        <v>52</v>
      </c>
    </row>
    <row r="3">
      <c r="A3" s="6" t="s">
        <v>36</v>
      </c>
      <c r="B3" s="6">
        <v>0.0</v>
      </c>
      <c r="C3" s="9">
        <f t="shared" ref="C3:I3" si="1">B21</f>
        <v>714.2857143</v>
      </c>
      <c r="D3" s="9">
        <f t="shared" si="1"/>
        <v>1428.571429</v>
      </c>
      <c r="E3" s="9">
        <f t="shared" si="1"/>
        <v>2142.857143</v>
      </c>
      <c r="F3" s="9">
        <f t="shared" si="1"/>
        <v>2857.142857</v>
      </c>
      <c r="G3" s="9">
        <f t="shared" si="1"/>
        <v>3571.428571</v>
      </c>
      <c r="H3" s="9">
        <f t="shared" si="1"/>
        <v>4285.714286</v>
      </c>
      <c r="I3" s="9">
        <f t="shared" si="1"/>
        <v>5000</v>
      </c>
    </row>
    <row r="4">
      <c r="A4" s="6" t="s">
        <v>39</v>
      </c>
      <c r="B4" s="6">
        <v>0.0</v>
      </c>
      <c r="C4" s="9">
        <f t="shared" ref="C4:I4" si="2">B22</f>
        <v>200</v>
      </c>
      <c r="D4" s="9">
        <f t="shared" si="2"/>
        <v>400</v>
      </c>
      <c r="E4" s="9">
        <f t="shared" si="2"/>
        <v>600</v>
      </c>
      <c r="F4" s="9">
        <f t="shared" si="2"/>
        <v>800</v>
      </c>
      <c r="G4" s="9">
        <f t="shared" si="2"/>
        <v>1000</v>
      </c>
      <c r="H4" s="9">
        <f t="shared" si="2"/>
        <v>1200</v>
      </c>
      <c r="I4" s="9">
        <f t="shared" si="2"/>
        <v>1400</v>
      </c>
    </row>
    <row r="5">
      <c r="A5" s="6" t="s">
        <v>42</v>
      </c>
      <c r="B5" s="6">
        <v>0.0</v>
      </c>
      <c r="C5" s="9">
        <f t="shared" ref="C5:I5" si="3">B23</f>
        <v>0</v>
      </c>
      <c r="D5" s="9">
        <f t="shared" si="3"/>
        <v>3333.333333</v>
      </c>
      <c r="E5" s="9">
        <f t="shared" si="3"/>
        <v>6666.666667</v>
      </c>
      <c r="F5" s="9">
        <f t="shared" si="3"/>
        <v>10000</v>
      </c>
      <c r="G5" s="9">
        <f t="shared" si="3"/>
        <v>13333.33333</v>
      </c>
      <c r="H5" s="9">
        <f t="shared" si="3"/>
        <v>16666.66667</v>
      </c>
      <c r="I5" s="9">
        <f t="shared" si="3"/>
        <v>20000</v>
      </c>
    </row>
    <row r="6">
      <c r="A6" s="6" t="s">
        <v>53</v>
      </c>
      <c r="B6" s="8">
        <f t="shared" ref="B6:I6" si="4">SUM(B3:B5)</f>
        <v>0</v>
      </c>
      <c r="C6" s="9">
        <f t="shared" si="4"/>
        <v>914.2857143</v>
      </c>
      <c r="D6" s="9">
        <f t="shared" si="4"/>
        <v>5161.904762</v>
      </c>
      <c r="E6" s="9">
        <f t="shared" si="4"/>
        <v>9409.52381</v>
      </c>
      <c r="F6" s="9">
        <f t="shared" si="4"/>
        <v>13657.14286</v>
      </c>
      <c r="G6" s="9">
        <f t="shared" si="4"/>
        <v>17904.7619</v>
      </c>
      <c r="H6" s="9">
        <f t="shared" si="4"/>
        <v>22152.38095</v>
      </c>
      <c r="I6" s="9">
        <f t="shared" si="4"/>
        <v>26400</v>
      </c>
    </row>
    <row r="8">
      <c r="A8" s="6" t="s">
        <v>56</v>
      </c>
    </row>
    <row r="9">
      <c r="A9" s="6" t="s">
        <v>36</v>
      </c>
      <c r="B9" s="9">
        <f>'Fixed Asset Balance'!B21/FAR!$F2</f>
        <v>714.2857143</v>
      </c>
      <c r="C9" s="9">
        <f>'Fixed Asset Balance'!C21/FAR!$F2</f>
        <v>714.2857143</v>
      </c>
      <c r="D9" s="9">
        <f>'Fixed Asset Balance'!D21/FAR!$F2</f>
        <v>714.2857143</v>
      </c>
      <c r="E9" s="9">
        <f>'Fixed Asset Balance'!E21/FAR!$F2</f>
        <v>714.2857143</v>
      </c>
      <c r="F9" s="9">
        <f>'Fixed Asset Balance'!F21/FAR!$F2</f>
        <v>714.2857143</v>
      </c>
      <c r="G9" s="9">
        <f>'Fixed Asset Balance'!G21/FAR!$F2</f>
        <v>714.2857143</v>
      </c>
      <c r="H9" s="9">
        <f>'Fixed Asset Balance'!H21/FAR!$F2</f>
        <v>714.2857143</v>
      </c>
      <c r="I9" s="9">
        <f>'Fixed Asset Balance'!I21/FAR!$F2</f>
        <v>714.2857143</v>
      </c>
    </row>
    <row r="10">
      <c r="A10" s="6" t="s">
        <v>39</v>
      </c>
      <c r="B10" s="9">
        <f>'Fixed Asset Balance'!B22/FAR!$F3</f>
        <v>200</v>
      </c>
      <c r="C10" s="9">
        <f>'Fixed Asset Balance'!C22/FAR!$F3</f>
        <v>200</v>
      </c>
      <c r="D10" s="9">
        <f>'Fixed Asset Balance'!D22/FAR!$F3</f>
        <v>200</v>
      </c>
      <c r="E10" s="9">
        <f>'Fixed Asset Balance'!E22/FAR!$F3</f>
        <v>200</v>
      </c>
      <c r="F10" s="9">
        <f>'Fixed Asset Balance'!F22/FAR!$F3</f>
        <v>200</v>
      </c>
      <c r="G10" s="9">
        <f>'Fixed Asset Balance'!G22/FAR!$F3</f>
        <v>200</v>
      </c>
      <c r="H10" s="9">
        <f>'Fixed Asset Balance'!H22/FAR!$F3</f>
        <v>200</v>
      </c>
      <c r="I10" s="9">
        <f>'Fixed Asset Balance'!I22/FAR!$F3</f>
        <v>200</v>
      </c>
    </row>
    <row r="11">
      <c r="A11" s="6" t="s">
        <v>42</v>
      </c>
      <c r="B11" s="9">
        <f>'Fixed Asset Balance'!B23/FAR!$F4</f>
        <v>0</v>
      </c>
      <c r="C11" s="9">
        <f>'Fixed Asset Balance'!C23/FAR!$F4</f>
        <v>3333.333333</v>
      </c>
      <c r="D11" s="9">
        <f>'Fixed Asset Balance'!D23/FAR!$F4</f>
        <v>3333.333333</v>
      </c>
      <c r="E11" s="9">
        <f>'Fixed Asset Balance'!E23/FAR!$F4</f>
        <v>3333.333333</v>
      </c>
      <c r="F11" s="9">
        <f>'Fixed Asset Balance'!F23/FAR!$F4</f>
        <v>3333.333333</v>
      </c>
      <c r="G11" s="9">
        <f>'Fixed Asset Balance'!G23/FAR!$F4</f>
        <v>3333.333333</v>
      </c>
      <c r="H11" s="9">
        <f>'Fixed Asset Balance'!H23/FAR!$F4</f>
        <v>3333.333333</v>
      </c>
      <c r="I11" s="9">
        <f>'Fixed Asset Balance'!I23/FAR!$F4</f>
        <v>3333.333333</v>
      </c>
    </row>
    <row r="12">
      <c r="A12" s="6" t="s">
        <v>53</v>
      </c>
      <c r="B12" s="9">
        <f t="shared" ref="B12:I12" si="5">SUM(B9:B11)</f>
        <v>914.2857143</v>
      </c>
      <c r="C12" s="9">
        <f t="shared" si="5"/>
        <v>4247.619048</v>
      </c>
      <c r="D12" s="9">
        <f t="shared" si="5"/>
        <v>4247.619048</v>
      </c>
      <c r="E12" s="9">
        <f t="shared" si="5"/>
        <v>4247.619048</v>
      </c>
      <c r="F12" s="9">
        <f t="shared" si="5"/>
        <v>4247.619048</v>
      </c>
      <c r="G12" s="9">
        <f t="shared" si="5"/>
        <v>4247.619048</v>
      </c>
      <c r="H12" s="9">
        <f t="shared" si="5"/>
        <v>4247.619048</v>
      </c>
      <c r="I12" s="9">
        <f t="shared" si="5"/>
        <v>4247.619048</v>
      </c>
    </row>
    <row r="14">
      <c r="A14" s="6" t="s">
        <v>57</v>
      </c>
    </row>
    <row r="15">
      <c r="A15" s="6" t="s">
        <v>36</v>
      </c>
      <c r="B15" s="6">
        <v>0.0</v>
      </c>
      <c r="C15" s="6">
        <v>0.0</v>
      </c>
      <c r="D15" s="6">
        <v>0.0</v>
      </c>
      <c r="E15" s="6">
        <v>0.0</v>
      </c>
      <c r="F15" s="6">
        <v>0.0</v>
      </c>
      <c r="G15" s="6">
        <v>0.0</v>
      </c>
      <c r="H15" s="6">
        <v>0.0</v>
      </c>
      <c r="I15" s="6">
        <v>0.0</v>
      </c>
    </row>
    <row r="16">
      <c r="A16" s="6" t="s">
        <v>39</v>
      </c>
      <c r="B16" s="6">
        <v>0.0</v>
      </c>
      <c r="C16" s="6">
        <v>0.0</v>
      </c>
      <c r="D16" s="6">
        <v>0.0</v>
      </c>
      <c r="E16" s="6">
        <v>0.0</v>
      </c>
      <c r="F16" s="6">
        <v>0.0</v>
      </c>
      <c r="G16" s="6">
        <v>0.0</v>
      </c>
      <c r="H16" s="6">
        <v>0.0</v>
      </c>
      <c r="I16" s="6">
        <v>0.0</v>
      </c>
    </row>
    <row r="17">
      <c r="A17" s="6" t="s">
        <v>42</v>
      </c>
      <c r="B17" s="6">
        <v>0.0</v>
      </c>
      <c r="C17" s="6">
        <v>0.0</v>
      </c>
      <c r="D17" s="6">
        <v>0.0</v>
      </c>
      <c r="E17" s="6">
        <v>0.0</v>
      </c>
      <c r="F17" s="6">
        <v>0.0</v>
      </c>
      <c r="G17" s="6">
        <v>0.0</v>
      </c>
      <c r="H17" s="6">
        <v>0.0</v>
      </c>
      <c r="I17" s="6">
        <v>0.0</v>
      </c>
    </row>
    <row r="18">
      <c r="A18" s="6" t="s">
        <v>53</v>
      </c>
      <c r="B18" s="8">
        <f t="shared" ref="B18:I18" si="6">SUM(B15:B17)</f>
        <v>0</v>
      </c>
      <c r="C18" s="8">
        <f t="shared" si="6"/>
        <v>0</v>
      </c>
      <c r="D18" s="8">
        <f t="shared" si="6"/>
        <v>0</v>
      </c>
      <c r="E18" s="8">
        <f t="shared" si="6"/>
        <v>0</v>
      </c>
      <c r="F18" s="8">
        <f t="shared" si="6"/>
        <v>0</v>
      </c>
      <c r="G18" s="8">
        <f t="shared" si="6"/>
        <v>0</v>
      </c>
      <c r="H18" s="8">
        <f t="shared" si="6"/>
        <v>0</v>
      </c>
      <c r="I18" s="8">
        <f t="shared" si="6"/>
        <v>0</v>
      </c>
    </row>
    <row r="20">
      <c r="A20" s="6" t="s">
        <v>55</v>
      </c>
    </row>
    <row r="21">
      <c r="A21" s="6" t="s">
        <v>36</v>
      </c>
      <c r="B21" s="9">
        <f t="shared" ref="B21:I21" si="7">B3+B9-B15</f>
        <v>714.2857143</v>
      </c>
      <c r="C21" s="9">
        <f t="shared" si="7"/>
        <v>1428.571429</v>
      </c>
      <c r="D21" s="9">
        <f t="shared" si="7"/>
        <v>2142.857143</v>
      </c>
      <c r="E21" s="9">
        <f t="shared" si="7"/>
        <v>2857.142857</v>
      </c>
      <c r="F21" s="9">
        <f t="shared" si="7"/>
        <v>3571.428571</v>
      </c>
      <c r="G21" s="9">
        <f t="shared" si="7"/>
        <v>4285.714286</v>
      </c>
      <c r="H21" s="9">
        <f t="shared" si="7"/>
        <v>5000</v>
      </c>
      <c r="I21" s="9">
        <f t="shared" si="7"/>
        <v>5714.285714</v>
      </c>
    </row>
    <row r="22">
      <c r="A22" s="6" t="s">
        <v>39</v>
      </c>
      <c r="B22" s="9">
        <f t="shared" ref="B22:I22" si="8">B4+B10-B16</f>
        <v>200</v>
      </c>
      <c r="C22" s="9">
        <f t="shared" si="8"/>
        <v>400</v>
      </c>
      <c r="D22" s="9">
        <f t="shared" si="8"/>
        <v>600</v>
      </c>
      <c r="E22" s="9">
        <f t="shared" si="8"/>
        <v>800</v>
      </c>
      <c r="F22" s="9">
        <f t="shared" si="8"/>
        <v>1000</v>
      </c>
      <c r="G22" s="9">
        <f t="shared" si="8"/>
        <v>1200</v>
      </c>
      <c r="H22" s="9">
        <f t="shared" si="8"/>
        <v>1400</v>
      </c>
      <c r="I22" s="9">
        <f t="shared" si="8"/>
        <v>1600</v>
      </c>
    </row>
    <row r="23">
      <c r="A23" s="6" t="s">
        <v>42</v>
      </c>
      <c r="B23" s="9">
        <f t="shared" ref="B23:I23" si="9">B5+B11-B17</f>
        <v>0</v>
      </c>
      <c r="C23" s="9">
        <f t="shared" si="9"/>
        <v>3333.333333</v>
      </c>
      <c r="D23" s="9">
        <f t="shared" si="9"/>
        <v>6666.666667</v>
      </c>
      <c r="E23" s="9">
        <f t="shared" si="9"/>
        <v>10000</v>
      </c>
      <c r="F23" s="9">
        <f t="shared" si="9"/>
        <v>13333.33333</v>
      </c>
      <c r="G23" s="9">
        <f t="shared" si="9"/>
        <v>16666.66667</v>
      </c>
      <c r="H23" s="9">
        <f t="shared" si="9"/>
        <v>20000</v>
      </c>
      <c r="I23" s="9">
        <f t="shared" si="9"/>
        <v>23333.33333</v>
      </c>
    </row>
    <row r="24">
      <c r="A24" s="6" t="s">
        <v>53</v>
      </c>
      <c r="B24" s="9">
        <f t="shared" ref="B24:I24" si="10">SUM(B21:B23)</f>
        <v>914.2857143</v>
      </c>
      <c r="C24" s="9">
        <f t="shared" si="10"/>
        <v>5161.904762</v>
      </c>
      <c r="D24" s="9">
        <f t="shared" si="10"/>
        <v>9409.52381</v>
      </c>
      <c r="E24" s="9">
        <f t="shared" si="10"/>
        <v>13657.14286</v>
      </c>
      <c r="F24" s="9">
        <f t="shared" si="10"/>
        <v>17904.7619</v>
      </c>
      <c r="G24" s="9">
        <f t="shared" si="10"/>
        <v>22152.38095</v>
      </c>
      <c r="H24" s="9">
        <f t="shared" si="10"/>
        <v>26400</v>
      </c>
      <c r="I24" s="9">
        <f t="shared" si="10"/>
        <v>30647.61905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44</v>
      </c>
      <c r="C1" s="6" t="s">
        <v>45</v>
      </c>
      <c r="D1" s="6" t="s">
        <v>46</v>
      </c>
      <c r="E1" s="6" t="s">
        <v>47</v>
      </c>
      <c r="F1" s="6" t="s">
        <v>48</v>
      </c>
      <c r="G1" s="6" t="s">
        <v>49</v>
      </c>
      <c r="H1" s="6" t="s">
        <v>50</v>
      </c>
      <c r="I1" s="6" t="s">
        <v>51</v>
      </c>
    </row>
    <row r="2">
      <c r="A2" s="6" t="s">
        <v>58</v>
      </c>
    </row>
    <row r="3">
      <c r="A3" s="6" t="s">
        <v>12</v>
      </c>
      <c r="B3" s="8">
        <f>Assumptions!$B2</f>
        <v>600</v>
      </c>
      <c r="C3" s="8">
        <f>Assumptions!$B2</f>
        <v>600</v>
      </c>
      <c r="D3" s="8">
        <f>Assumptions!$B2</f>
        <v>600</v>
      </c>
      <c r="E3" s="8">
        <f>Assumptions!$B2</f>
        <v>600</v>
      </c>
      <c r="F3" s="8">
        <f>Assumptions!$B2</f>
        <v>600</v>
      </c>
      <c r="G3" s="8">
        <f>Assumptions!$B2</f>
        <v>600</v>
      </c>
      <c r="H3" s="8">
        <f>Assumptions!$B2</f>
        <v>600</v>
      </c>
      <c r="I3" s="8">
        <f>Assumptions!$B2</f>
        <v>600</v>
      </c>
    </row>
    <row r="4">
      <c r="A4" s="6" t="s">
        <v>14</v>
      </c>
      <c r="B4" s="8">
        <f>Assumptions!$B3</f>
        <v>1200</v>
      </c>
      <c r="C4" s="8">
        <f>Assumptions!$B3</f>
        <v>1200</v>
      </c>
      <c r="D4" s="8">
        <f>Assumptions!$B3</f>
        <v>1200</v>
      </c>
      <c r="E4" s="8">
        <f>Assumptions!$B3</f>
        <v>1200</v>
      </c>
      <c r="F4" s="8">
        <f>Assumptions!$B3</f>
        <v>1200</v>
      </c>
      <c r="G4" s="8">
        <f>Assumptions!$B3</f>
        <v>1200</v>
      </c>
      <c r="H4" s="8">
        <f>Assumptions!$B3</f>
        <v>1200</v>
      </c>
      <c r="I4" s="8">
        <f>Assumptions!$B3</f>
        <v>1200</v>
      </c>
    </row>
    <row r="5">
      <c r="A5" s="6" t="s">
        <v>15</v>
      </c>
      <c r="B5" s="8">
        <f>Assumptions!$B4</f>
        <v>800</v>
      </c>
      <c r="C5" s="8">
        <f>Assumptions!$B4</f>
        <v>800</v>
      </c>
      <c r="D5" s="8">
        <f>Assumptions!$B4</f>
        <v>800</v>
      </c>
      <c r="E5" s="8">
        <f>Assumptions!$B4</f>
        <v>800</v>
      </c>
      <c r="F5" s="8">
        <f>Assumptions!$B4</f>
        <v>800</v>
      </c>
      <c r="G5" s="8">
        <f>Assumptions!$B4</f>
        <v>800</v>
      </c>
      <c r="H5" s="8">
        <f>Assumptions!$B4</f>
        <v>800</v>
      </c>
      <c r="I5" s="8">
        <f>Assumptions!$B4</f>
        <v>800</v>
      </c>
    </row>
    <row r="6">
      <c r="A6" s="6" t="s">
        <v>16</v>
      </c>
      <c r="B6" s="8">
        <f>Assumptions!$B5</f>
        <v>750</v>
      </c>
      <c r="C6" s="8">
        <f>Assumptions!$B5</f>
        <v>750</v>
      </c>
      <c r="D6" s="8">
        <f>Assumptions!$B5</f>
        <v>750</v>
      </c>
      <c r="E6" s="8">
        <f>Assumptions!$B5</f>
        <v>750</v>
      </c>
      <c r="F6" s="8">
        <f>Assumptions!$B5</f>
        <v>750</v>
      </c>
      <c r="G6" s="8">
        <f>Assumptions!$B5</f>
        <v>750</v>
      </c>
      <c r="H6" s="8">
        <f>Assumptions!$B5</f>
        <v>750</v>
      </c>
      <c r="I6" s="8">
        <f>Assumptions!$B5</f>
        <v>750</v>
      </c>
    </row>
    <row r="8">
      <c r="A8" s="6" t="s">
        <v>17</v>
      </c>
    </row>
    <row r="9">
      <c r="A9" s="6" t="s">
        <v>12</v>
      </c>
      <c r="B9" s="8">
        <f>Assumptions!$B8</f>
        <v>500</v>
      </c>
      <c r="C9" s="8">
        <f>Assumptions!$B8</f>
        <v>500</v>
      </c>
      <c r="D9" s="8">
        <f>Assumptions!$B8</f>
        <v>500</v>
      </c>
      <c r="E9" s="8">
        <f>Assumptions!$B8</f>
        <v>500</v>
      </c>
      <c r="F9" s="8">
        <f>Assumptions!$B8</f>
        <v>500</v>
      </c>
      <c r="G9" s="8">
        <f>Assumptions!$B8</f>
        <v>500</v>
      </c>
      <c r="H9" s="8">
        <f>Assumptions!$B8</f>
        <v>500</v>
      </c>
      <c r="I9" s="8">
        <f>Assumptions!$B8</f>
        <v>500</v>
      </c>
    </row>
    <row r="10">
      <c r="A10" s="6" t="s">
        <v>14</v>
      </c>
      <c r="B10" s="8">
        <f>Assumptions!$B9</f>
        <v>1000</v>
      </c>
      <c r="C10" s="8">
        <f>Assumptions!$B9</f>
        <v>1000</v>
      </c>
      <c r="D10" s="8">
        <f>Assumptions!$B9</f>
        <v>1000</v>
      </c>
      <c r="E10" s="8">
        <f>Assumptions!$B9</f>
        <v>1000</v>
      </c>
      <c r="F10" s="8">
        <f>Assumptions!$B9</f>
        <v>1000</v>
      </c>
      <c r="G10" s="8">
        <f>Assumptions!$B9</f>
        <v>1000</v>
      </c>
      <c r="H10" s="8">
        <f>Assumptions!$B9</f>
        <v>1000</v>
      </c>
      <c r="I10" s="8">
        <f>Assumptions!$B9</f>
        <v>1000</v>
      </c>
    </row>
    <row r="11">
      <c r="A11" s="6" t="s">
        <v>15</v>
      </c>
      <c r="B11" s="8">
        <f>Assumptions!$B10</f>
        <v>750</v>
      </c>
      <c r="C11" s="8">
        <f>Assumptions!$B10</f>
        <v>750</v>
      </c>
      <c r="D11" s="8">
        <f>Assumptions!$B10</f>
        <v>750</v>
      </c>
      <c r="E11" s="8">
        <f>Assumptions!$B10</f>
        <v>750</v>
      </c>
      <c r="F11" s="8">
        <f>Assumptions!$B10</f>
        <v>750</v>
      </c>
      <c r="G11" s="8">
        <f>Assumptions!$B10</f>
        <v>750</v>
      </c>
      <c r="H11" s="8">
        <f>Assumptions!$B10</f>
        <v>750</v>
      </c>
      <c r="I11" s="8">
        <f>Assumptions!$B10</f>
        <v>750</v>
      </c>
    </row>
    <row r="12">
      <c r="A12" s="6" t="s">
        <v>16</v>
      </c>
      <c r="B12" s="8">
        <f>Assumptions!$B11</f>
        <v>650</v>
      </c>
      <c r="C12" s="8">
        <f>Assumptions!$B11</f>
        <v>650</v>
      </c>
      <c r="D12" s="8">
        <f>Assumptions!$B11</f>
        <v>650</v>
      </c>
      <c r="E12" s="8">
        <f>Assumptions!$B11</f>
        <v>650</v>
      </c>
      <c r="F12" s="8">
        <f>Assumptions!$B11</f>
        <v>650</v>
      </c>
      <c r="G12" s="8">
        <f>Assumptions!$B11</f>
        <v>650</v>
      </c>
      <c r="H12" s="8">
        <f>Assumptions!$B11</f>
        <v>650</v>
      </c>
      <c r="I12" s="8">
        <f>Assumptions!$B11</f>
        <v>650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44</v>
      </c>
      <c r="C1" s="6" t="s">
        <v>45</v>
      </c>
      <c r="D1" s="6" t="s">
        <v>46</v>
      </c>
      <c r="E1" s="6" t="s">
        <v>47</v>
      </c>
      <c r="F1" s="6" t="s">
        <v>48</v>
      </c>
      <c r="G1" s="6" t="s">
        <v>49</v>
      </c>
      <c r="H1" s="6" t="s">
        <v>50</v>
      </c>
      <c r="I1" s="6" t="s">
        <v>51</v>
      </c>
    </row>
    <row r="2">
      <c r="A2" s="6" t="s">
        <v>59</v>
      </c>
    </row>
    <row r="3">
      <c r="A3" s="6" t="s">
        <v>12</v>
      </c>
      <c r="B3" s="8">
        <f>'Calcs-1'!B9*Assumptions!$C8</f>
        <v>300000</v>
      </c>
      <c r="C3" s="8">
        <f>'Calcs-1'!C9*Assumptions!$C8</f>
        <v>300000</v>
      </c>
      <c r="D3" s="8">
        <f>'Calcs-1'!D9*Assumptions!$C8</f>
        <v>300000</v>
      </c>
      <c r="E3" s="8">
        <f>'Calcs-1'!E9*Assumptions!$C8</f>
        <v>300000</v>
      </c>
      <c r="F3" s="8">
        <f>'Calcs-1'!F9*Assumptions!$C8</f>
        <v>300000</v>
      </c>
      <c r="G3" s="8">
        <f>'Calcs-1'!G9*Assumptions!$C8</f>
        <v>300000</v>
      </c>
      <c r="H3" s="8">
        <f>'Calcs-1'!H9*Assumptions!$C8</f>
        <v>300000</v>
      </c>
      <c r="I3" s="8">
        <f>'Calcs-1'!I9*Assumptions!$C8</f>
        <v>300000</v>
      </c>
    </row>
    <row r="4">
      <c r="A4" s="6" t="s">
        <v>14</v>
      </c>
      <c r="B4" s="8">
        <f>'Calcs-1'!B10*Assumptions!$C9</f>
        <v>400000</v>
      </c>
      <c r="C4" s="8">
        <f>'Calcs-1'!C10*Assumptions!$C9</f>
        <v>400000</v>
      </c>
      <c r="D4" s="8">
        <f>'Calcs-1'!D10*Assumptions!$C9</f>
        <v>400000</v>
      </c>
      <c r="E4" s="8">
        <f>'Calcs-1'!E10*Assumptions!$C9</f>
        <v>400000</v>
      </c>
      <c r="F4" s="8">
        <f>'Calcs-1'!F10*Assumptions!$C9</f>
        <v>400000</v>
      </c>
      <c r="G4" s="8">
        <f>'Calcs-1'!G10*Assumptions!$C9</f>
        <v>400000</v>
      </c>
      <c r="H4" s="8">
        <f>'Calcs-1'!H10*Assumptions!$C9</f>
        <v>400000</v>
      </c>
      <c r="I4" s="8">
        <f>'Calcs-1'!I10*Assumptions!$C9</f>
        <v>400000</v>
      </c>
    </row>
    <row r="5">
      <c r="A5" s="6" t="s">
        <v>15</v>
      </c>
      <c r="B5" s="8">
        <f>'Calcs-1'!B11*Assumptions!$C10</f>
        <v>187500</v>
      </c>
      <c r="C5" s="8">
        <f>'Calcs-1'!C11*Assumptions!$C10</f>
        <v>187500</v>
      </c>
      <c r="D5" s="8">
        <f>'Calcs-1'!D11*Assumptions!$C10</f>
        <v>187500</v>
      </c>
      <c r="E5" s="8">
        <f>'Calcs-1'!E11*Assumptions!$C10</f>
        <v>187500</v>
      </c>
      <c r="F5" s="8">
        <f>'Calcs-1'!F11*Assumptions!$C10</f>
        <v>187500</v>
      </c>
      <c r="G5" s="8">
        <f>'Calcs-1'!G11*Assumptions!$C10</f>
        <v>187500</v>
      </c>
      <c r="H5" s="8">
        <f>'Calcs-1'!H11*Assumptions!$C10</f>
        <v>187500</v>
      </c>
      <c r="I5" s="8">
        <f>'Calcs-1'!I11*Assumptions!$C10</f>
        <v>187500</v>
      </c>
    </row>
    <row r="6">
      <c r="A6" s="6" t="s">
        <v>16</v>
      </c>
      <c r="B6" s="8">
        <f>'Calcs-1'!B12*Assumptions!$C11</f>
        <v>162500</v>
      </c>
      <c r="C6" s="8">
        <f>'Calcs-1'!C12*Assumptions!$C11</f>
        <v>162500</v>
      </c>
      <c r="D6" s="8">
        <f>'Calcs-1'!D12*Assumptions!$C11</f>
        <v>162500</v>
      </c>
      <c r="E6" s="8">
        <f>'Calcs-1'!E12*Assumptions!$C11</f>
        <v>162500</v>
      </c>
      <c r="F6" s="8">
        <f>'Calcs-1'!F12*Assumptions!$C11</f>
        <v>162500</v>
      </c>
      <c r="G6" s="8">
        <f>'Calcs-1'!G12*Assumptions!$C11</f>
        <v>162500</v>
      </c>
      <c r="H6" s="8">
        <f>'Calcs-1'!H12*Assumptions!$C11</f>
        <v>162500</v>
      </c>
      <c r="I6" s="8">
        <f>'Calcs-1'!I12*Assumptions!$C11</f>
        <v>162500</v>
      </c>
    </row>
    <row r="7">
      <c r="A7" s="6" t="s">
        <v>53</v>
      </c>
      <c r="B7" s="8">
        <f t="shared" ref="B7:I7" si="1">SUM(B3:B6)</f>
        <v>1050000</v>
      </c>
      <c r="C7" s="8">
        <f t="shared" si="1"/>
        <v>1050000</v>
      </c>
      <c r="D7" s="8">
        <f t="shared" si="1"/>
        <v>1050000</v>
      </c>
      <c r="E7" s="8">
        <f t="shared" si="1"/>
        <v>1050000</v>
      </c>
      <c r="F7" s="8">
        <f t="shared" si="1"/>
        <v>1050000</v>
      </c>
      <c r="G7" s="8">
        <f t="shared" si="1"/>
        <v>1050000</v>
      </c>
      <c r="H7" s="8">
        <f t="shared" si="1"/>
        <v>1050000</v>
      </c>
      <c r="I7" s="8">
        <f t="shared" si="1"/>
        <v>1050000</v>
      </c>
    </row>
    <row r="9">
      <c r="A9" s="6" t="s">
        <v>60</v>
      </c>
    </row>
    <row r="10">
      <c r="A10" s="6" t="s">
        <v>12</v>
      </c>
      <c r="B10" s="8">
        <f>'Calcs-1'!B9*Assumptions!$C2</f>
        <v>200000</v>
      </c>
      <c r="C10" s="8">
        <f>'Calcs-1'!C9*Assumptions!$C2</f>
        <v>200000</v>
      </c>
      <c r="D10" s="8">
        <f>'Calcs-1'!D9*Assumptions!$C2</f>
        <v>200000</v>
      </c>
      <c r="E10" s="8">
        <f>'Calcs-1'!E9*Assumptions!$C2</f>
        <v>200000</v>
      </c>
      <c r="F10" s="8">
        <f>'Calcs-1'!F9*Assumptions!$C2</f>
        <v>200000</v>
      </c>
      <c r="G10" s="8">
        <f>'Calcs-1'!G9*Assumptions!$C2</f>
        <v>200000</v>
      </c>
      <c r="H10" s="8">
        <f>'Calcs-1'!H9*Assumptions!$C2</f>
        <v>200000</v>
      </c>
      <c r="I10" s="8">
        <f>'Calcs-1'!I9*Assumptions!$C2</f>
        <v>200000</v>
      </c>
    </row>
    <row r="11">
      <c r="A11" s="6" t="s">
        <v>14</v>
      </c>
      <c r="B11" s="8">
        <f>'Calcs-1'!B10*Assumptions!$C3</f>
        <v>250000</v>
      </c>
      <c r="C11" s="8">
        <f>'Calcs-1'!C10*Assumptions!$C3</f>
        <v>250000</v>
      </c>
      <c r="D11" s="8">
        <f>'Calcs-1'!D10*Assumptions!$C3</f>
        <v>250000</v>
      </c>
      <c r="E11" s="8">
        <f>'Calcs-1'!E10*Assumptions!$C3</f>
        <v>250000</v>
      </c>
      <c r="F11" s="8">
        <f>'Calcs-1'!F10*Assumptions!$C3</f>
        <v>250000</v>
      </c>
      <c r="G11" s="8">
        <f>'Calcs-1'!G10*Assumptions!$C3</f>
        <v>250000</v>
      </c>
      <c r="H11" s="8">
        <f>'Calcs-1'!H10*Assumptions!$C3</f>
        <v>250000</v>
      </c>
      <c r="I11" s="8">
        <f>'Calcs-1'!I10*Assumptions!$C3</f>
        <v>250000</v>
      </c>
    </row>
    <row r="12">
      <c r="A12" s="6" t="s">
        <v>15</v>
      </c>
      <c r="B12" s="8">
        <f>'Calcs-1'!B11*Assumptions!$C4</f>
        <v>112500</v>
      </c>
      <c r="C12" s="8">
        <f>'Calcs-1'!C11*Assumptions!$C4</f>
        <v>112500</v>
      </c>
      <c r="D12" s="8">
        <f>'Calcs-1'!D11*Assumptions!$C4</f>
        <v>112500</v>
      </c>
      <c r="E12" s="8">
        <f>'Calcs-1'!E11*Assumptions!$C4</f>
        <v>112500</v>
      </c>
      <c r="F12" s="8">
        <f>'Calcs-1'!F11*Assumptions!$C4</f>
        <v>112500</v>
      </c>
      <c r="G12" s="8">
        <f>'Calcs-1'!G11*Assumptions!$C4</f>
        <v>112500</v>
      </c>
      <c r="H12" s="8">
        <f>'Calcs-1'!H11*Assumptions!$C4</f>
        <v>112500</v>
      </c>
      <c r="I12" s="8">
        <f>'Calcs-1'!I11*Assumptions!$C4</f>
        <v>112500</v>
      </c>
    </row>
    <row r="13">
      <c r="A13" s="6" t="s">
        <v>16</v>
      </c>
      <c r="B13" s="8">
        <f>'Calcs-1'!B12*Assumptions!$C5</f>
        <v>97500</v>
      </c>
      <c r="C13" s="8">
        <f>'Calcs-1'!C12*Assumptions!$C5</f>
        <v>97500</v>
      </c>
      <c r="D13" s="8">
        <f>'Calcs-1'!D12*Assumptions!$C5</f>
        <v>97500</v>
      </c>
      <c r="E13" s="8">
        <f>'Calcs-1'!E12*Assumptions!$C5</f>
        <v>97500</v>
      </c>
      <c r="F13" s="8">
        <f>'Calcs-1'!F12*Assumptions!$C5</f>
        <v>97500</v>
      </c>
      <c r="G13" s="8">
        <f>'Calcs-1'!G12*Assumptions!$C5</f>
        <v>97500</v>
      </c>
      <c r="H13" s="8">
        <f>'Calcs-1'!H12*Assumptions!$C5</f>
        <v>97500</v>
      </c>
      <c r="I13" s="8">
        <f>'Calcs-1'!I12*Assumptions!$C5</f>
        <v>97500</v>
      </c>
    </row>
    <row r="14">
      <c r="A14" s="6" t="s">
        <v>61</v>
      </c>
      <c r="B14" s="8">
        <f t="shared" ref="B14:I14" si="2">SUM(B10:B13)</f>
        <v>660000</v>
      </c>
      <c r="C14" s="8">
        <f t="shared" si="2"/>
        <v>660000</v>
      </c>
      <c r="D14" s="8">
        <f t="shared" si="2"/>
        <v>660000</v>
      </c>
      <c r="E14" s="8">
        <f t="shared" si="2"/>
        <v>660000</v>
      </c>
      <c r="F14" s="8">
        <f t="shared" si="2"/>
        <v>660000</v>
      </c>
      <c r="G14" s="8">
        <f t="shared" si="2"/>
        <v>660000</v>
      </c>
      <c r="H14" s="8">
        <f t="shared" si="2"/>
        <v>660000</v>
      </c>
      <c r="I14" s="8">
        <f t="shared" si="2"/>
        <v>660000</v>
      </c>
    </row>
    <row r="16">
      <c r="A16" s="6" t="s">
        <v>62</v>
      </c>
    </row>
    <row r="17">
      <c r="A17" s="6" t="s">
        <v>26</v>
      </c>
      <c r="B17" s="8">
        <f>Assumptions!$B19</f>
        <v>8000</v>
      </c>
      <c r="C17" s="8">
        <f>Assumptions!$B19</f>
        <v>8000</v>
      </c>
      <c r="D17" s="8">
        <f>Assumptions!$B19</f>
        <v>8000</v>
      </c>
      <c r="E17" s="8">
        <f>Assumptions!$B19</f>
        <v>8000</v>
      </c>
      <c r="F17" s="8">
        <f>Assumptions!$B19</f>
        <v>8000</v>
      </c>
      <c r="G17" s="8">
        <f>Assumptions!$B19</f>
        <v>8000</v>
      </c>
      <c r="H17" s="8">
        <f>Assumptions!$B19</f>
        <v>8000</v>
      </c>
      <c r="I17" s="8">
        <f>Assumptions!$B19</f>
        <v>8000</v>
      </c>
    </row>
    <row r="18">
      <c r="A18" s="6" t="s">
        <v>27</v>
      </c>
      <c r="B18" s="8">
        <f>Assumptions!$B20</f>
        <v>6000</v>
      </c>
      <c r="C18" s="8">
        <f>Assumptions!$B20</f>
        <v>6000</v>
      </c>
      <c r="D18" s="8">
        <f>Assumptions!$B20</f>
        <v>6000</v>
      </c>
      <c r="E18" s="8">
        <f>Assumptions!$B20</f>
        <v>6000</v>
      </c>
      <c r="F18" s="8">
        <f>Assumptions!$B20</f>
        <v>6000</v>
      </c>
      <c r="G18" s="8">
        <f>Assumptions!$B20</f>
        <v>6000</v>
      </c>
      <c r="H18" s="8">
        <f>Assumptions!$B20</f>
        <v>6000</v>
      </c>
      <c r="I18" s="8">
        <f>Assumptions!$B20</f>
        <v>6000</v>
      </c>
    </row>
    <row r="19">
      <c r="A19" s="6" t="s">
        <v>28</v>
      </c>
      <c r="B19" s="8">
        <f>Assumptions!$B21</f>
        <v>12000</v>
      </c>
      <c r="C19" s="8">
        <f>Assumptions!$B21</f>
        <v>12000</v>
      </c>
      <c r="D19" s="8">
        <f>Assumptions!$B21</f>
        <v>12000</v>
      </c>
      <c r="E19" s="8">
        <f>Assumptions!$B21</f>
        <v>12000</v>
      </c>
      <c r="F19" s="8">
        <f>Assumptions!$B21</f>
        <v>12000</v>
      </c>
      <c r="G19" s="8">
        <f>Assumptions!$B21</f>
        <v>12000</v>
      </c>
      <c r="H19" s="8">
        <f>Assumptions!$B21</f>
        <v>12000</v>
      </c>
      <c r="I19" s="8">
        <f>Assumptions!$B21</f>
        <v>12000</v>
      </c>
    </row>
    <row r="20">
      <c r="A20" s="6" t="s">
        <v>56</v>
      </c>
      <c r="B20" s="9">
        <f>Depreciation!B12</f>
        <v>914.2857143</v>
      </c>
      <c r="C20" s="9">
        <f>Depreciation!C12</f>
        <v>4247.619048</v>
      </c>
      <c r="D20" s="9">
        <f>Depreciation!D12</f>
        <v>4247.619048</v>
      </c>
      <c r="E20" s="9">
        <f>Depreciation!E12</f>
        <v>4247.619048</v>
      </c>
      <c r="F20" s="9">
        <f>Depreciation!F12</f>
        <v>4247.619048</v>
      </c>
      <c r="G20" s="9">
        <f>Depreciation!G12</f>
        <v>4247.619048</v>
      </c>
      <c r="H20" s="9">
        <f>Depreciation!H12</f>
        <v>4247.619048</v>
      </c>
      <c r="I20" s="9">
        <f>Depreciation!I12</f>
        <v>4247.619048</v>
      </c>
    </row>
    <row r="22">
      <c r="A22" s="6" t="s">
        <v>63</v>
      </c>
      <c r="B22" s="10">
        <f t="shared" ref="B22:I22" si="3">SUM(B17:B20)+B14</f>
        <v>686914.2857</v>
      </c>
      <c r="C22" s="10">
        <f t="shared" si="3"/>
        <v>690247.619</v>
      </c>
      <c r="D22" s="10">
        <f t="shared" si="3"/>
        <v>690247.619</v>
      </c>
      <c r="E22" s="10">
        <f t="shared" si="3"/>
        <v>690247.619</v>
      </c>
      <c r="F22" s="10">
        <f t="shared" si="3"/>
        <v>690247.619</v>
      </c>
      <c r="G22" s="10">
        <f t="shared" si="3"/>
        <v>690247.619</v>
      </c>
      <c r="H22" s="10">
        <f t="shared" si="3"/>
        <v>690247.619</v>
      </c>
      <c r="I22" s="10">
        <f t="shared" si="3"/>
        <v>690247.619</v>
      </c>
    </row>
    <row r="24">
      <c r="A24" s="6" t="s">
        <v>64</v>
      </c>
      <c r="B24" s="10">
        <f t="shared" ref="B24:I24" si="4">B7-B22</f>
        <v>363085.7143</v>
      </c>
      <c r="C24" s="10">
        <f t="shared" si="4"/>
        <v>359752.381</v>
      </c>
      <c r="D24" s="10">
        <f t="shared" si="4"/>
        <v>359752.381</v>
      </c>
      <c r="E24" s="10">
        <f t="shared" si="4"/>
        <v>359752.381</v>
      </c>
      <c r="F24" s="10">
        <f t="shared" si="4"/>
        <v>359752.381</v>
      </c>
      <c r="G24" s="10">
        <f t="shared" si="4"/>
        <v>359752.381</v>
      </c>
      <c r="H24" s="10">
        <f t="shared" si="4"/>
        <v>359752.381</v>
      </c>
      <c r="I24" s="10">
        <f t="shared" si="4"/>
        <v>359752.381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44</v>
      </c>
      <c r="C1" s="6" t="s">
        <v>45</v>
      </c>
      <c r="D1" s="6" t="s">
        <v>46</v>
      </c>
      <c r="E1" s="6" t="s">
        <v>47</v>
      </c>
      <c r="F1" s="6" t="s">
        <v>48</v>
      </c>
      <c r="G1" s="6" t="s">
        <v>49</v>
      </c>
      <c r="H1" s="6" t="s">
        <v>50</v>
      </c>
      <c r="I1" s="6" t="s">
        <v>51</v>
      </c>
    </row>
    <row r="2">
      <c r="A2" s="6" t="s">
        <v>58</v>
      </c>
    </row>
    <row r="3">
      <c r="A3" s="6" t="s">
        <v>12</v>
      </c>
      <c r="B3" s="8">
        <f>'Calcs-1'!B3*Assumptions!$C2</f>
        <v>240000</v>
      </c>
      <c r="C3" s="8">
        <f>'Calcs-1'!C3*Assumptions!$C2</f>
        <v>240000</v>
      </c>
      <c r="D3" s="8">
        <f>'Calcs-1'!D3*Assumptions!$C2</f>
        <v>240000</v>
      </c>
      <c r="E3" s="8">
        <f>'Calcs-1'!E3*Assumptions!$C2</f>
        <v>240000</v>
      </c>
      <c r="F3" s="8">
        <f>'Calcs-1'!F3*Assumptions!$C2</f>
        <v>240000</v>
      </c>
      <c r="G3" s="8">
        <f>'Calcs-1'!G3*Assumptions!$C2</f>
        <v>240000</v>
      </c>
      <c r="H3" s="8">
        <f>'Calcs-1'!H3*Assumptions!$C2</f>
        <v>240000</v>
      </c>
      <c r="I3" s="8">
        <f>'Calcs-1'!I3*Assumptions!$C2</f>
        <v>240000</v>
      </c>
    </row>
    <row r="4">
      <c r="A4" s="6" t="s">
        <v>14</v>
      </c>
      <c r="B4" s="8">
        <f>'Calcs-1'!B4*Assumptions!$C3</f>
        <v>300000</v>
      </c>
      <c r="C4" s="8">
        <f>'Calcs-1'!C4*Assumptions!$C3</f>
        <v>300000</v>
      </c>
      <c r="D4" s="8">
        <f>'Calcs-1'!D4*Assumptions!$C3</f>
        <v>300000</v>
      </c>
      <c r="E4" s="8">
        <f>'Calcs-1'!E4*Assumptions!$C3</f>
        <v>300000</v>
      </c>
      <c r="F4" s="8">
        <f>'Calcs-1'!F4*Assumptions!$C3</f>
        <v>300000</v>
      </c>
      <c r="G4" s="8">
        <f>'Calcs-1'!G4*Assumptions!$C3</f>
        <v>300000</v>
      </c>
      <c r="H4" s="8">
        <f>'Calcs-1'!H4*Assumptions!$C3</f>
        <v>300000</v>
      </c>
      <c r="I4" s="8">
        <f>'Calcs-1'!I4*Assumptions!$C3</f>
        <v>300000</v>
      </c>
    </row>
    <row r="5">
      <c r="A5" s="6" t="s">
        <v>15</v>
      </c>
      <c r="B5" s="8">
        <f>'Calcs-1'!B5*Assumptions!$C4</f>
        <v>120000</v>
      </c>
      <c r="C5" s="8">
        <f>'Calcs-1'!C5*Assumptions!$C4</f>
        <v>120000</v>
      </c>
      <c r="D5" s="8">
        <f>'Calcs-1'!D5*Assumptions!$C4</f>
        <v>120000</v>
      </c>
      <c r="E5" s="8">
        <f>'Calcs-1'!E5*Assumptions!$C4</f>
        <v>120000</v>
      </c>
      <c r="F5" s="8">
        <f>'Calcs-1'!F5*Assumptions!$C4</f>
        <v>120000</v>
      </c>
      <c r="G5" s="8">
        <f>'Calcs-1'!G5*Assumptions!$C4</f>
        <v>120000</v>
      </c>
      <c r="H5" s="8">
        <f>'Calcs-1'!H5*Assumptions!$C4</f>
        <v>120000</v>
      </c>
      <c r="I5" s="8">
        <f>'Calcs-1'!I5*Assumptions!$C4</f>
        <v>120000</v>
      </c>
    </row>
    <row r="6">
      <c r="A6" s="6" t="s">
        <v>16</v>
      </c>
      <c r="B6" s="8">
        <f>'Calcs-1'!B6*Assumptions!$C5</f>
        <v>112500</v>
      </c>
      <c r="C6" s="8">
        <f>'Calcs-1'!C6*Assumptions!$C5</f>
        <v>112500</v>
      </c>
      <c r="D6" s="8">
        <f>'Calcs-1'!D6*Assumptions!$C5</f>
        <v>112500</v>
      </c>
      <c r="E6" s="8">
        <f>'Calcs-1'!E6*Assumptions!$C5</f>
        <v>112500</v>
      </c>
      <c r="F6" s="8">
        <f>'Calcs-1'!F6*Assumptions!$C5</f>
        <v>112500</v>
      </c>
      <c r="G6" s="8">
        <f>'Calcs-1'!G6*Assumptions!$C5</f>
        <v>112500</v>
      </c>
      <c r="H6" s="8">
        <f>'Calcs-1'!H6*Assumptions!$C5</f>
        <v>112500</v>
      </c>
      <c r="I6" s="8">
        <f>'Calcs-1'!I6*Assumptions!$C5</f>
        <v>112500</v>
      </c>
    </row>
    <row r="7">
      <c r="A7" s="6" t="s">
        <v>53</v>
      </c>
      <c r="B7" s="8">
        <f t="shared" ref="B7:I7" si="1">SUM(B3:B6)</f>
        <v>772500</v>
      </c>
      <c r="C7" s="8">
        <f t="shared" si="1"/>
        <v>772500</v>
      </c>
      <c r="D7" s="8">
        <f t="shared" si="1"/>
        <v>772500</v>
      </c>
      <c r="E7" s="8">
        <f t="shared" si="1"/>
        <v>772500</v>
      </c>
      <c r="F7" s="8">
        <f t="shared" si="1"/>
        <v>772500</v>
      </c>
      <c r="G7" s="8">
        <f t="shared" si="1"/>
        <v>772500</v>
      </c>
      <c r="H7" s="8">
        <f t="shared" si="1"/>
        <v>772500</v>
      </c>
      <c r="I7" s="8">
        <f t="shared" si="1"/>
        <v>772500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44</v>
      </c>
      <c r="C1" s="6" t="s">
        <v>45</v>
      </c>
      <c r="D1" s="6" t="s">
        <v>46</v>
      </c>
      <c r="E1" s="6" t="s">
        <v>47</v>
      </c>
      <c r="F1" s="6" t="s">
        <v>48</v>
      </c>
      <c r="G1" s="6" t="s">
        <v>49</v>
      </c>
      <c r="H1" s="6" t="s">
        <v>50</v>
      </c>
      <c r="I1" s="6" t="s">
        <v>51</v>
      </c>
    </row>
    <row r="2">
      <c r="A2" s="6" t="s">
        <v>65</v>
      </c>
    </row>
    <row r="3">
      <c r="A3" s="6" t="s">
        <v>12</v>
      </c>
      <c r="B3" s="6">
        <v>0.0</v>
      </c>
      <c r="C3" s="8">
        <f t="shared" ref="C3:I3" si="1">B15</f>
        <v>100</v>
      </c>
      <c r="D3" s="8">
        <f t="shared" si="1"/>
        <v>200</v>
      </c>
      <c r="E3" s="8">
        <f t="shared" si="1"/>
        <v>300</v>
      </c>
      <c r="F3" s="8">
        <f t="shared" si="1"/>
        <v>400</v>
      </c>
      <c r="G3" s="8">
        <f t="shared" si="1"/>
        <v>500</v>
      </c>
      <c r="H3" s="8">
        <f t="shared" si="1"/>
        <v>600</v>
      </c>
      <c r="I3" s="8">
        <f t="shared" si="1"/>
        <v>700</v>
      </c>
    </row>
    <row r="4">
      <c r="A4" s="6" t="s">
        <v>14</v>
      </c>
      <c r="B4" s="6">
        <v>0.0</v>
      </c>
      <c r="C4" s="8">
        <f t="shared" ref="C4:I4" si="2">B16</f>
        <v>200</v>
      </c>
      <c r="D4" s="8">
        <f t="shared" si="2"/>
        <v>400</v>
      </c>
      <c r="E4" s="8">
        <f t="shared" si="2"/>
        <v>600</v>
      </c>
      <c r="F4" s="8">
        <f t="shared" si="2"/>
        <v>800</v>
      </c>
      <c r="G4" s="8">
        <f t="shared" si="2"/>
        <v>1000</v>
      </c>
      <c r="H4" s="8">
        <f t="shared" si="2"/>
        <v>1200</v>
      </c>
      <c r="I4" s="8">
        <f t="shared" si="2"/>
        <v>1400</v>
      </c>
    </row>
    <row r="5">
      <c r="A5" s="6" t="s">
        <v>15</v>
      </c>
      <c r="B5" s="6">
        <v>0.0</v>
      </c>
      <c r="C5" s="8">
        <f t="shared" ref="C5:I5" si="3">B17</f>
        <v>50</v>
      </c>
      <c r="D5" s="8">
        <f t="shared" si="3"/>
        <v>100</v>
      </c>
      <c r="E5" s="8">
        <f t="shared" si="3"/>
        <v>150</v>
      </c>
      <c r="F5" s="8">
        <f t="shared" si="3"/>
        <v>200</v>
      </c>
      <c r="G5" s="8">
        <f t="shared" si="3"/>
        <v>250</v>
      </c>
      <c r="H5" s="8">
        <f t="shared" si="3"/>
        <v>300</v>
      </c>
      <c r="I5" s="8">
        <f t="shared" si="3"/>
        <v>350</v>
      </c>
    </row>
    <row r="6">
      <c r="A6" s="6" t="s">
        <v>16</v>
      </c>
      <c r="B6" s="6">
        <v>0.0</v>
      </c>
      <c r="C6" s="8">
        <f t="shared" ref="C6:I6" si="4">B18</f>
        <v>100</v>
      </c>
      <c r="D6" s="8">
        <f t="shared" si="4"/>
        <v>200</v>
      </c>
      <c r="E6" s="8">
        <f t="shared" si="4"/>
        <v>300</v>
      </c>
      <c r="F6" s="8">
        <f t="shared" si="4"/>
        <v>400</v>
      </c>
      <c r="G6" s="8">
        <f t="shared" si="4"/>
        <v>500</v>
      </c>
      <c r="H6" s="8">
        <f t="shared" si="4"/>
        <v>600</v>
      </c>
      <c r="I6" s="8">
        <f t="shared" si="4"/>
        <v>700</v>
      </c>
    </row>
    <row r="8">
      <c r="A8" s="6" t="s">
        <v>66</v>
      </c>
    </row>
    <row r="9">
      <c r="A9" s="6" t="s">
        <v>12</v>
      </c>
      <c r="B9" s="8">
        <f>'Calcs-1'!B3-'Calcs-1'!B9</f>
        <v>100</v>
      </c>
      <c r="C9" s="8">
        <f>'Calcs-1'!C3-'Calcs-1'!C9</f>
        <v>100</v>
      </c>
      <c r="D9" s="8">
        <f>'Calcs-1'!D3-'Calcs-1'!D9</f>
        <v>100</v>
      </c>
      <c r="E9" s="8">
        <f>'Calcs-1'!E3-'Calcs-1'!E9</f>
        <v>100</v>
      </c>
      <c r="F9" s="8">
        <f>'Calcs-1'!F3-'Calcs-1'!F9</f>
        <v>100</v>
      </c>
      <c r="G9" s="8">
        <f>'Calcs-1'!G3-'Calcs-1'!G9</f>
        <v>100</v>
      </c>
      <c r="H9" s="8">
        <f>'Calcs-1'!H3-'Calcs-1'!H9</f>
        <v>100</v>
      </c>
      <c r="I9" s="8">
        <f>'Calcs-1'!I3-'Calcs-1'!I9</f>
        <v>100</v>
      </c>
    </row>
    <row r="10">
      <c r="A10" s="6" t="s">
        <v>14</v>
      </c>
      <c r="B10" s="8">
        <f>'Calcs-1'!B4-'Calcs-1'!B10</f>
        <v>200</v>
      </c>
      <c r="C10" s="8">
        <f>'Calcs-1'!C4-'Calcs-1'!C10</f>
        <v>200</v>
      </c>
      <c r="D10" s="8">
        <f>'Calcs-1'!D4-'Calcs-1'!D10</f>
        <v>200</v>
      </c>
      <c r="E10" s="8">
        <f>'Calcs-1'!E4-'Calcs-1'!E10</f>
        <v>200</v>
      </c>
      <c r="F10" s="8">
        <f>'Calcs-1'!F4-'Calcs-1'!F10</f>
        <v>200</v>
      </c>
      <c r="G10" s="8">
        <f>'Calcs-1'!G4-'Calcs-1'!G10</f>
        <v>200</v>
      </c>
      <c r="H10" s="8">
        <f>'Calcs-1'!H4-'Calcs-1'!H10</f>
        <v>200</v>
      </c>
      <c r="I10" s="8">
        <f>'Calcs-1'!I4-'Calcs-1'!I10</f>
        <v>200</v>
      </c>
    </row>
    <row r="11">
      <c r="A11" s="6" t="s">
        <v>15</v>
      </c>
      <c r="B11" s="8">
        <f>'Calcs-1'!B5-'Calcs-1'!B11</f>
        <v>50</v>
      </c>
      <c r="C11" s="8">
        <f>'Calcs-1'!C5-'Calcs-1'!C11</f>
        <v>50</v>
      </c>
      <c r="D11" s="8">
        <f>'Calcs-1'!D5-'Calcs-1'!D11</f>
        <v>50</v>
      </c>
      <c r="E11" s="8">
        <f>'Calcs-1'!E5-'Calcs-1'!E11</f>
        <v>50</v>
      </c>
      <c r="F11" s="8">
        <f>'Calcs-1'!F5-'Calcs-1'!F11</f>
        <v>50</v>
      </c>
      <c r="G11" s="8">
        <f>'Calcs-1'!G5-'Calcs-1'!G11</f>
        <v>50</v>
      </c>
      <c r="H11" s="8">
        <f>'Calcs-1'!H5-'Calcs-1'!H11</f>
        <v>50</v>
      </c>
      <c r="I11" s="8">
        <f>'Calcs-1'!I5-'Calcs-1'!I11</f>
        <v>50</v>
      </c>
    </row>
    <row r="12">
      <c r="A12" s="6" t="s">
        <v>16</v>
      </c>
      <c r="B12" s="8">
        <f>'Calcs-1'!B6-'Calcs-1'!B12</f>
        <v>100</v>
      </c>
      <c r="C12" s="8">
        <f>'Calcs-1'!C6-'Calcs-1'!C12</f>
        <v>100</v>
      </c>
      <c r="D12" s="8">
        <f>'Calcs-1'!D6-'Calcs-1'!D12</f>
        <v>100</v>
      </c>
      <c r="E12" s="8">
        <f>'Calcs-1'!E6-'Calcs-1'!E12</f>
        <v>100</v>
      </c>
      <c r="F12" s="8">
        <f>'Calcs-1'!F6-'Calcs-1'!F12</f>
        <v>100</v>
      </c>
      <c r="G12" s="8">
        <f>'Calcs-1'!G6-'Calcs-1'!G12</f>
        <v>100</v>
      </c>
      <c r="H12" s="8">
        <f>'Calcs-1'!H6-'Calcs-1'!H12</f>
        <v>100</v>
      </c>
      <c r="I12" s="8">
        <f>'Calcs-1'!I6-'Calcs-1'!I12</f>
        <v>100</v>
      </c>
    </row>
    <row r="14">
      <c r="A14" s="6" t="s">
        <v>67</v>
      </c>
    </row>
    <row r="15">
      <c r="A15" s="6" t="s">
        <v>12</v>
      </c>
      <c r="B15" s="8">
        <f t="shared" ref="B15:I15" si="5">B3+B9</f>
        <v>100</v>
      </c>
      <c r="C15" s="8">
        <f t="shared" si="5"/>
        <v>200</v>
      </c>
      <c r="D15" s="8">
        <f t="shared" si="5"/>
        <v>300</v>
      </c>
      <c r="E15" s="8">
        <f t="shared" si="5"/>
        <v>400</v>
      </c>
      <c r="F15" s="8">
        <f t="shared" si="5"/>
        <v>500</v>
      </c>
      <c r="G15" s="8">
        <f t="shared" si="5"/>
        <v>600</v>
      </c>
      <c r="H15" s="8">
        <f t="shared" si="5"/>
        <v>700</v>
      </c>
      <c r="I15" s="8">
        <f t="shared" si="5"/>
        <v>800</v>
      </c>
    </row>
    <row r="16">
      <c r="A16" s="6" t="s">
        <v>14</v>
      </c>
      <c r="B16" s="8">
        <f t="shared" ref="B16:I16" si="6">B4+B10</f>
        <v>200</v>
      </c>
      <c r="C16" s="8">
        <f t="shared" si="6"/>
        <v>400</v>
      </c>
      <c r="D16" s="8">
        <f t="shared" si="6"/>
        <v>600</v>
      </c>
      <c r="E16" s="8">
        <f t="shared" si="6"/>
        <v>800</v>
      </c>
      <c r="F16" s="8">
        <f t="shared" si="6"/>
        <v>1000</v>
      </c>
      <c r="G16" s="8">
        <f t="shared" si="6"/>
        <v>1200</v>
      </c>
      <c r="H16" s="8">
        <f t="shared" si="6"/>
        <v>1400</v>
      </c>
      <c r="I16" s="8">
        <f t="shared" si="6"/>
        <v>1600</v>
      </c>
    </row>
    <row r="17">
      <c r="A17" s="6" t="s">
        <v>15</v>
      </c>
      <c r="B17" s="8">
        <f t="shared" ref="B17:I17" si="7">B5+B11</f>
        <v>50</v>
      </c>
      <c r="C17" s="8">
        <f t="shared" si="7"/>
        <v>100</v>
      </c>
      <c r="D17" s="8">
        <f t="shared" si="7"/>
        <v>150</v>
      </c>
      <c r="E17" s="8">
        <f t="shared" si="7"/>
        <v>200</v>
      </c>
      <c r="F17" s="8">
        <f t="shared" si="7"/>
        <v>250</v>
      </c>
      <c r="G17" s="8">
        <f t="shared" si="7"/>
        <v>300</v>
      </c>
      <c r="H17" s="8">
        <f t="shared" si="7"/>
        <v>350</v>
      </c>
      <c r="I17" s="8">
        <f t="shared" si="7"/>
        <v>400</v>
      </c>
    </row>
    <row r="18">
      <c r="A18" s="6" t="s">
        <v>16</v>
      </c>
      <c r="B18" s="8">
        <f t="shared" ref="B18:I18" si="8">B6+B12</f>
        <v>100</v>
      </c>
      <c r="C18" s="8">
        <f t="shared" si="8"/>
        <v>200</v>
      </c>
      <c r="D18" s="8">
        <f t="shared" si="8"/>
        <v>300</v>
      </c>
      <c r="E18" s="8">
        <f t="shared" si="8"/>
        <v>400</v>
      </c>
      <c r="F18" s="8">
        <f t="shared" si="8"/>
        <v>500</v>
      </c>
      <c r="G18" s="8">
        <f t="shared" si="8"/>
        <v>600</v>
      </c>
      <c r="H18" s="8">
        <f t="shared" si="8"/>
        <v>700</v>
      </c>
      <c r="I18" s="8">
        <f t="shared" si="8"/>
        <v>800</v>
      </c>
    </row>
    <row r="20">
      <c r="A20" s="6" t="s">
        <v>67</v>
      </c>
    </row>
    <row r="21">
      <c r="A21" s="6" t="s">
        <v>12</v>
      </c>
      <c r="B21" s="8">
        <f>B15*Assumptions!$C2</f>
        <v>40000</v>
      </c>
      <c r="C21" s="8">
        <f>C15*Assumptions!$C2</f>
        <v>80000</v>
      </c>
      <c r="D21" s="8">
        <f>D15*Assumptions!$C2</f>
        <v>120000</v>
      </c>
      <c r="E21" s="8">
        <f>E15*Assumptions!$C2</f>
        <v>160000</v>
      </c>
      <c r="F21" s="8">
        <f>F15*Assumptions!$C2</f>
        <v>200000</v>
      </c>
      <c r="G21" s="8">
        <f>G15*Assumptions!$C2</f>
        <v>240000</v>
      </c>
      <c r="H21" s="8">
        <f>H15*Assumptions!$C2</f>
        <v>280000</v>
      </c>
      <c r="I21" s="8">
        <f>I15*Assumptions!$C2</f>
        <v>320000</v>
      </c>
    </row>
    <row r="22">
      <c r="A22" s="6" t="s">
        <v>14</v>
      </c>
      <c r="B22" s="8">
        <f>B16*Assumptions!$C3</f>
        <v>50000</v>
      </c>
      <c r="C22" s="8">
        <f>C16*Assumptions!$C3</f>
        <v>100000</v>
      </c>
      <c r="D22" s="8">
        <f>D16*Assumptions!$C3</f>
        <v>150000</v>
      </c>
      <c r="E22" s="8">
        <f>E16*Assumptions!$C3</f>
        <v>200000</v>
      </c>
      <c r="F22" s="8">
        <f>F16*Assumptions!$C3</f>
        <v>250000</v>
      </c>
      <c r="G22" s="8">
        <f>G16*Assumptions!$C3</f>
        <v>300000</v>
      </c>
      <c r="H22" s="8">
        <f>H16*Assumptions!$C3</f>
        <v>350000</v>
      </c>
      <c r="I22" s="8">
        <f>I16*Assumptions!$C3</f>
        <v>400000</v>
      </c>
    </row>
    <row r="23">
      <c r="A23" s="6" t="s">
        <v>15</v>
      </c>
      <c r="B23" s="8">
        <f>B17*Assumptions!$C4</f>
        <v>7500</v>
      </c>
      <c r="C23" s="8">
        <f>C17*Assumptions!$C4</f>
        <v>15000</v>
      </c>
      <c r="D23" s="8">
        <f>D17*Assumptions!$C4</f>
        <v>22500</v>
      </c>
      <c r="E23" s="8">
        <f>E17*Assumptions!$C4</f>
        <v>30000</v>
      </c>
      <c r="F23" s="8">
        <f>F17*Assumptions!$C4</f>
        <v>37500</v>
      </c>
      <c r="G23" s="8">
        <f>G17*Assumptions!$C4</f>
        <v>45000</v>
      </c>
      <c r="H23" s="8">
        <f>H17*Assumptions!$C4</f>
        <v>52500</v>
      </c>
      <c r="I23" s="8">
        <f>I17*Assumptions!$C4</f>
        <v>60000</v>
      </c>
    </row>
    <row r="24">
      <c r="A24" s="6" t="s">
        <v>16</v>
      </c>
      <c r="B24" s="8">
        <f>B18*Assumptions!$C5</f>
        <v>15000</v>
      </c>
      <c r="C24" s="8">
        <f>C18*Assumptions!$C5</f>
        <v>30000</v>
      </c>
      <c r="D24" s="8">
        <f>D18*Assumptions!$C5</f>
        <v>45000</v>
      </c>
      <c r="E24" s="8">
        <f>E18*Assumptions!$C5</f>
        <v>60000</v>
      </c>
      <c r="F24" s="8">
        <f>F18*Assumptions!$C5</f>
        <v>75000</v>
      </c>
      <c r="G24" s="8">
        <f>G18*Assumptions!$C5</f>
        <v>90000</v>
      </c>
      <c r="H24" s="8">
        <f>H18*Assumptions!$C5</f>
        <v>105000</v>
      </c>
      <c r="I24" s="8">
        <f>I18*Assumptions!$C5</f>
        <v>120000</v>
      </c>
    </row>
    <row r="25">
      <c r="A25" s="6" t="s">
        <v>53</v>
      </c>
      <c r="B25" s="8">
        <f t="shared" ref="B25:I25" si="9">SUM(B21:B24)</f>
        <v>112500</v>
      </c>
      <c r="C25" s="8">
        <f t="shared" si="9"/>
        <v>225000</v>
      </c>
      <c r="D25" s="8">
        <f t="shared" si="9"/>
        <v>337500</v>
      </c>
      <c r="E25" s="8">
        <f t="shared" si="9"/>
        <v>450000</v>
      </c>
      <c r="F25" s="8">
        <f t="shared" si="9"/>
        <v>562500</v>
      </c>
      <c r="G25" s="8">
        <f t="shared" si="9"/>
        <v>675000</v>
      </c>
      <c r="H25" s="8">
        <f t="shared" si="9"/>
        <v>787500</v>
      </c>
      <c r="I25" s="8">
        <f t="shared" si="9"/>
        <v>900000</v>
      </c>
    </row>
  </sheetData>
  <drawing r:id="rId1"/>
</worksheet>
</file>