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<sst xmlns="http://schemas.openxmlformats.org/spreadsheetml/2006/main" count="259" uniqueCount="94">
  <si>
    <t>Description</t>
  </si>
  <si>
    <t>Auto Attire sells Car cover, Seat cover, Puncture repair kit and Parking camera/sensors. They bought 1 Car cover at Rs 800, Seat cover at Rs 750, Puncture repair kit at Rs 600 and Parking camera/sensors at Rs 850. They sold 1 Car cover at Rs 1350, Seat cover at Rs 900, Puncture repair kit at Rs 1000 and Parking camera/sensors at Rs 1500.</t>
  </si>
  <si>
    <t>Every month they purchase 2000 Car covers, 2400 Seat covers, 1800 Puncture repair kits and 2200 Parking camera/sensors. They sold 1900 Car covers, 2400 Seat covers, 1500 Puncture repair kits and 2000 Parking camera/sensorss every month. The company purchases all its product in cash.</t>
  </si>
  <si>
    <t>Rent was Rs 20000 per month and Electricity expenses were Rs 10000 per month. They also employ a salaried person and salary was Rs. 16000.</t>
  </si>
  <si>
    <t>The company has purchased Furniture (FR0011) for Rs 80000 which has a life of 16 months and Calculator (CAL200) for Rs 1200 which has a life of 12 months in month 1. It also purchased an AC (AC0001) for Rs. 57000 in month 2 which has a life of 19 months. It purchases its fixed assets in the starting of the month.</t>
  </si>
  <si>
    <t>10% of the company's sales is to BigRetailer1 who pays the company after 3 months.</t>
  </si>
  <si>
    <t>30% of the company's sales is to BigRetailer2 who pays the company after 1 month.</t>
  </si>
  <si>
    <t>60% of the company's sales is to people visiting the store and they pay in cash.</t>
  </si>
  <si>
    <t>Please make a model for 8 months and prepare Fixed Asset Register and calculate depreciation.</t>
  </si>
  <si>
    <t>Purchase</t>
  </si>
  <si>
    <t>Purchase Price</t>
  </si>
  <si>
    <t>Payments</t>
  </si>
  <si>
    <t>Car Cover</t>
  </si>
  <si>
    <t>Cash</t>
  </si>
  <si>
    <t>Seat Cover</t>
  </si>
  <si>
    <t>Puncture Repair kit</t>
  </si>
  <si>
    <t>Parking Camera/Sensors</t>
  </si>
  <si>
    <t>Sales</t>
  </si>
  <si>
    <t>Selling Price</t>
  </si>
  <si>
    <t>Customers</t>
  </si>
  <si>
    <t>% share of Sales</t>
  </si>
  <si>
    <t>Collections</t>
  </si>
  <si>
    <t>Big Retailer 1</t>
  </si>
  <si>
    <t>Big Retailer 2</t>
  </si>
  <si>
    <t>Walkin</t>
  </si>
  <si>
    <t>Other costs</t>
  </si>
  <si>
    <t>Rent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</si>
  <si>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</si>
  <si>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</si>
  <si>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</si>
  <si>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</si>
  <si>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</si>
  <si>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</si>
  <si>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</si>
  <si>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</si>
  <si>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FAS001</t>
  </si>
  <si>
    <t>Furniture</t>
  </si>
  <si>
    <t>FR0011</t>
  </si>
  <si>
    <t>FAS002</t>
  </si>
  <si>
    <t>Calculator</t>
  </si>
  <si>
    <t>CAL200</t>
  </si>
  <si>
    <t>FAS003</t>
  </si>
  <si>
    <t>AC</t>
  </si>
  <si>
    <t>AC0001</t>
  </si>
  <si>
    <t>M1</t>
  </si>
  <si>
    <t>M2</t>
  </si>
  <si>
    <t>M3</t>
  </si>
  <si>
    <t>M4</t>
  </si>
  <si>
    <t>M5</t>
  </si>
  <si>
    <t>M6</t>
  </si>
  <si>
    <t>M7</t>
  </si>
  <si>
    <t>M8</t>
  </si>
  <si>
    <t>Opening Balance</t>
  </si>
  <si>
    <t>Total</t>
  </si>
  <si>
    <t>Disposal</t>
  </si>
  <si>
    <t>Closing Balance</t>
  </si>
  <si>
    <t>Depreciation of Month</t>
  </si>
  <si>
    <t>Disposal Depreciation</t>
  </si>
  <si>
    <t>Purchases</t>
  </si>
  <si>
    <t>Cost of goods sold</t>
  </si>
  <si>
    <t>Total Cost of goods</t>
  </si>
  <si>
    <t>Depreciation</t>
  </si>
  <si>
    <t>Total Costs</t>
  </si>
  <si>
    <t>Profit</t>
  </si>
  <si>
    <t>Opening Stock</t>
  </si>
  <si>
    <t>Change in Stock</t>
  </si>
  <si>
    <t>Closing stock</t>
  </si>
  <si>
    <t>Closing Stock</t>
  </si>
  <si>
    <t>Total Collection</t>
  </si>
  <si>
    <t>Cash to be collected</t>
  </si>
  <si>
    <t>Total Cash</t>
  </si>
  <si>
    <t>Cash Inflow</t>
  </si>
  <si>
    <t>Cash collecred from sales</t>
  </si>
  <si>
    <t>Total Inflow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</si>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</sst>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9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38"/>
    <col customWidth="1" min="2" max="2" width="14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2" t="s">
        <v>4</v>
      </c>
    </row>
    <row r="6">
      <c r="A6" s="4"/>
    </row>
    <row r="7">
      <c r="A7" s="2" t="s">
        <v>5</v>
      </c>
    </row>
    <row r="8">
      <c r="A8" s="2" t="s">
        <v>6</v>
      </c>
    </row>
    <row r="9">
      <c r="A9" s="2" t="s">
        <v>7</v>
      </c>
    </row>
    <row r="10">
      <c r="A10" s="4"/>
    </row>
    <row r="11">
      <c r="A11" s="2" t="s">
        <v>8</v>
      </c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13" t="s">
        <v>17</v>
      </c>
      <c r="B2" s="4"/>
      <c r="C2" s="4"/>
      <c r="D2" s="4"/>
      <c r="E2" s="4"/>
      <c r="F2" s="4"/>
      <c r="G2" s="4"/>
      <c r="H2" s="4"/>
      <c r="I2" s="4"/>
    </row>
    <row r="3">
      <c r="A3" s="4" t="s">
        <v>22</v>
      </c>
      <c r="B3" s="9">
        <f>'Sales and Costs'!B$7*Assumptions!$B14</f>
        <v>922500</v>
      </c>
      <c r="C3" s="9">
        <f>'Sales and Costs'!C$7*Assumptions!$B14</f>
        <v>922500</v>
      </c>
      <c r="D3" s="9">
        <f>'Sales and Costs'!D$7*Assumptions!$B14</f>
        <v>922500</v>
      </c>
      <c r="E3" s="9">
        <f>'Sales and Costs'!E$7*Assumptions!$B14</f>
        <v>922500</v>
      </c>
      <c r="F3" s="9">
        <f>'Sales and Costs'!F$7*Assumptions!$B14</f>
        <v>922500</v>
      </c>
      <c r="G3" s="9">
        <f>'Sales and Costs'!G$7*Assumptions!$B14</f>
        <v>922500</v>
      </c>
      <c r="H3" s="9">
        <f>'Sales and Costs'!H$7*Assumptions!$B14</f>
        <v>922500</v>
      </c>
      <c r="I3" s="9">
        <f>'Sales and Costs'!I$7*Assumptions!$B14</f>
        <v>922500</v>
      </c>
    </row>
    <row r="4">
      <c r="A4" s="4" t="s">
        <v>23</v>
      </c>
      <c r="B4" s="9">
        <f>'Sales and Costs'!B$7*Assumptions!$B15</f>
        <v>2767500</v>
      </c>
      <c r="C4" s="9">
        <f>'Sales and Costs'!C$7*Assumptions!$B15</f>
        <v>2767500</v>
      </c>
      <c r="D4" s="9">
        <f>'Sales and Costs'!D$7*Assumptions!$B15</f>
        <v>2767500</v>
      </c>
      <c r="E4" s="9">
        <f>'Sales and Costs'!E$7*Assumptions!$B15</f>
        <v>2767500</v>
      </c>
      <c r="F4" s="9">
        <f>'Sales and Costs'!F$7*Assumptions!$B15</f>
        <v>2767500</v>
      </c>
      <c r="G4" s="9">
        <f>'Sales and Costs'!G$7*Assumptions!$B15</f>
        <v>2767500</v>
      </c>
      <c r="H4" s="9">
        <f>'Sales and Costs'!H$7*Assumptions!$B15</f>
        <v>2767500</v>
      </c>
      <c r="I4" s="9">
        <f>'Sales and Costs'!I$7*Assumptions!$B15</f>
        <v>2767500</v>
      </c>
    </row>
    <row r="5">
      <c r="A5" s="4" t="s">
        <v>24</v>
      </c>
      <c r="B5" s="9">
        <f>'Sales and Costs'!B$7*Assumptions!$B16</f>
        <v>5535000</v>
      </c>
      <c r="C5" s="9">
        <f>'Sales and Costs'!C$7*Assumptions!$B16</f>
        <v>5535000</v>
      </c>
      <c r="D5" s="9">
        <f>'Sales and Costs'!D$7*Assumptions!$B16</f>
        <v>5535000</v>
      </c>
      <c r="E5" s="9">
        <f>'Sales and Costs'!E$7*Assumptions!$B16</f>
        <v>5535000</v>
      </c>
      <c r="F5" s="9">
        <f>'Sales and Costs'!F$7*Assumptions!$B16</f>
        <v>5535000</v>
      </c>
      <c r="G5" s="9">
        <f>'Sales and Costs'!G$7*Assumptions!$B16</f>
        <v>5535000</v>
      </c>
      <c r="H5" s="9">
        <f>'Sales and Costs'!H$7*Assumptions!$B16</f>
        <v>5535000</v>
      </c>
      <c r="I5" s="9">
        <f>'Sales and Costs'!I$7*Assumptions!$B16</f>
        <v>5535000</v>
      </c>
    </row>
    <row r="6">
      <c r="A6" s="4" t="s">
        <v>53</v>
      </c>
      <c r="B6" s="9">
        <f t="shared" ref="B6:I6" si="1">SUM(B3:B5)</f>
        <v>9225000</v>
      </c>
      <c r="C6" s="9">
        <f t="shared" si="1"/>
        <v>9225000</v>
      </c>
      <c r="D6" s="9">
        <f t="shared" si="1"/>
        <v>9225000</v>
      </c>
      <c r="E6" s="9">
        <f t="shared" si="1"/>
        <v>9225000</v>
      </c>
      <c r="F6" s="9">
        <f t="shared" si="1"/>
        <v>9225000</v>
      </c>
      <c r="G6" s="9">
        <f t="shared" si="1"/>
        <v>9225000</v>
      </c>
      <c r="H6" s="9">
        <f t="shared" si="1"/>
        <v>9225000</v>
      </c>
      <c r="I6" s="9">
        <f t="shared" si="1"/>
        <v>9225000</v>
      </c>
    </row>
    <row r="7">
      <c r="A7" s="4"/>
    </row>
    <row r="8">
      <c r="A8" s="4" t="s">
        <v>21</v>
      </c>
    </row>
    <row r="9">
      <c r="A9" s="4" t="s">
        <v>22</v>
      </c>
      <c r="B9" s="6">
        <v>0.0</v>
      </c>
      <c r="C9" s="6">
        <v>0.0</v>
      </c>
      <c r="D9" s="6">
        <v>0.0</v>
      </c>
      <c r="E9" s="14">
        <f t="shared" ref="E9:I9" si="2">B3</f>
        <v>922500</v>
      </c>
      <c r="F9" s="14">
        <f t="shared" si="2"/>
        <v>922500</v>
      </c>
      <c r="G9" s="14">
        <f t="shared" si="2"/>
        <v>922500</v>
      </c>
      <c r="H9" s="14">
        <f t="shared" si="2"/>
        <v>922500</v>
      </c>
      <c r="I9" s="14">
        <f t="shared" si="2"/>
        <v>922500</v>
      </c>
    </row>
    <row r="10">
      <c r="A10" s="4" t="s">
        <v>23</v>
      </c>
      <c r="B10" s="6">
        <v>0.0</v>
      </c>
      <c r="C10" s="14">
        <f t="shared" ref="C10:I10" si="3">B4</f>
        <v>2767500</v>
      </c>
      <c r="D10" s="14">
        <f t="shared" si="3"/>
        <v>2767500</v>
      </c>
      <c r="E10" s="14">
        <f t="shared" si="3"/>
        <v>2767500</v>
      </c>
      <c r="F10" s="14">
        <f t="shared" si="3"/>
        <v>2767500</v>
      </c>
      <c r="G10" s="14">
        <f t="shared" si="3"/>
        <v>2767500</v>
      </c>
      <c r="H10" s="14">
        <f t="shared" si="3"/>
        <v>2767500</v>
      </c>
      <c r="I10" s="14">
        <f t="shared" si="3"/>
        <v>2767500</v>
      </c>
    </row>
    <row r="11">
      <c r="A11" s="4" t="s">
        <v>24</v>
      </c>
      <c r="B11" s="14">
        <f t="shared" ref="B11:I11" si="4">B5</f>
        <v>5535000</v>
      </c>
      <c r="C11" s="14">
        <f t="shared" si="4"/>
        <v>5535000</v>
      </c>
      <c r="D11" s="14">
        <f t="shared" si="4"/>
        <v>5535000</v>
      </c>
      <c r="E11" s="14">
        <f t="shared" si="4"/>
        <v>5535000</v>
      </c>
      <c r="F11" s="14">
        <f t="shared" si="4"/>
        <v>5535000</v>
      </c>
      <c r="G11" s="14">
        <f t="shared" si="4"/>
        <v>5535000</v>
      </c>
      <c r="H11" s="14">
        <f t="shared" si="4"/>
        <v>5535000</v>
      </c>
      <c r="I11" s="14">
        <f t="shared" si="4"/>
        <v>5535000</v>
      </c>
    </row>
    <row r="12">
      <c r="A12" s="4" t="s">
        <v>68</v>
      </c>
      <c r="B12" s="14">
        <f t="shared" ref="B12:I12" si="5">SUM(B8:B11)</f>
        <v>5535000</v>
      </c>
      <c r="C12" s="14">
        <f t="shared" si="5"/>
        <v>8302500</v>
      </c>
      <c r="D12" s="14">
        <f t="shared" si="5"/>
        <v>8302500</v>
      </c>
      <c r="E12" s="14">
        <f t="shared" si="5"/>
        <v>9225000</v>
      </c>
      <c r="F12" s="14">
        <f t="shared" si="5"/>
        <v>9225000</v>
      </c>
      <c r="G12" s="14">
        <f t="shared" si="5"/>
        <v>9225000</v>
      </c>
      <c r="H12" s="14">
        <f t="shared" si="5"/>
        <v>9225000</v>
      </c>
      <c r="I12" s="14">
        <f t="shared" si="5"/>
        <v>9225000</v>
      </c>
    </row>
    <row r="13">
      <c r="A13" s="4"/>
    </row>
    <row r="14">
      <c r="A14" s="15" t="s">
        <v>69</v>
      </c>
    </row>
    <row r="15">
      <c r="A15" s="4" t="s">
        <v>22</v>
      </c>
      <c r="B15" s="14">
        <f t="shared" ref="B15:B17" si="7">B3-B9</f>
        <v>922500</v>
      </c>
      <c r="C15" s="14">
        <f t="shared" ref="C15:I15" si="6">B15+C3-C9</f>
        <v>1845000</v>
      </c>
      <c r="D15" s="14">
        <f t="shared" si="6"/>
        <v>2767500</v>
      </c>
      <c r="E15" s="14">
        <f t="shared" si="6"/>
        <v>2767500</v>
      </c>
      <c r="F15" s="14">
        <f t="shared" si="6"/>
        <v>2767500</v>
      </c>
      <c r="G15" s="14">
        <f t="shared" si="6"/>
        <v>2767500</v>
      </c>
      <c r="H15" s="14">
        <f t="shared" si="6"/>
        <v>2767500</v>
      </c>
      <c r="I15" s="14">
        <f t="shared" si="6"/>
        <v>2767500</v>
      </c>
    </row>
    <row r="16">
      <c r="A16" s="4" t="s">
        <v>23</v>
      </c>
      <c r="B16" s="14">
        <f t="shared" si="7"/>
        <v>2767500</v>
      </c>
      <c r="C16" s="14">
        <f t="shared" ref="C16:I16" si="8">B16+C4-C10</f>
        <v>2767500</v>
      </c>
      <c r="D16" s="14">
        <f t="shared" si="8"/>
        <v>2767500</v>
      </c>
      <c r="E16" s="14">
        <f t="shared" si="8"/>
        <v>2767500</v>
      </c>
      <c r="F16" s="14">
        <f t="shared" si="8"/>
        <v>2767500</v>
      </c>
      <c r="G16" s="14">
        <f t="shared" si="8"/>
        <v>2767500</v>
      </c>
      <c r="H16" s="14">
        <f t="shared" si="8"/>
        <v>2767500</v>
      </c>
      <c r="I16" s="14">
        <f t="shared" si="8"/>
        <v>2767500</v>
      </c>
    </row>
    <row r="17">
      <c r="A17" s="4" t="s">
        <v>24</v>
      </c>
      <c r="B17" s="14">
        <f t="shared" si="7"/>
        <v>0</v>
      </c>
      <c r="C17" s="14">
        <f t="shared" ref="C17:I17" si="9">B17+C5-C11</f>
        <v>0</v>
      </c>
      <c r="D17" s="14">
        <f t="shared" si="9"/>
        <v>0</v>
      </c>
      <c r="E17" s="14">
        <f t="shared" si="9"/>
        <v>0</v>
      </c>
      <c r="F17" s="14">
        <f t="shared" si="9"/>
        <v>0</v>
      </c>
      <c r="G17" s="14">
        <f t="shared" si="9"/>
        <v>0</v>
      </c>
      <c r="H17" s="14">
        <f t="shared" si="9"/>
        <v>0</v>
      </c>
      <c r="I17" s="14">
        <f t="shared" si="9"/>
        <v>0</v>
      </c>
    </row>
    <row r="18">
      <c r="A18" s="4" t="s">
        <v>70</v>
      </c>
      <c r="B18" s="14">
        <f t="shared" ref="B18:I18" si="10">SUM(B15:B17)</f>
        <v>3690000</v>
      </c>
      <c r="C18" s="14">
        <f t="shared" si="10"/>
        <v>4612500</v>
      </c>
      <c r="D18" s="14">
        <f t="shared" si="10"/>
        <v>5535000</v>
      </c>
      <c r="E18" s="14">
        <f t="shared" si="10"/>
        <v>5535000</v>
      </c>
      <c r="F18" s="14">
        <f t="shared" si="10"/>
        <v>5535000</v>
      </c>
      <c r="G18" s="14">
        <f t="shared" si="10"/>
        <v>5535000</v>
      </c>
      <c r="H18" s="14">
        <f t="shared" si="10"/>
        <v>5535000</v>
      </c>
      <c r="I18" s="14">
        <f t="shared" si="10"/>
        <v>5535000</v>
      </c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4" t="s">
        <v>71</v>
      </c>
      <c r="B2" s="4"/>
      <c r="C2" s="4"/>
      <c r="D2" s="4"/>
      <c r="E2" s="4"/>
      <c r="F2" s="4"/>
      <c r="G2" s="4"/>
      <c r="H2" s="4"/>
      <c r="I2" s="4"/>
    </row>
    <row r="3">
      <c r="A3" s="4" t="s">
        <v>72</v>
      </c>
      <c r="B3" s="9">
        <f>Collections!B12</f>
        <v>5535000</v>
      </c>
      <c r="C3" s="9">
        <f>Collections!C12</f>
        <v>8302500</v>
      </c>
      <c r="D3" s="9">
        <f>Collections!D12</f>
        <v>8302500</v>
      </c>
      <c r="E3" s="9">
        <f>Collections!E12</f>
        <v>9225000</v>
      </c>
      <c r="F3" s="9">
        <f>Collections!F12</f>
        <v>9225000</v>
      </c>
      <c r="G3" s="9">
        <f>Collections!G12</f>
        <v>9225000</v>
      </c>
      <c r="H3" s="9">
        <f>Collections!H12</f>
        <v>9225000</v>
      </c>
      <c r="I3" s="9">
        <f>Collections!I12</f>
        <v>9225000</v>
      </c>
    </row>
    <row r="4">
      <c r="A4" s="4" t="s">
        <v>73</v>
      </c>
      <c r="B4" s="9">
        <f t="shared" ref="B4:I4" si="1">SUM(B3)</f>
        <v>5535000</v>
      </c>
      <c r="C4" s="9">
        <f t="shared" si="1"/>
        <v>8302500</v>
      </c>
      <c r="D4" s="9">
        <f t="shared" si="1"/>
        <v>8302500</v>
      </c>
      <c r="E4" s="9">
        <f t="shared" si="1"/>
        <v>9225000</v>
      </c>
      <c r="F4" s="9">
        <f t="shared" si="1"/>
        <v>9225000</v>
      </c>
      <c r="G4" s="9">
        <f t="shared" si="1"/>
        <v>9225000</v>
      </c>
      <c r="H4" s="9">
        <f t="shared" si="1"/>
        <v>9225000</v>
      </c>
      <c r="I4" s="9">
        <f t="shared" si="1"/>
        <v>9225000</v>
      </c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 t="s">
        <v>74</v>
      </c>
      <c r="B6" s="4"/>
      <c r="C6" s="4"/>
      <c r="D6" s="4"/>
      <c r="E6" s="4"/>
      <c r="F6" s="4"/>
      <c r="G6" s="4"/>
      <c r="H6" s="4"/>
      <c r="I6" s="4"/>
    </row>
    <row r="7">
      <c r="A7" s="4" t="s">
        <v>75</v>
      </c>
      <c r="B7" s="9">
        <f>Purchases!B7</f>
        <v>6350000</v>
      </c>
      <c r="C7" s="9">
        <f>Purchases!C7</f>
        <v>6350000</v>
      </c>
      <c r="D7" s="9">
        <f>Purchases!D7</f>
        <v>6350000</v>
      </c>
      <c r="E7" s="9">
        <f>Purchases!E7</f>
        <v>6350000</v>
      </c>
      <c r="F7" s="9">
        <f>Purchases!F7</f>
        <v>6350000</v>
      </c>
      <c r="G7" s="9">
        <f>Purchases!G7</f>
        <v>6350000</v>
      </c>
      <c r="H7" s="9">
        <f>Purchases!H7</f>
        <v>6350000</v>
      </c>
      <c r="I7" s="9">
        <f>Purchases!I7</f>
        <v>6350000</v>
      </c>
    </row>
    <row r="8">
      <c r="A8" s="4" t="s">
        <v>25</v>
      </c>
      <c r="B8" s="9">
        <f>SUM('Sales and Costs'!B17:B19)</f>
        <v>46000</v>
      </c>
      <c r="C8" s="9">
        <f>SUM('Sales and Costs'!C17:C19)</f>
        <v>46000</v>
      </c>
      <c r="D8" s="9">
        <f>SUM('Sales and Costs'!D17:D19)</f>
        <v>46000</v>
      </c>
      <c r="E8" s="9">
        <f>SUM('Sales and Costs'!E17:E19)</f>
        <v>46000</v>
      </c>
      <c r="F8" s="9">
        <f>SUM('Sales and Costs'!F17:F19)</f>
        <v>46000</v>
      </c>
      <c r="G8" s="9">
        <f>SUM('Sales and Costs'!G17:G19)</f>
        <v>46000</v>
      </c>
      <c r="H8" s="9">
        <f>SUM('Sales and Costs'!H17:H19)</f>
        <v>46000</v>
      </c>
      <c r="I8" s="9">
        <f>SUM('Sales and Costs'!I17:I19)</f>
        <v>46000</v>
      </c>
    </row>
    <row r="9">
      <c r="A9" s="4" t="s">
        <v>76</v>
      </c>
      <c r="B9" s="9">
        <f>'Fixed Asset Balance'!B12</f>
        <v>81200</v>
      </c>
      <c r="C9" s="9">
        <f>'Fixed Asset Balance'!C12</f>
        <v>57000</v>
      </c>
      <c r="D9" s="9">
        <f>'Fixed Asset Balance'!D12</f>
        <v>0</v>
      </c>
      <c r="E9" s="9">
        <f>'Fixed Asset Balance'!E12</f>
        <v>0</v>
      </c>
      <c r="F9" s="9">
        <f>'Fixed Asset Balance'!F12</f>
        <v>0</v>
      </c>
      <c r="G9" s="9">
        <f>'Fixed Asset Balance'!G12</f>
        <v>0</v>
      </c>
      <c r="H9" s="9">
        <f>'Fixed Asset Balance'!H12</f>
        <v>0</v>
      </c>
      <c r="I9" s="9">
        <f>'Fixed Asset Balance'!I12</f>
        <v>0</v>
      </c>
    </row>
    <row r="10">
      <c r="A10" s="4" t="s">
        <v>77</v>
      </c>
      <c r="B10" s="9">
        <f t="shared" ref="B10:I10" si="2">SUM(B7:B9)</f>
        <v>6477200</v>
      </c>
      <c r="C10" s="9">
        <f t="shared" si="2"/>
        <v>6453000</v>
      </c>
      <c r="D10" s="9">
        <f t="shared" si="2"/>
        <v>6396000</v>
      </c>
      <c r="E10" s="9">
        <f t="shared" si="2"/>
        <v>6396000</v>
      </c>
      <c r="F10" s="9">
        <f t="shared" si="2"/>
        <v>6396000</v>
      </c>
      <c r="G10" s="9">
        <f t="shared" si="2"/>
        <v>6396000</v>
      </c>
      <c r="H10" s="9">
        <f t="shared" si="2"/>
        <v>6396000</v>
      </c>
      <c r="I10" s="9">
        <f t="shared" si="2"/>
        <v>6396000</v>
      </c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4" t="s">
        <v>78</v>
      </c>
      <c r="B12" s="9">
        <f t="shared" ref="B12:I12" si="3">B4-B10</f>
        <v>-942200</v>
      </c>
      <c r="C12" s="9">
        <f t="shared" si="3"/>
        <v>1849500</v>
      </c>
      <c r="D12" s="9">
        <f t="shared" si="3"/>
        <v>1906500</v>
      </c>
      <c r="E12" s="9">
        <f t="shared" si="3"/>
        <v>2829000</v>
      </c>
      <c r="F12" s="9">
        <f t="shared" si="3"/>
        <v>2829000</v>
      </c>
      <c r="G12" s="9">
        <f t="shared" si="3"/>
        <v>2829000</v>
      </c>
      <c r="H12" s="9">
        <f t="shared" si="3"/>
        <v>2829000</v>
      </c>
      <c r="I12" s="9">
        <f t="shared" si="3"/>
        <v>2829000</v>
      </c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 t="s">
        <v>79</v>
      </c>
      <c r="B14" s="9">
        <v>0.0</v>
      </c>
      <c r="C14" s="9">
        <f t="shared" ref="C14:I14" si="4">B16</f>
        <v>-942200</v>
      </c>
      <c r="D14" s="9">
        <f t="shared" si="4"/>
        <v>907300</v>
      </c>
      <c r="E14" s="9">
        <f t="shared" si="4"/>
        <v>2813800</v>
      </c>
      <c r="F14" s="9">
        <f t="shared" si="4"/>
        <v>5642800</v>
      </c>
      <c r="G14" s="9">
        <f t="shared" si="4"/>
        <v>8471800</v>
      </c>
      <c r="H14" s="9">
        <f t="shared" si="4"/>
        <v>11300800</v>
      </c>
      <c r="I14" s="9">
        <f t="shared" si="4"/>
        <v>14129800</v>
      </c>
    </row>
    <row r="15">
      <c r="A15" s="4" t="s">
        <v>80</v>
      </c>
      <c r="B15" s="9">
        <f t="shared" ref="B15:I15" si="5">B12</f>
        <v>-942200</v>
      </c>
      <c r="C15" s="9">
        <f t="shared" si="5"/>
        <v>1849500</v>
      </c>
      <c r="D15" s="9">
        <f t="shared" si="5"/>
        <v>1906500</v>
      </c>
      <c r="E15" s="9">
        <f t="shared" si="5"/>
        <v>2829000</v>
      </c>
      <c r="F15" s="9">
        <f t="shared" si="5"/>
        <v>2829000</v>
      </c>
      <c r="G15" s="9">
        <f t="shared" si="5"/>
        <v>2829000</v>
      </c>
      <c r="H15" s="9">
        <f t="shared" si="5"/>
        <v>2829000</v>
      </c>
      <c r="I15" s="9">
        <f t="shared" si="5"/>
        <v>2829000</v>
      </c>
    </row>
    <row r="16">
      <c r="A16" s="4" t="s">
        <v>81</v>
      </c>
      <c r="B16" s="9">
        <f t="shared" ref="B16:I16" si="6">B14+B15</f>
        <v>-942200</v>
      </c>
      <c r="C16" s="9">
        <f t="shared" si="6"/>
        <v>907300</v>
      </c>
      <c r="D16" s="9">
        <f t="shared" si="6"/>
        <v>2813800</v>
      </c>
      <c r="E16" s="9">
        <f t="shared" si="6"/>
        <v>5642800</v>
      </c>
      <c r="F16" s="9">
        <f t="shared" si="6"/>
        <v>8471800</v>
      </c>
      <c r="G16" s="9">
        <f t="shared" si="6"/>
        <v>11300800</v>
      </c>
      <c r="H16" s="9">
        <f t="shared" si="6"/>
        <v>14129800</v>
      </c>
      <c r="I16" s="9">
        <f t="shared" si="6"/>
        <v>16958800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4" t="s">
        <v>82</v>
      </c>
      <c r="B2" s="4"/>
      <c r="C2" s="4"/>
      <c r="D2" s="4"/>
      <c r="E2" s="4"/>
      <c r="F2" s="4"/>
      <c r="G2" s="4"/>
      <c r="H2" s="4"/>
      <c r="I2" s="4"/>
      <c r="J2" s="4"/>
    </row>
    <row r="3">
      <c r="A3" s="4" t="s">
        <v>83</v>
      </c>
      <c r="B3" s="9">
        <f>'Cash Details'!B16</f>
        <v>-942200</v>
      </c>
      <c r="C3" s="9">
        <f>'Cash Details'!C16</f>
        <v>907300</v>
      </c>
      <c r="D3" s="9">
        <f>'Cash Details'!D16</f>
        <v>2813800</v>
      </c>
      <c r="E3" s="9">
        <f>'Cash Details'!E16</f>
        <v>5642800</v>
      </c>
      <c r="F3" s="9">
        <f>'Cash Details'!F16</f>
        <v>8471800</v>
      </c>
      <c r="G3" s="9">
        <f>'Cash Details'!G16</f>
        <v>11300800</v>
      </c>
      <c r="H3" s="9">
        <f>'Cash Details'!H16</f>
        <v>14129800</v>
      </c>
      <c r="I3" s="9">
        <f>'Cash Details'!I16</f>
        <v>16958800</v>
      </c>
      <c r="J3" s="4"/>
    </row>
    <row r="4">
      <c r="A4" s="4" t="s">
        <v>84</v>
      </c>
      <c r="B4" s="9">
        <f>Stocks!B25</f>
        <v>430000</v>
      </c>
      <c r="C4" s="9">
        <f>Stocks!C25</f>
        <v>860000</v>
      </c>
      <c r="D4" s="9">
        <f>Stocks!D25</f>
        <v>1290000</v>
      </c>
      <c r="E4" s="9">
        <f>Stocks!E25</f>
        <v>1720000</v>
      </c>
      <c r="F4" s="9">
        <f>Stocks!F25</f>
        <v>2150000</v>
      </c>
      <c r="G4" s="9">
        <f>Stocks!G25</f>
        <v>2580000</v>
      </c>
      <c r="H4" s="9">
        <f>Stocks!H25</f>
        <v>3010000</v>
      </c>
      <c r="I4" s="9">
        <f>Stocks!I25</f>
        <v>3440000</v>
      </c>
      <c r="J4" s="4"/>
    </row>
    <row r="5">
      <c r="A5" s="4" t="s">
        <v>85</v>
      </c>
      <c r="B5" s="11">
        <f>'Fixed Asset Balance'!B24-Depreciation!B24</f>
        <v>76100</v>
      </c>
      <c r="C5" s="11">
        <f>'Fixed Asset Balance'!C24-Depreciation!C24</f>
        <v>125000</v>
      </c>
      <c r="D5" s="11">
        <f>'Fixed Asset Balance'!D24-Depreciation!D24</f>
        <v>116900</v>
      </c>
      <c r="E5" s="11">
        <f>'Fixed Asset Balance'!E24-Depreciation!E24</f>
        <v>108800</v>
      </c>
      <c r="F5" s="11">
        <f>'Fixed Asset Balance'!F24-Depreciation!F24</f>
        <v>100700</v>
      </c>
      <c r="G5" s="11">
        <f>'Fixed Asset Balance'!G24-Depreciation!G24</f>
        <v>92600</v>
      </c>
      <c r="H5" s="11">
        <f>'Fixed Asset Balance'!H24-Depreciation!H24</f>
        <v>84500</v>
      </c>
      <c r="I5" s="11">
        <f>'Fixed Asset Balance'!I24-Depreciation!I24</f>
        <v>76400</v>
      </c>
      <c r="J5" s="4"/>
    </row>
    <row r="6">
      <c r="A6" s="4" t="s">
        <v>69</v>
      </c>
      <c r="B6" s="9">
        <f>Collections!B18</f>
        <v>3690000</v>
      </c>
      <c r="C6" s="9">
        <f>Collections!C18</f>
        <v>4612500</v>
      </c>
      <c r="D6" s="9">
        <f>Collections!D18</f>
        <v>5535000</v>
      </c>
      <c r="E6" s="9">
        <f>Collections!E18</f>
        <v>5535000</v>
      </c>
      <c r="F6" s="9">
        <f>Collections!F18</f>
        <v>5535000</v>
      </c>
      <c r="G6" s="9">
        <f>Collections!G18</f>
        <v>5535000</v>
      </c>
      <c r="H6" s="9">
        <f>Collections!H18</f>
        <v>5535000</v>
      </c>
      <c r="I6" s="9">
        <f>Collections!I18</f>
        <v>5535000</v>
      </c>
      <c r="J6" s="4"/>
    </row>
    <row r="7">
      <c r="A7" s="4" t="s">
        <v>86</v>
      </c>
      <c r="B7" s="12">
        <f t="shared" ref="B7:I7" si="1">SUM(B3:B6)</f>
        <v>3253900</v>
      </c>
      <c r="C7" s="12">
        <f t="shared" si="1"/>
        <v>6504800</v>
      </c>
      <c r="D7" s="12">
        <f t="shared" si="1"/>
        <v>9755700</v>
      </c>
      <c r="E7" s="12">
        <f t="shared" si="1"/>
        <v>13006600</v>
      </c>
      <c r="F7" s="12">
        <f t="shared" si="1"/>
        <v>16257500</v>
      </c>
      <c r="G7" s="12">
        <f t="shared" si="1"/>
        <v>19508400</v>
      </c>
      <c r="H7" s="12">
        <f t="shared" si="1"/>
        <v>22759300</v>
      </c>
      <c r="I7" s="12">
        <f t="shared" si="1"/>
        <v>26010200</v>
      </c>
      <c r="J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</row>
    <row r="9">
      <c r="A9" s="4" t="s">
        <v>87</v>
      </c>
      <c r="B9" s="4"/>
      <c r="C9" s="4"/>
      <c r="D9" s="4"/>
      <c r="E9" s="4"/>
      <c r="F9" s="4"/>
      <c r="G9" s="4"/>
      <c r="H9" s="4"/>
      <c r="I9" s="4"/>
      <c r="J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>
      <c r="A11" s="4" t="s">
        <v>88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>
      <c r="A13" s="4" t="s">
        <v>89</v>
      </c>
      <c r="B13" s="12">
        <f t="shared" ref="B13:I13" si="2">B7-B11</f>
        <v>3253900</v>
      </c>
      <c r="C13" s="12">
        <f t="shared" si="2"/>
        <v>6504800</v>
      </c>
      <c r="D13" s="12">
        <f t="shared" si="2"/>
        <v>9755700</v>
      </c>
      <c r="E13" s="12">
        <f t="shared" si="2"/>
        <v>13006600</v>
      </c>
      <c r="F13" s="12">
        <f t="shared" si="2"/>
        <v>16257500</v>
      </c>
      <c r="G13" s="12">
        <f t="shared" si="2"/>
        <v>19508400</v>
      </c>
      <c r="H13" s="12">
        <f t="shared" si="2"/>
        <v>22759300</v>
      </c>
      <c r="I13" s="12">
        <f t="shared" si="2"/>
        <v>26010200</v>
      </c>
      <c r="J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>
      <c r="A15" s="4" t="s">
        <v>90</v>
      </c>
      <c r="B15" s="9">
        <v>0.0</v>
      </c>
      <c r="C15" s="12">
        <f t="shared" ref="C15:I15" si="3">B17</f>
        <v>3253900</v>
      </c>
      <c r="D15" s="12">
        <f t="shared" si="3"/>
        <v>6504800</v>
      </c>
      <c r="E15" s="12">
        <f t="shared" si="3"/>
        <v>9755700</v>
      </c>
      <c r="F15" s="12">
        <f t="shared" si="3"/>
        <v>13006600</v>
      </c>
      <c r="G15" s="12">
        <f t="shared" si="3"/>
        <v>16257500</v>
      </c>
      <c r="H15" s="12">
        <f t="shared" si="3"/>
        <v>19508400</v>
      </c>
      <c r="I15" s="12">
        <f t="shared" si="3"/>
        <v>22759300</v>
      </c>
      <c r="J15" s="4"/>
    </row>
    <row r="16">
      <c r="A16" s="4" t="s">
        <v>91</v>
      </c>
      <c r="B16" s="12">
        <f>'Sales and Costs'!B24</f>
        <v>3253900</v>
      </c>
      <c r="C16" s="12">
        <f>'Sales and Costs'!C24</f>
        <v>3250900</v>
      </c>
      <c r="D16" s="12">
        <f>'Sales and Costs'!D24</f>
        <v>3250900</v>
      </c>
      <c r="E16" s="12">
        <f>'Sales and Costs'!E24</f>
        <v>3250900</v>
      </c>
      <c r="F16" s="12">
        <f>'Sales and Costs'!F24</f>
        <v>3250900</v>
      </c>
      <c r="G16" s="12">
        <f>'Sales and Costs'!G24</f>
        <v>3250900</v>
      </c>
      <c r="H16" s="12">
        <f>'Sales and Costs'!H24</f>
        <v>3250900</v>
      </c>
      <c r="I16" s="12">
        <f>'Sales and Costs'!I24</f>
        <v>3250900</v>
      </c>
      <c r="J16" s="4"/>
    </row>
    <row r="17">
      <c r="A17" s="4" t="s">
        <v>92</v>
      </c>
      <c r="B17" s="12">
        <f t="shared" ref="B17:I17" si="4">B15+B16</f>
        <v>3253900</v>
      </c>
      <c r="C17" s="12">
        <f t="shared" si="4"/>
        <v>6504800</v>
      </c>
      <c r="D17" s="12">
        <f t="shared" si="4"/>
        <v>9755700</v>
      </c>
      <c r="E17" s="12">
        <f t="shared" si="4"/>
        <v>13006600</v>
      </c>
      <c r="F17" s="12">
        <f t="shared" si="4"/>
        <v>16257500</v>
      </c>
      <c r="G17" s="12">
        <f t="shared" si="4"/>
        <v>19508400</v>
      </c>
      <c r="H17" s="12">
        <f t="shared" si="4"/>
        <v>22759300</v>
      </c>
      <c r="I17" s="12">
        <f t="shared" si="4"/>
        <v>26010200</v>
      </c>
      <c r="J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</row>
    <row r="19">
      <c r="A19" s="4" t="s">
        <v>93</v>
      </c>
      <c r="B19" s="12">
        <f t="shared" ref="B19:I19" si="5">B17-B13</f>
        <v>0</v>
      </c>
      <c r="C19" s="12">
        <f t="shared" si="5"/>
        <v>0</v>
      </c>
      <c r="D19" s="12">
        <f t="shared" si="5"/>
        <v>0</v>
      </c>
      <c r="E19" s="12">
        <f t="shared" si="5"/>
        <v>0</v>
      </c>
      <c r="F19" s="12">
        <f t="shared" si="5"/>
        <v>0</v>
      </c>
      <c r="G19" s="12">
        <f t="shared" si="5"/>
        <v>0</v>
      </c>
      <c r="H19" s="12">
        <f t="shared" si="5"/>
        <v>0</v>
      </c>
      <c r="I19" s="12">
        <f t="shared" si="5"/>
        <v>0</v>
      </c>
      <c r="J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9</v>
      </c>
      <c r="C1" s="6" t="s">
        <v>10</v>
      </c>
      <c r="D1" s="6" t="s">
        <v>11</v>
      </c>
    </row>
    <row r="2">
      <c r="A2" s="7" t="s">
        <v>12</v>
      </c>
      <c r="B2" s="6">
        <v>2000.0</v>
      </c>
      <c r="C2" s="6">
        <v>800.0</v>
      </c>
      <c r="D2" s="6" t="s">
        <v>13</v>
      </c>
    </row>
    <row r="3">
      <c r="A3" s="7" t="s">
        <v>14</v>
      </c>
      <c r="B3" s="6">
        <v>2400.0</v>
      </c>
      <c r="C3" s="6">
        <v>750.0</v>
      </c>
      <c r="D3" s="6" t="s">
        <v>13</v>
      </c>
    </row>
    <row r="4">
      <c r="A4" s="7" t="s">
        <v>15</v>
      </c>
      <c r="B4" s="6">
        <v>1800.0</v>
      </c>
      <c r="C4" s="6">
        <v>600.0</v>
      </c>
      <c r="D4" s="6" t="s">
        <v>13</v>
      </c>
    </row>
    <row r="5">
      <c r="A5" s="7" t="s">
        <v>16</v>
      </c>
      <c r="B5" s="6">
        <v>2200.0</v>
      </c>
      <c r="C5" s="6">
        <v>850.0</v>
      </c>
      <c r="D5" s="6" t="s">
        <v>13</v>
      </c>
    </row>
    <row r="6">
      <c r="A6" s="5"/>
    </row>
    <row r="7">
      <c r="A7" s="5"/>
      <c r="B7" s="6" t="s">
        <v>17</v>
      </c>
      <c r="C7" s="6" t="s">
        <v>18</v>
      </c>
    </row>
    <row r="8">
      <c r="A8" s="7" t="s">
        <v>12</v>
      </c>
      <c r="B8" s="6">
        <v>1900.0</v>
      </c>
      <c r="C8" s="6">
        <v>1350.0</v>
      </c>
    </row>
    <row r="9">
      <c r="A9" s="7" t="s">
        <v>14</v>
      </c>
      <c r="B9" s="6">
        <v>2400.0</v>
      </c>
      <c r="C9" s="6">
        <v>900.0</v>
      </c>
    </row>
    <row r="10">
      <c r="A10" s="7" t="s">
        <v>15</v>
      </c>
      <c r="B10" s="6">
        <v>1500.0</v>
      </c>
      <c r="C10" s="6">
        <v>1000.0</v>
      </c>
    </row>
    <row r="11">
      <c r="A11" s="7" t="s">
        <v>16</v>
      </c>
      <c r="B11" s="6">
        <v>2000.0</v>
      </c>
      <c r="C11" s="6">
        <v>1500.0</v>
      </c>
    </row>
    <row r="12">
      <c r="A12" s="5"/>
    </row>
    <row r="13">
      <c r="A13" s="7" t="s">
        <v>19</v>
      </c>
      <c r="B13" s="6" t="s">
        <v>20</v>
      </c>
      <c r="C13" s="6" t="s">
        <v>21</v>
      </c>
    </row>
    <row r="14">
      <c r="A14" s="7" t="s">
        <v>22</v>
      </c>
      <c r="B14" s="8">
        <v>0.1</v>
      </c>
      <c r="C14" s="6">
        <v>3.0</v>
      </c>
    </row>
    <row r="15">
      <c r="A15" s="7" t="s">
        <v>23</v>
      </c>
      <c r="B15" s="8">
        <v>0.3</v>
      </c>
      <c r="C15" s="6">
        <v>1.0</v>
      </c>
    </row>
    <row r="16">
      <c r="A16" s="7" t="s">
        <v>24</v>
      </c>
      <c r="B16" s="8">
        <v>0.6</v>
      </c>
      <c r="C16" s="6" t="s">
        <v>13</v>
      </c>
    </row>
    <row r="17">
      <c r="A17" s="5"/>
    </row>
    <row r="18">
      <c r="A18" s="7" t="s">
        <v>25</v>
      </c>
    </row>
    <row r="19">
      <c r="A19" s="7" t="s">
        <v>26</v>
      </c>
      <c r="B19" s="6">
        <v>20000.0</v>
      </c>
    </row>
    <row r="20">
      <c r="A20" s="7" t="s">
        <v>27</v>
      </c>
      <c r="B20" s="6">
        <v>10000.0</v>
      </c>
    </row>
    <row r="21">
      <c r="A21" s="7" t="s">
        <v>28</v>
      </c>
      <c r="B21" s="6">
        <v>16000.0</v>
      </c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</row>
    <row r="2">
      <c r="A2" s="6" t="s">
        <v>35</v>
      </c>
      <c r="B2" s="6" t="s">
        <v>36</v>
      </c>
      <c r="C2" s="6" t="s">
        <v>37</v>
      </c>
      <c r="D2" s="6">
        <v>1.0</v>
      </c>
      <c r="E2" s="6">
        <v>80000.0</v>
      </c>
      <c r="F2" s="6">
        <v>16.0</v>
      </c>
    </row>
    <row r="3">
      <c r="A3" s="6" t="s">
        <v>38</v>
      </c>
      <c r="B3" s="6" t="s">
        <v>39</v>
      </c>
      <c r="C3" s="6" t="s">
        <v>40</v>
      </c>
      <c r="D3" s="6">
        <v>1.0</v>
      </c>
      <c r="E3" s="6">
        <v>1200.0</v>
      </c>
      <c r="F3" s="6">
        <v>12.0</v>
      </c>
    </row>
    <row r="4">
      <c r="A4" s="6" t="s">
        <v>41</v>
      </c>
      <c r="B4" s="6" t="s">
        <v>42</v>
      </c>
      <c r="C4" s="6" t="s">
        <v>43</v>
      </c>
      <c r="D4" s="6">
        <v>2.0</v>
      </c>
      <c r="E4" s="6">
        <v>57000.0</v>
      </c>
      <c r="F4" s="6">
        <v>19.0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4"/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4" t="s">
        <v>52</v>
      </c>
      <c r="B2" s="4"/>
      <c r="C2" s="4"/>
      <c r="D2" s="4"/>
      <c r="E2" s="4"/>
      <c r="F2" s="4"/>
      <c r="G2" s="4"/>
      <c r="H2" s="4"/>
      <c r="I2" s="4"/>
    </row>
    <row r="3">
      <c r="A3" s="4" t="s">
        <v>36</v>
      </c>
      <c r="B3" s="9">
        <v>0.0</v>
      </c>
      <c r="C3" s="9">
        <f t="shared" ref="C3:I3" si="1">B21</f>
        <v>80000</v>
      </c>
      <c r="D3" s="9">
        <f t="shared" si="1"/>
        <v>80000</v>
      </c>
      <c r="E3" s="9">
        <f t="shared" si="1"/>
        <v>80000</v>
      </c>
      <c r="F3" s="9">
        <f t="shared" si="1"/>
        <v>80000</v>
      </c>
      <c r="G3" s="9">
        <f t="shared" si="1"/>
        <v>80000</v>
      </c>
      <c r="H3" s="9">
        <f t="shared" si="1"/>
        <v>80000</v>
      </c>
      <c r="I3" s="9">
        <f t="shared" si="1"/>
        <v>80000</v>
      </c>
    </row>
    <row r="4">
      <c r="A4" s="10" t="s">
        <v>39</v>
      </c>
      <c r="B4" s="9">
        <v>0.0</v>
      </c>
      <c r="C4" s="9">
        <f t="shared" ref="C4:I4" si="2">B22</f>
        <v>1200</v>
      </c>
      <c r="D4" s="9">
        <f t="shared" si="2"/>
        <v>1200</v>
      </c>
      <c r="E4" s="9">
        <f t="shared" si="2"/>
        <v>1200</v>
      </c>
      <c r="F4" s="9">
        <f t="shared" si="2"/>
        <v>1200</v>
      </c>
      <c r="G4" s="9">
        <f t="shared" si="2"/>
        <v>1200</v>
      </c>
      <c r="H4" s="9">
        <f t="shared" si="2"/>
        <v>1200</v>
      </c>
      <c r="I4" s="9">
        <f t="shared" si="2"/>
        <v>1200</v>
      </c>
    </row>
    <row r="5">
      <c r="A5" s="4" t="s">
        <v>42</v>
      </c>
      <c r="B5" s="9">
        <v>0.0</v>
      </c>
      <c r="C5" s="9">
        <f t="shared" ref="C5:I5" si="3">B23</f>
        <v>0</v>
      </c>
      <c r="D5" s="9">
        <f t="shared" si="3"/>
        <v>57000</v>
      </c>
      <c r="E5" s="9">
        <f t="shared" si="3"/>
        <v>57000</v>
      </c>
      <c r="F5" s="9">
        <f t="shared" si="3"/>
        <v>57000</v>
      </c>
      <c r="G5" s="9">
        <f t="shared" si="3"/>
        <v>57000</v>
      </c>
      <c r="H5" s="9">
        <f t="shared" si="3"/>
        <v>57000</v>
      </c>
      <c r="I5" s="9">
        <f t="shared" si="3"/>
        <v>57000</v>
      </c>
    </row>
    <row r="6">
      <c r="A6" s="4" t="s">
        <v>53</v>
      </c>
      <c r="B6" s="9">
        <f t="shared" ref="B6:I6" si="4">Sum(B3:B5)</f>
        <v>0</v>
      </c>
      <c r="C6" s="9">
        <f t="shared" si="4"/>
        <v>81200</v>
      </c>
      <c r="D6" s="9">
        <f t="shared" si="4"/>
        <v>138200</v>
      </c>
      <c r="E6" s="9">
        <f t="shared" si="4"/>
        <v>138200</v>
      </c>
      <c r="F6" s="9">
        <f t="shared" si="4"/>
        <v>138200</v>
      </c>
      <c r="G6" s="9">
        <f t="shared" si="4"/>
        <v>138200</v>
      </c>
      <c r="H6" s="9">
        <f t="shared" si="4"/>
        <v>138200</v>
      </c>
      <c r="I6" s="9">
        <f t="shared" si="4"/>
        <v>138200</v>
      </c>
    </row>
    <row r="7">
      <c r="A7" s="4"/>
      <c r="B7" s="4"/>
      <c r="C7" s="4"/>
      <c r="D7" s="4"/>
      <c r="E7" s="4"/>
      <c r="F7" s="4"/>
      <c r="G7" s="4"/>
      <c r="H7" s="4"/>
      <c r="I7" s="4"/>
    </row>
    <row r="8">
      <c r="A8" s="4" t="s">
        <v>9</v>
      </c>
      <c r="B8" s="4"/>
      <c r="C8" s="4"/>
      <c r="D8" s="4"/>
      <c r="E8" s="4"/>
      <c r="F8" s="4"/>
      <c r="G8" s="4"/>
      <c r="H8" s="4"/>
      <c r="I8" s="4"/>
    </row>
    <row r="9">
      <c r="A9" s="4" t="s">
        <v>36</v>
      </c>
      <c r="B9" s="9">
        <f>FAR!E2</f>
        <v>80000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</row>
    <row r="10">
      <c r="A10" s="10" t="s">
        <v>39</v>
      </c>
      <c r="B10" s="9">
        <f>FAR!E3</f>
        <v>1200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</row>
    <row r="11">
      <c r="A11" s="4" t="s">
        <v>42</v>
      </c>
      <c r="B11" s="9">
        <v>0.0</v>
      </c>
      <c r="C11" s="9">
        <f>FAR!E4</f>
        <v>57000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</row>
    <row r="12">
      <c r="A12" s="4" t="s">
        <v>53</v>
      </c>
      <c r="B12" s="9">
        <f t="shared" ref="B12:I12" si="5">SUM(B9:B11)</f>
        <v>81200</v>
      </c>
      <c r="C12" s="9">
        <f t="shared" si="5"/>
        <v>57000</v>
      </c>
      <c r="D12" s="9">
        <f t="shared" si="5"/>
        <v>0</v>
      </c>
      <c r="E12" s="9">
        <f t="shared" si="5"/>
        <v>0</v>
      </c>
      <c r="F12" s="9">
        <f t="shared" si="5"/>
        <v>0</v>
      </c>
      <c r="G12" s="9">
        <f t="shared" si="5"/>
        <v>0</v>
      </c>
      <c r="H12" s="9">
        <f t="shared" si="5"/>
        <v>0</v>
      </c>
      <c r="I12" s="9">
        <f t="shared" si="5"/>
        <v>0</v>
      </c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 t="s">
        <v>54</v>
      </c>
      <c r="B14" s="4"/>
      <c r="C14" s="4"/>
      <c r="D14" s="4"/>
      <c r="E14" s="4"/>
      <c r="F14" s="4"/>
      <c r="G14" s="4"/>
      <c r="H14" s="4"/>
      <c r="I14" s="4"/>
    </row>
    <row r="15">
      <c r="A15" s="4" t="s">
        <v>36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</row>
    <row r="16">
      <c r="A16" s="10" t="s">
        <v>39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</row>
    <row r="17">
      <c r="A17" s="4" t="s">
        <v>42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</row>
    <row r="18">
      <c r="A18" s="4" t="s">
        <v>53</v>
      </c>
      <c r="B18" s="9">
        <f t="shared" ref="B18:I18" si="6">SUM(B15:B17)</f>
        <v>0</v>
      </c>
      <c r="C18" s="9">
        <f t="shared" si="6"/>
        <v>0</v>
      </c>
      <c r="D18" s="9">
        <f t="shared" si="6"/>
        <v>0</v>
      </c>
      <c r="E18" s="9">
        <f t="shared" si="6"/>
        <v>0</v>
      </c>
      <c r="F18" s="9">
        <f t="shared" si="6"/>
        <v>0</v>
      </c>
      <c r="G18" s="9">
        <f t="shared" si="6"/>
        <v>0</v>
      </c>
      <c r="H18" s="9">
        <f t="shared" si="6"/>
        <v>0</v>
      </c>
      <c r="I18" s="9">
        <f t="shared" si="6"/>
        <v>0</v>
      </c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 t="s">
        <v>55</v>
      </c>
      <c r="B20" s="4"/>
      <c r="C20" s="4"/>
      <c r="D20" s="4"/>
      <c r="E20" s="4"/>
      <c r="F20" s="4"/>
      <c r="G20" s="4"/>
      <c r="H20" s="4"/>
      <c r="I20" s="4"/>
    </row>
    <row r="21">
      <c r="A21" s="4" t="s">
        <v>36</v>
      </c>
      <c r="B21" s="9">
        <f t="shared" ref="B21:I21" si="7">B3+B9-B15</f>
        <v>80000</v>
      </c>
      <c r="C21" s="9">
        <f t="shared" si="7"/>
        <v>80000</v>
      </c>
      <c r="D21" s="9">
        <f t="shared" si="7"/>
        <v>80000</v>
      </c>
      <c r="E21" s="9">
        <f t="shared" si="7"/>
        <v>80000</v>
      </c>
      <c r="F21" s="9">
        <f t="shared" si="7"/>
        <v>80000</v>
      </c>
      <c r="G21" s="9">
        <f t="shared" si="7"/>
        <v>80000</v>
      </c>
      <c r="H21" s="9">
        <f t="shared" si="7"/>
        <v>80000</v>
      </c>
      <c r="I21" s="9">
        <f t="shared" si="7"/>
        <v>80000</v>
      </c>
    </row>
    <row r="22">
      <c r="A22" s="10" t="s">
        <v>39</v>
      </c>
      <c r="B22" s="9">
        <f t="shared" ref="B22:I22" si="8">B4+B10-B16</f>
        <v>1200</v>
      </c>
      <c r="C22" s="9">
        <f t="shared" si="8"/>
        <v>1200</v>
      </c>
      <c r="D22" s="9">
        <f t="shared" si="8"/>
        <v>1200</v>
      </c>
      <c r="E22" s="9">
        <f t="shared" si="8"/>
        <v>1200</v>
      </c>
      <c r="F22" s="9">
        <f t="shared" si="8"/>
        <v>1200</v>
      </c>
      <c r="G22" s="9">
        <f t="shared" si="8"/>
        <v>1200</v>
      </c>
      <c r="H22" s="9">
        <f t="shared" si="8"/>
        <v>1200</v>
      </c>
      <c r="I22" s="9">
        <f t="shared" si="8"/>
        <v>1200</v>
      </c>
    </row>
    <row r="23">
      <c r="A23" s="4" t="s">
        <v>42</v>
      </c>
      <c r="B23" s="9">
        <f t="shared" ref="B23:I23" si="9">B5+B11-B17</f>
        <v>0</v>
      </c>
      <c r="C23" s="9">
        <f t="shared" si="9"/>
        <v>57000</v>
      </c>
      <c r="D23" s="9">
        <f t="shared" si="9"/>
        <v>57000</v>
      </c>
      <c r="E23" s="9">
        <f t="shared" si="9"/>
        <v>57000</v>
      </c>
      <c r="F23" s="9">
        <f t="shared" si="9"/>
        <v>57000</v>
      </c>
      <c r="G23" s="9">
        <f t="shared" si="9"/>
        <v>57000</v>
      </c>
      <c r="H23" s="9">
        <f t="shared" si="9"/>
        <v>57000</v>
      </c>
      <c r="I23" s="9">
        <f t="shared" si="9"/>
        <v>57000</v>
      </c>
    </row>
    <row r="24">
      <c r="A24" s="4" t="s">
        <v>53</v>
      </c>
      <c r="B24" s="9">
        <f t="shared" ref="B24:I24" si="10">SUM(B21:B23)</f>
        <v>81200</v>
      </c>
      <c r="C24" s="9">
        <f t="shared" si="10"/>
        <v>138200</v>
      </c>
      <c r="D24" s="9">
        <f t="shared" si="10"/>
        <v>138200</v>
      </c>
      <c r="E24" s="9">
        <f t="shared" si="10"/>
        <v>138200</v>
      </c>
      <c r="F24" s="9">
        <f t="shared" si="10"/>
        <v>138200</v>
      </c>
      <c r="G24" s="9">
        <f t="shared" si="10"/>
        <v>138200</v>
      </c>
      <c r="H24" s="9">
        <f t="shared" si="10"/>
        <v>138200</v>
      </c>
      <c r="I24" s="9">
        <f t="shared" si="10"/>
        <v>138200</v>
      </c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4"/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4" t="s">
        <v>52</v>
      </c>
      <c r="B2" s="4"/>
      <c r="C2" s="4"/>
      <c r="D2" s="4"/>
      <c r="E2" s="4"/>
      <c r="F2" s="4"/>
      <c r="G2" s="4"/>
      <c r="H2" s="4"/>
      <c r="I2" s="4"/>
    </row>
    <row r="3">
      <c r="A3" s="4" t="s">
        <v>36</v>
      </c>
      <c r="B3" s="9">
        <v>0.0</v>
      </c>
      <c r="C3" s="11">
        <f t="shared" ref="C3:I3" si="1">B21</f>
        <v>5000</v>
      </c>
      <c r="D3" s="11">
        <f t="shared" si="1"/>
        <v>10000</v>
      </c>
      <c r="E3" s="11">
        <f t="shared" si="1"/>
        <v>15000</v>
      </c>
      <c r="F3" s="11">
        <f t="shared" si="1"/>
        <v>20000</v>
      </c>
      <c r="G3" s="11">
        <f t="shared" si="1"/>
        <v>25000</v>
      </c>
      <c r="H3" s="11">
        <f t="shared" si="1"/>
        <v>30000</v>
      </c>
      <c r="I3" s="11">
        <f t="shared" si="1"/>
        <v>35000</v>
      </c>
    </row>
    <row r="4">
      <c r="A4" s="10" t="s">
        <v>39</v>
      </c>
      <c r="B4" s="9">
        <v>0.0</v>
      </c>
      <c r="C4" s="11">
        <f t="shared" ref="C4:I4" si="2">B22</f>
        <v>100</v>
      </c>
      <c r="D4" s="11">
        <f t="shared" si="2"/>
        <v>200</v>
      </c>
      <c r="E4" s="11">
        <f t="shared" si="2"/>
        <v>300</v>
      </c>
      <c r="F4" s="11">
        <f t="shared" si="2"/>
        <v>400</v>
      </c>
      <c r="G4" s="11">
        <f t="shared" si="2"/>
        <v>500</v>
      </c>
      <c r="H4" s="11">
        <f t="shared" si="2"/>
        <v>600</v>
      </c>
      <c r="I4" s="11">
        <f t="shared" si="2"/>
        <v>700</v>
      </c>
    </row>
    <row r="5">
      <c r="A5" s="4" t="s">
        <v>42</v>
      </c>
      <c r="B5" s="9">
        <v>0.0</v>
      </c>
      <c r="C5" s="11">
        <f t="shared" ref="C5:I5" si="3">B23</f>
        <v>0</v>
      </c>
      <c r="D5" s="11">
        <f t="shared" si="3"/>
        <v>3000</v>
      </c>
      <c r="E5" s="11">
        <f t="shared" si="3"/>
        <v>6000</v>
      </c>
      <c r="F5" s="11">
        <f t="shared" si="3"/>
        <v>9000</v>
      </c>
      <c r="G5" s="11">
        <f t="shared" si="3"/>
        <v>12000</v>
      </c>
      <c r="H5" s="11">
        <f t="shared" si="3"/>
        <v>15000</v>
      </c>
      <c r="I5" s="11">
        <f t="shared" si="3"/>
        <v>18000</v>
      </c>
    </row>
    <row r="6">
      <c r="A6" s="4" t="s">
        <v>53</v>
      </c>
      <c r="B6" s="9">
        <f t="shared" ref="B6:I6" si="4">SUM(B3:B5)</f>
        <v>0</v>
      </c>
      <c r="C6" s="11">
        <f t="shared" si="4"/>
        <v>5100</v>
      </c>
      <c r="D6" s="11">
        <f t="shared" si="4"/>
        <v>13200</v>
      </c>
      <c r="E6" s="11">
        <f t="shared" si="4"/>
        <v>21300</v>
      </c>
      <c r="F6" s="11">
        <f t="shared" si="4"/>
        <v>29400</v>
      </c>
      <c r="G6" s="11">
        <f t="shared" si="4"/>
        <v>37500</v>
      </c>
      <c r="H6" s="11">
        <f t="shared" si="4"/>
        <v>45600</v>
      </c>
      <c r="I6" s="11">
        <f t="shared" si="4"/>
        <v>53700</v>
      </c>
    </row>
    <row r="7">
      <c r="A7" s="4"/>
      <c r="B7" s="4"/>
      <c r="C7" s="4"/>
      <c r="D7" s="4"/>
      <c r="E7" s="4"/>
      <c r="F7" s="4"/>
      <c r="G7" s="4"/>
      <c r="H7" s="4"/>
      <c r="I7" s="4"/>
    </row>
    <row r="8">
      <c r="A8" s="10" t="s">
        <v>56</v>
      </c>
      <c r="B8" s="4"/>
      <c r="C8" s="4"/>
      <c r="D8" s="4"/>
      <c r="E8" s="4"/>
      <c r="F8" s="4"/>
      <c r="G8" s="4"/>
      <c r="H8" s="4"/>
      <c r="I8" s="4"/>
    </row>
    <row r="9">
      <c r="A9" s="4" t="s">
        <v>36</v>
      </c>
      <c r="B9" s="11">
        <f>'Fixed Asset Balance'!B21/FAR!$F2</f>
        <v>5000</v>
      </c>
      <c r="C9" s="11">
        <f>'Fixed Asset Balance'!C21/FAR!$F2</f>
        <v>5000</v>
      </c>
      <c r="D9" s="11">
        <f>'Fixed Asset Balance'!D21/FAR!$F2</f>
        <v>5000</v>
      </c>
      <c r="E9" s="11">
        <f>'Fixed Asset Balance'!E21/FAR!$F2</f>
        <v>5000</v>
      </c>
      <c r="F9" s="11">
        <f>'Fixed Asset Balance'!F21/FAR!$F2</f>
        <v>5000</v>
      </c>
      <c r="G9" s="11">
        <f>'Fixed Asset Balance'!G21/FAR!$F2</f>
        <v>5000</v>
      </c>
      <c r="H9" s="11">
        <f>'Fixed Asset Balance'!H21/FAR!$F2</f>
        <v>5000</v>
      </c>
      <c r="I9" s="11">
        <f>'Fixed Asset Balance'!I21/FAR!$F2</f>
        <v>5000</v>
      </c>
    </row>
    <row r="10">
      <c r="A10" s="10" t="s">
        <v>39</v>
      </c>
      <c r="B10" s="11">
        <f>'Fixed Asset Balance'!B22/FAR!$F3</f>
        <v>100</v>
      </c>
      <c r="C10" s="11">
        <f>'Fixed Asset Balance'!C22/FAR!$F3</f>
        <v>100</v>
      </c>
      <c r="D10" s="11">
        <f>'Fixed Asset Balance'!D22/FAR!$F3</f>
        <v>100</v>
      </c>
      <c r="E10" s="11">
        <f>'Fixed Asset Balance'!E22/FAR!$F3</f>
        <v>100</v>
      </c>
      <c r="F10" s="11">
        <f>'Fixed Asset Balance'!F22/FAR!$F3</f>
        <v>100</v>
      </c>
      <c r="G10" s="11">
        <f>'Fixed Asset Balance'!G22/FAR!$F3</f>
        <v>100</v>
      </c>
      <c r="H10" s="11">
        <f>'Fixed Asset Balance'!H22/FAR!$F3</f>
        <v>100</v>
      </c>
      <c r="I10" s="11">
        <f>'Fixed Asset Balance'!I22/FAR!$F3</f>
        <v>100</v>
      </c>
    </row>
    <row r="11">
      <c r="A11" s="4" t="s">
        <v>42</v>
      </c>
      <c r="B11" s="11">
        <f>'Fixed Asset Balance'!B23/FAR!$F4</f>
        <v>0</v>
      </c>
      <c r="C11" s="11">
        <f>'Fixed Asset Balance'!C23/FAR!$F4</f>
        <v>3000</v>
      </c>
      <c r="D11" s="11">
        <f>'Fixed Asset Balance'!D23/FAR!$F4</f>
        <v>3000</v>
      </c>
      <c r="E11" s="11">
        <f>'Fixed Asset Balance'!E23/FAR!$F4</f>
        <v>3000</v>
      </c>
      <c r="F11" s="11">
        <f>'Fixed Asset Balance'!F23/FAR!$F4</f>
        <v>3000</v>
      </c>
      <c r="G11" s="11">
        <f>'Fixed Asset Balance'!G23/FAR!$F4</f>
        <v>3000</v>
      </c>
      <c r="H11" s="11">
        <f>'Fixed Asset Balance'!H23/FAR!$F4</f>
        <v>3000</v>
      </c>
      <c r="I11" s="11">
        <f>'Fixed Asset Balance'!I23/FAR!$F4</f>
        <v>3000</v>
      </c>
    </row>
    <row r="12">
      <c r="A12" s="4" t="s">
        <v>53</v>
      </c>
      <c r="B12" s="11">
        <f t="shared" ref="B12:I12" si="5">SUM(B9:B11)</f>
        <v>5100</v>
      </c>
      <c r="C12" s="11">
        <f t="shared" si="5"/>
        <v>8100</v>
      </c>
      <c r="D12" s="11">
        <f t="shared" si="5"/>
        <v>8100</v>
      </c>
      <c r="E12" s="11">
        <f t="shared" si="5"/>
        <v>8100</v>
      </c>
      <c r="F12" s="11">
        <f t="shared" si="5"/>
        <v>8100</v>
      </c>
      <c r="G12" s="11">
        <f t="shared" si="5"/>
        <v>8100</v>
      </c>
      <c r="H12" s="11">
        <f t="shared" si="5"/>
        <v>8100</v>
      </c>
      <c r="I12" s="11">
        <f t="shared" si="5"/>
        <v>8100</v>
      </c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10" t="s">
        <v>57</v>
      </c>
      <c r="B14" s="4"/>
      <c r="C14" s="4"/>
      <c r="D14" s="4"/>
      <c r="E14" s="4"/>
      <c r="F14" s="4"/>
      <c r="G14" s="4"/>
      <c r="H14" s="4"/>
      <c r="I14" s="4"/>
    </row>
    <row r="15">
      <c r="A15" s="4" t="s">
        <v>36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</row>
    <row r="16">
      <c r="A16" s="10" t="s">
        <v>39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</row>
    <row r="17">
      <c r="A17" s="4" t="s">
        <v>42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</row>
    <row r="18">
      <c r="A18" s="4" t="s">
        <v>53</v>
      </c>
      <c r="B18" s="9">
        <f t="shared" ref="B18:I18" si="6">SUM(B15:B17)</f>
        <v>0</v>
      </c>
      <c r="C18" s="9">
        <f t="shared" si="6"/>
        <v>0</v>
      </c>
      <c r="D18" s="9">
        <f t="shared" si="6"/>
        <v>0</v>
      </c>
      <c r="E18" s="9">
        <f t="shared" si="6"/>
        <v>0</v>
      </c>
      <c r="F18" s="9">
        <f t="shared" si="6"/>
        <v>0</v>
      </c>
      <c r="G18" s="9">
        <f t="shared" si="6"/>
        <v>0</v>
      </c>
      <c r="H18" s="9">
        <f t="shared" si="6"/>
        <v>0</v>
      </c>
      <c r="I18" s="9">
        <f t="shared" si="6"/>
        <v>0</v>
      </c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 t="s">
        <v>55</v>
      </c>
      <c r="B20" s="4"/>
      <c r="C20" s="4"/>
      <c r="D20" s="4"/>
      <c r="E20" s="4"/>
      <c r="F20" s="4"/>
      <c r="G20" s="4"/>
      <c r="H20" s="4"/>
      <c r="I20" s="4"/>
    </row>
    <row r="21">
      <c r="A21" s="4" t="s">
        <v>36</v>
      </c>
      <c r="B21" s="11">
        <f t="shared" ref="B21:I21" si="7">B3+B9-B15</f>
        <v>5000</v>
      </c>
      <c r="C21" s="11">
        <f t="shared" si="7"/>
        <v>10000</v>
      </c>
      <c r="D21" s="11">
        <f t="shared" si="7"/>
        <v>15000</v>
      </c>
      <c r="E21" s="11">
        <f t="shared" si="7"/>
        <v>20000</v>
      </c>
      <c r="F21" s="11">
        <f t="shared" si="7"/>
        <v>25000</v>
      </c>
      <c r="G21" s="11">
        <f t="shared" si="7"/>
        <v>30000</v>
      </c>
      <c r="H21" s="11">
        <f t="shared" si="7"/>
        <v>35000</v>
      </c>
      <c r="I21" s="11">
        <f t="shared" si="7"/>
        <v>40000</v>
      </c>
    </row>
    <row r="22">
      <c r="A22" s="10" t="s">
        <v>39</v>
      </c>
      <c r="B22" s="11">
        <f t="shared" ref="B22:I22" si="8">B4+B10-B16</f>
        <v>100</v>
      </c>
      <c r="C22" s="11">
        <f t="shared" si="8"/>
        <v>200</v>
      </c>
      <c r="D22" s="11">
        <f t="shared" si="8"/>
        <v>300</v>
      </c>
      <c r="E22" s="11">
        <f t="shared" si="8"/>
        <v>400</v>
      </c>
      <c r="F22" s="11">
        <f t="shared" si="8"/>
        <v>500</v>
      </c>
      <c r="G22" s="11">
        <f t="shared" si="8"/>
        <v>600</v>
      </c>
      <c r="H22" s="11">
        <f t="shared" si="8"/>
        <v>700</v>
      </c>
      <c r="I22" s="11">
        <f t="shared" si="8"/>
        <v>800</v>
      </c>
    </row>
    <row r="23">
      <c r="A23" s="4" t="s">
        <v>42</v>
      </c>
      <c r="B23" s="11">
        <f t="shared" ref="B23:I23" si="9">B5+B11-B17</f>
        <v>0</v>
      </c>
      <c r="C23" s="11">
        <f t="shared" si="9"/>
        <v>3000</v>
      </c>
      <c r="D23" s="11">
        <f t="shared" si="9"/>
        <v>6000</v>
      </c>
      <c r="E23" s="11">
        <f t="shared" si="9"/>
        <v>9000</v>
      </c>
      <c r="F23" s="11">
        <f t="shared" si="9"/>
        <v>12000</v>
      </c>
      <c r="G23" s="11">
        <f t="shared" si="9"/>
        <v>15000</v>
      </c>
      <c r="H23" s="11">
        <f t="shared" si="9"/>
        <v>18000</v>
      </c>
      <c r="I23" s="11">
        <f t="shared" si="9"/>
        <v>21000</v>
      </c>
    </row>
    <row r="24">
      <c r="A24" s="4" t="s">
        <v>53</v>
      </c>
      <c r="B24" s="11">
        <f t="shared" ref="B24:I24" si="10">SUM(B21:B23)</f>
        <v>5100</v>
      </c>
      <c r="C24" s="11">
        <f t="shared" si="10"/>
        <v>13200</v>
      </c>
      <c r="D24" s="11">
        <f t="shared" si="10"/>
        <v>21300</v>
      </c>
      <c r="E24" s="11">
        <f t="shared" si="10"/>
        <v>29400</v>
      </c>
      <c r="F24" s="11">
        <f t="shared" si="10"/>
        <v>37500</v>
      </c>
      <c r="G24" s="11">
        <f t="shared" si="10"/>
        <v>45600</v>
      </c>
      <c r="H24" s="11">
        <f t="shared" si="10"/>
        <v>53700</v>
      </c>
      <c r="I24" s="11">
        <f t="shared" si="10"/>
        <v>61800</v>
      </c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6" t="s">
        <v>58</v>
      </c>
      <c r="B2" s="4"/>
      <c r="C2" s="4"/>
      <c r="D2" s="4"/>
      <c r="E2" s="4"/>
      <c r="F2" s="4"/>
      <c r="G2" s="4"/>
      <c r="H2" s="4"/>
      <c r="I2" s="4"/>
    </row>
    <row r="3">
      <c r="A3" s="7" t="s">
        <v>12</v>
      </c>
      <c r="B3" s="9">
        <f>Assumptions!$B2</f>
        <v>2000</v>
      </c>
      <c r="C3" s="9">
        <f>Assumptions!$B2</f>
        <v>2000</v>
      </c>
      <c r="D3" s="9">
        <f>Assumptions!$B2</f>
        <v>2000</v>
      </c>
      <c r="E3" s="9">
        <f>Assumptions!$B2</f>
        <v>2000</v>
      </c>
      <c r="F3" s="9">
        <f>Assumptions!$B2</f>
        <v>2000</v>
      </c>
      <c r="G3" s="9">
        <f>Assumptions!$B2</f>
        <v>2000</v>
      </c>
      <c r="H3" s="9">
        <f>Assumptions!$B2</f>
        <v>2000</v>
      </c>
      <c r="I3" s="9">
        <f>Assumptions!$B2</f>
        <v>2000</v>
      </c>
    </row>
    <row r="4">
      <c r="A4" s="7" t="s">
        <v>14</v>
      </c>
      <c r="B4" s="9">
        <f>Assumptions!$B3</f>
        <v>2400</v>
      </c>
      <c r="C4" s="9">
        <f>Assumptions!$B3</f>
        <v>2400</v>
      </c>
      <c r="D4" s="9">
        <f>Assumptions!$B3</f>
        <v>2400</v>
      </c>
      <c r="E4" s="9">
        <f>Assumptions!$B3</f>
        <v>2400</v>
      </c>
      <c r="F4" s="9">
        <f>Assumptions!$B3</f>
        <v>2400</v>
      </c>
      <c r="G4" s="9">
        <f>Assumptions!$B3</f>
        <v>2400</v>
      </c>
      <c r="H4" s="9">
        <f>Assumptions!$B3</f>
        <v>2400</v>
      </c>
      <c r="I4" s="9">
        <f>Assumptions!$B3</f>
        <v>2400</v>
      </c>
    </row>
    <row r="5">
      <c r="A5" s="7" t="s">
        <v>15</v>
      </c>
      <c r="B5" s="9">
        <f>Assumptions!$B4</f>
        <v>1800</v>
      </c>
      <c r="C5" s="9">
        <f>Assumptions!$B4</f>
        <v>1800</v>
      </c>
      <c r="D5" s="9">
        <f>Assumptions!$B4</f>
        <v>1800</v>
      </c>
      <c r="E5" s="9">
        <f>Assumptions!$B4</f>
        <v>1800</v>
      </c>
      <c r="F5" s="9">
        <f>Assumptions!$B4</f>
        <v>1800</v>
      </c>
      <c r="G5" s="9">
        <f>Assumptions!$B4</f>
        <v>1800</v>
      </c>
      <c r="H5" s="9">
        <f>Assumptions!$B4</f>
        <v>1800</v>
      </c>
      <c r="I5" s="9">
        <f>Assumptions!$B4</f>
        <v>1800</v>
      </c>
    </row>
    <row r="6">
      <c r="A6" s="7" t="s">
        <v>16</v>
      </c>
      <c r="B6" s="9">
        <f>Assumptions!$B5</f>
        <v>2200</v>
      </c>
      <c r="C6" s="9">
        <f>Assumptions!$B5</f>
        <v>2200</v>
      </c>
      <c r="D6" s="9">
        <f>Assumptions!$B5</f>
        <v>2200</v>
      </c>
      <c r="E6" s="9">
        <f>Assumptions!$B5</f>
        <v>2200</v>
      </c>
      <c r="F6" s="9">
        <f>Assumptions!$B5</f>
        <v>2200</v>
      </c>
      <c r="G6" s="9">
        <f>Assumptions!$B5</f>
        <v>2200</v>
      </c>
      <c r="H6" s="9">
        <f>Assumptions!$B5</f>
        <v>2200</v>
      </c>
      <c r="I6" s="9">
        <f>Assumptions!$B5</f>
        <v>2200</v>
      </c>
    </row>
    <row r="7">
      <c r="B7" s="4"/>
      <c r="C7" s="4"/>
      <c r="D7" s="4"/>
      <c r="E7" s="4"/>
      <c r="F7" s="4"/>
      <c r="G7" s="4"/>
      <c r="H7" s="4"/>
      <c r="I7" s="4"/>
    </row>
    <row r="8">
      <c r="A8" s="6" t="s">
        <v>17</v>
      </c>
      <c r="B8" s="4"/>
      <c r="C8" s="4"/>
      <c r="D8" s="4"/>
      <c r="E8" s="4"/>
      <c r="F8" s="4"/>
      <c r="G8" s="4"/>
      <c r="H8" s="4"/>
      <c r="I8" s="4"/>
    </row>
    <row r="9">
      <c r="A9" s="7" t="s">
        <v>12</v>
      </c>
      <c r="B9" s="9">
        <f>Assumptions!$B8</f>
        <v>1900</v>
      </c>
      <c r="C9" s="9">
        <f>Assumptions!$B8</f>
        <v>1900</v>
      </c>
      <c r="D9" s="9">
        <f>Assumptions!$B8</f>
        <v>1900</v>
      </c>
      <c r="E9" s="9">
        <f>Assumptions!$B8</f>
        <v>1900</v>
      </c>
      <c r="F9" s="9">
        <f>Assumptions!$B8</f>
        <v>1900</v>
      </c>
      <c r="G9" s="9">
        <f>Assumptions!$B8</f>
        <v>1900</v>
      </c>
      <c r="H9" s="9">
        <f>Assumptions!$B8</f>
        <v>1900</v>
      </c>
      <c r="I9" s="9">
        <f>Assumptions!$B8</f>
        <v>1900</v>
      </c>
    </row>
    <row r="10">
      <c r="A10" s="7" t="s">
        <v>14</v>
      </c>
      <c r="B10" s="9">
        <f>Assumptions!$B9</f>
        <v>2400</v>
      </c>
      <c r="C10" s="9">
        <f>Assumptions!$B9</f>
        <v>2400</v>
      </c>
      <c r="D10" s="9">
        <f>Assumptions!$B9</f>
        <v>2400</v>
      </c>
      <c r="E10" s="9">
        <f>Assumptions!$B9</f>
        <v>2400</v>
      </c>
      <c r="F10" s="9">
        <f>Assumptions!$B9</f>
        <v>2400</v>
      </c>
      <c r="G10" s="9">
        <f>Assumptions!$B9</f>
        <v>2400</v>
      </c>
      <c r="H10" s="9">
        <f>Assumptions!$B9</f>
        <v>2400</v>
      </c>
      <c r="I10" s="9">
        <f>Assumptions!$B9</f>
        <v>2400</v>
      </c>
    </row>
    <row r="11">
      <c r="A11" s="7" t="s">
        <v>15</v>
      </c>
      <c r="B11" s="9">
        <f>Assumptions!$B10</f>
        <v>1500</v>
      </c>
      <c r="C11" s="9">
        <f>Assumptions!$B10</f>
        <v>1500</v>
      </c>
      <c r="D11" s="9">
        <f>Assumptions!$B10</f>
        <v>1500</v>
      </c>
      <c r="E11" s="9">
        <f>Assumptions!$B10</f>
        <v>1500</v>
      </c>
      <c r="F11" s="9">
        <f>Assumptions!$B10</f>
        <v>1500</v>
      </c>
      <c r="G11" s="9">
        <f>Assumptions!$B10</f>
        <v>1500</v>
      </c>
      <c r="H11" s="9">
        <f>Assumptions!$B10</f>
        <v>1500</v>
      </c>
      <c r="I11" s="9">
        <f>Assumptions!$B10</f>
        <v>1500</v>
      </c>
    </row>
    <row r="12">
      <c r="A12" s="7" t="s">
        <v>16</v>
      </c>
      <c r="B12" s="9">
        <f>Assumptions!$B11</f>
        <v>2000</v>
      </c>
      <c r="C12" s="9">
        <f>Assumptions!$B11</f>
        <v>2000</v>
      </c>
      <c r="D12" s="9">
        <f>Assumptions!$B11</f>
        <v>2000</v>
      </c>
      <c r="E12" s="9">
        <f>Assumptions!$B11</f>
        <v>2000</v>
      </c>
      <c r="F12" s="9">
        <f>Assumptions!$B11</f>
        <v>2000</v>
      </c>
      <c r="G12" s="9">
        <f>Assumptions!$B11</f>
        <v>2000</v>
      </c>
      <c r="H12" s="9">
        <f>Assumptions!$B11</f>
        <v>2000</v>
      </c>
      <c r="I12" s="9">
        <f>Assumptions!$B11</f>
        <v>2000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6" t="s">
        <v>17</v>
      </c>
      <c r="B2" s="4"/>
      <c r="C2" s="4"/>
      <c r="D2" s="4"/>
      <c r="E2" s="4"/>
      <c r="F2" s="4"/>
      <c r="G2" s="4"/>
      <c r="H2" s="4"/>
      <c r="I2" s="4"/>
    </row>
    <row r="3">
      <c r="A3" s="7" t="s">
        <v>12</v>
      </c>
      <c r="B3" s="9">
        <f>'Calcs-1'!B9*Assumptions!$C8</f>
        <v>2565000</v>
      </c>
      <c r="C3" s="9">
        <f>'Calcs-1'!C9*Assumptions!$C8</f>
        <v>2565000</v>
      </c>
      <c r="D3" s="9">
        <f>'Calcs-1'!D9*Assumptions!$C8</f>
        <v>2565000</v>
      </c>
      <c r="E3" s="9">
        <f>'Calcs-1'!E9*Assumptions!$C8</f>
        <v>2565000</v>
      </c>
      <c r="F3" s="9">
        <f>'Calcs-1'!F9*Assumptions!$C8</f>
        <v>2565000</v>
      </c>
      <c r="G3" s="9">
        <f>'Calcs-1'!G9*Assumptions!$C8</f>
        <v>2565000</v>
      </c>
      <c r="H3" s="9">
        <f>'Calcs-1'!H9*Assumptions!$C8</f>
        <v>2565000</v>
      </c>
      <c r="I3" s="9">
        <f>'Calcs-1'!I9*Assumptions!$C8</f>
        <v>2565000</v>
      </c>
    </row>
    <row r="4">
      <c r="A4" s="7" t="s">
        <v>14</v>
      </c>
      <c r="B4" s="9">
        <f>'Calcs-1'!B10*Assumptions!$C9</f>
        <v>2160000</v>
      </c>
      <c r="C4" s="9">
        <f>'Calcs-1'!C10*Assumptions!$C9</f>
        <v>2160000</v>
      </c>
      <c r="D4" s="9">
        <f>'Calcs-1'!D10*Assumptions!$C9</f>
        <v>2160000</v>
      </c>
      <c r="E4" s="9">
        <f>'Calcs-1'!E10*Assumptions!$C9</f>
        <v>2160000</v>
      </c>
      <c r="F4" s="9">
        <f>'Calcs-1'!F10*Assumptions!$C9</f>
        <v>2160000</v>
      </c>
      <c r="G4" s="9">
        <f>'Calcs-1'!G10*Assumptions!$C9</f>
        <v>2160000</v>
      </c>
      <c r="H4" s="9">
        <f>'Calcs-1'!H10*Assumptions!$C9</f>
        <v>2160000</v>
      </c>
      <c r="I4" s="9">
        <f>'Calcs-1'!I10*Assumptions!$C9</f>
        <v>2160000</v>
      </c>
    </row>
    <row r="5">
      <c r="A5" s="7" t="s">
        <v>15</v>
      </c>
      <c r="B5" s="9">
        <f>'Calcs-1'!B11*Assumptions!$C10</f>
        <v>1500000</v>
      </c>
      <c r="C5" s="9">
        <f>'Calcs-1'!C11*Assumptions!$C10</f>
        <v>1500000</v>
      </c>
      <c r="D5" s="9">
        <f>'Calcs-1'!D11*Assumptions!$C10</f>
        <v>1500000</v>
      </c>
      <c r="E5" s="9">
        <f>'Calcs-1'!E11*Assumptions!$C10</f>
        <v>1500000</v>
      </c>
      <c r="F5" s="9">
        <f>'Calcs-1'!F11*Assumptions!$C10</f>
        <v>1500000</v>
      </c>
      <c r="G5" s="9">
        <f>'Calcs-1'!G11*Assumptions!$C10</f>
        <v>1500000</v>
      </c>
      <c r="H5" s="9">
        <f>'Calcs-1'!H11*Assumptions!$C10</f>
        <v>1500000</v>
      </c>
      <c r="I5" s="9">
        <f>'Calcs-1'!I11*Assumptions!$C10</f>
        <v>1500000</v>
      </c>
    </row>
    <row r="6">
      <c r="A6" s="7" t="s">
        <v>16</v>
      </c>
      <c r="B6" s="9">
        <f>'Calcs-1'!B12*Assumptions!$C11</f>
        <v>3000000</v>
      </c>
      <c r="C6" s="9">
        <f>'Calcs-1'!C12*Assumptions!$C11</f>
        <v>3000000</v>
      </c>
      <c r="D6" s="9">
        <f>'Calcs-1'!D12*Assumptions!$C11</f>
        <v>3000000</v>
      </c>
      <c r="E6" s="9">
        <f>'Calcs-1'!E12*Assumptions!$C11</f>
        <v>3000000</v>
      </c>
      <c r="F6" s="9">
        <f>'Calcs-1'!F12*Assumptions!$C11</f>
        <v>3000000</v>
      </c>
      <c r="G6" s="9">
        <f>'Calcs-1'!G12*Assumptions!$C11</f>
        <v>3000000</v>
      </c>
      <c r="H6" s="9">
        <f>'Calcs-1'!H12*Assumptions!$C11</f>
        <v>3000000</v>
      </c>
      <c r="I6" s="9">
        <f>'Calcs-1'!I12*Assumptions!$C11</f>
        <v>3000000</v>
      </c>
    </row>
    <row r="7">
      <c r="A7" s="6" t="s">
        <v>53</v>
      </c>
      <c r="B7" s="9">
        <f t="shared" ref="B7:I7" si="1">SUM(B3:B6)</f>
        <v>9225000</v>
      </c>
      <c r="C7" s="9">
        <f t="shared" si="1"/>
        <v>9225000</v>
      </c>
      <c r="D7" s="9">
        <f t="shared" si="1"/>
        <v>9225000</v>
      </c>
      <c r="E7" s="9">
        <f t="shared" si="1"/>
        <v>9225000</v>
      </c>
      <c r="F7" s="9">
        <f t="shared" si="1"/>
        <v>9225000</v>
      </c>
      <c r="G7" s="9">
        <f t="shared" si="1"/>
        <v>9225000</v>
      </c>
      <c r="H7" s="9">
        <f t="shared" si="1"/>
        <v>9225000</v>
      </c>
      <c r="I7" s="9">
        <f t="shared" si="1"/>
        <v>9225000</v>
      </c>
    </row>
    <row r="8">
      <c r="B8" s="4"/>
      <c r="C8" s="4"/>
      <c r="D8" s="4"/>
      <c r="E8" s="4"/>
      <c r="F8" s="4"/>
      <c r="G8" s="4"/>
      <c r="H8" s="4"/>
      <c r="I8" s="4"/>
    </row>
    <row r="9">
      <c r="A9" s="6" t="s">
        <v>59</v>
      </c>
      <c r="B9" s="4"/>
      <c r="C9" s="4"/>
      <c r="D9" s="4"/>
      <c r="E9" s="4"/>
      <c r="F9" s="4"/>
      <c r="G9" s="4"/>
      <c r="H9" s="4"/>
      <c r="I9" s="4"/>
    </row>
    <row r="10">
      <c r="A10" s="7" t="s">
        <v>12</v>
      </c>
      <c r="B10" s="9">
        <f>'Calcs-1'!B9*Assumptions!$C2</f>
        <v>1520000</v>
      </c>
      <c r="C10" s="9">
        <f>'Calcs-1'!C9*Assumptions!$C2</f>
        <v>1520000</v>
      </c>
      <c r="D10" s="9">
        <f>'Calcs-1'!D9*Assumptions!$C2</f>
        <v>1520000</v>
      </c>
      <c r="E10" s="9">
        <f>'Calcs-1'!E9*Assumptions!$C2</f>
        <v>1520000</v>
      </c>
      <c r="F10" s="9">
        <f>'Calcs-1'!F9*Assumptions!$C2</f>
        <v>1520000</v>
      </c>
      <c r="G10" s="9">
        <f>'Calcs-1'!G9*Assumptions!$C2</f>
        <v>1520000</v>
      </c>
      <c r="H10" s="9">
        <f>'Calcs-1'!H9*Assumptions!$C2</f>
        <v>1520000</v>
      </c>
      <c r="I10" s="9">
        <f>'Calcs-1'!I9*Assumptions!$C2</f>
        <v>1520000</v>
      </c>
    </row>
    <row r="11">
      <c r="A11" s="7" t="s">
        <v>14</v>
      </c>
      <c r="B11" s="9">
        <f>'Calcs-1'!B10*Assumptions!$C3</f>
        <v>1800000</v>
      </c>
      <c r="C11" s="9">
        <f>'Calcs-1'!C10*Assumptions!$C3</f>
        <v>1800000</v>
      </c>
      <c r="D11" s="9">
        <f>'Calcs-1'!D10*Assumptions!$C3</f>
        <v>1800000</v>
      </c>
      <c r="E11" s="9">
        <f>'Calcs-1'!E10*Assumptions!$C3</f>
        <v>1800000</v>
      </c>
      <c r="F11" s="9">
        <f>'Calcs-1'!F10*Assumptions!$C3</f>
        <v>1800000</v>
      </c>
      <c r="G11" s="9">
        <f>'Calcs-1'!G10*Assumptions!$C3</f>
        <v>1800000</v>
      </c>
      <c r="H11" s="9">
        <f>'Calcs-1'!H10*Assumptions!$C3</f>
        <v>1800000</v>
      </c>
      <c r="I11" s="9">
        <f>'Calcs-1'!I10*Assumptions!$C3</f>
        <v>1800000</v>
      </c>
    </row>
    <row r="12">
      <c r="A12" s="7" t="s">
        <v>15</v>
      </c>
      <c r="B12" s="9">
        <f>'Calcs-1'!B11*Assumptions!$C4</f>
        <v>900000</v>
      </c>
      <c r="C12" s="9">
        <f>'Calcs-1'!C11*Assumptions!$C4</f>
        <v>900000</v>
      </c>
      <c r="D12" s="9">
        <f>'Calcs-1'!D11*Assumptions!$C4</f>
        <v>900000</v>
      </c>
      <c r="E12" s="9">
        <f>'Calcs-1'!E11*Assumptions!$C4</f>
        <v>900000</v>
      </c>
      <c r="F12" s="9">
        <f>'Calcs-1'!F11*Assumptions!$C4</f>
        <v>900000</v>
      </c>
      <c r="G12" s="9">
        <f>'Calcs-1'!G11*Assumptions!$C4</f>
        <v>900000</v>
      </c>
      <c r="H12" s="9">
        <f>'Calcs-1'!H11*Assumptions!$C4</f>
        <v>900000</v>
      </c>
      <c r="I12" s="9">
        <f>'Calcs-1'!I11*Assumptions!$C4</f>
        <v>900000</v>
      </c>
    </row>
    <row r="13">
      <c r="A13" s="7" t="s">
        <v>16</v>
      </c>
      <c r="B13" s="9">
        <f>'Calcs-1'!B12*Assumptions!$C5</f>
        <v>1700000</v>
      </c>
      <c r="C13" s="9">
        <f>'Calcs-1'!C12*Assumptions!$C5</f>
        <v>1700000</v>
      </c>
      <c r="D13" s="9">
        <f>'Calcs-1'!D12*Assumptions!$C5</f>
        <v>1700000</v>
      </c>
      <c r="E13" s="9">
        <f>'Calcs-1'!E12*Assumptions!$C5</f>
        <v>1700000</v>
      </c>
      <c r="F13" s="9">
        <f>'Calcs-1'!F12*Assumptions!$C5</f>
        <v>1700000</v>
      </c>
      <c r="G13" s="9">
        <f>'Calcs-1'!G12*Assumptions!$C5</f>
        <v>1700000</v>
      </c>
      <c r="H13" s="9">
        <f>'Calcs-1'!H12*Assumptions!$C5</f>
        <v>1700000</v>
      </c>
      <c r="I13" s="9">
        <f>'Calcs-1'!I12*Assumptions!$C5</f>
        <v>1700000</v>
      </c>
    </row>
    <row r="14">
      <c r="A14" s="6" t="s">
        <v>60</v>
      </c>
      <c r="B14" s="9">
        <f t="shared" ref="B14:I14" si="2">SUM(B10:B13)</f>
        <v>5920000</v>
      </c>
      <c r="C14" s="9">
        <f t="shared" si="2"/>
        <v>5920000</v>
      </c>
      <c r="D14" s="9">
        <f t="shared" si="2"/>
        <v>5920000</v>
      </c>
      <c r="E14" s="9">
        <f t="shared" si="2"/>
        <v>5920000</v>
      </c>
      <c r="F14" s="9">
        <f t="shared" si="2"/>
        <v>5920000</v>
      </c>
      <c r="G14" s="9">
        <f t="shared" si="2"/>
        <v>5920000</v>
      </c>
      <c r="H14" s="9">
        <f t="shared" si="2"/>
        <v>5920000</v>
      </c>
      <c r="I14" s="9">
        <f t="shared" si="2"/>
        <v>5920000</v>
      </c>
    </row>
    <row r="15">
      <c r="B15" s="4"/>
      <c r="C15" s="4"/>
      <c r="D15" s="4"/>
      <c r="E15" s="4"/>
      <c r="F15" s="4"/>
      <c r="G15" s="4"/>
      <c r="H15" s="4"/>
      <c r="I15" s="4"/>
    </row>
    <row r="16">
      <c r="A16" s="6" t="s">
        <v>25</v>
      </c>
      <c r="B16" s="4"/>
      <c r="C16" s="4"/>
      <c r="D16" s="4"/>
      <c r="E16" s="4"/>
      <c r="F16" s="4"/>
      <c r="G16" s="4"/>
      <c r="H16" s="4"/>
      <c r="I16" s="4"/>
    </row>
    <row r="17">
      <c r="A17" s="6" t="s">
        <v>26</v>
      </c>
      <c r="B17" s="9">
        <f>Assumptions!$B19</f>
        <v>20000</v>
      </c>
      <c r="C17" s="9">
        <f>Assumptions!$B19</f>
        <v>20000</v>
      </c>
      <c r="D17" s="9">
        <f>Assumptions!$B19</f>
        <v>20000</v>
      </c>
      <c r="E17" s="9">
        <f>Assumptions!$B19</f>
        <v>20000</v>
      </c>
      <c r="F17" s="9">
        <f>Assumptions!$B19</f>
        <v>20000</v>
      </c>
      <c r="G17" s="9">
        <f>Assumptions!$B19</f>
        <v>20000</v>
      </c>
      <c r="H17" s="9">
        <f>Assumptions!$B19</f>
        <v>20000</v>
      </c>
      <c r="I17" s="9">
        <f>Assumptions!$B19</f>
        <v>20000</v>
      </c>
    </row>
    <row r="18">
      <c r="A18" s="6" t="s">
        <v>27</v>
      </c>
      <c r="B18" s="9">
        <f>Assumptions!$B20</f>
        <v>10000</v>
      </c>
      <c r="C18" s="9">
        <f>Assumptions!$B20</f>
        <v>10000</v>
      </c>
      <c r="D18" s="9">
        <f>Assumptions!$B20</f>
        <v>10000</v>
      </c>
      <c r="E18" s="9">
        <f>Assumptions!$B20</f>
        <v>10000</v>
      </c>
      <c r="F18" s="9">
        <f>Assumptions!$B20</f>
        <v>10000</v>
      </c>
      <c r="G18" s="9">
        <f>Assumptions!$B20</f>
        <v>10000</v>
      </c>
      <c r="H18" s="9">
        <f>Assumptions!$B20</f>
        <v>10000</v>
      </c>
      <c r="I18" s="9">
        <f>Assumptions!$B20</f>
        <v>10000</v>
      </c>
    </row>
    <row r="19">
      <c r="A19" s="6" t="s">
        <v>28</v>
      </c>
      <c r="B19" s="9">
        <f>Assumptions!$B21</f>
        <v>16000</v>
      </c>
      <c r="C19" s="9">
        <f>Assumptions!$B21</f>
        <v>16000</v>
      </c>
      <c r="D19" s="9">
        <f>Assumptions!$B21</f>
        <v>16000</v>
      </c>
      <c r="E19" s="9">
        <f>Assumptions!$B21</f>
        <v>16000</v>
      </c>
      <c r="F19" s="9">
        <f>Assumptions!$B21</f>
        <v>16000</v>
      </c>
      <c r="G19" s="9">
        <f>Assumptions!$B21</f>
        <v>16000</v>
      </c>
      <c r="H19" s="9">
        <f>Assumptions!$B21</f>
        <v>16000</v>
      </c>
      <c r="I19" s="9">
        <f>Assumptions!$B21</f>
        <v>16000</v>
      </c>
    </row>
    <row r="20">
      <c r="A20" s="6" t="s">
        <v>61</v>
      </c>
      <c r="B20" s="11">
        <f>Depreciation!B12</f>
        <v>5100</v>
      </c>
      <c r="C20" s="11">
        <f>Depreciation!C12</f>
        <v>8100</v>
      </c>
      <c r="D20" s="11">
        <f>Depreciation!D12</f>
        <v>8100</v>
      </c>
      <c r="E20" s="11">
        <f>Depreciation!E12</f>
        <v>8100</v>
      </c>
      <c r="F20" s="11">
        <f>Depreciation!F12</f>
        <v>8100</v>
      </c>
      <c r="G20" s="11">
        <f>Depreciation!G12</f>
        <v>8100</v>
      </c>
      <c r="H20" s="11">
        <f>Depreciation!H12</f>
        <v>8100</v>
      </c>
      <c r="I20" s="11">
        <f>Depreciation!I12</f>
        <v>8100</v>
      </c>
    </row>
    <row r="21">
      <c r="B21" s="4"/>
      <c r="C21" s="4"/>
      <c r="D21" s="4"/>
      <c r="E21" s="4"/>
      <c r="F21" s="4"/>
      <c r="G21" s="4"/>
      <c r="H21" s="4"/>
      <c r="I21" s="4"/>
    </row>
    <row r="22">
      <c r="A22" s="6" t="s">
        <v>62</v>
      </c>
      <c r="B22" s="12">
        <f t="shared" ref="B22:I22" si="3">SUM(B17:B20)+B14</f>
        <v>5971100</v>
      </c>
      <c r="C22" s="12">
        <f t="shared" si="3"/>
        <v>5974100</v>
      </c>
      <c r="D22" s="12">
        <f t="shared" si="3"/>
        <v>5974100</v>
      </c>
      <c r="E22" s="12">
        <f t="shared" si="3"/>
        <v>5974100</v>
      </c>
      <c r="F22" s="12">
        <f t="shared" si="3"/>
        <v>5974100</v>
      </c>
      <c r="G22" s="12">
        <f t="shared" si="3"/>
        <v>5974100</v>
      </c>
      <c r="H22" s="12">
        <f t="shared" si="3"/>
        <v>5974100</v>
      </c>
      <c r="I22" s="12">
        <f t="shared" si="3"/>
        <v>5974100</v>
      </c>
    </row>
    <row r="23">
      <c r="B23" s="4"/>
      <c r="C23" s="4"/>
      <c r="D23" s="4"/>
      <c r="E23" s="4"/>
      <c r="F23" s="4"/>
      <c r="G23" s="4"/>
      <c r="H23" s="4"/>
      <c r="I23" s="4"/>
    </row>
    <row r="24">
      <c r="A24" s="6" t="s">
        <v>63</v>
      </c>
      <c r="B24" s="12">
        <f t="shared" ref="B24:I24" si="4">B7-B22</f>
        <v>3253900</v>
      </c>
      <c r="C24" s="12">
        <f t="shared" si="4"/>
        <v>3250900</v>
      </c>
      <c r="D24" s="12">
        <f t="shared" si="4"/>
        <v>3250900</v>
      </c>
      <c r="E24" s="12">
        <f t="shared" si="4"/>
        <v>3250900</v>
      </c>
      <c r="F24" s="12">
        <f t="shared" si="4"/>
        <v>3250900</v>
      </c>
      <c r="G24" s="12">
        <f t="shared" si="4"/>
        <v>3250900</v>
      </c>
      <c r="H24" s="12">
        <f t="shared" si="4"/>
        <v>3250900</v>
      </c>
      <c r="I24" s="12">
        <f t="shared" si="4"/>
        <v>3250900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6" t="s">
        <v>58</v>
      </c>
      <c r="B2" s="4"/>
      <c r="C2" s="4"/>
      <c r="D2" s="4"/>
      <c r="E2" s="4"/>
      <c r="F2" s="4"/>
      <c r="G2" s="4"/>
      <c r="H2" s="4"/>
      <c r="I2" s="4"/>
    </row>
    <row r="3">
      <c r="A3" s="7" t="s">
        <v>12</v>
      </c>
      <c r="B3" s="9">
        <f>'Calcs-1'!B3*Assumptions!$C2</f>
        <v>1600000</v>
      </c>
      <c r="C3" s="9">
        <f>'Calcs-1'!C3*Assumptions!$C2</f>
        <v>1600000</v>
      </c>
      <c r="D3" s="9">
        <f>'Calcs-1'!D3*Assumptions!$C2</f>
        <v>1600000</v>
      </c>
      <c r="E3" s="9">
        <f>'Calcs-1'!E3*Assumptions!$C2</f>
        <v>1600000</v>
      </c>
      <c r="F3" s="9">
        <f>'Calcs-1'!F3*Assumptions!$C2</f>
        <v>1600000</v>
      </c>
      <c r="G3" s="9">
        <f>'Calcs-1'!G3*Assumptions!$C2</f>
        <v>1600000</v>
      </c>
      <c r="H3" s="9">
        <f>'Calcs-1'!H3*Assumptions!$C2</f>
        <v>1600000</v>
      </c>
      <c r="I3" s="9">
        <f>'Calcs-1'!I3*Assumptions!$C2</f>
        <v>1600000</v>
      </c>
    </row>
    <row r="4">
      <c r="A4" s="7" t="s">
        <v>14</v>
      </c>
      <c r="B4" s="9">
        <f>'Calcs-1'!B4*Assumptions!$C3</f>
        <v>1800000</v>
      </c>
      <c r="C4" s="9">
        <f>'Calcs-1'!C4*Assumptions!$C3</f>
        <v>1800000</v>
      </c>
      <c r="D4" s="9">
        <f>'Calcs-1'!D4*Assumptions!$C3</f>
        <v>1800000</v>
      </c>
      <c r="E4" s="9">
        <f>'Calcs-1'!E4*Assumptions!$C3</f>
        <v>1800000</v>
      </c>
      <c r="F4" s="9">
        <f>'Calcs-1'!F4*Assumptions!$C3</f>
        <v>1800000</v>
      </c>
      <c r="G4" s="9">
        <f>'Calcs-1'!G4*Assumptions!$C3</f>
        <v>1800000</v>
      </c>
      <c r="H4" s="9">
        <f>'Calcs-1'!H4*Assumptions!$C3</f>
        <v>1800000</v>
      </c>
      <c r="I4" s="9">
        <f>'Calcs-1'!I4*Assumptions!$C3</f>
        <v>1800000</v>
      </c>
    </row>
    <row r="5">
      <c r="A5" s="7" t="s">
        <v>15</v>
      </c>
      <c r="B5" s="9">
        <f>'Calcs-1'!B5*Assumptions!$C4</f>
        <v>1080000</v>
      </c>
      <c r="C5" s="9">
        <f>'Calcs-1'!C5*Assumptions!$C4</f>
        <v>1080000</v>
      </c>
      <c r="D5" s="9">
        <f>'Calcs-1'!D5*Assumptions!$C4</f>
        <v>1080000</v>
      </c>
      <c r="E5" s="9">
        <f>'Calcs-1'!E5*Assumptions!$C4</f>
        <v>1080000</v>
      </c>
      <c r="F5" s="9">
        <f>'Calcs-1'!F5*Assumptions!$C4</f>
        <v>1080000</v>
      </c>
      <c r="G5" s="9">
        <f>'Calcs-1'!G5*Assumptions!$C4</f>
        <v>1080000</v>
      </c>
      <c r="H5" s="9">
        <f>'Calcs-1'!H5*Assumptions!$C4</f>
        <v>1080000</v>
      </c>
      <c r="I5" s="9">
        <f>'Calcs-1'!I5*Assumptions!$C4</f>
        <v>1080000</v>
      </c>
    </row>
    <row r="6">
      <c r="A6" s="7" t="s">
        <v>16</v>
      </c>
      <c r="B6" s="9">
        <f>'Calcs-1'!B6*Assumptions!$C5</f>
        <v>1870000</v>
      </c>
      <c r="C6" s="9">
        <f>'Calcs-1'!C6*Assumptions!$C5</f>
        <v>1870000</v>
      </c>
      <c r="D6" s="9">
        <f>'Calcs-1'!D6*Assumptions!$C5</f>
        <v>1870000</v>
      </c>
      <c r="E6" s="9">
        <f>'Calcs-1'!E6*Assumptions!$C5</f>
        <v>1870000</v>
      </c>
      <c r="F6" s="9">
        <f>'Calcs-1'!F6*Assumptions!$C5</f>
        <v>1870000</v>
      </c>
      <c r="G6" s="9">
        <f>'Calcs-1'!G6*Assumptions!$C5</f>
        <v>1870000</v>
      </c>
      <c r="H6" s="9">
        <f>'Calcs-1'!H6*Assumptions!$C5</f>
        <v>1870000</v>
      </c>
      <c r="I6" s="9">
        <f>'Calcs-1'!I6*Assumptions!$C5</f>
        <v>1870000</v>
      </c>
    </row>
    <row r="7">
      <c r="A7" s="6" t="s">
        <v>53</v>
      </c>
      <c r="B7" s="9">
        <f t="shared" ref="B7:I7" si="1">SUM(B3:B6)</f>
        <v>6350000</v>
      </c>
      <c r="C7" s="9">
        <f t="shared" si="1"/>
        <v>6350000</v>
      </c>
      <c r="D7" s="9">
        <f t="shared" si="1"/>
        <v>6350000</v>
      </c>
      <c r="E7" s="9">
        <f t="shared" si="1"/>
        <v>6350000</v>
      </c>
      <c r="F7" s="9">
        <f t="shared" si="1"/>
        <v>6350000</v>
      </c>
      <c r="G7" s="9">
        <f t="shared" si="1"/>
        <v>6350000</v>
      </c>
      <c r="H7" s="9">
        <f t="shared" si="1"/>
        <v>6350000</v>
      </c>
      <c r="I7" s="9">
        <f t="shared" si="1"/>
        <v>6350000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</row>
    <row r="2">
      <c r="A2" s="6" t="s">
        <v>64</v>
      </c>
      <c r="B2" s="4"/>
      <c r="C2" s="4"/>
      <c r="D2" s="4"/>
      <c r="E2" s="4"/>
      <c r="F2" s="4"/>
      <c r="G2" s="4"/>
      <c r="H2" s="4"/>
      <c r="I2" s="4"/>
    </row>
    <row r="3">
      <c r="A3" s="7" t="s">
        <v>12</v>
      </c>
      <c r="B3" s="9">
        <v>0.0</v>
      </c>
      <c r="C3" s="9">
        <f t="shared" ref="C3:I3" si="1">B15</f>
        <v>100</v>
      </c>
      <c r="D3" s="9">
        <f t="shared" si="1"/>
        <v>200</v>
      </c>
      <c r="E3" s="9">
        <f t="shared" si="1"/>
        <v>300</v>
      </c>
      <c r="F3" s="9">
        <f t="shared" si="1"/>
        <v>400</v>
      </c>
      <c r="G3" s="9">
        <f t="shared" si="1"/>
        <v>500</v>
      </c>
      <c r="H3" s="9">
        <f t="shared" si="1"/>
        <v>600</v>
      </c>
      <c r="I3" s="9">
        <f t="shared" si="1"/>
        <v>700</v>
      </c>
    </row>
    <row r="4">
      <c r="A4" s="7" t="s">
        <v>14</v>
      </c>
      <c r="B4" s="9">
        <v>0.0</v>
      </c>
      <c r="C4" s="9">
        <f t="shared" ref="C4:I4" si="2">B16</f>
        <v>0</v>
      </c>
      <c r="D4" s="9">
        <f t="shared" si="2"/>
        <v>0</v>
      </c>
      <c r="E4" s="9">
        <f t="shared" si="2"/>
        <v>0</v>
      </c>
      <c r="F4" s="9">
        <f t="shared" si="2"/>
        <v>0</v>
      </c>
      <c r="G4" s="9">
        <f t="shared" si="2"/>
        <v>0</v>
      </c>
      <c r="H4" s="9">
        <f t="shared" si="2"/>
        <v>0</v>
      </c>
      <c r="I4" s="9">
        <f t="shared" si="2"/>
        <v>0</v>
      </c>
    </row>
    <row r="5">
      <c r="A5" s="7" t="s">
        <v>15</v>
      </c>
      <c r="B5" s="9">
        <v>0.0</v>
      </c>
      <c r="C5" s="9">
        <f t="shared" ref="C5:I5" si="3">B17</f>
        <v>300</v>
      </c>
      <c r="D5" s="9">
        <f t="shared" si="3"/>
        <v>600</v>
      </c>
      <c r="E5" s="9">
        <f t="shared" si="3"/>
        <v>900</v>
      </c>
      <c r="F5" s="9">
        <f t="shared" si="3"/>
        <v>1200</v>
      </c>
      <c r="G5" s="9">
        <f t="shared" si="3"/>
        <v>1500</v>
      </c>
      <c r="H5" s="9">
        <f t="shared" si="3"/>
        <v>1800</v>
      </c>
      <c r="I5" s="9">
        <f t="shared" si="3"/>
        <v>2100</v>
      </c>
    </row>
    <row r="6">
      <c r="A6" s="7" t="s">
        <v>16</v>
      </c>
      <c r="B6" s="9">
        <v>0.0</v>
      </c>
      <c r="C6" s="9">
        <f t="shared" ref="C6:I6" si="4">B18</f>
        <v>200</v>
      </c>
      <c r="D6" s="9">
        <f t="shared" si="4"/>
        <v>400</v>
      </c>
      <c r="E6" s="9">
        <f t="shared" si="4"/>
        <v>600</v>
      </c>
      <c r="F6" s="9">
        <f t="shared" si="4"/>
        <v>800</v>
      </c>
      <c r="G6" s="9">
        <f t="shared" si="4"/>
        <v>1000</v>
      </c>
      <c r="H6" s="9">
        <f t="shared" si="4"/>
        <v>1200</v>
      </c>
      <c r="I6" s="9">
        <f t="shared" si="4"/>
        <v>1400</v>
      </c>
    </row>
    <row r="7">
      <c r="B7" s="4"/>
      <c r="C7" s="4"/>
      <c r="D7" s="4"/>
      <c r="E7" s="4"/>
      <c r="F7" s="4"/>
      <c r="G7" s="4"/>
      <c r="H7" s="4"/>
      <c r="I7" s="4"/>
    </row>
    <row r="8">
      <c r="A8" s="6" t="s">
        <v>65</v>
      </c>
      <c r="B8" s="4"/>
      <c r="C8" s="4"/>
      <c r="D8" s="4"/>
      <c r="E8" s="4"/>
      <c r="F8" s="4"/>
      <c r="G8" s="4"/>
      <c r="H8" s="4"/>
      <c r="I8" s="4"/>
    </row>
    <row r="9">
      <c r="A9" s="7" t="s">
        <v>12</v>
      </c>
      <c r="B9" s="9">
        <f>'Calcs-1'!B3-'Calcs-1'!B9</f>
        <v>100</v>
      </c>
      <c r="C9" s="9">
        <f>'Calcs-1'!C3-'Calcs-1'!C9</f>
        <v>100</v>
      </c>
      <c r="D9" s="9">
        <f>'Calcs-1'!D3-'Calcs-1'!D9</f>
        <v>100</v>
      </c>
      <c r="E9" s="9">
        <f>'Calcs-1'!E3-'Calcs-1'!E9</f>
        <v>100</v>
      </c>
      <c r="F9" s="9">
        <f>'Calcs-1'!F3-'Calcs-1'!F9</f>
        <v>100</v>
      </c>
      <c r="G9" s="9">
        <f>'Calcs-1'!G3-'Calcs-1'!G9</f>
        <v>100</v>
      </c>
      <c r="H9" s="9">
        <f>'Calcs-1'!H3-'Calcs-1'!H9</f>
        <v>100</v>
      </c>
      <c r="I9" s="9">
        <f>'Calcs-1'!I3-'Calcs-1'!I9</f>
        <v>100</v>
      </c>
    </row>
    <row r="10">
      <c r="A10" s="7" t="s">
        <v>14</v>
      </c>
      <c r="B10" s="9">
        <f>'Calcs-1'!B4-'Calcs-1'!B10</f>
        <v>0</v>
      </c>
      <c r="C10" s="9">
        <f>'Calcs-1'!C4-'Calcs-1'!C10</f>
        <v>0</v>
      </c>
      <c r="D10" s="9">
        <f>'Calcs-1'!D4-'Calcs-1'!D10</f>
        <v>0</v>
      </c>
      <c r="E10" s="9">
        <f>'Calcs-1'!E4-'Calcs-1'!E10</f>
        <v>0</v>
      </c>
      <c r="F10" s="9">
        <f>'Calcs-1'!F4-'Calcs-1'!F10</f>
        <v>0</v>
      </c>
      <c r="G10" s="9">
        <f>'Calcs-1'!G4-'Calcs-1'!G10</f>
        <v>0</v>
      </c>
      <c r="H10" s="9">
        <f>'Calcs-1'!H4-'Calcs-1'!H10</f>
        <v>0</v>
      </c>
      <c r="I10" s="9">
        <f>'Calcs-1'!I4-'Calcs-1'!I10</f>
        <v>0</v>
      </c>
    </row>
    <row r="11">
      <c r="A11" s="7" t="s">
        <v>15</v>
      </c>
      <c r="B11" s="9">
        <f>'Calcs-1'!B5-'Calcs-1'!B11</f>
        <v>300</v>
      </c>
      <c r="C11" s="9">
        <f>'Calcs-1'!C5-'Calcs-1'!C11</f>
        <v>300</v>
      </c>
      <c r="D11" s="9">
        <f>'Calcs-1'!D5-'Calcs-1'!D11</f>
        <v>300</v>
      </c>
      <c r="E11" s="9">
        <f>'Calcs-1'!E5-'Calcs-1'!E11</f>
        <v>300</v>
      </c>
      <c r="F11" s="9">
        <f>'Calcs-1'!F5-'Calcs-1'!F11</f>
        <v>300</v>
      </c>
      <c r="G11" s="9">
        <f>'Calcs-1'!G5-'Calcs-1'!G11</f>
        <v>300</v>
      </c>
      <c r="H11" s="9">
        <f>'Calcs-1'!H5-'Calcs-1'!H11</f>
        <v>300</v>
      </c>
      <c r="I11" s="9">
        <f>'Calcs-1'!I5-'Calcs-1'!I11</f>
        <v>300</v>
      </c>
    </row>
    <row r="12">
      <c r="A12" s="7" t="s">
        <v>16</v>
      </c>
      <c r="B12" s="9">
        <f>'Calcs-1'!B6-'Calcs-1'!B12</f>
        <v>200</v>
      </c>
      <c r="C12" s="9">
        <f>'Calcs-1'!C6-'Calcs-1'!C12</f>
        <v>200</v>
      </c>
      <c r="D12" s="9">
        <f>'Calcs-1'!D6-'Calcs-1'!D12</f>
        <v>200</v>
      </c>
      <c r="E12" s="9">
        <f>'Calcs-1'!E6-'Calcs-1'!E12</f>
        <v>200</v>
      </c>
      <c r="F12" s="9">
        <f>'Calcs-1'!F6-'Calcs-1'!F12</f>
        <v>200</v>
      </c>
      <c r="G12" s="9">
        <f>'Calcs-1'!G6-'Calcs-1'!G12</f>
        <v>200</v>
      </c>
      <c r="H12" s="9">
        <f>'Calcs-1'!H6-'Calcs-1'!H12</f>
        <v>200</v>
      </c>
      <c r="I12" s="9">
        <f>'Calcs-1'!I6-'Calcs-1'!I12</f>
        <v>200</v>
      </c>
    </row>
    <row r="13">
      <c r="B13" s="4"/>
      <c r="C13" s="4"/>
      <c r="D13" s="4"/>
      <c r="E13" s="4"/>
      <c r="F13" s="4"/>
      <c r="G13" s="4"/>
      <c r="H13" s="4"/>
      <c r="I13" s="4"/>
    </row>
    <row r="14">
      <c r="A14" s="6" t="s">
        <v>66</v>
      </c>
      <c r="B14" s="4"/>
      <c r="C14" s="4"/>
      <c r="D14" s="4"/>
      <c r="E14" s="4"/>
      <c r="F14" s="4"/>
      <c r="G14" s="4"/>
      <c r="H14" s="4"/>
      <c r="I14" s="4"/>
    </row>
    <row r="15">
      <c r="A15" s="7" t="s">
        <v>12</v>
      </c>
      <c r="B15" s="9">
        <f t="shared" ref="B15:I15" si="5">B3+B9</f>
        <v>100</v>
      </c>
      <c r="C15" s="9">
        <f t="shared" si="5"/>
        <v>200</v>
      </c>
      <c r="D15" s="9">
        <f t="shared" si="5"/>
        <v>300</v>
      </c>
      <c r="E15" s="9">
        <f t="shared" si="5"/>
        <v>400</v>
      </c>
      <c r="F15" s="9">
        <f t="shared" si="5"/>
        <v>500</v>
      </c>
      <c r="G15" s="9">
        <f t="shared" si="5"/>
        <v>600</v>
      </c>
      <c r="H15" s="9">
        <f t="shared" si="5"/>
        <v>700</v>
      </c>
      <c r="I15" s="9">
        <f t="shared" si="5"/>
        <v>800</v>
      </c>
    </row>
    <row r="16">
      <c r="A16" s="7" t="s">
        <v>14</v>
      </c>
      <c r="B16" s="9">
        <f t="shared" ref="B16:I16" si="6">B4+B10</f>
        <v>0</v>
      </c>
      <c r="C16" s="9">
        <f t="shared" si="6"/>
        <v>0</v>
      </c>
      <c r="D16" s="9">
        <f t="shared" si="6"/>
        <v>0</v>
      </c>
      <c r="E16" s="9">
        <f t="shared" si="6"/>
        <v>0</v>
      </c>
      <c r="F16" s="9">
        <f t="shared" si="6"/>
        <v>0</v>
      </c>
      <c r="G16" s="9">
        <f t="shared" si="6"/>
        <v>0</v>
      </c>
      <c r="H16" s="9">
        <f t="shared" si="6"/>
        <v>0</v>
      </c>
      <c r="I16" s="9">
        <f t="shared" si="6"/>
        <v>0</v>
      </c>
    </row>
    <row r="17">
      <c r="A17" s="7" t="s">
        <v>15</v>
      </c>
      <c r="B17" s="9">
        <f t="shared" ref="B17:I17" si="7">B5+B11</f>
        <v>300</v>
      </c>
      <c r="C17" s="9">
        <f t="shared" si="7"/>
        <v>600</v>
      </c>
      <c r="D17" s="9">
        <f t="shared" si="7"/>
        <v>900</v>
      </c>
      <c r="E17" s="9">
        <f t="shared" si="7"/>
        <v>1200</v>
      </c>
      <c r="F17" s="9">
        <f t="shared" si="7"/>
        <v>1500</v>
      </c>
      <c r="G17" s="9">
        <f t="shared" si="7"/>
        <v>1800</v>
      </c>
      <c r="H17" s="9">
        <f t="shared" si="7"/>
        <v>2100</v>
      </c>
      <c r="I17" s="9">
        <f t="shared" si="7"/>
        <v>2400</v>
      </c>
    </row>
    <row r="18">
      <c r="A18" s="7" t="s">
        <v>16</v>
      </c>
      <c r="B18" s="9">
        <f t="shared" ref="B18:I18" si="8">B6+B12</f>
        <v>200</v>
      </c>
      <c r="C18" s="9">
        <f t="shared" si="8"/>
        <v>400</v>
      </c>
      <c r="D18" s="9">
        <f t="shared" si="8"/>
        <v>600</v>
      </c>
      <c r="E18" s="9">
        <f t="shared" si="8"/>
        <v>800</v>
      </c>
      <c r="F18" s="9">
        <f t="shared" si="8"/>
        <v>1000</v>
      </c>
      <c r="G18" s="9">
        <f t="shared" si="8"/>
        <v>1200</v>
      </c>
      <c r="H18" s="9">
        <f t="shared" si="8"/>
        <v>1400</v>
      </c>
      <c r="I18" s="9">
        <f t="shared" si="8"/>
        <v>1600</v>
      </c>
    </row>
    <row r="19">
      <c r="B19" s="4"/>
      <c r="C19" s="4"/>
      <c r="D19" s="4"/>
      <c r="E19" s="4"/>
      <c r="F19" s="4"/>
      <c r="G19" s="4"/>
      <c r="H19" s="4"/>
      <c r="I19" s="4"/>
    </row>
    <row r="20">
      <c r="A20" s="6" t="s">
        <v>67</v>
      </c>
      <c r="B20" s="4"/>
      <c r="C20" s="4"/>
      <c r="D20" s="4"/>
      <c r="E20" s="4"/>
      <c r="F20" s="4"/>
      <c r="G20" s="4"/>
      <c r="H20" s="4"/>
      <c r="I20" s="4"/>
    </row>
    <row r="21">
      <c r="A21" s="7" t="s">
        <v>12</v>
      </c>
      <c r="B21" s="9">
        <f>B15*Assumptions!$C2</f>
        <v>80000</v>
      </c>
      <c r="C21" s="9">
        <f>C15*Assumptions!$C2</f>
        <v>160000</v>
      </c>
      <c r="D21" s="9">
        <f>D15*Assumptions!$C2</f>
        <v>240000</v>
      </c>
      <c r="E21" s="9">
        <f>E15*Assumptions!$C2</f>
        <v>320000</v>
      </c>
      <c r="F21" s="9">
        <f>F15*Assumptions!$C2</f>
        <v>400000</v>
      </c>
      <c r="G21" s="9">
        <f>G15*Assumptions!$C2</f>
        <v>480000</v>
      </c>
      <c r="H21" s="9">
        <f>H15*Assumptions!$C2</f>
        <v>560000</v>
      </c>
      <c r="I21" s="9">
        <f>I15*Assumptions!$C2</f>
        <v>640000</v>
      </c>
    </row>
    <row r="22">
      <c r="A22" s="7" t="s">
        <v>14</v>
      </c>
      <c r="B22" s="9">
        <f>B16*Assumptions!$C3</f>
        <v>0</v>
      </c>
      <c r="C22" s="9">
        <f>C16*Assumptions!$C3</f>
        <v>0</v>
      </c>
      <c r="D22" s="9">
        <f>D16*Assumptions!$C3</f>
        <v>0</v>
      </c>
      <c r="E22" s="9">
        <f>E16*Assumptions!$C3</f>
        <v>0</v>
      </c>
      <c r="F22" s="9">
        <f>F16*Assumptions!$C3</f>
        <v>0</v>
      </c>
      <c r="G22" s="9">
        <f>G16*Assumptions!$C3</f>
        <v>0</v>
      </c>
      <c r="H22" s="9">
        <f>H16*Assumptions!$C3</f>
        <v>0</v>
      </c>
      <c r="I22" s="9">
        <f>I16*Assumptions!$C3</f>
        <v>0</v>
      </c>
    </row>
    <row r="23">
      <c r="A23" s="7" t="s">
        <v>15</v>
      </c>
      <c r="B23" s="9">
        <f>B17*Assumptions!$C4</f>
        <v>180000</v>
      </c>
      <c r="C23" s="9">
        <f>C17*Assumptions!$C4</f>
        <v>360000</v>
      </c>
      <c r="D23" s="9">
        <f>D17*Assumptions!$C4</f>
        <v>540000</v>
      </c>
      <c r="E23" s="9">
        <f>E17*Assumptions!$C4</f>
        <v>720000</v>
      </c>
      <c r="F23" s="9">
        <f>F17*Assumptions!$C4</f>
        <v>900000</v>
      </c>
      <c r="G23" s="9">
        <f>G17*Assumptions!$C4</f>
        <v>1080000</v>
      </c>
      <c r="H23" s="9">
        <f>H17*Assumptions!$C4</f>
        <v>1260000</v>
      </c>
      <c r="I23" s="9">
        <f>I17*Assumptions!$C4</f>
        <v>1440000</v>
      </c>
    </row>
    <row r="24">
      <c r="A24" s="7" t="s">
        <v>16</v>
      </c>
      <c r="B24" s="9">
        <f>B18*Assumptions!$C5</f>
        <v>170000</v>
      </c>
      <c r="C24" s="9">
        <f>C18*Assumptions!$C5</f>
        <v>340000</v>
      </c>
      <c r="D24" s="9">
        <f>D18*Assumptions!$C5</f>
        <v>510000</v>
      </c>
      <c r="E24" s="9">
        <f>E18*Assumptions!$C5</f>
        <v>680000</v>
      </c>
      <c r="F24" s="9">
        <f>F18*Assumptions!$C5</f>
        <v>850000</v>
      </c>
      <c r="G24" s="9">
        <f>G18*Assumptions!$C5</f>
        <v>1020000</v>
      </c>
      <c r="H24" s="9">
        <f>H18*Assumptions!$C5</f>
        <v>1190000</v>
      </c>
      <c r="I24" s="9">
        <f>I18*Assumptions!$C5</f>
        <v>1360000</v>
      </c>
    </row>
    <row r="25">
      <c r="B25" s="9">
        <f t="shared" ref="B25:I25" si="9">SUM(B21:B24)</f>
        <v>430000</v>
      </c>
      <c r="C25" s="9">
        <f t="shared" si="9"/>
        <v>860000</v>
      </c>
      <c r="D25" s="9">
        <f t="shared" si="9"/>
        <v>1290000</v>
      </c>
      <c r="E25" s="9">
        <f t="shared" si="9"/>
        <v>1720000</v>
      </c>
      <c r="F25" s="9">
        <f t="shared" si="9"/>
        <v>2150000</v>
      </c>
      <c r="G25" s="9">
        <f t="shared" si="9"/>
        <v>2580000</v>
      </c>
      <c r="H25" s="9">
        <f t="shared" si="9"/>
        <v>3010000</v>
      </c>
      <c r="I25" s="9">
        <f t="shared" si="9"/>
        <v>3440000</v>
      </c>
    </row>
  </sheetData>
  <drawing r:id="rId1"/>
</worksheet>
</file>