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Calcs-1" sheetId="2" r:id="rId5"/>
    <sheet state="visible" name="Assumptions" sheetId="3" r:id="rId6"/>
    <sheet state="visible" name="Fixed Asset" sheetId="4" r:id="rId7"/>
    <sheet state="visible" name="Fixed Asset Balance" sheetId="5" r:id="rId8"/>
    <sheet state="visible" name="Depreciation" sheetId="6" r:id="rId9"/>
    <sheet state="visible" name="Sales and Costs" sheetId="7" r:id="rId10"/>
    <sheet state="visible" name="Purchases" sheetId="8" r:id="rId11"/>
    <sheet state="visible" name="Stocks" sheetId="9" r:id="rId12"/>
    <sheet state="visible" name="Collections" sheetId="10" r:id="rId13"/>
    <sheet state="visible" name="Cash Details" sheetId="11" r:id="rId14"/>
    <sheet state="visible" name="Balances" sheetId="12" r:id="rId15"/>
  </sheets>
  <definedNames/>
  <calcPr/>
</workbook>
</file>

<file path=xl/sharedStrings.xml><?xml version="1.0" encoding="utf-8"?>
<sst xmlns="http://schemas.openxmlformats.org/spreadsheetml/2006/main" count="231" uniqueCount="95">
  <si>
    <t>Description</t>
  </si>
  <si>
    <t>TeeWave sells T-shirts and Jeans. They bought 1 T-shirt at Rs 150 and sold it at Rs 300. They bought 1 Jeans at Rs 350 and sold it at Rs 600.</t>
  </si>
  <si>
    <t>Every month they purchased 400 T-shirts and 620 jeans.They sold 400 T-shirt and 600 Jeans in every month. The company purchases all its products in cash.</t>
  </si>
  <si>
    <t>Rent was Rs 12000 per month and Electricity expenses were Rs 7500 per month. They also employ a salaried person and salary was Rs. 10000.</t>
  </si>
  <si>
    <t>The company has purchased furniture (FUR005) in month 1 for Rs 30000 which has a life of 12 months. It also purchased an AC (MAC001) for Rs. 50000 in month 2 which has a life of 15 months. It purchases its fixed assets in the starting of the month.</t>
  </si>
  <si>
    <t>25% of the company's sales is to BigRetailer1 who pays the company after 1 month.</t>
  </si>
  <si>
    <t>30% of the company's sales is to BigRetailer2 who pays the company after 2 months.</t>
  </si>
  <si>
    <t>45% of the company's sales is to people visiting the store and they pay in cash.</t>
  </si>
  <si>
    <t>Please make a model for 8 months and prepare Fixed Asset Register and calculate depreciation.</t>
  </si>
  <si>
    <t>M1</t>
  </si>
  <si>
    <t>M2</t>
  </si>
  <si>
    <t>M3</t>
  </si>
  <si>
    <t>M4</t>
  </si>
  <si>
    <t>M5</t>
  </si>
  <si>
    <t>M6</t>
  </si>
  <si>
    <t>M7</t>
  </si>
  <si>
    <t>M8</t>
  </si>
  <si>
    <t>Purchases(Qty)</t>
  </si>
  <si>
    <t>T-shirts</t>
  </si>
  <si>
    <t>Jeans</t>
  </si>
  <si>
    <t>Sales (Qty)</t>
  </si>
  <si>
    <t>Purchases</t>
  </si>
  <si>
    <t>Purchase Price</t>
  </si>
  <si>
    <t>Payments</t>
  </si>
  <si>
    <t>Cash</t>
  </si>
  <si>
    <t>Sales</t>
  </si>
  <si>
    <t>Selling Price</t>
  </si>
  <si>
    <t>% share of sales</t>
  </si>
  <si>
    <t>Collections</t>
  </si>
  <si>
    <t>Big Retailer 1</t>
  </si>
  <si>
    <t>month delay</t>
  </si>
  <si>
    <t>Big Retailer 2</t>
  </si>
  <si>
    <t>Walkin</t>
  </si>
  <si>
    <t>Other costs</t>
  </si>
  <si>
    <t>Rent</t>
  </si>
  <si>
    <t>per month</t>
  </si>
  <si>
    <t>Electricity</t>
  </si>
  <si>
    <t>Salary</t>
  </si>
  <si>
    <t>Item Code</t>
  </si>
  <si>
    <t>Item Type</t>
  </si>
  <si>
    <t>Item Details</t>
  </si>
  <si>
    <t>Month of Purchase</t>
  </si>
  <si>
    <t>Price</t>
  </si>
  <si>
    <t>Life Time</t>
  </si>
  <si>
    <t>Month of Disposal</t>
  </si>
  <si>
    <t>FAS001</t>
  </si>
  <si>
    <t>Furniture</t>
  </si>
  <si>
    <t>FUR005</t>
  </si>
  <si>
    <t>FAS002</t>
  </si>
  <si>
    <t>AC</t>
  </si>
  <si>
    <t>MAC001</t>
  </si>
  <si>
    <t>Opening Balance</t>
  </si>
  <si>
    <t xml:space="preserve">Furniture </t>
  </si>
  <si>
    <t>Total</t>
  </si>
  <si>
    <t>Purchase</t>
  </si>
  <si>
    <t>Disposal</t>
  </si>
  <si>
    <t>Closing Balance</t>
  </si>
  <si>
    <t>Depreciation</t>
  </si>
  <si>
    <t>Depreciation of Disposal</t>
  </si>
  <si>
    <t>Sales (in Rs)</t>
  </si>
  <si>
    <t>Cost of goods sold</t>
  </si>
  <si>
    <t>Total Cost of goods</t>
  </si>
  <si>
    <t>Total Costs</t>
  </si>
  <si>
    <t>Profit</t>
  </si>
  <si>
    <t>Total Purchases</t>
  </si>
  <si>
    <t>Opening Stock</t>
  </si>
  <si>
    <t>Change in stock</t>
  </si>
  <si>
    <t>Closing Stock</t>
  </si>
  <si>
    <t>Total Sales</t>
  </si>
  <si>
    <t>Total Collections</t>
  </si>
  <si>
    <t>Cash to be collected</t>
  </si>
  <si>
    <t>Total Cash to be collected</t>
  </si>
  <si>
    <t>Cash Inflow</t>
  </si>
  <si>
    <t>Cash collecred from sales</t>
  </si>
  <si>
    <t>Total Inflow</t>
  </si>
  <si>
    <t>Cash outflow</t>
  </si>
  <si>
    <t>Cash paid for purchases</t>
  </si>
  <si>
    <t>Fixed asset</t>
  </si>
  <si>
    <t>Total Outflow</t>
  </si>
  <si>
    <t>Net cash for the month</t>
  </si>
  <si>
    <t>Opening Cash</t>
  </si>
  <si>
    <t>Net Cash for the month</t>
  </si>
  <si>
    <t>Closing Cash</t>
  </si>
  <si>
    <t>Assets</t>
  </si>
  <si>
    <t>Cash Inhand</t>
  </si>
  <si>
    <t>Stocks</t>
  </si>
  <si>
    <t xml:space="preserve">Fixed Asset </t>
  </si>
  <si>
    <t>Total Assets (TA)</t>
  </si>
  <si>
    <t>Liabilities</t>
  </si>
  <si>
    <t>Total Liabilities (TL)</t>
  </si>
  <si>
    <t>Difference 1(TA-TL)</t>
  </si>
  <si>
    <t>Opening Profit</t>
  </si>
  <si>
    <t>Net Profit for the month</t>
  </si>
  <si>
    <t>Accumulated Profit</t>
  </si>
  <si>
    <t>Difference 2 (AP-D1)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</si>
</sst>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9" xfId="0" applyAlignment="1" applyFont="1" applyNumberFormat="1">
      <alignment readingOrder="0"/>
    </xf>
    <xf borderId="0" fillId="0" fontId="5" numFmtId="1" xfId="0" applyFont="1" applyNumberFormat="1"/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5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4" t="s">
        <v>4</v>
      </c>
    </row>
    <row r="7">
      <c r="A7" s="4" t="s">
        <v>5</v>
      </c>
    </row>
    <row r="8">
      <c r="A8" s="4" t="s">
        <v>6</v>
      </c>
    </row>
    <row r="9">
      <c r="A9" s="4" t="s">
        <v>7</v>
      </c>
    </row>
    <row r="11">
      <c r="A11" s="4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</row>
    <row r="2">
      <c r="A2" s="5" t="s">
        <v>17</v>
      </c>
    </row>
    <row r="3">
      <c r="A3" s="5" t="s">
        <v>18</v>
      </c>
      <c r="B3" s="6">
        <f>Assumptions!$B2</f>
        <v>400</v>
      </c>
      <c r="C3" s="6">
        <f>Assumptions!$B2</f>
        <v>400</v>
      </c>
      <c r="D3" s="6">
        <f>Assumptions!$B2</f>
        <v>400</v>
      </c>
      <c r="E3" s="6">
        <f>Assumptions!$B2</f>
        <v>400</v>
      </c>
      <c r="F3" s="6">
        <f>Assumptions!$B2</f>
        <v>400</v>
      </c>
      <c r="G3" s="6">
        <f>Assumptions!$B2</f>
        <v>400</v>
      </c>
      <c r="H3" s="6">
        <f>Assumptions!$B2</f>
        <v>400</v>
      </c>
      <c r="I3" s="6">
        <f>Assumptions!$B2</f>
        <v>400</v>
      </c>
    </row>
    <row r="4">
      <c r="A4" s="5" t="s">
        <v>19</v>
      </c>
      <c r="B4" s="6">
        <f>Assumptions!$B3</f>
        <v>620</v>
      </c>
      <c r="C4" s="6">
        <f>Assumptions!$B3</f>
        <v>620</v>
      </c>
      <c r="D4" s="6">
        <f>Assumptions!$B3</f>
        <v>620</v>
      </c>
      <c r="E4" s="6">
        <f>Assumptions!$B3</f>
        <v>620</v>
      </c>
      <c r="F4" s="6">
        <f>Assumptions!$B3</f>
        <v>620</v>
      </c>
      <c r="G4" s="6">
        <f>Assumptions!$B3</f>
        <v>620</v>
      </c>
      <c r="H4" s="6">
        <f>Assumptions!$B3</f>
        <v>620</v>
      </c>
      <c r="I4" s="6">
        <f>Assumptions!$B3</f>
        <v>620</v>
      </c>
    </row>
    <row r="6">
      <c r="A6" s="5" t="s">
        <v>20</v>
      </c>
    </row>
    <row r="7">
      <c r="A7" s="5" t="s">
        <v>18</v>
      </c>
      <c r="B7" s="6">
        <f>Assumptions!$B6</f>
        <v>400</v>
      </c>
      <c r="C7" s="6">
        <f>Assumptions!$B6</f>
        <v>400</v>
      </c>
      <c r="D7" s="6">
        <f>Assumptions!$B6</f>
        <v>400</v>
      </c>
      <c r="E7" s="6">
        <f>Assumptions!$B6</f>
        <v>400</v>
      </c>
      <c r="F7" s="6">
        <f>Assumptions!$B6</f>
        <v>400</v>
      </c>
      <c r="G7" s="6">
        <f>Assumptions!$B6</f>
        <v>400</v>
      </c>
      <c r="H7" s="6">
        <f>Assumptions!$B6</f>
        <v>400</v>
      </c>
      <c r="I7" s="6">
        <f>Assumptions!$B6</f>
        <v>400</v>
      </c>
    </row>
    <row r="8">
      <c r="A8" s="5" t="s">
        <v>19</v>
      </c>
      <c r="B8" s="6">
        <f>Assumptions!$B7</f>
        <v>600</v>
      </c>
      <c r="C8" s="6">
        <f>Assumptions!$B7</f>
        <v>600</v>
      </c>
      <c r="D8" s="6">
        <f>Assumptions!$B7</f>
        <v>600</v>
      </c>
      <c r="E8" s="6">
        <f>Assumptions!$B7</f>
        <v>600</v>
      </c>
      <c r="F8" s="6">
        <f>Assumptions!$B7</f>
        <v>600</v>
      </c>
      <c r="G8" s="6">
        <f>Assumptions!$B7</f>
        <v>600</v>
      </c>
      <c r="H8" s="6">
        <f>Assumptions!$B7</f>
        <v>600</v>
      </c>
      <c r="I8" s="6">
        <f>Assumptions!$B7</f>
        <v>600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" t="s">
        <v>21</v>
      </c>
      <c r="C1" s="5" t="s">
        <v>22</v>
      </c>
      <c r="D1" s="5" t="s">
        <v>23</v>
      </c>
    </row>
    <row r="2">
      <c r="A2" s="5" t="s">
        <v>18</v>
      </c>
      <c r="B2" s="5">
        <v>400.0</v>
      </c>
      <c r="C2" s="5">
        <v>150.0</v>
      </c>
      <c r="D2" s="5" t="s">
        <v>24</v>
      </c>
    </row>
    <row r="3">
      <c r="A3" s="5" t="s">
        <v>19</v>
      </c>
      <c r="B3" s="5">
        <v>620.0</v>
      </c>
      <c r="C3" s="5">
        <v>350.0</v>
      </c>
      <c r="D3" s="5" t="s">
        <v>24</v>
      </c>
    </row>
    <row r="5">
      <c r="B5" s="5" t="s">
        <v>25</v>
      </c>
      <c r="C5" s="5" t="s">
        <v>26</v>
      </c>
    </row>
    <row r="6">
      <c r="A6" s="5" t="s">
        <v>18</v>
      </c>
      <c r="B6" s="5">
        <v>400.0</v>
      </c>
      <c r="C6" s="5">
        <v>300.0</v>
      </c>
    </row>
    <row r="7">
      <c r="A7" s="5" t="s">
        <v>19</v>
      </c>
      <c r="B7" s="5">
        <v>600.0</v>
      </c>
      <c r="C7" s="5">
        <v>600.0</v>
      </c>
    </row>
    <row r="9">
      <c r="A9" s="5" t="s">
        <v>25</v>
      </c>
      <c r="B9" s="5" t="s">
        <v>27</v>
      </c>
      <c r="C9" s="5" t="s">
        <v>28</v>
      </c>
    </row>
    <row r="10">
      <c r="A10" s="5" t="s">
        <v>29</v>
      </c>
      <c r="B10" s="7">
        <v>0.25</v>
      </c>
      <c r="C10" s="5">
        <v>1.0</v>
      </c>
      <c r="D10" s="5" t="s">
        <v>30</v>
      </c>
    </row>
    <row r="11">
      <c r="A11" s="5" t="s">
        <v>31</v>
      </c>
      <c r="B11" s="7">
        <v>0.3</v>
      </c>
      <c r="C11" s="5">
        <v>2.0</v>
      </c>
      <c r="D11" s="5" t="s">
        <v>30</v>
      </c>
    </row>
    <row r="12">
      <c r="A12" s="5" t="s">
        <v>32</v>
      </c>
      <c r="B12" s="7">
        <v>0.45</v>
      </c>
      <c r="C12" s="5" t="s">
        <v>24</v>
      </c>
    </row>
    <row r="14">
      <c r="A14" s="5" t="s">
        <v>33</v>
      </c>
    </row>
    <row r="15">
      <c r="A15" s="5" t="s">
        <v>34</v>
      </c>
      <c r="B15" s="5">
        <v>12000.0</v>
      </c>
      <c r="C15" s="5" t="s">
        <v>35</v>
      </c>
    </row>
    <row r="16">
      <c r="A16" s="5" t="s">
        <v>36</v>
      </c>
      <c r="B16" s="5">
        <v>7500.0</v>
      </c>
      <c r="C16" s="5" t="s">
        <v>35</v>
      </c>
    </row>
    <row r="17">
      <c r="A17" s="5" t="s">
        <v>37</v>
      </c>
      <c r="B17" s="5">
        <v>10000.0</v>
      </c>
      <c r="C17" s="5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</row>
    <row r="2">
      <c r="A2" s="5" t="s">
        <v>45</v>
      </c>
      <c r="B2" s="5" t="s">
        <v>46</v>
      </c>
      <c r="C2" s="5" t="s">
        <v>47</v>
      </c>
      <c r="D2" s="5">
        <v>1.0</v>
      </c>
      <c r="E2" s="5">
        <v>30000.0</v>
      </c>
      <c r="F2" s="5">
        <v>12.0</v>
      </c>
      <c r="G2" s="6">
        <f t="shared" ref="G2:G3" si="1">F2+D2</f>
        <v>13</v>
      </c>
    </row>
    <row r="3">
      <c r="A3" s="5" t="s">
        <v>48</v>
      </c>
      <c r="B3" s="5" t="s">
        <v>49</v>
      </c>
      <c r="C3" s="5" t="s">
        <v>50</v>
      </c>
      <c r="D3" s="5">
        <v>2.0</v>
      </c>
      <c r="E3" s="5">
        <v>50000.0</v>
      </c>
      <c r="F3" s="5">
        <v>15.0</v>
      </c>
      <c r="G3" s="6">
        <f t="shared" si="1"/>
        <v>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</row>
    <row r="2">
      <c r="A2" s="5" t="s">
        <v>51</v>
      </c>
    </row>
    <row r="3">
      <c r="A3" s="5" t="s">
        <v>52</v>
      </c>
      <c r="B3" s="5">
        <v>0.0</v>
      </c>
      <c r="C3" s="6">
        <f t="shared" ref="C3:I3" si="1">B18</f>
        <v>30000</v>
      </c>
      <c r="D3" s="6">
        <f t="shared" si="1"/>
        <v>30000</v>
      </c>
      <c r="E3" s="6">
        <f t="shared" si="1"/>
        <v>30000</v>
      </c>
      <c r="F3" s="6">
        <f t="shared" si="1"/>
        <v>30000</v>
      </c>
      <c r="G3" s="6">
        <f t="shared" si="1"/>
        <v>30000</v>
      </c>
      <c r="H3" s="6">
        <f t="shared" si="1"/>
        <v>30000</v>
      </c>
      <c r="I3" s="6">
        <f t="shared" si="1"/>
        <v>30000</v>
      </c>
    </row>
    <row r="4">
      <c r="A4" s="5" t="s">
        <v>49</v>
      </c>
      <c r="B4" s="5">
        <v>0.0</v>
      </c>
      <c r="C4" s="6">
        <f t="shared" ref="C4:I4" si="2">B19</f>
        <v>0</v>
      </c>
      <c r="D4" s="6">
        <f t="shared" si="2"/>
        <v>50000</v>
      </c>
      <c r="E4" s="6">
        <f t="shared" si="2"/>
        <v>50000</v>
      </c>
      <c r="F4" s="6">
        <f t="shared" si="2"/>
        <v>50000</v>
      </c>
      <c r="G4" s="6">
        <f t="shared" si="2"/>
        <v>50000</v>
      </c>
      <c r="H4" s="6">
        <f t="shared" si="2"/>
        <v>50000</v>
      </c>
      <c r="I4" s="6">
        <f t="shared" si="2"/>
        <v>50000</v>
      </c>
    </row>
    <row r="5">
      <c r="A5" s="5" t="s">
        <v>53</v>
      </c>
      <c r="B5" s="6">
        <f t="shared" ref="B5:I5" si="3">SUM(B3:B4)</f>
        <v>0</v>
      </c>
      <c r="C5" s="6">
        <f t="shared" si="3"/>
        <v>30000</v>
      </c>
      <c r="D5" s="6">
        <f t="shared" si="3"/>
        <v>80000</v>
      </c>
      <c r="E5" s="6">
        <f t="shared" si="3"/>
        <v>80000</v>
      </c>
      <c r="F5" s="6">
        <f t="shared" si="3"/>
        <v>80000</v>
      </c>
      <c r="G5" s="6">
        <f t="shared" si="3"/>
        <v>80000</v>
      </c>
      <c r="H5" s="6">
        <f t="shared" si="3"/>
        <v>80000</v>
      </c>
      <c r="I5" s="6">
        <f t="shared" si="3"/>
        <v>80000</v>
      </c>
    </row>
    <row r="7">
      <c r="A7" s="5" t="s">
        <v>54</v>
      </c>
    </row>
    <row r="8">
      <c r="A8" s="5" t="s">
        <v>46</v>
      </c>
      <c r="B8" s="6">
        <f>'Fixed Asset'!E2</f>
        <v>30000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</row>
    <row r="9">
      <c r="A9" s="5" t="s">
        <v>49</v>
      </c>
      <c r="B9" s="5">
        <v>0.0</v>
      </c>
      <c r="C9" s="6">
        <f>'Fixed Asset'!E3</f>
        <v>50000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</row>
    <row r="10">
      <c r="A10" s="5" t="s">
        <v>53</v>
      </c>
      <c r="B10" s="6">
        <f t="shared" ref="B10:I10" si="4">SUM(B8:B9)</f>
        <v>30000</v>
      </c>
      <c r="C10" s="6">
        <f t="shared" si="4"/>
        <v>50000</v>
      </c>
      <c r="D10" s="6">
        <f t="shared" si="4"/>
        <v>0</v>
      </c>
      <c r="E10" s="6">
        <f t="shared" si="4"/>
        <v>0</v>
      </c>
      <c r="F10" s="6">
        <f t="shared" si="4"/>
        <v>0</v>
      </c>
      <c r="G10" s="6">
        <f t="shared" si="4"/>
        <v>0</v>
      </c>
      <c r="H10" s="6">
        <f t="shared" si="4"/>
        <v>0</v>
      </c>
      <c r="I10" s="6">
        <f t="shared" si="4"/>
        <v>0</v>
      </c>
    </row>
    <row r="12">
      <c r="A12" s="5" t="s">
        <v>55</v>
      </c>
    </row>
    <row r="13">
      <c r="A13" s="5" t="s">
        <v>46</v>
      </c>
      <c r="B13" s="5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</row>
    <row r="14">
      <c r="A14" s="5" t="s">
        <v>49</v>
      </c>
      <c r="B14" s="5">
        <v>0.0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</row>
    <row r="15">
      <c r="A15" s="5" t="s">
        <v>53</v>
      </c>
      <c r="B15" s="6">
        <f t="shared" ref="B15:I15" si="5">SUM(B13:B14)</f>
        <v>0</v>
      </c>
      <c r="C15" s="6">
        <f t="shared" si="5"/>
        <v>0</v>
      </c>
      <c r="D15" s="6">
        <f t="shared" si="5"/>
        <v>0</v>
      </c>
      <c r="E15" s="6">
        <f t="shared" si="5"/>
        <v>0</v>
      </c>
      <c r="F15" s="6">
        <f t="shared" si="5"/>
        <v>0</v>
      </c>
      <c r="G15" s="6">
        <f t="shared" si="5"/>
        <v>0</v>
      </c>
      <c r="H15" s="6">
        <f t="shared" si="5"/>
        <v>0</v>
      </c>
      <c r="I15" s="6">
        <f t="shared" si="5"/>
        <v>0</v>
      </c>
    </row>
    <row r="17">
      <c r="A17" s="5" t="s">
        <v>56</v>
      </c>
    </row>
    <row r="18">
      <c r="A18" s="5" t="s">
        <v>46</v>
      </c>
      <c r="B18" s="6">
        <f t="shared" ref="B18:I18" si="6">B3+B8-B13</f>
        <v>30000</v>
      </c>
      <c r="C18" s="6">
        <f t="shared" si="6"/>
        <v>30000</v>
      </c>
      <c r="D18" s="6">
        <f t="shared" si="6"/>
        <v>30000</v>
      </c>
      <c r="E18" s="6">
        <f t="shared" si="6"/>
        <v>30000</v>
      </c>
      <c r="F18" s="6">
        <f t="shared" si="6"/>
        <v>30000</v>
      </c>
      <c r="G18" s="6">
        <f t="shared" si="6"/>
        <v>30000</v>
      </c>
      <c r="H18" s="6">
        <f t="shared" si="6"/>
        <v>30000</v>
      </c>
      <c r="I18" s="6">
        <f t="shared" si="6"/>
        <v>30000</v>
      </c>
    </row>
    <row r="19">
      <c r="A19" s="5" t="s">
        <v>49</v>
      </c>
      <c r="B19" s="6">
        <f t="shared" ref="B19:I19" si="7">B4+B9-B14</f>
        <v>0</v>
      </c>
      <c r="C19" s="6">
        <f t="shared" si="7"/>
        <v>50000</v>
      </c>
      <c r="D19" s="6">
        <f t="shared" si="7"/>
        <v>50000</v>
      </c>
      <c r="E19" s="6">
        <f t="shared" si="7"/>
        <v>50000</v>
      </c>
      <c r="F19" s="6">
        <f t="shared" si="7"/>
        <v>50000</v>
      </c>
      <c r="G19" s="6">
        <f t="shared" si="7"/>
        <v>50000</v>
      </c>
      <c r="H19" s="6">
        <f t="shared" si="7"/>
        <v>50000</v>
      </c>
      <c r="I19" s="6">
        <f t="shared" si="7"/>
        <v>50000</v>
      </c>
    </row>
    <row r="20">
      <c r="A20" s="5" t="s">
        <v>53</v>
      </c>
      <c r="B20" s="6">
        <f>SUM(B18:B19)</f>
        <v>30000</v>
      </c>
      <c r="C20" s="6">
        <f>C5+C10-C15</f>
        <v>80000</v>
      </c>
      <c r="D20" s="6">
        <f t="shared" ref="D20:I20" si="8">SUM(D18:D19)</f>
        <v>80000</v>
      </c>
      <c r="E20" s="6">
        <f t="shared" si="8"/>
        <v>80000</v>
      </c>
      <c r="F20" s="6">
        <f t="shared" si="8"/>
        <v>80000</v>
      </c>
      <c r="G20" s="6">
        <f t="shared" si="8"/>
        <v>80000</v>
      </c>
      <c r="H20" s="6">
        <f t="shared" si="8"/>
        <v>80000</v>
      </c>
      <c r="I20" s="6">
        <f t="shared" si="8"/>
        <v>80000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</row>
    <row r="2">
      <c r="A2" s="5" t="s">
        <v>51</v>
      </c>
    </row>
    <row r="3">
      <c r="A3" s="5" t="s">
        <v>52</v>
      </c>
      <c r="B3" s="5">
        <v>0.0</v>
      </c>
      <c r="C3" s="8">
        <f t="shared" ref="C3:I3" si="1">B18</f>
        <v>2500</v>
      </c>
      <c r="D3" s="8">
        <f t="shared" si="1"/>
        <v>5000</v>
      </c>
      <c r="E3" s="8">
        <f t="shared" si="1"/>
        <v>7500</v>
      </c>
      <c r="F3" s="8">
        <f t="shared" si="1"/>
        <v>10000</v>
      </c>
      <c r="G3" s="8">
        <f t="shared" si="1"/>
        <v>12500</v>
      </c>
      <c r="H3" s="8">
        <f t="shared" si="1"/>
        <v>15000</v>
      </c>
      <c r="I3" s="8">
        <f t="shared" si="1"/>
        <v>17500</v>
      </c>
    </row>
    <row r="4">
      <c r="A4" s="5" t="s">
        <v>49</v>
      </c>
      <c r="B4" s="5">
        <v>0.0</v>
      </c>
      <c r="C4" s="8">
        <f t="shared" ref="C4:I4" si="2">B19</f>
        <v>0</v>
      </c>
      <c r="D4" s="8">
        <f t="shared" si="2"/>
        <v>3333.333333</v>
      </c>
      <c r="E4" s="8">
        <f t="shared" si="2"/>
        <v>6666.666667</v>
      </c>
      <c r="F4" s="8">
        <f t="shared" si="2"/>
        <v>10000</v>
      </c>
      <c r="G4" s="8">
        <f t="shared" si="2"/>
        <v>13333.33333</v>
      </c>
      <c r="H4" s="8">
        <f t="shared" si="2"/>
        <v>16666.66667</v>
      </c>
      <c r="I4" s="8">
        <f t="shared" si="2"/>
        <v>20000</v>
      </c>
    </row>
    <row r="5">
      <c r="A5" s="5" t="s">
        <v>53</v>
      </c>
      <c r="B5" s="6">
        <f t="shared" ref="B5:I5" si="3">SUM(B3:B4)</f>
        <v>0</v>
      </c>
      <c r="C5" s="8">
        <f t="shared" si="3"/>
        <v>2500</v>
      </c>
      <c r="D5" s="8">
        <f t="shared" si="3"/>
        <v>8333.333333</v>
      </c>
      <c r="E5" s="8">
        <f t="shared" si="3"/>
        <v>14166.66667</v>
      </c>
      <c r="F5" s="8">
        <f t="shared" si="3"/>
        <v>20000</v>
      </c>
      <c r="G5" s="8">
        <f t="shared" si="3"/>
        <v>25833.33333</v>
      </c>
      <c r="H5" s="8">
        <f t="shared" si="3"/>
        <v>31666.66667</v>
      </c>
      <c r="I5" s="8">
        <f t="shared" si="3"/>
        <v>37500</v>
      </c>
    </row>
    <row r="7">
      <c r="A7" s="5" t="s">
        <v>57</v>
      </c>
    </row>
    <row r="8">
      <c r="A8" s="5" t="s">
        <v>46</v>
      </c>
      <c r="B8" s="8">
        <f>'Fixed Asset Balance'!B18/'Fixed Asset'!$F2</f>
        <v>2500</v>
      </c>
      <c r="C8" s="8">
        <f>'Fixed Asset Balance'!C18/'Fixed Asset'!$F2</f>
        <v>2500</v>
      </c>
      <c r="D8" s="8">
        <f>'Fixed Asset Balance'!D18/'Fixed Asset'!$F2</f>
        <v>2500</v>
      </c>
      <c r="E8" s="8">
        <f>'Fixed Asset Balance'!E18/'Fixed Asset'!$F2</f>
        <v>2500</v>
      </c>
      <c r="F8" s="8">
        <f>'Fixed Asset Balance'!F18/'Fixed Asset'!$F2</f>
        <v>2500</v>
      </c>
      <c r="G8" s="8">
        <f>'Fixed Asset Balance'!G18/'Fixed Asset'!$F2</f>
        <v>2500</v>
      </c>
      <c r="H8" s="8">
        <f>'Fixed Asset Balance'!H18/'Fixed Asset'!$F2</f>
        <v>2500</v>
      </c>
      <c r="I8" s="8">
        <f>'Fixed Asset Balance'!I18/'Fixed Asset'!$F2</f>
        <v>2500</v>
      </c>
    </row>
    <row r="9">
      <c r="A9" s="5" t="s">
        <v>49</v>
      </c>
      <c r="B9" s="8">
        <f>'Fixed Asset Balance'!B19/'Fixed Asset'!$F3</f>
        <v>0</v>
      </c>
      <c r="C9" s="8">
        <f>'Fixed Asset Balance'!C19/'Fixed Asset'!$F3</f>
        <v>3333.333333</v>
      </c>
      <c r="D9" s="8">
        <f>'Fixed Asset Balance'!D19/'Fixed Asset'!$F3</f>
        <v>3333.333333</v>
      </c>
      <c r="E9" s="8">
        <f>'Fixed Asset Balance'!E19/'Fixed Asset'!$F3</f>
        <v>3333.333333</v>
      </c>
      <c r="F9" s="8">
        <f>'Fixed Asset Balance'!F19/'Fixed Asset'!$F3</f>
        <v>3333.333333</v>
      </c>
      <c r="G9" s="8">
        <f>'Fixed Asset Balance'!G19/'Fixed Asset'!$F3</f>
        <v>3333.333333</v>
      </c>
      <c r="H9" s="8">
        <f>'Fixed Asset Balance'!H19/'Fixed Asset'!$F3</f>
        <v>3333.333333</v>
      </c>
      <c r="I9" s="8">
        <f>'Fixed Asset Balance'!I19/'Fixed Asset'!$F3</f>
        <v>3333.333333</v>
      </c>
    </row>
    <row r="10">
      <c r="A10" s="5" t="s">
        <v>53</v>
      </c>
      <c r="B10" s="8">
        <f t="shared" ref="B10:I10" si="4">SUM(B8:B9)</f>
        <v>2500</v>
      </c>
      <c r="C10" s="8">
        <f t="shared" si="4"/>
        <v>5833.333333</v>
      </c>
      <c r="D10" s="8">
        <f t="shared" si="4"/>
        <v>5833.333333</v>
      </c>
      <c r="E10" s="8">
        <f t="shared" si="4"/>
        <v>5833.333333</v>
      </c>
      <c r="F10" s="8">
        <f t="shared" si="4"/>
        <v>5833.333333</v>
      </c>
      <c r="G10" s="8">
        <f t="shared" si="4"/>
        <v>5833.333333</v>
      </c>
      <c r="H10" s="8">
        <f t="shared" si="4"/>
        <v>5833.333333</v>
      </c>
      <c r="I10" s="8">
        <f t="shared" si="4"/>
        <v>5833.333333</v>
      </c>
    </row>
    <row r="12">
      <c r="A12" s="5" t="s">
        <v>58</v>
      </c>
    </row>
    <row r="13">
      <c r="A13" s="5" t="s">
        <v>46</v>
      </c>
      <c r="B13" s="5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</row>
    <row r="14">
      <c r="A14" s="5" t="s">
        <v>49</v>
      </c>
      <c r="B14" s="5">
        <v>0.0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</row>
    <row r="15">
      <c r="A15" s="5" t="s">
        <v>53</v>
      </c>
      <c r="B15" s="6">
        <f t="shared" ref="B15:I15" si="5">SUM(B13:B14)</f>
        <v>0</v>
      </c>
      <c r="C15" s="6">
        <f t="shared" si="5"/>
        <v>0</v>
      </c>
      <c r="D15" s="6">
        <f t="shared" si="5"/>
        <v>0</v>
      </c>
      <c r="E15" s="6">
        <f t="shared" si="5"/>
        <v>0</v>
      </c>
      <c r="F15" s="6">
        <f t="shared" si="5"/>
        <v>0</v>
      </c>
      <c r="G15" s="6">
        <f t="shared" si="5"/>
        <v>0</v>
      </c>
      <c r="H15" s="6">
        <f t="shared" si="5"/>
        <v>0</v>
      </c>
      <c r="I15" s="6">
        <f t="shared" si="5"/>
        <v>0</v>
      </c>
    </row>
    <row r="17">
      <c r="A17" s="5" t="s">
        <v>56</v>
      </c>
    </row>
    <row r="18">
      <c r="A18" s="5" t="s">
        <v>46</v>
      </c>
      <c r="B18" s="8">
        <f t="shared" ref="B18:I18" si="6">B3+B8-B13</f>
        <v>2500</v>
      </c>
      <c r="C18" s="8">
        <f t="shared" si="6"/>
        <v>5000</v>
      </c>
      <c r="D18" s="8">
        <f t="shared" si="6"/>
        <v>7500</v>
      </c>
      <c r="E18" s="8">
        <f t="shared" si="6"/>
        <v>10000</v>
      </c>
      <c r="F18" s="8">
        <f t="shared" si="6"/>
        <v>12500</v>
      </c>
      <c r="G18" s="8">
        <f t="shared" si="6"/>
        <v>15000</v>
      </c>
      <c r="H18" s="8">
        <f t="shared" si="6"/>
        <v>17500</v>
      </c>
      <c r="I18" s="8">
        <f t="shared" si="6"/>
        <v>20000</v>
      </c>
    </row>
    <row r="19">
      <c r="A19" s="5" t="s">
        <v>49</v>
      </c>
      <c r="B19" s="8">
        <f t="shared" ref="B19:I19" si="7">B4+B9-B14</f>
        <v>0</v>
      </c>
      <c r="C19" s="8">
        <f t="shared" si="7"/>
        <v>3333.333333</v>
      </c>
      <c r="D19" s="8">
        <f t="shared" si="7"/>
        <v>6666.666667</v>
      </c>
      <c r="E19" s="8">
        <f t="shared" si="7"/>
        <v>10000</v>
      </c>
      <c r="F19" s="8">
        <f t="shared" si="7"/>
        <v>13333.33333</v>
      </c>
      <c r="G19" s="8">
        <f t="shared" si="7"/>
        <v>16666.66667</v>
      </c>
      <c r="H19" s="8">
        <f t="shared" si="7"/>
        <v>20000</v>
      </c>
      <c r="I19" s="8">
        <f t="shared" si="7"/>
        <v>23333.33333</v>
      </c>
    </row>
    <row r="20">
      <c r="A20" s="5" t="s">
        <v>53</v>
      </c>
      <c r="B20" s="8">
        <f t="shared" ref="B20:I20" si="8">SUM(B18:B19)</f>
        <v>2500</v>
      </c>
      <c r="C20" s="8">
        <f t="shared" si="8"/>
        <v>8333.333333</v>
      </c>
      <c r="D20" s="8">
        <f t="shared" si="8"/>
        <v>14166.66667</v>
      </c>
      <c r="E20" s="8">
        <f t="shared" si="8"/>
        <v>20000</v>
      </c>
      <c r="F20" s="8">
        <f t="shared" si="8"/>
        <v>25833.33333</v>
      </c>
      <c r="G20" s="8">
        <f t="shared" si="8"/>
        <v>31666.66667</v>
      </c>
      <c r="H20" s="8">
        <f t="shared" si="8"/>
        <v>37500</v>
      </c>
      <c r="I20" s="8">
        <f t="shared" si="8"/>
        <v>43333.33333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9" width="7.38"/>
  </cols>
  <sheetData>
    <row r="1"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</row>
    <row r="2">
      <c r="A2" s="5" t="s">
        <v>59</v>
      </c>
    </row>
    <row r="3">
      <c r="A3" s="9" t="s">
        <v>18</v>
      </c>
      <c r="B3" s="6">
        <f>'Calcs-1'!B7*Assumptions!$C6</f>
        <v>120000</v>
      </c>
      <c r="C3" s="6">
        <f>'Calcs-1'!C7*Assumptions!$C6</f>
        <v>120000</v>
      </c>
      <c r="D3" s="6">
        <f>'Calcs-1'!D7*Assumptions!$C6</f>
        <v>120000</v>
      </c>
      <c r="E3" s="6">
        <f>'Calcs-1'!E7*Assumptions!$C6</f>
        <v>120000</v>
      </c>
      <c r="F3" s="6">
        <f>'Calcs-1'!F7*Assumptions!$C6</f>
        <v>120000</v>
      </c>
      <c r="G3" s="6">
        <f>'Calcs-1'!G7*Assumptions!$C6</f>
        <v>120000</v>
      </c>
      <c r="H3" s="6">
        <f>'Calcs-1'!H7*Assumptions!$C6</f>
        <v>120000</v>
      </c>
      <c r="I3" s="6">
        <f>'Calcs-1'!I7*Assumptions!$C6</f>
        <v>120000</v>
      </c>
    </row>
    <row r="4">
      <c r="A4" s="9" t="s">
        <v>19</v>
      </c>
      <c r="B4" s="6">
        <f>'Calcs-1'!B8*Assumptions!$C7</f>
        <v>360000</v>
      </c>
      <c r="C4" s="6">
        <f>'Calcs-1'!C8*Assumptions!$C7</f>
        <v>360000</v>
      </c>
      <c r="D4" s="6">
        <f>'Calcs-1'!D8*Assumptions!$C7</f>
        <v>360000</v>
      </c>
      <c r="E4" s="6">
        <f>'Calcs-1'!E8*Assumptions!$C7</f>
        <v>360000</v>
      </c>
      <c r="F4" s="6">
        <f>'Calcs-1'!F8*Assumptions!$C7</f>
        <v>360000</v>
      </c>
      <c r="G4" s="6">
        <f>'Calcs-1'!G8*Assumptions!$C7</f>
        <v>360000</v>
      </c>
      <c r="H4" s="6">
        <f>'Calcs-1'!H8*Assumptions!$C7</f>
        <v>360000</v>
      </c>
      <c r="I4" s="6">
        <f>'Calcs-1'!I8*Assumptions!$C7</f>
        <v>360000</v>
      </c>
    </row>
    <row r="5">
      <c r="A5" s="5" t="s">
        <v>53</v>
      </c>
      <c r="B5" s="6">
        <f t="shared" ref="B5:I5" si="1">SUM(B3:B4)</f>
        <v>480000</v>
      </c>
      <c r="C5" s="6">
        <f t="shared" si="1"/>
        <v>480000</v>
      </c>
      <c r="D5" s="6">
        <f t="shared" si="1"/>
        <v>480000</v>
      </c>
      <c r="E5" s="6">
        <f t="shared" si="1"/>
        <v>480000</v>
      </c>
      <c r="F5" s="6">
        <f t="shared" si="1"/>
        <v>480000</v>
      </c>
      <c r="G5" s="6">
        <f t="shared" si="1"/>
        <v>480000</v>
      </c>
      <c r="H5" s="6">
        <f t="shared" si="1"/>
        <v>480000</v>
      </c>
      <c r="I5" s="6">
        <f t="shared" si="1"/>
        <v>480000</v>
      </c>
    </row>
    <row r="7">
      <c r="A7" s="5" t="s">
        <v>60</v>
      </c>
    </row>
    <row r="8">
      <c r="A8" s="9" t="s">
        <v>18</v>
      </c>
      <c r="B8" s="6">
        <f>'Calcs-1'!B7*Assumptions!$C2</f>
        <v>60000</v>
      </c>
      <c r="C8" s="6">
        <f>'Calcs-1'!C7*Assumptions!$C2</f>
        <v>60000</v>
      </c>
      <c r="D8" s="6">
        <f>'Calcs-1'!D7*Assumptions!$C2</f>
        <v>60000</v>
      </c>
      <c r="E8" s="6">
        <f>'Calcs-1'!E7*Assumptions!$C2</f>
        <v>60000</v>
      </c>
      <c r="F8" s="6">
        <f>'Calcs-1'!F7*Assumptions!$C2</f>
        <v>60000</v>
      </c>
      <c r="G8" s="6">
        <f>'Calcs-1'!G7*Assumptions!$C2</f>
        <v>60000</v>
      </c>
      <c r="H8" s="6">
        <f>'Calcs-1'!H7*Assumptions!$C2</f>
        <v>60000</v>
      </c>
      <c r="I8" s="6">
        <f>'Calcs-1'!I7*Assumptions!$C2</f>
        <v>60000</v>
      </c>
    </row>
    <row r="9">
      <c r="A9" s="9" t="s">
        <v>19</v>
      </c>
      <c r="B9" s="6">
        <f>'Calcs-1'!B8*Assumptions!$C3</f>
        <v>210000</v>
      </c>
      <c r="C9" s="6">
        <f>'Calcs-1'!C8*Assumptions!$C3</f>
        <v>210000</v>
      </c>
      <c r="D9" s="6">
        <f>'Calcs-1'!D8*Assumptions!$C3</f>
        <v>210000</v>
      </c>
      <c r="E9" s="6">
        <f>'Calcs-1'!E8*Assumptions!$C3</f>
        <v>210000</v>
      </c>
      <c r="F9" s="6">
        <f>'Calcs-1'!F8*Assumptions!$C3</f>
        <v>210000</v>
      </c>
      <c r="G9" s="6">
        <f>'Calcs-1'!G8*Assumptions!$C3</f>
        <v>210000</v>
      </c>
      <c r="H9" s="6">
        <f>'Calcs-1'!H8*Assumptions!$C3</f>
        <v>210000</v>
      </c>
      <c r="I9" s="6">
        <f>'Calcs-1'!I8*Assumptions!$C3</f>
        <v>210000</v>
      </c>
    </row>
    <row r="10">
      <c r="A10" s="5" t="s">
        <v>61</v>
      </c>
      <c r="B10" s="6">
        <f t="shared" ref="B10:I10" si="2">SUM(B8:B9)</f>
        <v>270000</v>
      </c>
      <c r="C10" s="6">
        <f t="shared" si="2"/>
        <v>270000</v>
      </c>
      <c r="D10" s="6">
        <f t="shared" si="2"/>
        <v>270000</v>
      </c>
      <c r="E10" s="6">
        <f t="shared" si="2"/>
        <v>270000</v>
      </c>
      <c r="F10" s="6">
        <f t="shared" si="2"/>
        <v>270000</v>
      </c>
      <c r="G10" s="6">
        <f t="shared" si="2"/>
        <v>270000</v>
      </c>
      <c r="H10" s="6">
        <f t="shared" si="2"/>
        <v>270000</v>
      </c>
      <c r="I10" s="6">
        <f t="shared" si="2"/>
        <v>270000</v>
      </c>
    </row>
    <row r="12">
      <c r="A12" s="5" t="s">
        <v>33</v>
      </c>
    </row>
    <row r="13">
      <c r="A13" s="5" t="s">
        <v>34</v>
      </c>
      <c r="B13" s="6">
        <f>Assumptions!$B15</f>
        <v>12000</v>
      </c>
      <c r="C13" s="6">
        <f>Assumptions!$B15</f>
        <v>12000</v>
      </c>
      <c r="D13" s="6">
        <f>Assumptions!$B15</f>
        <v>12000</v>
      </c>
      <c r="E13" s="6">
        <f>Assumptions!$B15</f>
        <v>12000</v>
      </c>
      <c r="F13" s="6">
        <f>Assumptions!$B15</f>
        <v>12000</v>
      </c>
      <c r="G13" s="6">
        <f>Assumptions!$B15</f>
        <v>12000</v>
      </c>
      <c r="H13" s="6">
        <f>Assumptions!$B15</f>
        <v>12000</v>
      </c>
      <c r="I13" s="6">
        <f>Assumptions!$B15</f>
        <v>12000</v>
      </c>
    </row>
    <row r="14">
      <c r="A14" s="5" t="s">
        <v>36</v>
      </c>
      <c r="B14" s="6">
        <f>Assumptions!$B16</f>
        <v>7500</v>
      </c>
      <c r="C14" s="6">
        <f>Assumptions!$B16</f>
        <v>7500</v>
      </c>
      <c r="D14" s="6">
        <f>Assumptions!$B16</f>
        <v>7500</v>
      </c>
      <c r="E14" s="6">
        <f>Assumptions!$B16</f>
        <v>7500</v>
      </c>
      <c r="F14" s="6">
        <f>Assumptions!$B16</f>
        <v>7500</v>
      </c>
      <c r="G14" s="6">
        <f>Assumptions!$B16</f>
        <v>7500</v>
      </c>
      <c r="H14" s="6">
        <f>Assumptions!$B16</f>
        <v>7500</v>
      </c>
      <c r="I14" s="6">
        <f>Assumptions!$B16</f>
        <v>7500</v>
      </c>
    </row>
    <row r="15">
      <c r="A15" s="5" t="s">
        <v>37</v>
      </c>
      <c r="B15" s="6">
        <f>Assumptions!$B17</f>
        <v>10000</v>
      </c>
      <c r="C15" s="6">
        <f>Assumptions!$B17</f>
        <v>10000</v>
      </c>
      <c r="D15" s="6">
        <f>Assumptions!$B17</f>
        <v>10000</v>
      </c>
      <c r="E15" s="6">
        <f>Assumptions!$B17</f>
        <v>10000</v>
      </c>
      <c r="F15" s="6">
        <f>Assumptions!$B17</f>
        <v>10000</v>
      </c>
      <c r="G15" s="6">
        <f>Assumptions!$B17</f>
        <v>10000</v>
      </c>
      <c r="H15" s="6">
        <f>Assumptions!$B17</f>
        <v>10000</v>
      </c>
      <c r="I15" s="6">
        <f>Assumptions!$B17</f>
        <v>10000</v>
      </c>
    </row>
    <row r="16">
      <c r="A16" s="5" t="s">
        <v>57</v>
      </c>
      <c r="B16" s="8">
        <f>Depreciation!B10</f>
        <v>2500</v>
      </c>
      <c r="C16" s="8">
        <f>Depreciation!C10</f>
        <v>5833.333333</v>
      </c>
      <c r="D16" s="8">
        <f>Depreciation!D10</f>
        <v>5833.333333</v>
      </c>
      <c r="E16" s="8">
        <f>Depreciation!E10</f>
        <v>5833.333333</v>
      </c>
      <c r="F16" s="8">
        <f>Depreciation!F10</f>
        <v>5833.333333</v>
      </c>
      <c r="G16" s="8">
        <f>Depreciation!G10</f>
        <v>5833.333333</v>
      </c>
      <c r="H16" s="8">
        <f>Depreciation!H10</f>
        <v>5833.333333</v>
      </c>
      <c r="I16" s="8">
        <f>Depreciation!I10</f>
        <v>5833.333333</v>
      </c>
    </row>
    <row r="18">
      <c r="A18" s="5" t="s">
        <v>62</v>
      </c>
      <c r="B18" s="8">
        <f t="shared" ref="B18:I18" si="3">B10+SUM(B13:B16)</f>
        <v>302000</v>
      </c>
      <c r="C18" s="8">
        <f t="shared" si="3"/>
        <v>305333.3333</v>
      </c>
      <c r="D18" s="8">
        <f t="shared" si="3"/>
        <v>305333.3333</v>
      </c>
      <c r="E18" s="8">
        <f t="shared" si="3"/>
        <v>305333.3333</v>
      </c>
      <c r="F18" s="8">
        <f t="shared" si="3"/>
        <v>305333.3333</v>
      </c>
      <c r="G18" s="8">
        <f t="shared" si="3"/>
        <v>305333.3333</v>
      </c>
      <c r="H18" s="8">
        <f t="shared" si="3"/>
        <v>305333.3333</v>
      </c>
      <c r="I18" s="8">
        <f t="shared" si="3"/>
        <v>305333.3333</v>
      </c>
    </row>
    <row r="20">
      <c r="A20" s="5" t="s">
        <v>63</v>
      </c>
      <c r="B20" s="8">
        <f t="shared" ref="B20:I20" si="4">B5-B18</f>
        <v>178000</v>
      </c>
      <c r="C20" s="8">
        <f t="shared" si="4"/>
        <v>174666.6667</v>
      </c>
      <c r="D20" s="8">
        <f t="shared" si="4"/>
        <v>174666.6667</v>
      </c>
      <c r="E20" s="8">
        <f t="shared" si="4"/>
        <v>174666.6667</v>
      </c>
      <c r="F20" s="8">
        <f t="shared" si="4"/>
        <v>174666.6667</v>
      </c>
      <c r="G20" s="8">
        <f t="shared" si="4"/>
        <v>174666.6667</v>
      </c>
      <c r="H20" s="8">
        <f t="shared" si="4"/>
        <v>174666.6667</v>
      </c>
      <c r="I20" s="8">
        <f t="shared" si="4"/>
        <v>174666.6667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</row>
    <row r="2">
      <c r="A2" s="5" t="s">
        <v>21</v>
      </c>
    </row>
    <row r="3">
      <c r="A3" s="9" t="s">
        <v>18</v>
      </c>
      <c r="B3" s="6">
        <f>'Calcs-1'!B3*Assumptions!$C2</f>
        <v>60000</v>
      </c>
      <c r="C3" s="6">
        <f>'Calcs-1'!C3*Assumptions!$C2</f>
        <v>60000</v>
      </c>
      <c r="D3" s="6">
        <f>'Calcs-1'!D3*Assumptions!$C2</f>
        <v>60000</v>
      </c>
      <c r="E3" s="6">
        <f>'Calcs-1'!E3*Assumptions!$C2</f>
        <v>60000</v>
      </c>
      <c r="F3" s="6">
        <f>'Calcs-1'!F3*Assumptions!$C2</f>
        <v>60000</v>
      </c>
      <c r="G3" s="6">
        <f>'Calcs-1'!G3*Assumptions!$C2</f>
        <v>60000</v>
      </c>
      <c r="H3" s="6">
        <f>'Calcs-1'!H3*Assumptions!$C2</f>
        <v>60000</v>
      </c>
      <c r="I3" s="6">
        <f>'Calcs-1'!I3*Assumptions!$C2</f>
        <v>60000</v>
      </c>
    </row>
    <row r="4">
      <c r="A4" s="9" t="s">
        <v>19</v>
      </c>
      <c r="B4" s="6">
        <f>'Calcs-1'!B4*Assumptions!$C3</f>
        <v>217000</v>
      </c>
      <c r="C4" s="6">
        <f>'Calcs-1'!C4*Assumptions!$C3</f>
        <v>217000</v>
      </c>
      <c r="D4" s="6">
        <f>'Calcs-1'!D4*Assumptions!$C3</f>
        <v>217000</v>
      </c>
      <c r="E4" s="6">
        <f>'Calcs-1'!E4*Assumptions!$C3</f>
        <v>217000</v>
      </c>
      <c r="F4" s="6">
        <f>'Calcs-1'!F4*Assumptions!$C3</f>
        <v>217000</v>
      </c>
      <c r="G4" s="6">
        <f>'Calcs-1'!G4*Assumptions!$C3</f>
        <v>217000</v>
      </c>
      <c r="H4" s="6">
        <f>'Calcs-1'!H4*Assumptions!$C3</f>
        <v>217000</v>
      </c>
      <c r="I4" s="6">
        <f>'Calcs-1'!I4*Assumptions!$C3</f>
        <v>217000</v>
      </c>
    </row>
    <row r="5">
      <c r="A5" s="5" t="s">
        <v>64</v>
      </c>
      <c r="B5" s="6">
        <f t="shared" ref="B5:I5" si="1">SUM(B3:B4)</f>
        <v>277000</v>
      </c>
      <c r="C5" s="6">
        <f t="shared" si="1"/>
        <v>277000</v>
      </c>
      <c r="D5" s="6">
        <f t="shared" si="1"/>
        <v>277000</v>
      </c>
      <c r="E5" s="6">
        <f t="shared" si="1"/>
        <v>277000</v>
      </c>
      <c r="F5" s="6">
        <f t="shared" si="1"/>
        <v>277000</v>
      </c>
      <c r="G5" s="6">
        <f t="shared" si="1"/>
        <v>277000</v>
      </c>
      <c r="H5" s="6">
        <f t="shared" si="1"/>
        <v>277000</v>
      </c>
      <c r="I5" s="6">
        <f t="shared" si="1"/>
        <v>277000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</row>
    <row r="2">
      <c r="A2" s="5" t="s">
        <v>65</v>
      </c>
    </row>
    <row r="3">
      <c r="A3" s="9" t="s">
        <v>18</v>
      </c>
      <c r="B3" s="5">
        <v>0.0</v>
      </c>
      <c r="C3" s="6">
        <f t="shared" ref="C3:I3" si="1">B11</f>
        <v>0</v>
      </c>
      <c r="D3" s="6">
        <f t="shared" si="1"/>
        <v>0</v>
      </c>
      <c r="E3" s="6">
        <f t="shared" si="1"/>
        <v>0</v>
      </c>
      <c r="F3" s="6">
        <f t="shared" si="1"/>
        <v>0</v>
      </c>
      <c r="G3" s="6">
        <f t="shared" si="1"/>
        <v>0</v>
      </c>
      <c r="H3" s="6">
        <f t="shared" si="1"/>
        <v>0</v>
      </c>
      <c r="I3" s="6">
        <f t="shared" si="1"/>
        <v>0</v>
      </c>
    </row>
    <row r="4">
      <c r="A4" s="9" t="s">
        <v>19</v>
      </c>
      <c r="B4" s="5">
        <v>0.0</v>
      </c>
      <c r="C4" s="6">
        <f t="shared" ref="C4:I4" si="2">B12</f>
        <v>20</v>
      </c>
      <c r="D4" s="6">
        <f t="shared" si="2"/>
        <v>40</v>
      </c>
      <c r="E4" s="6">
        <f t="shared" si="2"/>
        <v>60</v>
      </c>
      <c r="F4" s="6">
        <f t="shared" si="2"/>
        <v>80</v>
      </c>
      <c r="G4" s="6">
        <f t="shared" si="2"/>
        <v>100</v>
      </c>
      <c r="H4" s="6">
        <f t="shared" si="2"/>
        <v>120</v>
      </c>
      <c r="I4" s="6">
        <f t="shared" si="2"/>
        <v>140</v>
      </c>
    </row>
    <row r="6">
      <c r="A6" s="5" t="s">
        <v>66</v>
      </c>
    </row>
    <row r="7">
      <c r="A7" s="9" t="s">
        <v>18</v>
      </c>
      <c r="B7" s="6">
        <f>'Calcs-1'!B3-'Calcs-1'!B7</f>
        <v>0</v>
      </c>
      <c r="C7" s="6">
        <f>'Calcs-1'!C3-'Calcs-1'!C7</f>
        <v>0</v>
      </c>
      <c r="D7" s="6">
        <f>'Calcs-1'!D3-'Calcs-1'!D7</f>
        <v>0</v>
      </c>
      <c r="E7" s="6">
        <f>'Calcs-1'!E3-'Calcs-1'!E7</f>
        <v>0</v>
      </c>
      <c r="F7" s="6">
        <f>'Calcs-1'!F3-'Calcs-1'!F7</f>
        <v>0</v>
      </c>
      <c r="G7" s="6">
        <f>'Calcs-1'!G3-'Calcs-1'!G7</f>
        <v>0</v>
      </c>
      <c r="H7" s="6">
        <f>'Calcs-1'!H3-'Calcs-1'!H7</f>
        <v>0</v>
      </c>
      <c r="I7" s="6">
        <f>'Calcs-1'!I3-'Calcs-1'!I7</f>
        <v>0</v>
      </c>
    </row>
    <row r="8">
      <c r="A8" s="9" t="s">
        <v>19</v>
      </c>
      <c r="B8" s="6">
        <f>'Calcs-1'!B4-'Calcs-1'!B8</f>
        <v>20</v>
      </c>
      <c r="C8" s="6">
        <f>'Calcs-1'!C4-'Calcs-1'!C8</f>
        <v>20</v>
      </c>
      <c r="D8" s="6">
        <f>'Calcs-1'!D4-'Calcs-1'!D8</f>
        <v>20</v>
      </c>
      <c r="E8" s="6">
        <f>'Calcs-1'!E4-'Calcs-1'!E8</f>
        <v>20</v>
      </c>
      <c r="F8" s="6">
        <f>'Calcs-1'!F4-'Calcs-1'!F8</f>
        <v>20</v>
      </c>
      <c r="G8" s="6">
        <f>'Calcs-1'!G4-'Calcs-1'!G8</f>
        <v>20</v>
      </c>
      <c r="H8" s="6">
        <f>'Calcs-1'!H4-'Calcs-1'!H8</f>
        <v>20</v>
      </c>
      <c r="I8" s="6">
        <f>'Calcs-1'!I4-'Calcs-1'!I8</f>
        <v>20</v>
      </c>
    </row>
    <row r="10">
      <c r="A10" s="5" t="s">
        <v>67</v>
      </c>
    </row>
    <row r="11">
      <c r="A11" s="9" t="s">
        <v>18</v>
      </c>
      <c r="B11" s="6">
        <f t="shared" ref="B11:I11" si="3">B3+B7</f>
        <v>0</v>
      </c>
      <c r="C11" s="6">
        <f t="shared" si="3"/>
        <v>0</v>
      </c>
      <c r="D11" s="6">
        <f t="shared" si="3"/>
        <v>0</v>
      </c>
      <c r="E11" s="6">
        <f t="shared" si="3"/>
        <v>0</v>
      </c>
      <c r="F11" s="6">
        <f t="shared" si="3"/>
        <v>0</v>
      </c>
      <c r="G11" s="6">
        <f t="shared" si="3"/>
        <v>0</v>
      </c>
      <c r="H11" s="6">
        <f t="shared" si="3"/>
        <v>0</v>
      </c>
      <c r="I11" s="6">
        <f t="shared" si="3"/>
        <v>0</v>
      </c>
    </row>
    <row r="12">
      <c r="A12" s="9" t="s">
        <v>19</v>
      </c>
      <c r="B12" s="6">
        <f t="shared" ref="B12:I12" si="4">B4+B8</f>
        <v>20</v>
      </c>
      <c r="C12" s="6">
        <f t="shared" si="4"/>
        <v>40</v>
      </c>
      <c r="D12" s="6">
        <f t="shared" si="4"/>
        <v>60</v>
      </c>
      <c r="E12" s="6">
        <f t="shared" si="4"/>
        <v>80</v>
      </c>
      <c r="F12" s="6">
        <f t="shared" si="4"/>
        <v>100</v>
      </c>
      <c r="G12" s="6">
        <f t="shared" si="4"/>
        <v>120</v>
      </c>
      <c r="H12" s="6">
        <f t="shared" si="4"/>
        <v>140</v>
      </c>
      <c r="I12" s="6">
        <f t="shared" si="4"/>
        <v>160</v>
      </c>
    </row>
    <row r="14">
      <c r="A14" s="5" t="s">
        <v>67</v>
      </c>
    </row>
    <row r="15">
      <c r="A15" s="9" t="s">
        <v>18</v>
      </c>
      <c r="B15" s="6">
        <f>B11*Assumptions!$C2</f>
        <v>0</v>
      </c>
      <c r="C15" s="6">
        <f>C11*Assumptions!$C2</f>
        <v>0</v>
      </c>
      <c r="D15" s="6">
        <f>D11*Assumptions!$C2</f>
        <v>0</v>
      </c>
      <c r="E15" s="6">
        <f>E11*Assumptions!$C2</f>
        <v>0</v>
      </c>
      <c r="F15" s="6">
        <f>F11*Assumptions!$C2</f>
        <v>0</v>
      </c>
      <c r="G15" s="6">
        <f>G11*Assumptions!$C2</f>
        <v>0</v>
      </c>
      <c r="H15" s="6">
        <f>H11*Assumptions!$C2</f>
        <v>0</v>
      </c>
      <c r="I15" s="6">
        <f>I11*Assumptions!$C2</f>
        <v>0</v>
      </c>
    </row>
    <row r="16">
      <c r="A16" s="9" t="s">
        <v>19</v>
      </c>
      <c r="B16" s="6">
        <f>B12*Assumptions!$C3</f>
        <v>7000</v>
      </c>
      <c r="C16" s="6">
        <f>C12*Assumptions!$C3</f>
        <v>14000</v>
      </c>
      <c r="D16" s="6">
        <f>D12*Assumptions!$C3</f>
        <v>21000</v>
      </c>
      <c r="E16" s="6">
        <f>E12*Assumptions!$C3</f>
        <v>28000</v>
      </c>
      <c r="F16" s="6">
        <f>F12*Assumptions!$C3</f>
        <v>35000</v>
      </c>
      <c r="G16" s="6">
        <f>G12*Assumptions!$C3</f>
        <v>42000</v>
      </c>
      <c r="H16" s="6">
        <f>H12*Assumptions!$C3</f>
        <v>49000</v>
      </c>
      <c r="I16" s="6">
        <f>I12*Assumptions!$C3</f>
        <v>56000</v>
      </c>
    </row>
    <row r="17">
      <c r="A17" s="5" t="s">
        <v>53</v>
      </c>
      <c r="B17" s="6">
        <f t="shared" ref="B17:I17" si="5">SUM(B15:B16)</f>
        <v>7000</v>
      </c>
      <c r="C17" s="6">
        <f t="shared" si="5"/>
        <v>14000</v>
      </c>
      <c r="D17" s="6">
        <f t="shared" si="5"/>
        <v>21000</v>
      </c>
      <c r="E17" s="6">
        <f t="shared" si="5"/>
        <v>28000</v>
      </c>
      <c r="F17" s="6">
        <f t="shared" si="5"/>
        <v>35000</v>
      </c>
      <c r="G17" s="6">
        <f t="shared" si="5"/>
        <v>42000</v>
      </c>
      <c r="H17" s="6">
        <f t="shared" si="5"/>
        <v>49000</v>
      </c>
      <c r="I17" s="6">
        <f t="shared" si="5"/>
        <v>56000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</cols>
  <sheetData>
    <row r="1"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</row>
    <row r="2">
      <c r="A2" s="5" t="s">
        <v>25</v>
      </c>
    </row>
    <row r="3">
      <c r="A3" s="5" t="s">
        <v>29</v>
      </c>
      <c r="B3" s="6">
        <f>'Sales and Costs'!B$5*Assumptions!$B10</f>
        <v>120000</v>
      </c>
      <c r="C3" s="6">
        <f>'Sales and Costs'!C$5*Assumptions!$B10</f>
        <v>120000</v>
      </c>
      <c r="D3" s="6">
        <f>'Sales and Costs'!D$5*Assumptions!$B10</f>
        <v>120000</v>
      </c>
      <c r="E3" s="6">
        <f>'Sales and Costs'!E$5*Assumptions!$B10</f>
        <v>120000</v>
      </c>
      <c r="F3" s="6">
        <f>'Sales and Costs'!F$5*Assumptions!$B10</f>
        <v>120000</v>
      </c>
      <c r="G3" s="6">
        <f>'Sales and Costs'!G$5*Assumptions!$B10</f>
        <v>120000</v>
      </c>
      <c r="H3" s="6">
        <f>'Sales and Costs'!H$5*Assumptions!$B10</f>
        <v>120000</v>
      </c>
      <c r="I3" s="6">
        <f>'Sales and Costs'!I$5*Assumptions!$B10</f>
        <v>120000</v>
      </c>
    </row>
    <row r="4">
      <c r="A4" s="5" t="s">
        <v>31</v>
      </c>
      <c r="B4" s="6">
        <f>'Sales and Costs'!B$5*Assumptions!$B11</f>
        <v>144000</v>
      </c>
      <c r="C4" s="6">
        <f>'Sales and Costs'!C$5*Assumptions!$B11</f>
        <v>144000</v>
      </c>
      <c r="D4" s="6">
        <f>'Sales and Costs'!D$5*Assumptions!$B11</f>
        <v>144000</v>
      </c>
      <c r="E4" s="6">
        <f>'Sales and Costs'!E$5*Assumptions!$B11</f>
        <v>144000</v>
      </c>
      <c r="F4" s="6">
        <f>'Sales and Costs'!F$5*Assumptions!$B11</f>
        <v>144000</v>
      </c>
      <c r="G4" s="6">
        <f>'Sales and Costs'!G$5*Assumptions!$B11</f>
        <v>144000</v>
      </c>
      <c r="H4" s="6">
        <f>'Sales and Costs'!H$5*Assumptions!$B11</f>
        <v>144000</v>
      </c>
      <c r="I4" s="6">
        <f>'Sales and Costs'!I$5*Assumptions!$B11</f>
        <v>144000</v>
      </c>
    </row>
    <row r="5">
      <c r="A5" s="5" t="s">
        <v>32</v>
      </c>
      <c r="B5" s="6">
        <f>'Sales and Costs'!B$5*Assumptions!$B12</f>
        <v>216000</v>
      </c>
      <c r="C5" s="6">
        <f>'Sales and Costs'!C$5*Assumptions!$B12</f>
        <v>216000</v>
      </c>
      <c r="D5" s="6">
        <f>'Sales and Costs'!D$5*Assumptions!$B12</f>
        <v>216000</v>
      </c>
      <c r="E5" s="6">
        <f>'Sales and Costs'!E$5*Assumptions!$B12</f>
        <v>216000</v>
      </c>
      <c r="F5" s="6">
        <f>'Sales and Costs'!F$5*Assumptions!$B12</f>
        <v>216000</v>
      </c>
      <c r="G5" s="6">
        <f>'Sales and Costs'!G$5*Assumptions!$B12</f>
        <v>216000</v>
      </c>
      <c r="H5" s="6">
        <f>'Sales and Costs'!H$5*Assumptions!$B12</f>
        <v>216000</v>
      </c>
      <c r="I5" s="6">
        <f>'Sales and Costs'!I$5*Assumptions!$B12</f>
        <v>216000</v>
      </c>
    </row>
    <row r="6">
      <c r="A6" s="5" t="s">
        <v>68</v>
      </c>
      <c r="B6" s="6">
        <f t="shared" ref="B6:I6" si="1">SUM(B3:B5)</f>
        <v>480000</v>
      </c>
      <c r="C6" s="6">
        <f t="shared" si="1"/>
        <v>480000</v>
      </c>
      <c r="D6" s="6">
        <f t="shared" si="1"/>
        <v>480000</v>
      </c>
      <c r="E6" s="6">
        <f t="shared" si="1"/>
        <v>480000</v>
      </c>
      <c r="F6" s="6">
        <f t="shared" si="1"/>
        <v>480000</v>
      </c>
      <c r="G6" s="6">
        <f t="shared" si="1"/>
        <v>480000</v>
      </c>
      <c r="H6" s="6">
        <f t="shared" si="1"/>
        <v>480000</v>
      </c>
      <c r="I6" s="6">
        <f t="shared" si="1"/>
        <v>480000</v>
      </c>
    </row>
    <row r="8">
      <c r="A8" s="5" t="s">
        <v>28</v>
      </c>
    </row>
    <row r="9">
      <c r="A9" s="5" t="s">
        <v>29</v>
      </c>
      <c r="B9" s="5">
        <v>0.0</v>
      </c>
      <c r="C9" s="6">
        <f t="shared" ref="C9:I9" si="2">B3</f>
        <v>120000</v>
      </c>
      <c r="D9" s="6">
        <f t="shared" si="2"/>
        <v>120000</v>
      </c>
      <c r="E9" s="6">
        <f t="shared" si="2"/>
        <v>120000</v>
      </c>
      <c r="F9" s="6">
        <f t="shared" si="2"/>
        <v>120000</v>
      </c>
      <c r="G9" s="6">
        <f t="shared" si="2"/>
        <v>120000</v>
      </c>
      <c r="H9" s="6">
        <f t="shared" si="2"/>
        <v>120000</v>
      </c>
      <c r="I9" s="6">
        <f t="shared" si="2"/>
        <v>120000</v>
      </c>
    </row>
    <row r="10">
      <c r="A10" s="5" t="s">
        <v>31</v>
      </c>
      <c r="B10" s="5">
        <v>0.0</v>
      </c>
      <c r="C10" s="5">
        <v>0.0</v>
      </c>
      <c r="D10" s="6">
        <f t="shared" ref="D10:I10" si="3">B4</f>
        <v>144000</v>
      </c>
      <c r="E10" s="6">
        <f t="shared" si="3"/>
        <v>144000</v>
      </c>
      <c r="F10" s="6">
        <f t="shared" si="3"/>
        <v>144000</v>
      </c>
      <c r="G10" s="6">
        <f t="shared" si="3"/>
        <v>144000</v>
      </c>
      <c r="H10" s="6">
        <f t="shared" si="3"/>
        <v>144000</v>
      </c>
      <c r="I10" s="6">
        <f t="shared" si="3"/>
        <v>144000</v>
      </c>
    </row>
    <row r="11">
      <c r="A11" s="5" t="s">
        <v>32</v>
      </c>
      <c r="B11" s="6">
        <f t="shared" ref="B11:I11" si="4">B5</f>
        <v>216000</v>
      </c>
      <c r="C11" s="6">
        <f t="shared" si="4"/>
        <v>216000</v>
      </c>
      <c r="D11" s="6">
        <f t="shared" si="4"/>
        <v>216000</v>
      </c>
      <c r="E11" s="6">
        <f t="shared" si="4"/>
        <v>216000</v>
      </c>
      <c r="F11" s="6">
        <f t="shared" si="4"/>
        <v>216000</v>
      </c>
      <c r="G11" s="6">
        <f t="shared" si="4"/>
        <v>216000</v>
      </c>
      <c r="H11" s="6">
        <f t="shared" si="4"/>
        <v>216000</v>
      </c>
      <c r="I11" s="6">
        <f t="shared" si="4"/>
        <v>216000</v>
      </c>
    </row>
    <row r="12">
      <c r="A12" s="5" t="s">
        <v>69</v>
      </c>
      <c r="B12" s="6">
        <f t="shared" ref="B12:I12" si="5">SUM(B9:B11)</f>
        <v>216000</v>
      </c>
      <c r="C12" s="6">
        <f t="shared" si="5"/>
        <v>336000</v>
      </c>
      <c r="D12" s="6">
        <f t="shared" si="5"/>
        <v>480000</v>
      </c>
      <c r="E12" s="6">
        <f t="shared" si="5"/>
        <v>480000</v>
      </c>
      <c r="F12" s="6">
        <f t="shared" si="5"/>
        <v>480000</v>
      </c>
      <c r="G12" s="6">
        <f t="shared" si="5"/>
        <v>480000</v>
      </c>
      <c r="H12" s="6">
        <f t="shared" si="5"/>
        <v>480000</v>
      </c>
      <c r="I12" s="6">
        <f t="shared" si="5"/>
        <v>480000</v>
      </c>
    </row>
    <row r="14">
      <c r="A14" s="5" t="s">
        <v>70</v>
      </c>
    </row>
    <row r="15">
      <c r="A15" s="5" t="s">
        <v>29</v>
      </c>
      <c r="B15" s="6">
        <f t="shared" ref="B15:B17" si="7">B3-B9</f>
        <v>120000</v>
      </c>
      <c r="C15" s="6">
        <f t="shared" ref="C15:I15" si="6">B15+C3-C9</f>
        <v>120000</v>
      </c>
      <c r="D15" s="6">
        <f t="shared" si="6"/>
        <v>120000</v>
      </c>
      <c r="E15" s="6">
        <f t="shared" si="6"/>
        <v>120000</v>
      </c>
      <c r="F15" s="6">
        <f t="shared" si="6"/>
        <v>120000</v>
      </c>
      <c r="G15" s="6">
        <f t="shared" si="6"/>
        <v>120000</v>
      </c>
      <c r="H15" s="6">
        <f t="shared" si="6"/>
        <v>120000</v>
      </c>
      <c r="I15" s="6">
        <f t="shared" si="6"/>
        <v>120000</v>
      </c>
    </row>
    <row r="16">
      <c r="A16" s="5" t="s">
        <v>31</v>
      </c>
      <c r="B16" s="6">
        <f t="shared" si="7"/>
        <v>144000</v>
      </c>
      <c r="C16" s="6">
        <f t="shared" ref="C16:I16" si="8">B16+C4-C10</f>
        <v>288000</v>
      </c>
      <c r="D16" s="6">
        <f t="shared" si="8"/>
        <v>288000</v>
      </c>
      <c r="E16" s="6">
        <f t="shared" si="8"/>
        <v>288000</v>
      </c>
      <c r="F16" s="6">
        <f t="shared" si="8"/>
        <v>288000</v>
      </c>
      <c r="G16" s="6">
        <f t="shared" si="8"/>
        <v>288000</v>
      </c>
      <c r="H16" s="6">
        <f t="shared" si="8"/>
        <v>288000</v>
      </c>
      <c r="I16" s="6">
        <f t="shared" si="8"/>
        <v>288000</v>
      </c>
    </row>
    <row r="17">
      <c r="A17" s="5" t="s">
        <v>32</v>
      </c>
      <c r="B17" s="6">
        <f t="shared" si="7"/>
        <v>0</v>
      </c>
      <c r="C17" s="6">
        <f t="shared" ref="C17:I17" si="9">B17+C5-C11</f>
        <v>0</v>
      </c>
      <c r="D17" s="6">
        <f t="shared" si="9"/>
        <v>0</v>
      </c>
      <c r="E17" s="6">
        <f t="shared" si="9"/>
        <v>0</v>
      </c>
      <c r="F17" s="6">
        <f t="shared" si="9"/>
        <v>0</v>
      </c>
      <c r="G17" s="6">
        <f t="shared" si="9"/>
        <v>0</v>
      </c>
      <c r="H17" s="6">
        <f t="shared" si="9"/>
        <v>0</v>
      </c>
      <c r="I17" s="6">
        <f t="shared" si="9"/>
        <v>0</v>
      </c>
    </row>
    <row r="18">
      <c r="A18" s="5" t="s">
        <v>71</v>
      </c>
      <c r="B18" s="6">
        <f t="shared" ref="B18:I18" si="10">SUM(B15:B17)</f>
        <v>264000</v>
      </c>
      <c r="C18" s="6">
        <f t="shared" si="10"/>
        <v>408000</v>
      </c>
      <c r="D18" s="6">
        <f t="shared" si="10"/>
        <v>408000</v>
      </c>
      <c r="E18" s="6">
        <f t="shared" si="10"/>
        <v>408000</v>
      </c>
      <c r="F18" s="6">
        <f t="shared" si="10"/>
        <v>408000</v>
      </c>
      <c r="G18" s="6">
        <f t="shared" si="10"/>
        <v>408000</v>
      </c>
      <c r="H18" s="6">
        <f t="shared" si="10"/>
        <v>408000</v>
      </c>
      <c r="I18" s="6">
        <f t="shared" si="10"/>
        <v>408000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</row>
    <row r="2">
      <c r="A2" s="5" t="s">
        <v>72</v>
      </c>
    </row>
    <row r="3">
      <c r="A3" s="5" t="s">
        <v>73</v>
      </c>
      <c r="B3" s="6">
        <f>Collections!B12</f>
        <v>216000</v>
      </c>
      <c r="C3" s="6">
        <f>Collections!C12</f>
        <v>336000</v>
      </c>
      <c r="D3" s="6">
        <f>Collections!D12</f>
        <v>480000</v>
      </c>
      <c r="E3" s="6">
        <f>Collections!E12</f>
        <v>480000</v>
      </c>
      <c r="F3" s="6">
        <f>Collections!F12</f>
        <v>480000</v>
      </c>
      <c r="G3" s="6">
        <f>Collections!G12</f>
        <v>480000</v>
      </c>
      <c r="H3" s="6">
        <f>Collections!H12</f>
        <v>480000</v>
      </c>
      <c r="I3" s="6">
        <f>Collections!I12</f>
        <v>480000</v>
      </c>
    </row>
    <row r="4">
      <c r="A4" s="5" t="s">
        <v>74</v>
      </c>
      <c r="B4" s="6">
        <f t="shared" ref="B4:I4" si="1">SUM(B3)</f>
        <v>216000</v>
      </c>
      <c r="C4" s="6">
        <f t="shared" si="1"/>
        <v>336000</v>
      </c>
      <c r="D4" s="6">
        <f t="shared" si="1"/>
        <v>480000</v>
      </c>
      <c r="E4" s="6">
        <f t="shared" si="1"/>
        <v>480000</v>
      </c>
      <c r="F4" s="6">
        <f t="shared" si="1"/>
        <v>480000</v>
      </c>
      <c r="G4" s="6">
        <f t="shared" si="1"/>
        <v>480000</v>
      </c>
      <c r="H4" s="6">
        <f t="shared" si="1"/>
        <v>480000</v>
      </c>
      <c r="I4" s="6">
        <f t="shared" si="1"/>
        <v>480000</v>
      </c>
    </row>
    <row r="6">
      <c r="A6" s="5" t="s">
        <v>75</v>
      </c>
    </row>
    <row r="7">
      <c r="A7" s="5" t="s">
        <v>76</v>
      </c>
      <c r="B7" s="6">
        <f>Purchases!B5</f>
        <v>277000</v>
      </c>
      <c r="C7" s="6">
        <f>Purchases!C5</f>
        <v>277000</v>
      </c>
      <c r="D7" s="6">
        <f>Purchases!D5</f>
        <v>277000</v>
      </c>
      <c r="E7" s="6">
        <f>Purchases!E5</f>
        <v>277000</v>
      </c>
      <c r="F7" s="6">
        <f>Purchases!F5</f>
        <v>277000</v>
      </c>
      <c r="G7" s="6">
        <f>Purchases!G5</f>
        <v>277000</v>
      </c>
      <c r="H7" s="6">
        <f>Purchases!H5</f>
        <v>277000</v>
      </c>
      <c r="I7" s="6">
        <f>Purchases!I5</f>
        <v>277000</v>
      </c>
    </row>
    <row r="8">
      <c r="A8" s="5" t="s">
        <v>33</v>
      </c>
      <c r="B8" s="6">
        <f>'Sales and Costs'!B13+'Sales and Costs'!B14+'Sales and Costs'!B15</f>
        <v>29500</v>
      </c>
      <c r="C8" s="6">
        <f>'Sales and Costs'!C13+'Sales and Costs'!C14+'Sales and Costs'!C15</f>
        <v>29500</v>
      </c>
      <c r="D8" s="6">
        <f>'Sales and Costs'!D13+'Sales and Costs'!D14+'Sales and Costs'!D15</f>
        <v>29500</v>
      </c>
      <c r="E8" s="6">
        <f>'Sales and Costs'!E13+'Sales and Costs'!E14+'Sales and Costs'!E15</f>
        <v>29500</v>
      </c>
      <c r="F8" s="6">
        <f>'Sales and Costs'!F13+'Sales and Costs'!F14+'Sales and Costs'!F15</f>
        <v>29500</v>
      </c>
      <c r="G8" s="6">
        <f>'Sales and Costs'!G13+'Sales and Costs'!G14+'Sales and Costs'!G15</f>
        <v>29500</v>
      </c>
      <c r="H8" s="6">
        <f>'Sales and Costs'!H13+'Sales and Costs'!H14+'Sales and Costs'!H15</f>
        <v>29500</v>
      </c>
      <c r="I8" s="6">
        <f>'Sales and Costs'!I13+'Sales and Costs'!I14+'Sales and Costs'!I15</f>
        <v>29500</v>
      </c>
    </row>
    <row r="9">
      <c r="A9" s="5" t="s">
        <v>77</v>
      </c>
      <c r="B9" s="6">
        <f>'Fixed Asset Balance'!B10</f>
        <v>30000</v>
      </c>
      <c r="C9" s="6">
        <f>'Fixed Asset Balance'!C10</f>
        <v>50000</v>
      </c>
      <c r="D9" s="6">
        <f>'Fixed Asset Balance'!D10</f>
        <v>0</v>
      </c>
      <c r="E9" s="6">
        <f>'Fixed Asset Balance'!E10</f>
        <v>0</v>
      </c>
      <c r="F9" s="6">
        <f>'Fixed Asset Balance'!F10</f>
        <v>0</v>
      </c>
      <c r="G9" s="6">
        <f>'Fixed Asset Balance'!G10</f>
        <v>0</v>
      </c>
      <c r="H9" s="6">
        <f>'Fixed Asset Balance'!H10</f>
        <v>0</v>
      </c>
      <c r="I9" s="6">
        <f>'Fixed Asset Balance'!I10</f>
        <v>0</v>
      </c>
    </row>
    <row r="10">
      <c r="A10" s="5" t="s">
        <v>78</v>
      </c>
      <c r="B10" s="6">
        <f t="shared" ref="B10:I10" si="2">SUM(B7:B9)</f>
        <v>336500</v>
      </c>
      <c r="C10" s="6">
        <f t="shared" si="2"/>
        <v>356500</v>
      </c>
      <c r="D10" s="6">
        <f t="shared" si="2"/>
        <v>306500</v>
      </c>
      <c r="E10" s="6">
        <f t="shared" si="2"/>
        <v>306500</v>
      </c>
      <c r="F10" s="6">
        <f t="shared" si="2"/>
        <v>306500</v>
      </c>
      <c r="G10" s="6">
        <f t="shared" si="2"/>
        <v>306500</v>
      </c>
      <c r="H10" s="6">
        <f t="shared" si="2"/>
        <v>306500</v>
      </c>
      <c r="I10" s="6">
        <f t="shared" si="2"/>
        <v>306500</v>
      </c>
    </row>
    <row r="12">
      <c r="A12" s="5" t="s">
        <v>79</v>
      </c>
      <c r="B12" s="6">
        <f t="shared" ref="B12:I12" si="3">B4-B10</f>
        <v>-120500</v>
      </c>
      <c r="C12" s="6">
        <f t="shared" si="3"/>
        <v>-20500</v>
      </c>
      <c r="D12" s="6">
        <f t="shared" si="3"/>
        <v>173500</v>
      </c>
      <c r="E12" s="6">
        <f t="shared" si="3"/>
        <v>173500</v>
      </c>
      <c r="F12" s="6">
        <f t="shared" si="3"/>
        <v>173500</v>
      </c>
      <c r="G12" s="6">
        <f t="shared" si="3"/>
        <v>173500</v>
      </c>
      <c r="H12" s="6">
        <f t="shared" si="3"/>
        <v>173500</v>
      </c>
      <c r="I12" s="6">
        <f t="shared" si="3"/>
        <v>173500</v>
      </c>
    </row>
    <row r="14">
      <c r="A14" s="5" t="s">
        <v>80</v>
      </c>
      <c r="B14" s="5">
        <v>0.0</v>
      </c>
      <c r="C14" s="6">
        <f t="shared" ref="C14:I14" si="4">B16</f>
        <v>-120500</v>
      </c>
      <c r="D14" s="6">
        <f t="shared" si="4"/>
        <v>-141000</v>
      </c>
      <c r="E14" s="6">
        <f t="shared" si="4"/>
        <v>32500</v>
      </c>
      <c r="F14" s="6">
        <f t="shared" si="4"/>
        <v>206000</v>
      </c>
      <c r="G14" s="6">
        <f t="shared" si="4"/>
        <v>379500</v>
      </c>
      <c r="H14" s="6">
        <f t="shared" si="4"/>
        <v>553000</v>
      </c>
      <c r="I14" s="6">
        <f t="shared" si="4"/>
        <v>726500</v>
      </c>
    </row>
    <row r="15">
      <c r="A15" s="5" t="s">
        <v>81</v>
      </c>
      <c r="B15" s="6">
        <f t="shared" ref="B15:I15" si="5">B12</f>
        <v>-120500</v>
      </c>
      <c r="C15" s="6">
        <f t="shared" si="5"/>
        <v>-20500</v>
      </c>
      <c r="D15" s="6">
        <f t="shared" si="5"/>
        <v>173500</v>
      </c>
      <c r="E15" s="6">
        <f t="shared" si="5"/>
        <v>173500</v>
      </c>
      <c r="F15" s="6">
        <f t="shared" si="5"/>
        <v>173500</v>
      </c>
      <c r="G15" s="6">
        <f t="shared" si="5"/>
        <v>173500</v>
      </c>
      <c r="H15" s="6">
        <f t="shared" si="5"/>
        <v>173500</v>
      </c>
      <c r="I15" s="6">
        <f t="shared" si="5"/>
        <v>173500</v>
      </c>
    </row>
    <row r="16">
      <c r="A16" s="5" t="s">
        <v>82</v>
      </c>
      <c r="B16" s="6">
        <f t="shared" ref="B16:I16" si="6">B14+B15</f>
        <v>-120500</v>
      </c>
      <c r="C16" s="6">
        <f t="shared" si="6"/>
        <v>-141000</v>
      </c>
      <c r="D16" s="6">
        <f t="shared" si="6"/>
        <v>32500</v>
      </c>
      <c r="E16" s="6">
        <f t="shared" si="6"/>
        <v>206000</v>
      </c>
      <c r="F16" s="6">
        <f t="shared" si="6"/>
        <v>379500</v>
      </c>
      <c r="G16" s="6">
        <f t="shared" si="6"/>
        <v>553000</v>
      </c>
      <c r="H16" s="6">
        <f t="shared" si="6"/>
        <v>726500</v>
      </c>
      <c r="I16" s="6">
        <f t="shared" si="6"/>
        <v>900000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</row>
    <row r="2">
      <c r="A2" s="10" t="s">
        <v>83</v>
      </c>
    </row>
    <row r="3">
      <c r="A3" s="10" t="s">
        <v>84</v>
      </c>
      <c r="B3" s="6">
        <f>'Cash Details'!B16</f>
        <v>-120500</v>
      </c>
      <c r="C3" s="6">
        <f>'Cash Details'!C16</f>
        <v>-141000</v>
      </c>
      <c r="D3" s="6">
        <f>'Cash Details'!D16</f>
        <v>32500</v>
      </c>
      <c r="E3" s="6">
        <f>'Cash Details'!E16</f>
        <v>206000</v>
      </c>
      <c r="F3" s="6">
        <f>'Cash Details'!F16</f>
        <v>379500</v>
      </c>
      <c r="G3" s="6">
        <f>'Cash Details'!G16</f>
        <v>553000</v>
      </c>
      <c r="H3" s="6">
        <f>'Cash Details'!H16</f>
        <v>726500</v>
      </c>
      <c r="I3" s="6">
        <f>'Cash Details'!I16</f>
        <v>900000</v>
      </c>
    </row>
    <row r="4">
      <c r="A4" s="10" t="s">
        <v>85</v>
      </c>
      <c r="B4" s="6">
        <f>Stocks!B17</f>
        <v>7000</v>
      </c>
      <c r="C4" s="6">
        <f>Stocks!C17</f>
        <v>14000</v>
      </c>
      <c r="D4" s="6">
        <f>Stocks!D17</f>
        <v>21000</v>
      </c>
      <c r="E4" s="6">
        <f>Stocks!E17</f>
        <v>28000</v>
      </c>
      <c r="F4" s="6">
        <f>Stocks!F17</f>
        <v>35000</v>
      </c>
      <c r="G4" s="6">
        <f>Stocks!G17</f>
        <v>42000</v>
      </c>
      <c r="H4" s="6">
        <f>Stocks!H17</f>
        <v>49000</v>
      </c>
      <c r="I4" s="6">
        <f>Stocks!I17</f>
        <v>56000</v>
      </c>
    </row>
    <row r="5">
      <c r="A5" s="10" t="s">
        <v>86</v>
      </c>
      <c r="B5" s="8">
        <f>'Fixed Asset Balance'!B20-Depreciation!B20</f>
        <v>27500</v>
      </c>
      <c r="C5" s="8">
        <f>'Fixed Asset Balance'!C20-Depreciation!C20</f>
        <v>71666.66667</v>
      </c>
      <c r="D5" s="8">
        <f>'Fixed Asset Balance'!D20-Depreciation!D20</f>
        <v>65833.33333</v>
      </c>
      <c r="E5" s="8">
        <f>'Fixed Asset Balance'!E20-Depreciation!E20</f>
        <v>60000</v>
      </c>
      <c r="F5" s="8">
        <f>'Fixed Asset Balance'!F20-Depreciation!F20</f>
        <v>54166.66667</v>
      </c>
      <c r="G5" s="8">
        <f>'Fixed Asset Balance'!G20-Depreciation!G20</f>
        <v>48333.33333</v>
      </c>
      <c r="H5" s="8">
        <f>'Fixed Asset Balance'!H20-Depreciation!H20</f>
        <v>42500</v>
      </c>
      <c r="I5" s="8">
        <f>'Fixed Asset Balance'!I20-Depreciation!I20</f>
        <v>36666.66667</v>
      </c>
    </row>
    <row r="6">
      <c r="A6" s="10" t="s">
        <v>70</v>
      </c>
      <c r="B6" s="6">
        <f>Collections!B18</f>
        <v>264000</v>
      </c>
      <c r="C6" s="6">
        <f>Collections!C18</f>
        <v>408000</v>
      </c>
      <c r="D6" s="6">
        <f>Collections!D18</f>
        <v>408000</v>
      </c>
      <c r="E6" s="6">
        <f>Collections!E18</f>
        <v>408000</v>
      </c>
      <c r="F6" s="6">
        <f>Collections!F18</f>
        <v>408000</v>
      </c>
      <c r="G6" s="6">
        <f>Collections!G18</f>
        <v>408000</v>
      </c>
      <c r="H6" s="6">
        <f>Collections!H18</f>
        <v>408000</v>
      </c>
      <c r="I6" s="6">
        <f>Collections!I18</f>
        <v>408000</v>
      </c>
    </row>
    <row r="7">
      <c r="A7" s="10" t="s">
        <v>87</v>
      </c>
      <c r="B7" s="11">
        <f t="shared" ref="B7:I7" si="1">SUM(B3:B6)</f>
        <v>178000</v>
      </c>
      <c r="C7" s="11">
        <f t="shared" si="1"/>
        <v>352666.6667</v>
      </c>
      <c r="D7" s="11">
        <f t="shared" si="1"/>
        <v>527333.3333</v>
      </c>
      <c r="E7" s="11">
        <f t="shared" si="1"/>
        <v>702000</v>
      </c>
      <c r="F7" s="11">
        <f t="shared" si="1"/>
        <v>876666.6667</v>
      </c>
      <c r="G7" s="11">
        <f t="shared" si="1"/>
        <v>1051333.333</v>
      </c>
      <c r="H7" s="11">
        <f t="shared" si="1"/>
        <v>1226000</v>
      </c>
      <c r="I7" s="11">
        <f t="shared" si="1"/>
        <v>1400666.667</v>
      </c>
    </row>
    <row r="8">
      <c r="A8" s="10"/>
    </row>
    <row r="9">
      <c r="A9" s="10" t="s">
        <v>88</v>
      </c>
    </row>
    <row r="10">
      <c r="A10" s="10"/>
    </row>
    <row r="11">
      <c r="A11" s="10" t="s">
        <v>89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</row>
    <row r="12">
      <c r="A12" s="10"/>
    </row>
    <row r="13">
      <c r="A13" s="10" t="s">
        <v>90</v>
      </c>
      <c r="B13" s="11">
        <f t="shared" ref="B13:I13" si="2">B7-B11</f>
        <v>178000</v>
      </c>
      <c r="C13" s="11">
        <f t="shared" si="2"/>
        <v>352666.6667</v>
      </c>
      <c r="D13" s="11">
        <f t="shared" si="2"/>
        <v>527333.3333</v>
      </c>
      <c r="E13" s="11">
        <f t="shared" si="2"/>
        <v>702000</v>
      </c>
      <c r="F13" s="11">
        <f t="shared" si="2"/>
        <v>876666.6667</v>
      </c>
      <c r="G13" s="11">
        <f t="shared" si="2"/>
        <v>1051333.333</v>
      </c>
      <c r="H13" s="11">
        <f t="shared" si="2"/>
        <v>1226000</v>
      </c>
      <c r="I13" s="11">
        <f t="shared" si="2"/>
        <v>1400666.667</v>
      </c>
    </row>
    <row r="14">
      <c r="A14" s="10"/>
    </row>
    <row r="15">
      <c r="A15" s="10" t="s">
        <v>91</v>
      </c>
      <c r="B15" s="5">
        <v>0.0</v>
      </c>
      <c r="C15" s="8">
        <f t="shared" ref="C15:I15" si="3">B17</f>
        <v>178000</v>
      </c>
      <c r="D15" s="8">
        <f t="shared" si="3"/>
        <v>352666.6667</v>
      </c>
      <c r="E15" s="8">
        <f t="shared" si="3"/>
        <v>527333.3333</v>
      </c>
      <c r="F15" s="8">
        <f t="shared" si="3"/>
        <v>702000</v>
      </c>
      <c r="G15" s="8">
        <f t="shared" si="3"/>
        <v>876666.6667</v>
      </c>
      <c r="H15" s="8">
        <f t="shared" si="3"/>
        <v>1051333.333</v>
      </c>
      <c r="I15" s="8">
        <f t="shared" si="3"/>
        <v>1226000</v>
      </c>
    </row>
    <row r="16">
      <c r="A16" s="10" t="s">
        <v>92</v>
      </c>
      <c r="B16" s="8">
        <f>'Sales and Costs'!B20</f>
        <v>178000</v>
      </c>
      <c r="C16" s="8">
        <f>'Sales and Costs'!C20</f>
        <v>174666.6667</v>
      </c>
      <c r="D16" s="8">
        <f>'Sales and Costs'!D20</f>
        <v>174666.6667</v>
      </c>
      <c r="E16" s="8">
        <f>'Sales and Costs'!E20</f>
        <v>174666.6667</v>
      </c>
      <c r="F16" s="8">
        <f>'Sales and Costs'!F20</f>
        <v>174666.6667</v>
      </c>
      <c r="G16" s="8">
        <f>'Sales and Costs'!G20</f>
        <v>174666.6667</v>
      </c>
      <c r="H16" s="8">
        <f>'Sales and Costs'!H20</f>
        <v>174666.6667</v>
      </c>
      <c r="I16" s="8">
        <f>'Sales and Costs'!I20</f>
        <v>174666.6667</v>
      </c>
    </row>
    <row r="17">
      <c r="A17" s="10" t="s">
        <v>93</v>
      </c>
      <c r="B17" s="8">
        <f t="shared" ref="B17:I17" si="4">B15+B16</f>
        <v>178000</v>
      </c>
      <c r="C17" s="8">
        <f t="shared" si="4"/>
        <v>352666.6667</v>
      </c>
      <c r="D17" s="8">
        <f t="shared" si="4"/>
        <v>527333.3333</v>
      </c>
      <c r="E17" s="8">
        <f t="shared" si="4"/>
        <v>702000</v>
      </c>
      <c r="F17" s="8">
        <f t="shared" si="4"/>
        <v>876666.6667</v>
      </c>
      <c r="G17" s="8">
        <f t="shared" si="4"/>
        <v>1051333.333</v>
      </c>
      <c r="H17" s="8">
        <f t="shared" si="4"/>
        <v>1226000</v>
      </c>
      <c r="I17" s="8">
        <f t="shared" si="4"/>
        <v>1400666.667</v>
      </c>
    </row>
    <row r="18">
      <c r="A18" s="10"/>
    </row>
    <row r="19">
      <c r="A19" s="10" t="s">
        <v>94</v>
      </c>
      <c r="B19" s="8">
        <f t="shared" ref="B19:I19" si="5">B17-B13</f>
        <v>0</v>
      </c>
      <c r="C19" s="8">
        <f t="shared" si="5"/>
        <v>0</v>
      </c>
      <c r="D19" s="8">
        <f t="shared" si="5"/>
        <v>0</v>
      </c>
      <c r="E19" s="8">
        <f t="shared" si="5"/>
        <v>0</v>
      </c>
      <c r="F19" s="8">
        <f t="shared" si="5"/>
        <v>0</v>
      </c>
      <c r="G19" s="8">
        <f t="shared" si="5"/>
        <v>0</v>
      </c>
      <c r="H19" s="8">
        <f t="shared" si="5"/>
        <v>0.0000000002328306437</v>
      </c>
      <c r="I19" s="8">
        <f t="shared" si="5"/>
        <v>0.0000000004656612873</v>
      </c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</sheetData>
  <drawing r:id="rId1"/>
</worksheet>
</file>