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<sst xmlns="http://schemas.openxmlformats.org/spreadsheetml/2006/main" count="404" uniqueCount="122">
  <si>
    <t>Description</t>
  </si>
  <si>
    <t>TeeWave sells T-shirts and Jeans. They bought 1 T-shirt at Rs 150 and sold it at Rs 300. They bought 1 Jeans at Rs 350 and sold it at Rs 600.</t>
  </si>
  <si>
    <t>Every month they purchased 400 T-shirts and 620 jeans.They sold 400 T-shirt and 600 Jeans in every month. The company purchases all its products in cash.</t>
  </si>
  <si>
    <t>Rent was Rs 12000 per month and Electricity expenses were Rs 7500 per month. They also employ a salaried person and salary was Rs. 10000.</t>
  </si>
  <si>
    <t>The company has purchased furniture (FUR005) in month 1 for Rs 30000 which has a life of 12 months. It also purchased an AC (MAC001) for Rs. 50000 in month 2 which has a life of 15 months. It purchases its fixed assets in the starting of the month.</t>
  </si>
  <si>
    <t>25% of the company's sales is to BigRetailer1 who pays the company after 1 month.</t>
  </si>
  <si>
    <t>30% of the company's sales is to BigRetailer2 who pays the company after 2 months.</t>
  </si>
  <si>
    <t>45%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</si>
  <si>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</si>
  <si>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</si>
  <si>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</si>
  <si>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</si>
  <si>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T-shirts</t>
  </si>
  <si>
    <t>Cash</t>
  </si>
  <si>
    <t>Jeans</t>
  </si>
  <si>
    <t>Sales</t>
  </si>
  <si>
    <t>Selling Price</t>
  </si>
  <si>
    <t>% share of sales</t>
  </si>
  <si>
    <t>Collections</t>
  </si>
  <si>
    <t>Big Retailer 1</t>
  </si>
  <si>
    <t>month delay</t>
  </si>
  <si>
    <t>Big Retailer 2</t>
  </si>
  <si>
    <t>Walkin</t>
  </si>
  <si>
    <t>Other costs</t>
  </si>
  <si>
    <t>Rent</t>
  </si>
  <si>
    <t>per month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</si>
  <si>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</si>
  <si>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</si>
  <si>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</si>
  <si>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</si>
  <si>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</si>
  <si>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</si>
  <si>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</si>
  <si>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</si>
  <si>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</si>
  <si>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</si>
  <si>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</si>
  <si>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</si>
  <si>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FUR005</t>
  </si>
  <si>
    <t>FAS002</t>
  </si>
  <si>
    <t>AC</t>
  </si>
  <si>
    <t>MAC001</t>
  </si>
  <si>
    <t>FAS003</t>
  </si>
  <si>
    <t>VAN</t>
  </si>
  <si>
    <t>VAN001</t>
  </si>
  <si>
    <t>FAS004</t>
  </si>
  <si>
    <t>Computer</t>
  </si>
  <si>
    <t>CUP001</t>
  </si>
  <si>
    <t>FAS005</t>
  </si>
  <si>
    <t>FUR006</t>
  </si>
  <si>
    <t>FAS006</t>
  </si>
  <si>
    <t>VAN002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</si>
  <si>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</si>
  <si>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</si>
  <si>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</si>
  <si>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</si>
  <si>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</si>
  <si>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</si>
  <si>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</si>
  <si>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</si>
  <si>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</si>
  <si>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</si>
  <si>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</si>
  <si>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</si>
  <si>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</si>
  <si>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</si>
  <si>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</si>
  <si>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</si>
  <si>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</si>
  <si>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</si>
  <si>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</si>
  <si>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</si>
  <si>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</si>
  <si>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</si>
  <si>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</si>
  <si>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</si>
  <si>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Opening Balance</t>
  </si>
  <si>
    <t xml:space="preserve">Furniture </t>
  </si>
  <si>
    <t>Total</t>
  </si>
  <si>
    <t>Purchase</t>
  </si>
  <si>
    <t>Disposal</t>
  </si>
  <si>
    <t>Closing Balance</t>
  </si>
  <si>
    <t>Depreciation</t>
  </si>
  <si>
    <t>Depreciation of Disposal</t>
  </si>
  <si>
    <t>Purchases(Qty)</t>
  </si>
  <si>
    <t>Sales (Qty)</t>
  </si>
  <si>
    <t>Sales (in Rs)</t>
  </si>
  <si>
    <t>Cost of goods sold</t>
  </si>
  <si>
    <t>Total Cost of goods</t>
  </si>
  <si>
    <t>Total Costs</t>
  </si>
  <si>
    <t>Profit</t>
  </si>
  <si>
    <t>Total Purchases</t>
  </si>
  <si>
    <t>Opening Stock</t>
  </si>
  <si>
    <t>Change in stock</t>
  </si>
  <si>
    <t>Closing Stock</t>
  </si>
  <si>
    <t>Total Sales</t>
  </si>
  <si>
    <t>Total Collections</t>
  </si>
  <si>
    <t>Cash to be collected</t>
  </si>
  <si>
    <t>Total Cash to be collected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</si>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</sst>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Font="1"/>
    <xf borderId="0" fillId="0" fontId="5" numFmtId="1" xfId="0" applyFont="1" applyNumberFormat="1"/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4" t="s">
        <v>4</v>
      </c>
    </row>
    <row r="7">
      <c r="A7" s="4" t="s">
        <v>5</v>
      </c>
    </row>
    <row r="8">
      <c r="A8" s="4" t="s">
        <v>6</v>
      </c>
    </row>
    <row r="9">
      <c r="A9" s="4" t="s">
        <v>7</v>
      </c>
    </row>
    <row r="11">
      <c r="A11" s="4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17" width="8.13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15</v>
      </c>
    </row>
    <row r="3">
      <c r="A3" s="5" t="s">
        <v>19</v>
      </c>
      <c r="B3" s="7">
        <f>'Sales and Costs'!B$5*Assumptions!$B10</f>
        <v>120000</v>
      </c>
      <c r="C3" s="7">
        <f>'Sales and Costs'!C$5*Assumptions!$B10</f>
        <v>120000</v>
      </c>
      <c r="D3" s="7">
        <f>'Sales and Costs'!D$5*Assumptions!$B10</f>
        <v>120000</v>
      </c>
      <c r="E3" s="7">
        <f>'Sales and Costs'!E$5*Assumptions!$B10</f>
        <v>120000</v>
      </c>
      <c r="F3" s="7">
        <f>'Sales and Costs'!F$5*Assumptions!$B10</f>
        <v>120000</v>
      </c>
      <c r="G3" s="7">
        <f>'Sales and Costs'!G$5*Assumptions!$B10</f>
        <v>120000</v>
      </c>
      <c r="H3" s="7">
        <f>'Sales and Costs'!H$5*Assumptions!$B10</f>
        <v>120000</v>
      </c>
      <c r="I3" s="7">
        <f>'Sales and Costs'!I$5*Assumptions!$B10</f>
        <v>120000</v>
      </c>
      <c r="J3" s="7">
        <f>'Sales and Costs'!J$5*Assumptions!$B10</f>
        <v>120000</v>
      </c>
      <c r="K3" s="7">
        <f>'Sales and Costs'!K$5*Assumptions!$B10</f>
        <v>120000</v>
      </c>
      <c r="L3" s="7">
        <f>'Sales and Costs'!L$5*Assumptions!$B10</f>
        <v>120000</v>
      </c>
      <c r="M3" s="7">
        <f>'Sales and Costs'!M$5*Assumptions!$B10</f>
        <v>120000</v>
      </c>
      <c r="N3" s="7">
        <f>'Sales and Costs'!N$5*Assumptions!$B10</f>
        <v>120000</v>
      </c>
      <c r="O3" s="7">
        <f>'Sales and Costs'!O$5*Assumptions!$B10</f>
        <v>120000</v>
      </c>
      <c r="P3" s="7">
        <f>'Sales and Costs'!P$5*Assumptions!$B10</f>
        <v>120000</v>
      </c>
      <c r="Q3" s="7">
        <f>'Sales and Costs'!Q$5*Assumptions!$B10</f>
        <v>120000</v>
      </c>
      <c r="R3" s="7">
        <f>'Sales and Costs'!R$5*Assumptions!$B10</f>
        <v>120000</v>
      </c>
      <c r="S3" s="7">
        <f>'Sales and Costs'!S$5*Assumptions!$B10</f>
        <v>120000</v>
      </c>
      <c r="T3" s="7">
        <f>'Sales and Costs'!T$5*Assumptions!$B10</f>
        <v>120000</v>
      </c>
      <c r="U3" s="7">
        <f>'Sales and Costs'!U$5*Assumptions!$B10</f>
        <v>120000</v>
      </c>
      <c r="V3" s="7">
        <f>'Sales and Costs'!V$5*Assumptions!$B10</f>
        <v>120000</v>
      </c>
      <c r="W3" s="7">
        <f>'Sales and Costs'!W$5*Assumptions!$B10</f>
        <v>120000</v>
      </c>
      <c r="X3" s="7">
        <f>'Sales and Costs'!X$5*Assumptions!$B10</f>
        <v>120000</v>
      </c>
      <c r="Y3" s="7">
        <f>'Sales and Costs'!Y$5*Assumptions!$B10</f>
        <v>120000</v>
      </c>
    </row>
    <row r="4">
      <c r="A4" s="5" t="s">
        <v>21</v>
      </c>
      <c r="B4" s="7">
        <f>'Sales and Costs'!B$5*Assumptions!$B11</f>
        <v>144000</v>
      </c>
      <c r="C4" s="7">
        <f>'Sales and Costs'!C$5*Assumptions!$B11</f>
        <v>144000</v>
      </c>
      <c r="D4" s="7">
        <f>'Sales and Costs'!D$5*Assumptions!$B11</f>
        <v>144000</v>
      </c>
      <c r="E4" s="7">
        <f>'Sales and Costs'!E$5*Assumptions!$B11</f>
        <v>144000</v>
      </c>
      <c r="F4" s="7">
        <f>'Sales and Costs'!F$5*Assumptions!$B11</f>
        <v>144000</v>
      </c>
      <c r="G4" s="7">
        <f>'Sales and Costs'!G$5*Assumptions!$B11</f>
        <v>144000</v>
      </c>
      <c r="H4" s="7">
        <f>'Sales and Costs'!H$5*Assumptions!$B11</f>
        <v>144000</v>
      </c>
      <c r="I4" s="7">
        <f>'Sales and Costs'!I$5*Assumptions!$B11</f>
        <v>144000</v>
      </c>
      <c r="J4" s="7">
        <f>'Sales and Costs'!J$5*Assumptions!$B11</f>
        <v>144000</v>
      </c>
      <c r="K4" s="7">
        <f>'Sales and Costs'!K$5*Assumptions!$B11</f>
        <v>144000</v>
      </c>
      <c r="L4" s="7">
        <f>'Sales and Costs'!L$5*Assumptions!$B11</f>
        <v>144000</v>
      </c>
      <c r="M4" s="7">
        <f>'Sales and Costs'!M$5*Assumptions!$B11</f>
        <v>144000</v>
      </c>
      <c r="N4" s="7">
        <f>'Sales and Costs'!N$5*Assumptions!$B11</f>
        <v>144000</v>
      </c>
      <c r="O4" s="7">
        <f>'Sales and Costs'!O$5*Assumptions!$B11</f>
        <v>144000</v>
      </c>
      <c r="P4" s="7">
        <f>'Sales and Costs'!P$5*Assumptions!$B11</f>
        <v>144000</v>
      </c>
      <c r="Q4" s="7">
        <f>'Sales and Costs'!Q$5*Assumptions!$B11</f>
        <v>144000</v>
      </c>
      <c r="R4" s="7">
        <f>'Sales and Costs'!R$5*Assumptions!$B11</f>
        <v>144000</v>
      </c>
      <c r="S4" s="7">
        <f>'Sales and Costs'!S$5*Assumptions!$B11</f>
        <v>144000</v>
      </c>
      <c r="T4" s="7">
        <f>'Sales and Costs'!T$5*Assumptions!$B11</f>
        <v>144000</v>
      </c>
      <c r="U4" s="7">
        <f>'Sales and Costs'!U$5*Assumptions!$B11</f>
        <v>144000</v>
      </c>
      <c r="V4" s="7">
        <f>'Sales and Costs'!V$5*Assumptions!$B11</f>
        <v>144000</v>
      </c>
      <c r="W4" s="7">
        <f>'Sales and Costs'!W$5*Assumptions!$B11</f>
        <v>144000</v>
      </c>
      <c r="X4" s="7">
        <f>'Sales and Costs'!X$5*Assumptions!$B11</f>
        <v>144000</v>
      </c>
      <c r="Y4" s="7">
        <f>'Sales and Costs'!Y$5*Assumptions!$B11</f>
        <v>144000</v>
      </c>
    </row>
    <row r="5">
      <c r="A5" s="5" t="s">
        <v>22</v>
      </c>
      <c r="B5" s="7">
        <f>'Sales and Costs'!B$5*Assumptions!$B12</f>
        <v>216000</v>
      </c>
      <c r="C5" s="7">
        <f>'Sales and Costs'!C$5*Assumptions!$B12</f>
        <v>216000</v>
      </c>
      <c r="D5" s="7">
        <f>'Sales and Costs'!D$5*Assumptions!$B12</f>
        <v>216000</v>
      </c>
      <c r="E5" s="7">
        <f>'Sales and Costs'!E$5*Assumptions!$B12</f>
        <v>216000</v>
      </c>
      <c r="F5" s="7">
        <f>'Sales and Costs'!F$5*Assumptions!$B12</f>
        <v>216000</v>
      </c>
      <c r="G5" s="7">
        <f>'Sales and Costs'!G$5*Assumptions!$B12</f>
        <v>216000</v>
      </c>
      <c r="H5" s="7">
        <f>'Sales and Costs'!H$5*Assumptions!$B12</f>
        <v>216000</v>
      </c>
      <c r="I5" s="7">
        <f>'Sales and Costs'!I$5*Assumptions!$B12</f>
        <v>216000</v>
      </c>
      <c r="J5" s="7">
        <f>'Sales and Costs'!J$5*Assumptions!$B12</f>
        <v>216000</v>
      </c>
      <c r="K5" s="7">
        <f>'Sales and Costs'!K$5*Assumptions!$B12</f>
        <v>216000</v>
      </c>
      <c r="L5" s="7">
        <f>'Sales and Costs'!L$5*Assumptions!$B12</f>
        <v>216000</v>
      </c>
      <c r="M5" s="7">
        <f>'Sales and Costs'!M$5*Assumptions!$B12</f>
        <v>216000</v>
      </c>
      <c r="N5" s="7">
        <f>'Sales and Costs'!N$5*Assumptions!$B12</f>
        <v>216000</v>
      </c>
      <c r="O5" s="7">
        <f>'Sales and Costs'!O$5*Assumptions!$B12</f>
        <v>216000</v>
      </c>
      <c r="P5" s="7">
        <f>'Sales and Costs'!P$5*Assumptions!$B12</f>
        <v>216000</v>
      </c>
      <c r="Q5" s="7">
        <f>'Sales and Costs'!Q$5*Assumptions!$B12</f>
        <v>216000</v>
      </c>
      <c r="R5" s="7">
        <f>'Sales and Costs'!R$5*Assumptions!$B12</f>
        <v>216000</v>
      </c>
      <c r="S5" s="7">
        <f>'Sales and Costs'!S$5*Assumptions!$B12</f>
        <v>216000</v>
      </c>
      <c r="T5" s="7">
        <f>'Sales and Costs'!T$5*Assumptions!$B12</f>
        <v>216000</v>
      </c>
      <c r="U5" s="7">
        <f>'Sales and Costs'!U$5*Assumptions!$B12</f>
        <v>216000</v>
      </c>
      <c r="V5" s="7">
        <f>'Sales and Costs'!V$5*Assumptions!$B12</f>
        <v>216000</v>
      </c>
      <c r="W5" s="7">
        <f>'Sales and Costs'!W$5*Assumptions!$B12</f>
        <v>216000</v>
      </c>
      <c r="X5" s="7">
        <f>'Sales and Costs'!X$5*Assumptions!$B12</f>
        <v>216000</v>
      </c>
      <c r="Y5" s="7">
        <f>'Sales and Costs'!Y$5*Assumptions!$B12</f>
        <v>216000</v>
      </c>
    </row>
    <row r="6">
      <c r="A6" s="5" t="s">
        <v>95</v>
      </c>
      <c r="B6" s="7">
        <f t="shared" ref="B6:Y6" si="1">SUM(B3:B5)</f>
        <v>480000</v>
      </c>
      <c r="C6" s="7">
        <f t="shared" si="1"/>
        <v>480000</v>
      </c>
      <c r="D6" s="7">
        <f t="shared" si="1"/>
        <v>480000</v>
      </c>
      <c r="E6" s="7">
        <f t="shared" si="1"/>
        <v>480000</v>
      </c>
      <c r="F6" s="7">
        <f t="shared" si="1"/>
        <v>480000</v>
      </c>
      <c r="G6" s="7">
        <f t="shared" si="1"/>
        <v>480000</v>
      </c>
      <c r="H6" s="7">
        <f t="shared" si="1"/>
        <v>480000</v>
      </c>
      <c r="I6" s="7">
        <f t="shared" si="1"/>
        <v>480000</v>
      </c>
      <c r="J6" s="7">
        <f t="shared" si="1"/>
        <v>480000</v>
      </c>
      <c r="K6" s="7">
        <f t="shared" si="1"/>
        <v>480000</v>
      </c>
      <c r="L6" s="7">
        <f t="shared" si="1"/>
        <v>480000</v>
      </c>
      <c r="M6" s="7">
        <f t="shared" si="1"/>
        <v>480000</v>
      </c>
      <c r="N6" s="7">
        <f t="shared" si="1"/>
        <v>480000</v>
      </c>
      <c r="O6" s="7">
        <f t="shared" si="1"/>
        <v>480000</v>
      </c>
      <c r="P6" s="7">
        <f t="shared" si="1"/>
        <v>480000</v>
      </c>
      <c r="Q6" s="7">
        <f t="shared" si="1"/>
        <v>480000</v>
      </c>
      <c r="R6" s="7">
        <f t="shared" si="1"/>
        <v>480000</v>
      </c>
      <c r="S6" s="7">
        <f t="shared" si="1"/>
        <v>480000</v>
      </c>
      <c r="T6" s="7">
        <f t="shared" si="1"/>
        <v>480000</v>
      </c>
      <c r="U6" s="7">
        <f t="shared" si="1"/>
        <v>480000</v>
      </c>
      <c r="V6" s="7">
        <f t="shared" si="1"/>
        <v>480000</v>
      </c>
      <c r="W6" s="7">
        <f t="shared" si="1"/>
        <v>480000</v>
      </c>
      <c r="X6" s="7">
        <f t="shared" si="1"/>
        <v>480000</v>
      </c>
      <c r="Y6" s="7">
        <f t="shared" si="1"/>
        <v>480000</v>
      </c>
    </row>
    <row r="8">
      <c r="A8" s="5" t="s">
        <v>18</v>
      </c>
    </row>
    <row r="9">
      <c r="A9" s="5" t="s">
        <v>19</v>
      </c>
      <c r="B9" s="5">
        <v>0.0</v>
      </c>
      <c r="C9" s="7">
        <f t="shared" ref="C9:Y9" si="2">B3</f>
        <v>120000</v>
      </c>
      <c r="D9" s="7">
        <f t="shared" si="2"/>
        <v>120000</v>
      </c>
      <c r="E9" s="7">
        <f t="shared" si="2"/>
        <v>120000</v>
      </c>
      <c r="F9" s="7">
        <f t="shared" si="2"/>
        <v>120000</v>
      </c>
      <c r="G9" s="7">
        <f t="shared" si="2"/>
        <v>120000</v>
      </c>
      <c r="H9" s="7">
        <f t="shared" si="2"/>
        <v>120000</v>
      </c>
      <c r="I9" s="7">
        <f t="shared" si="2"/>
        <v>120000</v>
      </c>
      <c r="J9" s="7">
        <f t="shared" si="2"/>
        <v>120000</v>
      </c>
      <c r="K9" s="7">
        <f t="shared" si="2"/>
        <v>120000</v>
      </c>
      <c r="L9" s="7">
        <f t="shared" si="2"/>
        <v>120000</v>
      </c>
      <c r="M9" s="7">
        <f t="shared" si="2"/>
        <v>120000</v>
      </c>
      <c r="N9" s="7">
        <f t="shared" si="2"/>
        <v>120000</v>
      </c>
      <c r="O9" s="7">
        <f t="shared" si="2"/>
        <v>120000</v>
      </c>
      <c r="P9" s="7">
        <f t="shared" si="2"/>
        <v>120000</v>
      </c>
      <c r="Q9" s="7">
        <f t="shared" si="2"/>
        <v>120000</v>
      </c>
      <c r="R9" s="7">
        <f t="shared" si="2"/>
        <v>120000</v>
      </c>
      <c r="S9" s="7">
        <f t="shared" si="2"/>
        <v>120000</v>
      </c>
      <c r="T9" s="7">
        <f t="shared" si="2"/>
        <v>120000</v>
      </c>
      <c r="U9" s="7">
        <f t="shared" si="2"/>
        <v>120000</v>
      </c>
      <c r="V9" s="7">
        <f t="shared" si="2"/>
        <v>120000</v>
      </c>
      <c r="W9" s="7">
        <f t="shared" si="2"/>
        <v>120000</v>
      </c>
      <c r="X9" s="7">
        <f t="shared" si="2"/>
        <v>120000</v>
      </c>
      <c r="Y9" s="7">
        <f t="shared" si="2"/>
        <v>120000</v>
      </c>
    </row>
    <row r="10">
      <c r="A10" s="5" t="s">
        <v>21</v>
      </c>
      <c r="B10" s="5">
        <v>0.0</v>
      </c>
      <c r="C10" s="5">
        <v>0.0</v>
      </c>
      <c r="D10" s="7">
        <f t="shared" ref="D10:Y10" si="3">B4</f>
        <v>144000</v>
      </c>
      <c r="E10" s="7">
        <f t="shared" si="3"/>
        <v>144000</v>
      </c>
      <c r="F10" s="7">
        <f t="shared" si="3"/>
        <v>144000</v>
      </c>
      <c r="G10" s="7">
        <f t="shared" si="3"/>
        <v>144000</v>
      </c>
      <c r="H10" s="7">
        <f t="shared" si="3"/>
        <v>144000</v>
      </c>
      <c r="I10" s="7">
        <f t="shared" si="3"/>
        <v>144000</v>
      </c>
      <c r="J10" s="7">
        <f t="shared" si="3"/>
        <v>144000</v>
      </c>
      <c r="K10" s="7">
        <f t="shared" si="3"/>
        <v>144000</v>
      </c>
      <c r="L10" s="7">
        <f t="shared" si="3"/>
        <v>144000</v>
      </c>
      <c r="M10" s="7">
        <f t="shared" si="3"/>
        <v>144000</v>
      </c>
      <c r="N10" s="7">
        <f t="shared" si="3"/>
        <v>144000</v>
      </c>
      <c r="O10" s="7">
        <f t="shared" si="3"/>
        <v>144000</v>
      </c>
      <c r="P10" s="7">
        <f t="shared" si="3"/>
        <v>144000</v>
      </c>
      <c r="Q10" s="7">
        <f t="shared" si="3"/>
        <v>144000</v>
      </c>
      <c r="R10" s="7">
        <f t="shared" si="3"/>
        <v>144000</v>
      </c>
      <c r="S10" s="7">
        <f t="shared" si="3"/>
        <v>144000</v>
      </c>
      <c r="T10" s="7">
        <f t="shared" si="3"/>
        <v>144000</v>
      </c>
      <c r="U10" s="7">
        <f t="shared" si="3"/>
        <v>144000</v>
      </c>
      <c r="V10" s="7">
        <f t="shared" si="3"/>
        <v>144000</v>
      </c>
      <c r="W10" s="7">
        <f t="shared" si="3"/>
        <v>144000</v>
      </c>
      <c r="X10" s="7">
        <f t="shared" si="3"/>
        <v>144000</v>
      </c>
      <c r="Y10" s="7">
        <f t="shared" si="3"/>
        <v>144000</v>
      </c>
    </row>
    <row r="11">
      <c r="A11" s="5" t="s">
        <v>22</v>
      </c>
      <c r="B11" s="7">
        <f t="shared" ref="B11:Y11" si="4">B5</f>
        <v>216000</v>
      </c>
      <c r="C11" s="7">
        <f t="shared" si="4"/>
        <v>216000</v>
      </c>
      <c r="D11" s="7">
        <f t="shared" si="4"/>
        <v>216000</v>
      </c>
      <c r="E11" s="7">
        <f t="shared" si="4"/>
        <v>216000</v>
      </c>
      <c r="F11" s="7">
        <f t="shared" si="4"/>
        <v>216000</v>
      </c>
      <c r="G11" s="7">
        <f t="shared" si="4"/>
        <v>216000</v>
      </c>
      <c r="H11" s="7">
        <f t="shared" si="4"/>
        <v>216000</v>
      </c>
      <c r="I11" s="7">
        <f t="shared" si="4"/>
        <v>216000</v>
      </c>
      <c r="J11" s="7">
        <f t="shared" si="4"/>
        <v>216000</v>
      </c>
      <c r="K11" s="7">
        <f t="shared" si="4"/>
        <v>216000</v>
      </c>
      <c r="L11" s="7">
        <f t="shared" si="4"/>
        <v>216000</v>
      </c>
      <c r="M11" s="7">
        <f t="shared" si="4"/>
        <v>216000</v>
      </c>
      <c r="N11" s="7">
        <f t="shared" si="4"/>
        <v>216000</v>
      </c>
      <c r="O11" s="7">
        <f t="shared" si="4"/>
        <v>216000</v>
      </c>
      <c r="P11" s="7">
        <f t="shared" si="4"/>
        <v>216000</v>
      </c>
      <c r="Q11" s="7">
        <f t="shared" si="4"/>
        <v>216000</v>
      </c>
      <c r="R11" s="7">
        <f t="shared" si="4"/>
        <v>216000</v>
      </c>
      <c r="S11" s="7">
        <f t="shared" si="4"/>
        <v>216000</v>
      </c>
      <c r="T11" s="7">
        <f t="shared" si="4"/>
        <v>216000</v>
      </c>
      <c r="U11" s="7">
        <f t="shared" si="4"/>
        <v>216000</v>
      </c>
      <c r="V11" s="7">
        <f t="shared" si="4"/>
        <v>216000</v>
      </c>
      <c r="W11" s="7">
        <f t="shared" si="4"/>
        <v>216000</v>
      </c>
      <c r="X11" s="7">
        <f t="shared" si="4"/>
        <v>216000</v>
      </c>
      <c r="Y11" s="7">
        <f t="shared" si="4"/>
        <v>216000</v>
      </c>
    </row>
    <row r="12">
      <c r="A12" s="5" t="s">
        <v>96</v>
      </c>
      <c r="B12" s="7">
        <f t="shared" ref="B12:Y12" si="5">SUM(B9:B11)</f>
        <v>216000</v>
      </c>
      <c r="C12" s="7">
        <f t="shared" si="5"/>
        <v>336000</v>
      </c>
      <c r="D12" s="7">
        <f t="shared" si="5"/>
        <v>480000</v>
      </c>
      <c r="E12" s="7">
        <f t="shared" si="5"/>
        <v>480000</v>
      </c>
      <c r="F12" s="7">
        <f t="shared" si="5"/>
        <v>480000</v>
      </c>
      <c r="G12" s="7">
        <f t="shared" si="5"/>
        <v>480000</v>
      </c>
      <c r="H12" s="7">
        <f t="shared" si="5"/>
        <v>480000</v>
      </c>
      <c r="I12" s="7">
        <f t="shared" si="5"/>
        <v>480000</v>
      </c>
      <c r="J12" s="7">
        <f t="shared" si="5"/>
        <v>480000</v>
      </c>
      <c r="K12" s="7">
        <f t="shared" si="5"/>
        <v>480000</v>
      </c>
      <c r="L12" s="7">
        <f t="shared" si="5"/>
        <v>480000</v>
      </c>
      <c r="M12" s="7">
        <f t="shared" si="5"/>
        <v>480000</v>
      </c>
      <c r="N12" s="7">
        <f t="shared" si="5"/>
        <v>480000</v>
      </c>
      <c r="O12" s="7">
        <f t="shared" si="5"/>
        <v>480000</v>
      </c>
      <c r="P12" s="7">
        <f t="shared" si="5"/>
        <v>480000</v>
      </c>
      <c r="Q12" s="7">
        <f t="shared" si="5"/>
        <v>480000</v>
      </c>
      <c r="R12" s="7">
        <f t="shared" si="5"/>
        <v>480000</v>
      </c>
      <c r="S12" s="7">
        <f t="shared" si="5"/>
        <v>480000</v>
      </c>
      <c r="T12" s="7">
        <f t="shared" si="5"/>
        <v>480000</v>
      </c>
      <c r="U12" s="7">
        <f t="shared" si="5"/>
        <v>480000</v>
      </c>
      <c r="V12" s="7">
        <f t="shared" si="5"/>
        <v>480000</v>
      </c>
      <c r="W12" s="7">
        <f t="shared" si="5"/>
        <v>480000</v>
      </c>
      <c r="X12" s="7">
        <f t="shared" si="5"/>
        <v>480000</v>
      </c>
      <c r="Y12" s="7">
        <f t="shared" si="5"/>
        <v>480000</v>
      </c>
    </row>
    <row r="14">
      <c r="A14" s="5" t="s">
        <v>97</v>
      </c>
    </row>
    <row r="15">
      <c r="A15" s="5" t="s">
        <v>19</v>
      </c>
      <c r="B15" s="7">
        <f t="shared" ref="B15:B17" si="7">B3-B9</f>
        <v>120000</v>
      </c>
      <c r="C15" s="7">
        <f t="shared" ref="C15:Y15" si="6">B15+C3-C9</f>
        <v>120000</v>
      </c>
      <c r="D15" s="7">
        <f t="shared" si="6"/>
        <v>120000</v>
      </c>
      <c r="E15" s="7">
        <f t="shared" si="6"/>
        <v>120000</v>
      </c>
      <c r="F15" s="7">
        <f t="shared" si="6"/>
        <v>120000</v>
      </c>
      <c r="G15" s="7">
        <f t="shared" si="6"/>
        <v>120000</v>
      </c>
      <c r="H15" s="7">
        <f t="shared" si="6"/>
        <v>120000</v>
      </c>
      <c r="I15" s="7">
        <f t="shared" si="6"/>
        <v>120000</v>
      </c>
      <c r="J15" s="7">
        <f t="shared" si="6"/>
        <v>120000</v>
      </c>
      <c r="K15" s="7">
        <f t="shared" si="6"/>
        <v>120000</v>
      </c>
      <c r="L15" s="7">
        <f t="shared" si="6"/>
        <v>120000</v>
      </c>
      <c r="M15" s="7">
        <f t="shared" si="6"/>
        <v>120000</v>
      </c>
      <c r="N15" s="7">
        <f t="shared" si="6"/>
        <v>120000</v>
      </c>
      <c r="O15" s="7">
        <f t="shared" si="6"/>
        <v>120000</v>
      </c>
      <c r="P15" s="7">
        <f t="shared" si="6"/>
        <v>120000</v>
      </c>
      <c r="Q15" s="7">
        <f t="shared" si="6"/>
        <v>120000</v>
      </c>
      <c r="R15" s="7">
        <f t="shared" si="6"/>
        <v>120000</v>
      </c>
      <c r="S15" s="7">
        <f t="shared" si="6"/>
        <v>120000</v>
      </c>
      <c r="T15" s="7">
        <f t="shared" si="6"/>
        <v>120000</v>
      </c>
      <c r="U15" s="7">
        <f t="shared" si="6"/>
        <v>120000</v>
      </c>
      <c r="V15" s="7">
        <f t="shared" si="6"/>
        <v>120000</v>
      </c>
      <c r="W15" s="7">
        <f t="shared" si="6"/>
        <v>120000</v>
      </c>
      <c r="X15" s="7">
        <f t="shared" si="6"/>
        <v>120000</v>
      </c>
      <c r="Y15" s="7">
        <f t="shared" si="6"/>
        <v>120000</v>
      </c>
    </row>
    <row r="16">
      <c r="A16" s="5" t="s">
        <v>21</v>
      </c>
      <c r="B16" s="7">
        <f t="shared" si="7"/>
        <v>144000</v>
      </c>
      <c r="C16" s="7">
        <f t="shared" ref="C16:Y16" si="8">B16+C4-C10</f>
        <v>288000</v>
      </c>
      <c r="D16" s="7">
        <f t="shared" si="8"/>
        <v>288000</v>
      </c>
      <c r="E16" s="7">
        <f t="shared" si="8"/>
        <v>288000</v>
      </c>
      <c r="F16" s="7">
        <f t="shared" si="8"/>
        <v>288000</v>
      </c>
      <c r="G16" s="7">
        <f t="shared" si="8"/>
        <v>288000</v>
      </c>
      <c r="H16" s="7">
        <f t="shared" si="8"/>
        <v>288000</v>
      </c>
      <c r="I16" s="7">
        <f t="shared" si="8"/>
        <v>288000</v>
      </c>
      <c r="J16" s="7">
        <f t="shared" si="8"/>
        <v>288000</v>
      </c>
      <c r="K16" s="7">
        <f t="shared" si="8"/>
        <v>288000</v>
      </c>
      <c r="L16" s="7">
        <f t="shared" si="8"/>
        <v>288000</v>
      </c>
      <c r="M16" s="7">
        <f t="shared" si="8"/>
        <v>288000</v>
      </c>
      <c r="N16" s="7">
        <f t="shared" si="8"/>
        <v>288000</v>
      </c>
      <c r="O16" s="7">
        <f t="shared" si="8"/>
        <v>288000</v>
      </c>
      <c r="P16" s="7">
        <f t="shared" si="8"/>
        <v>288000</v>
      </c>
      <c r="Q16" s="7">
        <f t="shared" si="8"/>
        <v>288000</v>
      </c>
      <c r="R16" s="7">
        <f t="shared" si="8"/>
        <v>288000</v>
      </c>
      <c r="S16" s="7">
        <f t="shared" si="8"/>
        <v>288000</v>
      </c>
      <c r="T16" s="7">
        <f t="shared" si="8"/>
        <v>288000</v>
      </c>
      <c r="U16" s="7">
        <f t="shared" si="8"/>
        <v>288000</v>
      </c>
      <c r="V16" s="7">
        <f t="shared" si="8"/>
        <v>288000</v>
      </c>
      <c r="W16" s="7">
        <f t="shared" si="8"/>
        <v>288000</v>
      </c>
      <c r="X16" s="7">
        <f t="shared" si="8"/>
        <v>288000</v>
      </c>
      <c r="Y16" s="7">
        <f t="shared" si="8"/>
        <v>288000</v>
      </c>
    </row>
    <row r="17">
      <c r="A17" s="5" t="s">
        <v>22</v>
      </c>
      <c r="B17" s="7">
        <f t="shared" si="7"/>
        <v>0</v>
      </c>
      <c r="C17" s="7">
        <f t="shared" ref="C17:Y17" si="9">B17+C5-C11</f>
        <v>0</v>
      </c>
      <c r="D17" s="7">
        <f t="shared" si="9"/>
        <v>0</v>
      </c>
      <c r="E17" s="7">
        <f t="shared" si="9"/>
        <v>0</v>
      </c>
      <c r="F17" s="7">
        <f t="shared" si="9"/>
        <v>0</v>
      </c>
      <c r="G17" s="7">
        <f t="shared" si="9"/>
        <v>0</v>
      </c>
      <c r="H17" s="7">
        <f t="shared" si="9"/>
        <v>0</v>
      </c>
      <c r="I17" s="7">
        <f t="shared" si="9"/>
        <v>0</v>
      </c>
      <c r="J17" s="7">
        <f t="shared" si="9"/>
        <v>0</v>
      </c>
      <c r="K17" s="7">
        <f t="shared" si="9"/>
        <v>0</v>
      </c>
      <c r="L17" s="7">
        <f t="shared" si="9"/>
        <v>0</v>
      </c>
      <c r="M17" s="7">
        <f t="shared" si="9"/>
        <v>0</v>
      </c>
      <c r="N17" s="7">
        <f t="shared" si="9"/>
        <v>0</v>
      </c>
      <c r="O17" s="7">
        <f t="shared" si="9"/>
        <v>0</v>
      </c>
      <c r="P17" s="7">
        <f t="shared" si="9"/>
        <v>0</v>
      </c>
      <c r="Q17" s="7">
        <f t="shared" si="9"/>
        <v>0</v>
      </c>
      <c r="R17" s="7">
        <f t="shared" si="9"/>
        <v>0</v>
      </c>
      <c r="S17" s="7">
        <f t="shared" si="9"/>
        <v>0</v>
      </c>
      <c r="T17" s="7">
        <f t="shared" si="9"/>
        <v>0</v>
      </c>
      <c r="U17" s="7">
        <f t="shared" si="9"/>
        <v>0</v>
      </c>
      <c r="V17" s="7">
        <f t="shared" si="9"/>
        <v>0</v>
      </c>
      <c r="W17" s="7">
        <f t="shared" si="9"/>
        <v>0</v>
      </c>
      <c r="X17" s="7">
        <f t="shared" si="9"/>
        <v>0</v>
      </c>
      <c r="Y17" s="7">
        <f t="shared" si="9"/>
        <v>0</v>
      </c>
    </row>
    <row r="18">
      <c r="A18" s="5" t="s">
        <v>98</v>
      </c>
      <c r="B18" s="7">
        <f t="shared" ref="B18:Y18" si="10">SUM(B15:B17)</f>
        <v>264000</v>
      </c>
      <c r="C18" s="7">
        <f t="shared" si="10"/>
        <v>408000</v>
      </c>
      <c r="D18" s="7">
        <f t="shared" si="10"/>
        <v>408000</v>
      </c>
      <c r="E18" s="7">
        <f t="shared" si="10"/>
        <v>408000</v>
      </c>
      <c r="F18" s="7">
        <f t="shared" si="10"/>
        <v>408000</v>
      </c>
      <c r="G18" s="7">
        <f t="shared" si="10"/>
        <v>408000</v>
      </c>
      <c r="H18" s="7">
        <f t="shared" si="10"/>
        <v>408000</v>
      </c>
      <c r="I18" s="7">
        <f t="shared" si="10"/>
        <v>408000</v>
      </c>
      <c r="J18" s="7">
        <f t="shared" si="10"/>
        <v>408000</v>
      </c>
      <c r="K18" s="7">
        <f t="shared" si="10"/>
        <v>408000</v>
      </c>
      <c r="L18" s="7">
        <f t="shared" si="10"/>
        <v>408000</v>
      </c>
      <c r="M18" s="7">
        <f t="shared" si="10"/>
        <v>408000</v>
      </c>
      <c r="N18" s="7">
        <f t="shared" si="10"/>
        <v>408000</v>
      </c>
      <c r="O18" s="7">
        <f t="shared" si="10"/>
        <v>408000</v>
      </c>
      <c r="P18" s="7">
        <f t="shared" si="10"/>
        <v>408000</v>
      </c>
      <c r="Q18" s="7">
        <f t="shared" si="10"/>
        <v>408000</v>
      </c>
      <c r="R18" s="7">
        <f t="shared" si="10"/>
        <v>408000</v>
      </c>
      <c r="S18" s="7">
        <f t="shared" si="10"/>
        <v>408000</v>
      </c>
      <c r="T18" s="7">
        <f t="shared" si="10"/>
        <v>408000</v>
      </c>
      <c r="U18" s="7">
        <f t="shared" si="10"/>
        <v>408000</v>
      </c>
      <c r="V18" s="7">
        <f t="shared" si="10"/>
        <v>408000</v>
      </c>
      <c r="W18" s="7">
        <f t="shared" si="10"/>
        <v>408000</v>
      </c>
      <c r="X18" s="7">
        <f t="shared" si="10"/>
        <v>408000</v>
      </c>
      <c r="Y18" s="7">
        <f t="shared" si="10"/>
        <v>408000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17" width="8.38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99</v>
      </c>
    </row>
    <row r="3">
      <c r="A3" s="5" t="s">
        <v>100</v>
      </c>
      <c r="B3" s="7">
        <f>Collections!B12</f>
        <v>216000</v>
      </c>
      <c r="C3" s="7">
        <f>Collections!C12</f>
        <v>336000</v>
      </c>
      <c r="D3" s="7">
        <f>Collections!D12</f>
        <v>480000</v>
      </c>
      <c r="E3" s="7">
        <f>Collections!E12</f>
        <v>480000</v>
      </c>
      <c r="F3" s="7">
        <f>Collections!F12</f>
        <v>480000</v>
      </c>
      <c r="G3" s="7">
        <f>Collections!G12</f>
        <v>480000</v>
      </c>
      <c r="H3" s="7">
        <f>Collections!H12</f>
        <v>480000</v>
      </c>
      <c r="I3" s="7">
        <f>Collections!I12</f>
        <v>480000</v>
      </c>
      <c r="J3" s="7">
        <f>Collections!J12</f>
        <v>480000</v>
      </c>
      <c r="K3" s="7">
        <f>Collections!K12</f>
        <v>480000</v>
      </c>
      <c r="L3" s="7">
        <f>Collections!L12</f>
        <v>480000</v>
      </c>
      <c r="M3" s="7">
        <f>Collections!M12</f>
        <v>480000</v>
      </c>
      <c r="N3" s="7">
        <f>Collections!N12</f>
        <v>480000</v>
      </c>
      <c r="O3" s="7">
        <f>Collections!O12</f>
        <v>480000</v>
      </c>
      <c r="P3" s="7">
        <f>Collections!P12</f>
        <v>480000</v>
      </c>
      <c r="Q3" s="7">
        <f>Collections!Q12</f>
        <v>480000</v>
      </c>
      <c r="R3" s="7">
        <f>Collections!R12</f>
        <v>480000</v>
      </c>
      <c r="S3" s="7">
        <f>Collections!S12</f>
        <v>480000</v>
      </c>
      <c r="T3" s="7">
        <f>Collections!T12</f>
        <v>480000</v>
      </c>
      <c r="U3" s="7">
        <f>Collections!U12</f>
        <v>480000</v>
      </c>
      <c r="V3" s="7">
        <f>Collections!V12</f>
        <v>480000</v>
      </c>
      <c r="W3" s="7">
        <f>Collections!W12</f>
        <v>480000</v>
      </c>
      <c r="X3" s="7">
        <f>Collections!X12</f>
        <v>480000</v>
      </c>
      <c r="Y3" s="7">
        <f>Collections!Y12</f>
        <v>480000</v>
      </c>
    </row>
    <row r="4">
      <c r="A4" s="5" t="s">
        <v>101</v>
      </c>
      <c r="B4" s="7">
        <f t="shared" ref="B4:Y4" si="1">SUM(B3)</f>
        <v>216000</v>
      </c>
      <c r="C4" s="7">
        <f t="shared" si="1"/>
        <v>336000</v>
      </c>
      <c r="D4" s="7">
        <f t="shared" si="1"/>
        <v>480000</v>
      </c>
      <c r="E4" s="7">
        <f t="shared" si="1"/>
        <v>480000</v>
      </c>
      <c r="F4" s="7">
        <f t="shared" si="1"/>
        <v>480000</v>
      </c>
      <c r="G4" s="7">
        <f t="shared" si="1"/>
        <v>480000</v>
      </c>
      <c r="H4" s="7">
        <f t="shared" si="1"/>
        <v>480000</v>
      </c>
      <c r="I4" s="7">
        <f t="shared" si="1"/>
        <v>480000</v>
      </c>
      <c r="J4" s="7">
        <f t="shared" si="1"/>
        <v>480000</v>
      </c>
      <c r="K4" s="7">
        <f t="shared" si="1"/>
        <v>480000</v>
      </c>
      <c r="L4" s="7">
        <f t="shared" si="1"/>
        <v>480000</v>
      </c>
      <c r="M4" s="7">
        <f t="shared" si="1"/>
        <v>480000</v>
      </c>
      <c r="N4" s="7">
        <f t="shared" si="1"/>
        <v>480000</v>
      </c>
      <c r="O4" s="7">
        <f t="shared" si="1"/>
        <v>480000</v>
      </c>
      <c r="P4" s="7">
        <f t="shared" si="1"/>
        <v>480000</v>
      </c>
      <c r="Q4" s="7">
        <f t="shared" si="1"/>
        <v>480000</v>
      </c>
      <c r="R4" s="7">
        <f t="shared" si="1"/>
        <v>480000</v>
      </c>
      <c r="S4" s="7">
        <f t="shared" si="1"/>
        <v>480000</v>
      </c>
      <c r="T4" s="7">
        <f t="shared" si="1"/>
        <v>480000</v>
      </c>
      <c r="U4" s="7">
        <f t="shared" si="1"/>
        <v>480000</v>
      </c>
      <c r="V4" s="7">
        <f t="shared" si="1"/>
        <v>480000</v>
      </c>
      <c r="W4" s="7">
        <f t="shared" si="1"/>
        <v>480000</v>
      </c>
      <c r="X4" s="7">
        <f t="shared" si="1"/>
        <v>480000</v>
      </c>
      <c r="Y4" s="7">
        <f t="shared" si="1"/>
        <v>480000</v>
      </c>
    </row>
    <row r="6">
      <c r="A6" s="5" t="s">
        <v>102</v>
      </c>
    </row>
    <row r="7">
      <c r="A7" s="5" t="s">
        <v>103</v>
      </c>
      <c r="B7" s="7">
        <f>Purchases!B5</f>
        <v>277000</v>
      </c>
      <c r="C7" s="7">
        <f>Purchases!C5</f>
        <v>277000</v>
      </c>
      <c r="D7" s="7">
        <f>Purchases!D5</f>
        <v>277000</v>
      </c>
      <c r="E7" s="7">
        <f>Purchases!E5</f>
        <v>277000</v>
      </c>
      <c r="F7" s="7">
        <f>Purchases!F5</f>
        <v>277000</v>
      </c>
      <c r="G7" s="7">
        <f>Purchases!G5</f>
        <v>277000</v>
      </c>
      <c r="H7" s="7">
        <f>Purchases!H5</f>
        <v>277000</v>
      </c>
      <c r="I7" s="7">
        <f>Purchases!I5</f>
        <v>277000</v>
      </c>
      <c r="J7" s="7">
        <f>Purchases!J5</f>
        <v>277000</v>
      </c>
      <c r="K7" s="7">
        <f>Purchases!K5</f>
        <v>277000</v>
      </c>
      <c r="L7" s="7">
        <f>Purchases!L5</f>
        <v>277000</v>
      </c>
      <c r="M7" s="7">
        <f>Purchases!M5</f>
        <v>277000</v>
      </c>
      <c r="N7" s="7">
        <f>Purchases!N5</f>
        <v>277000</v>
      </c>
      <c r="O7" s="7">
        <f>Purchases!O5</f>
        <v>277000</v>
      </c>
      <c r="P7" s="7">
        <f>Purchases!P5</f>
        <v>277000</v>
      </c>
      <c r="Q7" s="7">
        <f>Purchases!Q5</f>
        <v>277000</v>
      </c>
      <c r="R7" s="7">
        <f>Purchases!R5</f>
        <v>277000</v>
      </c>
      <c r="S7" s="7">
        <f>Purchases!S5</f>
        <v>277000</v>
      </c>
      <c r="T7" s="7">
        <f>Purchases!T5</f>
        <v>277000</v>
      </c>
      <c r="U7" s="7">
        <f>Purchases!U5</f>
        <v>277000</v>
      </c>
      <c r="V7" s="7">
        <f>Purchases!V5</f>
        <v>277000</v>
      </c>
      <c r="W7" s="7">
        <f>Purchases!W5</f>
        <v>277000</v>
      </c>
      <c r="X7" s="7">
        <f>Purchases!X5</f>
        <v>277000</v>
      </c>
      <c r="Y7" s="7">
        <f>Purchases!Y5</f>
        <v>277000</v>
      </c>
    </row>
    <row r="8">
      <c r="A8" s="5" t="s">
        <v>23</v>
      </c>
      <c r="B8" s="7">
        <f>'Sales and Costs'!B13+'Sales and Costs'!B14+'Sales and Costs'!B15</f>
        <v>29500</v>
      </c>
      <c r="C8" s="7">
        <f>'Sales and Costs'!C13+'Sales and Costs'!C14+'Sales and Costs'!C15</f>
        <v>29500</v>
      </c>
      <c r="D8" s="7">
        <f>'Sales and Costs'!D13+'Sales and Costs'!D14+'Sales and Costs'!D15</f>
        <v>29500</v>
      </c>
      <c r="E8" s="7">
        <f>'Sales and Costs'!E13+'Sales and Costs'!E14+'Sales and Costs'!E15</f>
        <v>29500</v>
      </c>
      <c r="F8" s="7">
        <f>'Sales and Costs'!F13+'Sales and Costs'!F14+'Sales and Costs'!F15</f>
        <v>29500</v>
      </c>
      <c r="G8" s="7">
        <f>'Sales and Costs'!G13+'Sales and Costs'!G14+'Sales and Costs'!G15</f>
        <v>29500</v>
      </c>
      <c r="H8" s="7">
        <f>'Sales and Costs'!H13+'Sales and Costs'!H14+'Sales and Costs'!H15</f>
        <v>29500</v>
      </c>
      <c r="I8" s="7">
        <f>'Sales and Costs'!I13+'Sales and Costs'!I14+'Sales and Costs'!I15</f>
        <v>29500</v>
      </c>
      <c r="J8" s="7">
        <f>'Sales and Costs'!J13+'Sales and Costs'!J14+'Sales and Costs'!J15</f>
        <v>29500</v>
      </c>
      <c r="K8" s="7">
        <f>'Sales and Costs'!K13+'Sales and Costs'!K14+'Sales and Costs'!K15</f>
        <v>29500</v>
      </c>
      <c r="L8" s="7">
        <f>'Sales and Costs'!L13+'Sales and Costs'!L14+'Sales and Costs'!L15</f>
        <v>29500</v>
      </c>
      <c r="M8" s="7">
        <f>'Sales and Costs'!M13+'Sales and Costs'!M14+'Sales and Costs'!M15</f>
        <v>29500</v>
      </c>
      <c r="N8" s="7">
        <f>'Sales and Costs'!N13+'Sales and Costs'!N14+'Sales and Costs'!N15</f>
        <v>29500</v>
      </c>
      <c r="O8" s="7">
        <f>'Sales and Costs'!O13+'Sales and Costs'!O14+'Sales and Costs'!O15</f>
        <v>29500</v>
      </c>
      <c r="P8" s="7">
        <f>'Sales and Costs'!P13+'Sales and Costs'!P14+'Sales and Costs'!P15</f>
        <v>29500</v>
      </c>
      <c r="Q8" s="7">
        <f>'Sales and Costs'!Q13+'Sales and Costs'!Q14+'Sales and Costs'!Q15</f>
        <v>29500</v>
      </c>
      <c r="R8" s="7">
        <f>'Sales and Costs'!R13+'Sales and Costs'!R14+'Sales and Costs'!R15</f>
        <v>29500</v>
      </c>
      <c r="S8" s="7">
        <f>'Sales and Costs'!S13+'Sales and Costs'!S14+'Sales and Costs'!S15</f>
        <v>29500</v>
      </c>
      <c r="T8" s="7">
        <f>'Sales and Costs'!T13+'Sales and Costs'!T14+'Sales and Costs'!T15</f>
        <v>29500</v>
      </c>
      <c r="U8" s="7">
        <f>'Sales and Costs'!U13+'Sales and Costs'!U14+'Sales and Costs'!U15</f>
        <v>29500</v>
      </c>
      <c r="V8" s="7">
        <f>'Sales and Costs'!V13+'Sales and Costs'!V14+'Sales and Costs'!V15</f>
        <v>29500</v>
      </c>
      <c r="W8" s="7">
        <f>'Sales and Costs'!W13+'Sales and Costs'!W14+'Sales and Costs'!W15</f>
        <v>29500</v>
      </c>
      <c r="X8" s="7">
        <f>'Sales and Costs'!X13+'Sales and Costs'!X14+'Sales and Costs'!X15</f>
        <v>29500</v>
      </c>
      <c r="Y8" s="7">
        <f>'Sales and Costs'!Y13+'Sales and Costs'!Y14+'Sales and Costs'!Y15</f>
        <v>29500</v>
      </c>
    </row>
    <row r="9">
      <c r="A9" s="5" t="s">
        <v>104</v>
      </c>
      <c r="B9" s="7">
        <f>'Fixed Asset Balance'!B14</f>
        <v>30000</v>
      </c>
      <c r="C9" s="7">
        <f>'Fixed Asset Balance'!C14</f>
        <v>50000</v>
      </c>
      <c r="D9" s="7">
        <f>'Fixed Asset Balance'!D14</f>
        <v>0</v>
      </c>
      <c r="E9" s="7">
        <f>'Fixed Asset Balance'!E14</f>
        <v>0</v>
      </c>
      <c r="F9" s="7">
        <f>'Fixed Asset Balance'!F14</f>
        <v>0</v>
      </c>
      <c r="G9" s="7">
        <f>'Fixed Asset Balance'!G14</f>
        <v>0</v>
      </c>
      <c r="H9" s="7">
        <f>'Fixed Asset Balance'!H14</f>
        <v>0</v>
      </c>
      <c r="I9" s="7">
        <f>'Fixed Asset Balance'!I14</f>
        <v>0</v>
      </c>
      <c r="J9" s="7">
        <f>'Fixed Asset Balance'!J14</f>
        <v>350000</v>
      </c>
      <c r="K9" s="7">
        <f>'Fixed Asset Balance'!K14</f>
        <v>0</v>
      </c>
      <c r="L9" s="7">
        <f>'Fixed Asset Balance'!L14</f>
        <v>0</v>
      </c>
      <c r="M9" s="7">
        <f>'Fixed Asset Balance'!M14</f>
        <v>0</v>
      </c>
      <c r="N9" s="7">
        <f>'Fixed Asset Balance'!N14</f>
        <v>0</v>
      </c>
      <c r="O9" s="7">
        <f>'Fixed Asset Balance'!O14</f>
        <v>0</v>
      </c>
      <c r="P9" s="7">
        <f>'Fixed Asset Balance'!P14</f>
        <v>0</v>
      </c>
      <c r="Q9" s="7">
        <f>'Fixed Asset Balance'!Q14</f>
        <v>0</v>
      </c>
      <c r="R9" s="7">
        <f>'Fixed Asset Balance'!R14</f>
        <v>0</v>
      </c>
      <c r="S9" s="7">
        <f>'Fixed Asset Balance'!S14</f>
        <v>0</v>
      </c>
      <c r="T9" s="7">
        <f>'Fixed Asset Balance'!T14</f>
        <v>90000</v>
      </c>
      <c r="U9" s="7">
        <f>'Fixed Asset Balance'!U14</f>
        <v>0</v>
      </c>
      <c r="V9" s="7">
        <f>'Fixed Asset Balance'!V14</f>
        <v>0</v>
      </c>
      <c r="W9" s="7">
        <f>'Fixed Asset Balance'!W14</f>
        <v>450000</v>
      </c>
      <c r="X9" s="7">
        <f>'Fixed Asset Balance'!X14</f>
        <v>0</v>
      </c>
      <c r="Y9" s="7">
        <f>'Fixed Asset Balance'!Y14</f>
        <v>0</v>
      </c>
    </row>
    <row r="10">
      <c r="A10" s="5" t="s">
        <v>105</v>
      </c>
      <c r="B10" s="7">
        <f t="shared" ref="B10:Y10" si="2">SUM(B7:B9)</f>
        <v>336500</v>
      </c>
      <c r="C10" s="7">
        <f t="shared" si="2"/>
        <v>356500</v>
      </c>
      <c r="D10" s="7">
        <f t="shared" si="2"/>
        <v>306500</v>
      </c>
      <c r="E10" s="7">
        <f t="shared" si="2"/>
        <v>306500</v>
      </c>
      <c r="F10" s="7">
        <f t="shared" si="2"/>
        <v>306500</v>
      </c>
      <c r="G10" s="7">
        <f t="shared" si="2"/>
        <v>306500</v>
      </c>
      <c r="H10" s="7">
        <f t="shared" si="2"/>
        <v>306500</v>
      </c>
      <c r="I10" s="7">
        <f t="shared" si="2"/>
        <v>306500</v>
      </c>
      <c r="J10" s="7">
        <f t="shared" si="2"/>
        <v>656500</v>
      </c>
      <c r="K10" s="7">
        <f t="shared" si="2"/>
        <v>306500</v>
      </c>
      <c r="L10" s="7">
        <f t="shared" si="2"/>
        <v>306500</v>
      </c>
      <c r="M10" s="7">
        <f t="shared" si="2"/>
        <v>306500</v>
      </c>
      <c r="N10" s="7">
        <f t="shared" si="2"/>
        <v>306500</v>
      </c>
      <c r="O10" s="7">
        <f t="shared" si="2"/>
        <v>306500</v>
      </c>
      <c r="P10" s="7">
        <f t="shared" si="2"/>
        <v>306500</v>
      </c>
      <c r="Q10" s="7">
        <f t="shared" si="2"/>
        <v>306500</v>
      </c>
      <c r="R10" s="7">
        <f t="shared" si="2"/>
        <v>306500</v>
      </c>
      <c r="S10" s="7">
        <f t="shared" si="2"/>
        <v>306500</v>
      </c>
      <c r="T10" s="7">
        <f t="shared" si="2"/>
        <v>396500</v>
      </c>
      <c r="U10" s="7">
        <f t="shared" si="2"/>
        <v>306500</v>
      </c>
      <c r="V10" s="7">
        <f t="shared" si="2"/>
        <v>306500</v>
      </c>
      <c r="W10" s="7">
        <f t="shared" si="2"/>
        <v>756500</v>
      </c>
      <c r="X10" s="7">
        <f t="shared" si="2"/>
        <v>306500</v>
      </c>
      <c r="Y10" s="7">
        <f t="shared" si="2"/>
        <v>306500</v>
      </c>
    </row>
    <row r="12">
      <c r="A12" s="5" t="s">
        <v>106</v>
      </c>
      <c r="B12" s="7">
        <f t="shared" ref="B12:Y12" si="3">B4-B10</f>
        <v>-120500</v>
      </c>
      <c r="C12" s="7">
        <f t="shared" si="3"/>
        <v>-20500</v>
      </c>
      <c r="D12" s="7">
        <f t="shared" si="3"/>
        <v>173500</v>
      </c>
      <c r="E12" s="7">
        <f t="shared" si="3"/>
        <v>173500</v>
      </c>
      <c r="F12" s="7">
        <f t="shared" si="3"/>
        <v>173500</v>
      </c>
      <c r="G12" s="7">
        <f t="shared" si="3"/>
        <v>173500</v>
      </c>
      <c r="H12" s="7">
        <f t="shared" si="3"/>
        <v>173500</v>
      </c>
      <c r="I12" s="7">
        <f t="shared" si="3"/>
        <v>173500</v>
      </c>
      <c r="J12" s="7">
        <f t="shared" si="3"/>
        <v>-176500</v>
      </c>
      <c r="K12" s="7">
        <f t="shared" si="3"/>
        <v>173500</v>
      </c>
      <c r="L12" s="7">
        <f t="shared" si="3"/>
        <v>173500</v>
      </c>
      <c r="M12" s="7">
        <f t="shared" si="3"/>
        <v>173500</v>
      </c>
      <c r="N12" s="7">
        <f t="shared" si="3"/>
        <v>173500</v>
      </c>
      <c r="O12" s="7">
        <f t="shared" si="3"/>
        <v>173500</v>
      </c>
      <c r="P12" s="7">
        <f t="shared" si="3"/>
        <v>173500</v>
      </c>
      <c r="Q12" s="7">
        <f t="shared" si="3"/>
        <v>173500</v>
      </c>
      <c r="R12" s="7">
        <f t="shared" si="3"/>
        <v>173500</v>
      </c>
      <c r="S12" s="7">
        <f t="shared" si="3"/>
        <v>173500</v>
      </c>
      <c r="T12" s="7">
        <f t="shared" si="3"/>
        <v>83500</v>
      </c>
      <c r="U12" s="7">
        <f t="shared" si="3"/>
        <v>173500</v>
      </c>
      <c r="V12" s="7">
        <f t="shared" si="3"/>
        <v>173500</v>
      </c>
      <c r="W12" s="7">
        <f t="shared" si="3"/>
        <v>-276500</v>
      </c>
      <c r="X12" s="7">
        <f t="shared" si="3"/>
        <v>173500</v>
      </c>
      <c r="Y12" s="7">
        <f t="shared" si="3"/>
        <v>173500</v>
      </c>
    </row>
    <row r="14">
      <c r="A14" s="5" t="s">
        <v>107</v>
      </c>
      <c r="B14" s="5">
        <v>0.0</v>
      </c>
      <c r="C14" s="7">
        <f t="shared" ref="C14:Y14" si="4">B16</f>
        <v>-120500</v>
      </c>
      <c r="D14" s="7">
        <f t="shared" si="4"/>
        <v>-141000</v>
      </c>
      <c r="E14" s="7">
        <f t="shared" si="4"/>
        <v>32500</v>
      </c>
      <c r="F14" s="7">
        <f t="shared" si="4"/>
        <v>206000</v>
      </c>
      <c r="G14" s="7">
        <f t="shared" si="4"/>
        <v>379500</v>
      </c>
      <c r="H14" s="7">
        <f t="shared" si="4"/>
        <v>553000</v>
      </c>
      <c r="I14" s="7">
        <f t="shared" si="4"/>
        <v>726500</v>
      </c>
      <c r="J14" s="7">
        <f t="shared" si="4"/>
        <v>900000</v>
      </c>
      <c r="K14" s="7">
        <f t="shared" si="4"/>
        <v>723500</v>
      </c>
      <c r="L14" s="7">
        <f t="shared" si="4"/>
        <v>897000</v>
      </c>
      <c r="M14" s="7">
        <f t="shared" si="4"/>
        <v>1070500</v>
      </c>
      <c r="N14" s="7">
        <f t="shared" si="4"/>
        <v>1244000</v>
      </c>
      <c r="O14" s="7">
        <f t="shared" si="4"/>
        <v>1417500</v>
      </c>
      <c r="P14" s="7">
        <f t="shared" si="4"/>
        <v>1591000</v>
      </c>
      <c r="Q14" s="7">
        <f t="shared" si="4"/>
        <v>1764500</v>
      </c>
      <c r="R14" s="7">
        <f t="shared" si="4"/>
        <v>1938000</v>
      </c>
      <c r="S14" s="7">
        <f t="shared" si="4"/>
        <v>2111500</v>
      </c>
      <c r="T14" s="7">
        <f t="shared" si="4"/>
        <v>2285000</v>
      </c>
      <c r="U14" s="7">
        <f t="shared" si="4"/>
        <v>2368500</v>
      </c>
      <c r="V14" s="7">
        <f t="shared" si="4"/>
        <v>2542000</v>
      </c>
      <c r="W14" s="7">
        <f t="shared" si="4"/>
        <v>2715500</v>
      </c>
      <c r="X14" s="7">
        <f t="shared" si="4"/>
        <v>2439000</v>
      </c>
      <c r="Y14" s="7">
        <f t="shared" si="4"/>
        <v>2612500</v>
      </c>
    </row>
    <row r="15">
      <c r="A15" s="5" t="s">
        <v>108</v>
      </c>
      <c r="B15" s="7">
        <f t="shared" ref="B15:Y15" si="5">B12</f>
        <v>-120500</v>
      </c>
      <c r="C15" s="7">
        <f t="shared" si="5"/>
        <v>-20500</v>
      </c>
      <c r="D15" s="7">
        <f t="shared" si="5"/>
        <v>173500</v>
      </c>
      <c r="E15" s="7">
        <f t="shared" si="5"/>
        <v>173500</v>
      </c>
      <c r="F15" s="7">
        <f t="shared" si="5"/>
        <v>173500</v>
      </c>
      <c r="G15" s="7">
        <f t="shared" si="5"/>
        <v>173500</v>
      </c>
      <c r="H15" s="7">
        <f t="shared" si="5"/>
        <v>173500</v>
      </c>
      <c r="I15" s="7">
        <f t="shared" si="5"/>
        <v>173500</v>
      </c>
      <c r="J15" s="7">
        <f t="shared" si="5"/>
        <v>-176500</v>
      </c>
      <c r="K15" s="7">
        <f t="shared" si="5"/>
        <v>173500</v>
      </c>
      <c r="L15" s="7">
        <f t="shared" si="5"/>
        <v>173500</v>
      </c>
      <c r="M15" s="7">
        <f t="shared" si="5"/>
        <v>173500</v>
      </c>
      <c r="N15" s="7">
        <f t="shared" si="5"/>
        <v>173500</v>
      </c>
      <c r="O15" s="7">
        <f t="shared" si="5"/>
        <v>173500</v>
      </c>
      <c r="P15" s="7">
        <f t="shared" si="5"/>
        <v>173500</v>
      </c>
      <c r="Q15" s="7">
        <f t="shared" si="5"/>
        <v>173500</v>
      </c>
      <c r="R15" s="7">
        <f t="shared" si="5"/>
        <v>173500</v>
      </c>
      <c r="S15" s="7">
        <f t="shared" si="5"/>
        <v>173500</v>
      </c>
      <c r="T15" s="7">
        <f t="shared" si="5"/>
        <v>83500</v>
      </c>
      <c r="U15" s="7">
        <f t="shared" si="5"/>
        <v>173500</v>
      </c>
      <c r="V15" s="7">
        <f t="shared" si="5"/>
        <v>173500</v>
      </c>
      <c r="W15" s="7">
        <f t="shared" si="5"/>
        <v>-276500</v>
      </c>
      <c r="X15" s="7">
        <f t="shared" si="5"/>
        <v>173500</v>
      </c>
      <c r="Y15" s="7">
        <f t="shared" si="5"/>
        <v>173500</v>
      </c>
    </row>
    <row r="16">
      <c r="A16" s="5" t="s">
        <v>109</v>
      </c>
      <c r="B16" s="7">
        <f t="shared" ref="B16:Y16" si="6">B14+B15</f>
        <v>-120500</v>
      </c>
      <c r="C16" s="7">
        <f t="shared" si="6"/>
        <v>-141000</v>
      </c>
      <c r="D16" s="7">
        <f t="shared" si="6"/>
        <v>32500</v>
      </c>
      <c r="E16" s="7">
        <f t="shared" si="6"/>
        <v>206000</v>
      </c>
      <c r="F16" s="7">
        <f t="shared" si="6"/>
        <v>379500</v>
      </c>
      <c r="G16" s="7">
        <f t="shared" si="6"/>
        <v>553000</v>
      </c>
      <c r="H16" s="7">
        <f t="shared" si="6"/>
        <v>726500</v>
      </c>
      <c r="I16" s="7">
        <f t="shared" si="6"/>
        <v>900000</v>
      </c>
      <c r="J16" s="7">
        <f t="shared" si="6"/>
        <v>723500</v>
      </c>
      <c r="K16" s="7">
        <f t="shared" si="6"/>
        <v>897000</v>
      </c>
      <c r="L16" s="7">
        <f t="shared" si="6"/>
        <v>1070500</v>
      </c>
      <c r="M16" s="7">
        <f t="shared" si="6"/>
        <v>1244000</v>
      </c>
      <c r="N16" s="7">
        <f t="shared" si="6"/>
        <v>1417500</v>
      </c>
      <c r="O16" s="7">
        <f t="shared" si="6"/>
        <v>1591000</v>
      </c>
      <c r="P16" s="7">
        <f t="shared" si="6"/>
        <v>1764500</v>
      </c>
      <c r="Q16" s="7">
        <f t="shared" si="6"/>
        <v>1938000</v>
      </c>
      <c r="R16" s="7">
        <f t="shared" si="6"/>
        <v>2111500</v>
      </c>
      <c r="S16" s="7">
        <f t="shared" si="6"/>
        <v>2285000</v>
      </c>
      <c r="T16" s="7">
        <f t="shared" si="6"/>
        <v>2368500</v>
      </c>
      <c r="U16" s="7">
        <f t="shared" si="6"/>
        <v>2542000</v>
      </c>
      <c r="V16" s="7">
        <f t="shared" si="6"/>
        <v>2715500</v>
      </c>
      <c r="W16" s="7">
        <f t="shared" si="6"/>
        <v>2439000</v>
      </c>
      <c r="X16" s="7">
        <f t="shared" si="6"/>
        <v>2612500</v>
      </c>
      <c r="Y16" s="7">
        <f t="shared" si="6"/>
        <v>2786000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13"/>
    <col customWidth="1" min="18" max="25" width="9.13"/>
  </cols>
  <sheetData>
    <row r="1">
      <c r="A1" s="10"/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10" t="s">
        <v>110</v>
      </c>
    </row>
    <row r="3">
      <c r="A3" s="10" t="s">
        <v>111</v>
      </c>
      <c r="B3" s="7">
        <f>'Cash Details'!B16</f>
        <v>-120500</v>
      </c>
      <c r="C3" s="7">
        <f>'Cash Details'!C16</f>
        <v>-141000</v>
      </c>
      <c r="D3" s="7">
        <f>'Cash Details'!D16</f>
        <v>32500</v>
      </c>
      <c r="E3" s="7">
        <f>'Cash Details'!E16</f>
        <v>206000</v>
      </c>
      <c r="F3" s="7">
        <f>'Cash Details'!F16</f>
        <v>379500</v>
      </c>
      <c r="G3" s="7">
        <f>'Cash Details'!G16</f>
        <v>553000</v>
      </c>
      <c r="H3" s="7">
        <f>'Cash Details'!H16</f>
        <v>726500</v>
      </c>
      <c r="I3" s="7">
        <f>'Cash Details'!I16</f>
        <v>900000</v>
      </c>
      <c r="J3" s="7">
        <f>'Cash Details'!J16</f>
        <v>723500</v>
      </c>
      <c r="K3" s="7">
        <f>'Cash Details'!K16</f>
        <v>897000</v>
      </c>
      <c r="L3" s="7">
        <f>'Cash Details'!L16</f>
        <v>1070500</v>
      </c>
      <c r="M3" s="7">
        <f>'Cash Details'!M16</f>
        <v>1244000</v>
      </c>
      <c r="N3" s="7">
        <f>'Cash Details'!N16</f>
        <v>1417500</v>
      </c>
      <c r="O3" s="7">
        <f>'Cash Details'!O16</f>
        <v>1591000</v>
      </c>
      <c r="P3" s="7">
        <f>'Cash Details'!P16</f>
        <v>1764500</v>
      </c>
      <c r="Q3" s="7">
        <f>'Cash Details'!Q16</f>
        <v>1938000</v>
      </c>
      <c r="R3" s="7">
        <f>'Cash Details'!R16</f>
        <v>2111500</v>
      </c>
      <c r="S3" s="7">
        <f>'Cash Details'!S16</f>
        <v>2285000</v>
      </c>
      <c r="T3" s="7">
        <f>'Cash Details'!T16</f>
        <v>2368500</v>
      </c>
      <c r="U3" s="7">
        <f>'Cash Details'!U16</f>
        <v>2542000</v>
      </c>
      <c r="V3" s="7">
        <f>'Cash Details'!V16</f>
        <v>2715500</v>
      </c>
      <c r="W3" s="7">
        <f>'Cash Details'!W16</f>
        <v>2439000</v>
      </c>
      <c r="X3" s="7">
        <f>'Cash Details'!X16</f>
        <v>2612500</v>
      </c>
      <c r="Y3" s="7">
        <f>'Cash Details'!Y16</f>
        <v>2786000</v>
      </c>
    </row>
    <row r="4">
      <c r="A4" s="10" t="s">
        <v>112</v>
      </c>
      <c r="B4" s="7">
        <f>Stocks!B17</f>
        <v>7000</v>
      </c>
      <c r="C4" s="7">
        <f>Stocks!C17</f>
        <v>14000</v>
      </c>
      <c r="D4" s="7">
        <f>Stocks!D17</f>
        <v>21000</v>
      </c>
      <c r="E4" s="7">
        <f>Stocks!E17</f>
        <v>28000</v>
      </c>
      <c r="F4" s="7">
        <f>Stocks!F17</f>
        <v>35000</v>
      </c>
      <c r="G4" s="7">
        <f>Stocks!G17</f>
        <v>42000</v>
      </c>
      <c r="H4" s="7">
        <f>Stocks!H17</f>
        <v>49000</v>
      </c>
      <c r="I4" s="7">
        <f>Stocks!I17</f>
        <v>56000</v>
      </c>
      <c r="J4" s="7">
        <f>Stocks!J17</f>
        <v>63000</v>
      </c>
      <c r="K4" s="7">
        <f>Stocks!K17</f>
        <v>70000</v>
      </c>
      <c r="L4" s="7">
        <f>Stocks!L17</f>
        <v>77000</v>
      </c>
      <c r="M4" s="7">
        <f>Stocks!M17</f>
        <v>84000</v>
      </c>
      <c r="N4" s="7">
        <f>Stocks!N17</f>
        <v>91000</v>
      </c>
      <c r="O4" s="7">
        <f>Stocks!O17</f>
        <v>98000</v>
      </c>
      <c r="P4" s="7">
        <f>Stocks!P17</f>
        <v>105000</v>
      </c>
      <c r="Q4" s="7">
        <f>Stocks!Q17</f>
        <v>112000</v>
      </c>
      <c r="R4" s="7">
        <f>Stocks!R17</f>
        <v>119000</v>
      </c>
      <c r="S4" s="7">
        <f>Stocks!S17</f>
        <v>126000</v>
      </c>
      <c r="T4" s="7">
        <f>Stocks!T17</f>
        <v>133000</v>
      </c>
      <c r="U4" s="7">
        <f>Stocks!U17</f>
        <v>140000</v>
      </c>
      <c r="V4" s="7">
        <f>Stocks!V17</f>
        <v>147000</v>
      </c>
      <c r="W4" s="7">
        <f>Stocks!W17</f>
        <v>154000</v>
      </c>
      <c r="X4" s="7">
        <f>Stocks!X17</f>
        <v>161000</v>
      </c>
      <c r="Y4" s="7">
        <f>Stocks!Y17</f>
        <v>168000</v>
      </c>
    </row>
    <row r="5">
      <c r="A5" s="10" t="s">
        <v>113</v>
      </c>
      <c r="B5" s="8">
        <f>'Fixed Asset Balance'!B28-Depreciation!B28</f>
        <v>27500</v>
      </c>
      <c r="C5" s="8">
        <f>'Fixed Asset Balance'!C28-Depreciation!C28</f>
        <v>71666.66667</v>
      </c>
      <c r="D5" s="8">
        <f>'Fixed Asset Balance'!D28-Depreciation!D28</f>
        <v>65833.33333</v>
      </c>
      <c r="E5" s="8">
        <f>'Fixed Asset Balance'!E28-Depreciation!E28</f>
        <v>60000</v>
      </c>
      <c r="F5" s="8">
        <f>'Fixed Asset Balance'!F28-Depreciation!F28</f>
        <v>54166.66667</v>
      </c>
      <c r="G5" s="8">
        <f>'Fixed Asset Balance'!G28-Depreciation!G28</f>
        <v>48333.33333</v>
      </c>
      <c r="H5" s="8">
        <f>'Fixed Asset Balance'!H28-Depreciation!H28</f>
        <v>42500</v>
      </c>
      <c r="I5" s="8">
        <f>'Fixed Asset Balance'!I28-Depreciation!I28</f>
        <v>36666.66667</v>
      </c>
      <c r="J5" s="8">
        <f>'Fixed Asset Balance'!J28-Depreciation!J28</f>
        <v>353910.2564</v>
      </c>
      <c r="K5" s="8">
        <f>'Fixed Asset Balance'!K28-Depreciation!K28</f>
        <v>321153.8462</v>
      </c>
      <c r="L5" s="8">
        <f>'Fixed Asset Balance'!L28-Depreciation!L28</f>
        <v>288397.4359</v>
      </c>
      <c r="M5" s="8">
        <f>'Fixed Asset Balance'!M28-Depreciation!M28</f>
        <v>255641.0256</v>
      </c>
      <c r="N5" s="8">
        <f>'Fixed Asset Balance'!N28-Depreciation!N28</f>
        <v>225384.6154</v>
      </c>
      <c r="O5" s="8">
        <f>'Fixed Asset Balance'!O28-Depreciation!O28</f>
        <v>195128.2051</v>
      </c>
      <c r="P5" s="8">
        <f>'Fixed Asset Balance'!P28-Depreciation!P28</f>
        <v>164871.7949</v>
      </c>
      <c r="Q5" s="8">
        <f>'Fixed Asset Balance'!Q28-Depreciation!Q28</f>
        <v>134615.3846</v>
      </c>
      <c r="R5" s="8">
        <f>'Fixed Asset Balance'!R28-Depreciation!R28</f>
        <v>107692.3077</v>
      </c>
      <c r="S5" s="8">
        <f>'Fixed Asset Balance'!S28-Depreciation!S28</f>
        <v>80769.23077</v>
      </c>
      <c r="T5" s="8">
        <f>'Fixed Asset Balance'!T28-Depreciation!T28</f>
        <v>137873.9316</v>
      </c>
      <c r="U5" s="8">
        <f>'Fixed Asset Balance'!U28-Depreciation!U28</f>
        <v>104978.6325</v>
      </c>
      <c r="V5" s="8">
        <f>'Fixed Asset Balance'!V28-Depreciation!V28</f>
        <v>72083.33333</v>
      </c>
      <c r="W5" s="8">
        <f>'Fixed Asset Balance'!W28-Depreciation!W28</f>
        <v>481495.7265</v>
      </c>
      <c r="X5" s="8">
        <f>'Fixed Asset Balance'!X28-Depreciation!X28</f>
        <v>440908.1197</v>
      </c>
      <c r="Y5" s="8">
        <f>'Fixed Asset Balance'!Y28-Depreciation!Y28</f>
        <v>400320.5128</v>
      </c>
    </row>
    <row r="6">
      <c r="A6" s="10" t="s">
        <v>97</v>
      </c>
      <c r="B6" s="7">
        <f>Collections!B18</f>
        <v>264000</v>
      </c>
      <c r="C6" s="7">
        <f>Collections!C18</f>
        <v>408000</v>
      </c>
      <c r="D6" s="7">
        <f>Collections!D18</f>
        <v>408000</v>
      </c>
      <c r="E6" s="7">
        <f>Collections!E18</f>
        <v>408000</v>
      </c>
      <c r="F6" s="7">
        <f>Collections!F18</f>
        <v>408000</v>
      </c>
      <c r="G6" s="7">
        <f>Collections!G18</f>
        <v>408000</v>
      </c>
      <c r="H6" s="7">
        <f>Collections!H18</f>
        <v>408000</v>
      </c>
      <c r="I6" s="7">
        <f>Collections!I18</f>
        <v>408000</v>
      </c>
      <c r="J6" s="7">
        <f>Collections!J18</f>
        <v>408000</v>
      </c>
      <c r="K6" s="7">
        <f>Collections!K18</f>
        <v>408000</v>
      </c>
      <c r="L6" s="7">
        <f>Collections!L18</f>
        <v>408000</v>
      </c>
      <c r="M6" s="7">
        <f>Collections!M18</f>
        <v>408000</v>
      </c>
      <c r="N6" s="7">
        <f>Collections!N18</f>
        <v>408000</v>
      </c>
      <c r="O6" s="7">
        <f>Collections!O18</f>
        <v>408000</v>
      </c>
      <c r="P6" s="7">
        <f>Collections!P18</f>
        <v>408000</v>
      </c>
      <c r="Q6" s="7">
        <f>Collections!Q18</f>
        <v>408000</v>
      </c>
      <c r="R6" s="7">
        <f>Collections!R18</f>
        <v>408000</v>
      </c>
      <c r="S6" s="7">
        <f>Collections!S18</f>
        <v>408000</v>
      </c>
      <c r="T6" s="7">
        <f>Collections!T18</f>
        <v>408000</v>
      </c>
      <c r="U6" s="7">
        <f>Collections!U18</f>
        <v>408000</v>
      </c>
      <c r="V6" s="7">
        <f>Collections!V18</f>
        <v>408000</v>
      </c>
      <c r="W6" s="7">
        <f>Collections!W18</f>
        <v>408000</v>
      </c>
      <c r="X6" s="7">
        <f>Collections!X18</f>
        <v>408000</v>
      </c>
      <c r="Y6" s="7">
        <f>Collections!Y18</f>
        <v>408000</v>
      </c>
    </row>
    <row r="7">
      <c r="A7" s="10" t="s">
        <v>114</v>
      </c>
      <c r="B7" s="11">
        <f t="shared" ref="B7:Y7" si="1">SUM(B3:B6)</f>
        <v>178000</v>
      </c>
      <c r="C7" s="11">
        <f t="shared" si="1"/>
        <v>352666.6667</v>
      </c>
      <c r="D7" s="11">
        <f t="shared" si="1"/>
        <v>527333.3333</v>
      </c>
      <c r="E7" s="11">
        <f t="shared" si="1"/>
        <v>702000</v>
      </c>
      <c r="F7" s="11">
        <f t="shared" si="1"/>
        <v>876666.6667</v>
      </c>
      <c r="G7" s="11">
        <f t="shared" si="1"/>
        <v>1051333.333</v>
      </c>
      <c r="H7" s="11">
        <f t="shared" si="1"/>
        <v>1226000</v>
      </c>
      <c r="I7" s="11">
        <f t="shared" si="1"/>
        <v>1400666.667</v>
      </c>
      <c r="J7" s="11">
        <f t="shared" si="1"/>
        <v>1548410.256</v>
      </c>
      <c r="K7" s="11">
        <f t="shared" si="1"/>
        <v>1696153.846</v>
      </c>
      <c r="L7" s="11">
        <f t="shared" si="1"/>
        <v>1843897.436</v>
      </c>
      <c r="M7" s="11">
        <f t="shared" si="1"/>
        <v>1991641.026</v>
      </c>
      <c r="N7" s="11">
        <f t="shared" si="1"/>
        <v>2141884.615</v>
      </c>
      <c r="O7" s="11">
        <f t="shared" si="1"/>
        <v>2292128.205</v>
      </c>
      <c r="P7" s="11">
        <f t="shared" si="1"/>
        <v>2442371.795</v>
      </c>
      <c r="Q7" s="11">
        <f t="shared" si="1"/>
        <v>2592615.385</v>
      </c>
      <c r="R7" s="11">
        <f t="shared" si="1"/>
        <v>2746192.308</v>
      </c>
      <c r="S7" s="11">
        <f t="shared" si="1"/>
        <v>2899769.231</v>
      </c>
      <c r="T7" s="11">
        <f t="shared" si="1"/>
        <v>3047373.932</v>
      </c>
      <c r="U7" s="11">
        <f t="shared" si="1"/>
        <v>3194978.632</v>
      </c>
      <c r="V7" s="11">
        <f t="shared" si="1"/>
        <v>3342583.333</v>
      </c>
      <c r="W7" s="11">
        <f t="shared" si="1"/>
        <v>3482495.726</v>
      </c>
      <c r="X7" s="11">
        <f t="shared" si="1"/>
        <v>3622408.12</v>
      </c>
      <c r="Y7" s="11">
        <f t="shared" si="1"/>
        <v>3762320.513</v>
      </c>
    </row>
    <row r="8">
      <c r="A8" s="10"/>
    </row>
    <row r="9">
      <c r="A9" s="10" t="s">
        <v>115</v>
      </c>
    </row>
    <row r="10">
      <c r="A10" s="10"/>
    </row>
    <row r="11">
      <c r="A11" s="10" t="s">
        <v>116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</row>
    <row r="12">
      <c r="A12" s="10"/>
    </row>
    <row r="13">
      <c r="A13" s="10" t="s">
        <v>117</v>
      </c>
      <c r="B13" s="11">
        <f t="shared" ref="B13:Y13" si="2">B7-B11</f>
        <v>178000</v>
      </c>
      <c r="C13" s="11">
        <f t="shared" si="2"/>
        <v>352666.6667</v>
      </c>
      <c r="D13" s="11">
        <f t="shared" si="2"/>
        <v>527333.3333</v>
      </c>
      <c r="E13" s="11">
        <f t="shared" si="2"/>
        <v>702000</v>
      </c>
      <c r="F13" s="11">
        <f t="shared" si="2"/>
        <v>876666.6667</v>
      </c>
      <c r="G13" s="11">
        <f t="shared" si="2"/>
        <v>1051333.333</v>
      </c>
      <c r="H13" s="11">
        <f t="shared" si="2"/>
        <v>1226000</v>
      </c>
      <c r="I13" s="11">
        <f t="shared" si="2"/>
        <v>1400666.667</v>
      </c>
      <c r="J13" s="11">
        <f t="shared" si="2"/>
        <v>1548410.256</v>
      </c>
      <c r="K13" s="11">
        <f t="shared" si="2"/>
        <v>1696153.846</v>
      </c>
      <c r="L13" s="11">
        <f t="shared" si="2"/>
        <v>1843897.436</v>
      </c>
      <c r="M13" s="11">
        <f t="shared" si="2"/>
        <v>1991641.026</v>
      </c>
      <c r="N13" s="11">
        <f t="shared" si="2"/>
        <v>2141884.615</v>
      </c>
      <c r="O13" s="11">
        <f t="shared" si="2"/>
        <v>2292128.205</v>
      </c>
      <c r="P13" s="11">
        <f t="shared" si="2"/>
        <v>2442371.795</v>
      </c>
      <c r="Q13" s="11">
        <f t="shared" si="2"/>
        <v>2592615.385</v>
      </c>
      <c r="R13" s="11">
        <f t="shared" si="2"/>
        <v>2746192.308</v>
      </c>
      <c r="S13" s="11">
        <f t="shared" si="2"/>
        <v>2899769.231</v>
      </c>
      <c r="T13" s="11">
        <f t="shared" si="2"/>
        <v>3047373.932</v>
      </c>
      <c r="U13" s="11">
        <f t="shared" si="2"/>
        <v>3194978.632</v>
      </c>
      <c r="V13" s="11">
        <f t="shared" si="2"/>
        <v>3342583.333</v>
      </c>
      <c r="W13" s="11">
        <f t="shared" si="2"/>
        <v>3482495.726</v>
      </c>
      <c r="X13" s="11">
        <f t="shared" si="2"/>
        <v>3622408.12</v>
      </c>
      <c r="Y13" s="11">
        <f t="shared" si="2"/>
        <v>3762320.513</v>
      </c>
    </row>
    <row r="14">
      <c r="A14" s="10"/>
    </row>
    <row r="15">
      <c r="A15" s="10" t="s">
        <v>118</v>
      </c>
      <c r="B15" s="5">
        <v>0.0</v>
      </c>
      <c r="C15" s="8">
        <f t="shared" ref="C15:Y15" si="3">B17</f>
        <v>178000</v>
      </c>
      <c r="D15" s="8">
        <f t="shared" si="3"/>
        <v>352666.6667</v>
      </c>
      <c r="E15" s="8">
        <f t="shared" si="3"/>
        <v>527333.3333</v>
      </c>
      <c r="F15" s="8">
        <f t="shared" si="3"/>
        <v>702000</v>
      </c>
      <c r="G15" s="8">
        <f t="shared" si="3"/>
        <v>876666.6667</v>
      </c>
      <c r="H15" s="8">
        <f t="shared" si="3"/>
        <v>1051333.333</v>
      </c>
      <c r="I15" s="8">
        <f t="shared" si="3"/>
        <v>1226000</v>
      </c>
      <c r="J15" s="8">
        <f t="shared" si="3"/>
        <v>1400666.667</v>
      </c>
      <c r="K15" s="8">
        <f t="shared" si="3"/>
        <v>1548410.256</v>
      </c>
      <c r="L15" s="8">
        <f t="shared" si="3"/>
        <v>1696153.846</v>
      </c>
      <c r="M15" s="8">
        <f t="shared" si="3"/>
        <v>1843897.436</v>
      </c>
      <c r="N15" s="8">
        <f t="shared" si="3"/>
        <v>1991641.026</v>
      </c>
      <c r="O15" s="8">
        <f t="shared" si="3"/>
        <v>2141884.615</v>
      </c>
      <c r="P15" s="8">
        <f t="shared" si="3"/>
        <v>2292128.205</v>
      </c>
      <c r="Q15" s="8">
        <f t="shared" si="3"/>
        <v>2442371.795</v>
      </c>
      <c r="R15" s="8">
        <f t="shared" si="3"/>
        <v>2592615.385</v>
      </c>
      <c r="S15" s="8">
        <f t="shared" si="3"/>
        <v>2746192.308</v>
      </c>
      <c r="T15" s="8">
        <f t="shared" si="3"/>
        <v>2899769.231</v>
      </c>
      <c r="U15" s="8">
        <f t="shared" si="3"/>
        <v>3047373.932</v>
      </c>
      <c r="V15" s="8">
        <f t="shared" si="3"/>
        <v>3194978.632</v>
      </c>
      <c r="W15" s="8">
        <f t="shared" si="3"/>
        <v>3342583.333</v>
      </c>
      <c r="X15" s="8">
        <f t="shared" si="3"/>
        <v>3482495.726</v>
      </c>
      <c r="Y15" s="8">
        <f t="shared" si="3"/>
        <v>3622408.12</v>
      </c>
    </row>
    <row r="16">
      <c r="A16" s="10" t="s">
        <v>119</v>
      </c>
      <c r="B16" s="8">
        <f>'Sales and Costs'!B20</f>
        <v>178000</v>
      </c>
      <c r="C16" s="8">
        <f>'Sales and Costs'!C20</f>
        <v>174666.6667</v>
      </c>
      <c r="D16" s="8">
        <f>'Sales and Costs'!D20</f>
        <v>174666.6667</v>
      </c>
      <c r="E16" s="8">
        <f>'Sales and Costs'!E20</f>
        <v>174666.6667</v>
      </c>
      <c r="F16" s="8">
        <f>'Sales and Costs'!F20</f>
        <v>174666.6667</v>
      </c>
      <c r="G16" s="8">
        <f>'Sales and Costs'!G20</f>
        <v>174666.6667</v>
      </c>
      <c r="H16" s="8">
        <f>'Sales and Costs'!H20</f>
        <v>174666.6667</v>
      </c>
      <c r="I16" s="8">
        <f>'Sales and Costs'!I20</f>
        <v>174666.6667</v>
      </c>
      <c r="J16" s="8">
        <f>'Sales and Costs'!J20</f>
        <v>147743.5897</v>
      </c>
      <c r="K16" s="8">
        <f>'Sales and Costs'!K20</f>
        <v>147743.5897</v>
      </c>
      <c r="L16" s="8">
        <f>'Sales and Costs'!L20</f>
        <v>147743.5897</v>
      </c>
      <c r="M16" s="8">
        <f>'Sales and Costs'!M20</f>
        <v>147743.5897</v>
      </c>
      <c r="N16" s="8">
        <f>'Sales and Costs'!N20</f>
        <v>150243.5897</v>
      </c>
      <c r="O16" s="8">
        <f>'Sales and Costs'!O20</f>
        <v>150243.5897</v>
      </c>
      <c r="P16" s="8">
        <f>'Sales and Costs'!P20</f>
        <v>150243.5897</v>
      </c>
      <c r="Q16" s="8">
        <f>'Sales and Costs'!Q20</f>
        <v>150243.5897</v>
      </c>
      <c r="R16" s="8">
        <f>'Sales and Costs'!R20</f>
        <v>153576.9231</v>
      </c>
      <c r="S16" s="8">
        <f>'Sales and Costs'!S20</f>
        <v>153576.9231</v>
      </c>
      <c r="T16" s="8">
        <f>'Sales and Costs'!T20</f>
        <v>147604.7009</v>
      </c>
      <c r="U16" s="8">
        <f>'Sales and Costs'!U20</f>
        <v>147604.7009</v>
      </c>
      <c r="V16" s="8">
        <f>'Sales and Costs'!V20</f>
        <v>147604.7009</v>
      </c>
      <c r="W16" s="8">
        <f>'Sales and Costs'!W20</f>
        <v>139912.3932</v>
      </c>
      <c r="X16" s="8">
        <f>'Sales and Costs'!X20</f>
        <v>139912.3932</v>
      </c>
      <c r="Y16" s="8">
        <f>'Sales and Costs'!Y20</f>
        <v>139912.3932</v>
      </c>
    </row>
    <row r="17">
      <c r="A17" s="10" t="s">
        <v>120</v>
      </c>
      <c r="B17" s="8">
        <f t="shared" ref="B17:Y17" si="4">B15+B16</f>
        <v>178000</v>
      </c>
      <c r="C17" s="8">
        <f t="shared" si="4"/>
        <v>352666.6667</v>
      </c>
      <c r="D17" s="8">
        <f t="shared" si="4"/>
        <v>527333.3333</v>
      </c>
      <c r="E17" s="8">
        <f t="shared" si="4"/>
        <v>702000</v>
      </c>
      <c r="F17" s="8">
        <f t="shared" si="4"/>
        <v>876666.6667</v>
      </c>
      <c r="G17" s="8">
        <f t="shared" si="4"/>
        <v>1051333.333</v>
      </c>
      <c r="H17" s="8">
        <f t="shared" si="4"/>
        <v>1226000</v>
      </c>
      <c r="I17" s="8">
        <f t="shared" si="4"/>
        <v>1400666.667</v>
      </c>
      <c r="J17" s="8">
        <f t="shared" si="4"/>
        <v>1548410.256</v>
      </c>
      <c r="K17" s="8">
        <f t="shared" si="4"/>
        <v>1696153.846</v>
      </c>
      <c r="L17" s="8">
        <f t="shared" si="4"/>
        <v>1843897.436</v>
      </c>
      <c r="M17" s="8">
        <f t="shared" si="4"/>
        <v>1991641.026</v>
      </c>
      <c r="N17" s="8">
        <f t="shared" si="4"/>
        <v>2141884.615</v>
      </c>
      <c r="O17" s="8">
        <f t="shared" si="4"/>
        <v>2292128.205</v>
      </c>
      <c r="P17" s="8">
        <f t="shared" si="4"/>
        <v>2442371.795</v>
      </c>
      <c r="Q17" s="8">
        <f t="shared" si="4"/>
        <v>2592615.385</v>
      </c>
      <c r="R17" s="8">
        <f t="shared" si="4"/>
        <v>2746192.308</v>
      </c>
      <c r="S17" s="8">
        <f t="shared" si="4"/>
        <v>2899769.231</v>
      </c>
      <c r="T17" s="8">
        <f t="shared" si="4"/>
        <v>3047373.932</v>
      </c>
      <c r="U17" s="8">
        <f t="shared" si="4"/>
        <v>3194978.632</v>
      </c>
      <c r="V17" s="8">
        <f t="shared" si="4"/>
        <v>3342583.333</v>
      </c>
      <c r="W17" s="8">
        <f t="shared" si="4"/>
        <v>3482495.726</v>
      </c>
      <c r="X17" s="8">
        <f t="shared" si="4"/>
        <v>3622408.12</v>
      </c>
      <c r="Y17" s="8">
        <f t="shared" si="4"/>
        <v>3762320.513</v>
      </c>
    </row>
    <row r="18">
      <c r="A18" s="10"/>
    </row>
    <row r="19">
      <c r="A19" s="10" t="s">
        <v>121</v>
      </c>
      <c r="B19" s="8">
        <f t="shared" ref="B19:Y19" si="5">B17-B13</f>
        <v>0</v>
      </c>
      <c r="C19" s="8">
        <f t="shared" si="5"/>
        <v>0</v>
      </c>
      <c r="D19" s="8">
        <f t="shared" si="5"/>
        <v>0</v>
      </c>
      <c r="E19" s="8">
        <f t="shared" si="5"/>
        <v>0</v>
      </c>
      <c r="F19" s="8">
        <f t="shared" si="5"/>
        <v>0</v>
      </c>
      <c r="G19" s="8">
        <f t="shared" si="5"/>
        <v>0</v>
      </c>
      <c r="H19" s="8">
        <f t="shared" si="5"/>
        <v>0.0000000002328306437</v>
      </c>
      <c r="I19" s="8">
        <f t="shared" si="5"/>
        <v>0.0000000004656612873</v>
      </c>
      <c r="J19" s="8">
        <f t="shared" si="5"/>
        <v>0.0000000002328306437</v>
      </c>
      <c r="K19" s="8">
        <f t="shared" si="5"/>
        <v>0.0000000004656612873</v>
      </c>
      <c r="L19" s="8">
        <f t="shared" si="5"/>
        <v>0.0000000002328306437</v>
      </c>
      <c r="M19" s="8">
        <f t="shared" si="5"/>
        <v>0.0000000002328306437</v>
      </c>
      <c r="N19" s="8">
        <f t="shared" si="5"/>
        <v>0.0000000004656612873</v>
      </c>
      <c r="O19" s="8">
        <f t="shared" si="5"/>
        <v>0.0000000009313225746</v>
      </c>
      <c r="P19" s="8">
        <f t="shared" si="5"/>
        <v>0.0000000009313225746</v>
      </c>
      <c r="Q19" s="8">
        <f t="shared" si="5"/>
        <v>0.000000001396983862</v>
      </c>
      <c r="R19" s="8">
        <f t="shared" si="5"/>
        <v>0.000000001396983862</v>
      </c>
      <c r="S19" s="8">
        <f t="shared" si="5"/>
        <v>0.000000001396983862</v>
      </c>
      <c r="T19" s="8">
        <f t="shared" si="5"/>
        <v>0.000000001396983862</v>
      </c>
      <c r="U19" s="8">
        <f t="shared" si="5"/>
        <v>0.000000001396983862</v>
      </c>
      <c r="V19" s="8">
        <f t="shared" si="5"/>
        <v>0.000000001862645149</v>
      </c>
      <c r="W19" s="8">
        <f t="shared" si="5"/>
        <v>0.000000001396983862</v>
      </c>
      <c r="X19" s="8">
        <f t="shared" si="5"/>
        <v>0.000000001396983862</v>
      </c>
      <c r="Y19" s="8">
        <f t="shared" si="5"/>
        <v>0.000000001396983862</v>
      </c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9</v>
      </c>
      <c r="C1" s="5" t="s">
        <v>10</v>
      </c>
      <c r="D1" s="5" t="s">
        <v>11</v>
      </c>
    </row>
    <row r="2">
      <c r="A2" s="5" t="s">
        <v>12</v>
      </c>
      <c r="B2" s="5">
        <v>400.0</v>
      </c>
      <c r="C2" s="5">
        <v>150.0</v>
      </c>
      <c r="D2" s="5" t="s">
        <v>13</v>
      </c>
    </row>
    <row r="3">
      <c r="A3" s="5" t="s">
        <v>14</v>
      </c>
      <c r="B3" s="5">
        <v>620.0</v>
      </c>
      <c r="C3" s="5">
        <v>350.0</v>
      </c>
      <c r="D3" s="5" t="s">
        <v>13</v>
      </c>
    </row>
    <row r="5">
      <c r="B5" s="5" t="s">
        <v>15</v>
      </c>
      <c r="C5" s="5" t="s">
        <v>16</v>
      </c>
    </row>
    <row r="6">
      <c r="A6" s="5" t="s">
        <v>12</v>
      </c>
      <c r="B6" s="5">
        <v>400.0</v>
      </c>
      <c r="C6" s="5">
        <v>300.0</v>
      </c>
    </row>
    <row r="7">
      <c r="A7" s="5" t="s">
        <v>14</v>
      </c>
      <c r="B7" s="5">
        <v>600.0</v>
      </c>
      <c r="C7" s="5">
        <v>600.0</v>
      </c>
    </row>
    <row r="9">
      <c r="A9" s="5" t="s">
        <v>15</v>
      </c>
      <c r="B9" s="5" t="s">
        <v>17</v>
      </c>
      <c r="C9" s="5" t="s">
        <v>18</v>
      </c>
    </row>
    <row r="10">
      <c r="A10" s="5" t="s">
        <v>19</v>
      </c>
      <c r="B10" s="6">
        <v>0.25</v>
      </c>
      <c r="C10" s="5">
        <v>1.0</v>
      </c>
      <c r="D10" s="5" t="s">
        <v>20</v>
      </c>
    </row>
    <row r="11">
      <c r="A11" s="5" t="s">
        <v>21</v>
      </c>
      <c r="B11" s="6">
        <v>0.3</v>
      </c>
      <c r="C11" s="5">
        <v>2.0</v>
      </c>
      <c r="D11" s="5" t="s">
        <v>20</v>
      </c>
    </row>
    <row r="12">
      <c r="A12" s="5" t="s">
        <v>22</v>
      </c>
      <c r="B12" s="6">
        <v>0.45</v>
      </c>
      <c r="C12" s="5" t="s">
        <v>13</v>
      </c>
    </row>
    <row r="14">
      <c r="A14" s="5" t="s">
        <v>23</v>
      </c>
    </row>
    <row r="15">
      <c r="A15" s="5" t="s">
        <v>24</v>
      </c>
      <c r="B15" s="5">
        <v>12000.0</v>
      </c>
      <c r="C15" s="5" t="s">
        <v>25</v>
      </c>
    </row>
    <row r="16">
      <c r="A16" s="5" t="s">
        <v>26</v>
      </c>
      <c r="B16" s="5">
        <v>7500.0</v>
      </c>
      <c r="C16" s="5" t="s">
        <v>25</v>
      </c>
    </row>
    <row r="17">
      <c r="A17" s="5" t="s">
        <v>27</v>
      </c>
      <c r="B17" s="5">
        <v>10000.0</v>
      </c>
      <c r="C17" s="5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</row>
    <row r="2">
      <c r="A2" s="5" t="s">
        <v>36</v>
      </c>
      <c r="B2" s="5" t="s">
        <v>37</v>
      </c>
      <c r="C2" s="5" t="s">
        <v>38</v>
      </c>
      <c r="D2" s="5">
        <v>1.0</v>
      </c>
      <c r="E2" s="5">
        <v>30000.0</v>
      </c>
      <c r="F2" s="5">
        <v>12.0</v>
      </c>
      <c r="G2" s="7">
        <f t="shared" ref="G2:G7" si="1">F2+D2</f>
        <v>13</v>
      </c>
      <c r="H2" s="7">
        <f t="shared" ref="H2:H7" si="2">E2/F2*F2</f>
        <v>30000</v>
      </c>
    </row>
    <row r="3">
      <c r="A3" s="5" t="s">
        <v>39</v>
      </c>
      <c r="B3" s="5" t="s">
        <v>40</v>
      </c>
      <c r="C3" s="5" t="s">
        <v>41</v>
      </c>
      <c r="D3" s="5">
        <v>2.0</v>
      </c>
      <c r="E3" s="5">
        <v>50000.0</v>
      </c>
      <c r="F3" s="5">
        <v>15.0</v>
      </c>
      <c r="G3" s="7">
        <f t="shared" si="1"/>
        <v>17</v>
      </c>
      <c r="H3" s="7">
        <f t="shared" si="2"/>
        <v>50000</v>
      </c>
    </row>
    <row r="4">
      <c r="A4" s="5" t="s">
        <v>42</v>
      </c>
      <c r="B4" s="5" t="s">
        <v>43</v>
      </c>
      <c r="C4" s="5" t="s">
        <v>44</v>
      </c>
      <c r="D4" s="5">
        <v>9.0</v>
      </c>
      <c r="E4" s="5">
        <v>350000.0</v>
      </c>
      <c r="F4" s="5">
        <v>13.0</v>
      </c>
      <c r="G4" s="7">
        <f t="shared" si="1"/>
        <v>22</v>
      </c>
      <c r="H4" s="7">
        <f t="shared" si="2"/>
        <v>350000</v>
      </c>
    </row>
    <row r="5">
      <c r="A5" s="5" t="s">
        <v>45</v>
      </c>
      <c r="B5" s="5" t="s">
        <v>46</v>
      </c>
      <c r="C5" s="5" t="s">
        <v>47</v>
      </c>
      <c r="D5" s="5">
        <v>19.0</v>
      </c>
      <c r="E5" s="5">
        <v>55000.0</v>
      </c>
      <c r="F5" s="5">
        <v>18.0</v>
      </c>
      <c r="G5" s="7">
        <f t="shared" si="1"/>
        <v>37</v>
      </c>
      <c r="H5" s="7">
        <f t="shared" si="2"/>
        <v>55000</v>
      </c>
    </row>
    <row r="6">
      <c r="A6" s="5" t="s">
        <v>48</v>
      </c>
      <c r="B6" s="5" t="s">
        <v>37</v>
      </c>
      <c r="C6" s="5" t="s">
        <v>49</v>
      </c>
      <c r="D6" s="5">
        <v>19.0</v>
      </c>
      <c r="E6" s="5">
        <v>35000.0</v>
      </c>
      <c r="F6" s="5">
        <v>12.0</v>
      </c>
      <c r="G6" s="7">
        <f t="shared" si="1"/>
        <v>31</v>
      </c>
      <c r="H6" s="7">
        <f t="shared" si="2"/>
        <v>35000</v>
      </c>
    </row>
    <row r="7">
      <c r="A7" s="5" t="s">
        <v>50</v>
      </c>
      <c r="B7" s="5" t="s">
        <v>43</v>
      </c>
      <c r="C7" s="5" t="s">
        <v>51</v>
      </c>
      <c r="D7" s="5">
        <v>22.0</v>
      </c>
      <c r="E7" s="5">
        <v>450000.0</v>
      </c>
      <c r="F7" s="5">
        <v>13.0</v>
      </c>
      <c r="G7" s="7">
        <f t="shared" si="1"/>
        <v>35</v>
      </c>
      <c r="H7" s="7">
        <f t="shared" si="2"/>
        <v>450000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9" width="7.13"/>
    <col customWidth="1" min="10" max="17" width="7.63"/>
    <col customWidth="1" min="18" max="25" width="6.7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76</v>
      </c>
    </row>
    <row r="3">
      <c r="A3" s="5" t="s">
        <v>77</v>
      </c>
      <c r="B3" s="5">
        <v>0.0</v>
      </c>
      <c r="C3" s="7">
        <f t="shared" ref="C3:Y3" si="1">B24</f>
        <v>30000</v>
      </c>
      <c r="D3" s="7">
        <f t="shared" si="1"/>
        <v>30000</v>
      </c>
      <c r="E3" s="7">
        <f t="shared" si="1"/>
        <v>30000</v>
      </c>
      <c r="F3" s="7">
        <f t="shared" si="1"/>
        <v>30000</v>
      </c>
      <c r="G3" s="7">
        <f t="shared" si="1"/>
        <v>30000</v>
      </c>
      <c r="H3" s="7">
        <f t="shared" si="1"/>
        <v>30000</v>
      </c>
      <c r="I3" s="7">
        <f t="shared" si="1"/>
        <v>30000</v>
      </c>
      <c r="J3" s="7">
        <f t="shared" si="1"/>
        <v>30000</v>
      </c>
      <c r="K3" s="7">
        <f t="shared" si="1"/>
        <v>30000</v>
      </c>
      <c r="L3" s="7">
        <f t="shared" si="1"/>
        <v>30000</v>
      </c>
      <c r="M3" s="7">
        <f t="shared" si="1"/>
        <v>30000</v>
      </c>
      <c r="N3" s="7">
        <f t="shared" si="1"/>
        <v>30000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0</v>
      </c>
      <c r="T3" s="7">
        <f t="shared" si="1"/>
        <v>0</v>
      </c>
      <c r="U3" s="7">
        <f t="shared" si="1"/>
        <v>35000</v>
      </c>
      <c r="V3" s="7">
        <f t="shared" si="1"/>
        <v>35000</v>
      </c>
      <c r="W3" s="7">
        <f t="shared" si="1"/>
        <v>35000</v>
      </c>
      <c r="X3" s="7">
        <f t="shared" si="1"/>
        <v>35000</v>
      </c>
      <c r="Y3" s="7">
        <f t="shared" si="1"/>
        <v>35000</v>
      </c>
    </row>
    <row r="4">
      <c r="A4" s="5" t="s">
        <v>40</v>
      </c>
      <c r="B4" s="5">
        <v>0.0</v>
      </c>
      <c r="C4" s="7">
        <f t="shared" ref="C4:Y4" si="2">B25</f>
        <v>0</v>
      </c>
      <c r="D4" s="7">
        <f t="shared" si="2"/>
        <v>50000</v>
      </c>
      <c r="E4" s="7">
        <f t="shared" si="2"/>
        <v>50000</v>
      </c>
      <c r="F4" s="7">
        <f t="shared" si="2"/>
        <v>50000</v>
      </c>
      <c r="G4" s="7">
        <f t="shared" si="2"/>
        <v>50000</v>
      </c>
      <c r="H4" s="7">
        <f t="shared" si="2"/>
        <v>50000</v>
      </c>
      <c r="I4" s="7">
        <f t="shared" si="2"/>
        <v>50000</v>
      </c>
      <c r="J4" s="7">
        <f t="shared" si="2"/>
        <v>50000</v>
      </c>
      <c r="K4" s="7">
        <f t="shared" si="2"/>
        <v>50000</v>
      </c>
      <c r="L4" s="7">
        <f t="shared" si="2"/>
        <v>50000</v>
      </c>
      <c r="M4" s="7">
        <f t="shared" si="2"/>
        <v>50000</v>
      </c>
      <c r="N4" s="7">
        <f t="shared" si="2"/>
        <v>50000</v>
      </c>
      <c r="O4" s="7">
        <f t="shared" si="2"/>
        <v>50000</v>
      </c>
      <c r="P4" s="7">
        <f t="shared" si="2"/>
        <v>50000</v>
      </c>
      <c r="Q4" s="7">
        <f t="shared" si="2"/>
        <v>50000</v>
      </c>
      <c r="R4" s="7">
        <f t="shared" si="2"/>
        <v>50000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</row>
    <row r="5">
      <c r="A5" s="5" t="s">
        <v>43</v>
      </c>
      <c r="B5" s="5">
        <v>0.0</v>
      </c>
      <c r="C5" s="7">
        <f t="shared" ref="C5:Y5" si="3">B26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3"/>
        <v>0</v>
      </c>
      <c r="I5" s="7">
        <f t="shared" si="3"/>
        <v>0</v>
      </c>
      <c r="J5" s="7">
        <f t="shared" si="3"/>
        <v>0</v>
      </c>
      <c r="K5" s="7">
        <f t="shared" si="3"/>
        <v>350000</v>
      </c>
      <c r="L5" s="7">
        <f t="shared" si="3"/>
        <v>350000</v>
      </c>
      <c r="M5" s="7">
        <f t="shared" si="3"/>
        <v>350000</v>
      </c>
      <c r="N5" s="7">
        <f t="shared" si="3"/>
        <v>350000</v>
      </c>
      <c r="O5" s="7">
        <f t="shared" si="3"/>
        <v>350000</v>
      </c>
      <c r="P5" s="7">
        <f t="shared" si="3"/>
        <v>350000</v>
      </c>
      <c r="Q5" s="7">
        <f t="shared" si="3"/>
        <v>350000</v>
      </c>
      <c r="R5" s="7">
        <f t="shared" si="3"/>
        <v>350000</v>
      </c>
      <c r="S5" s="7">
        <f t="shared" si="3"/>
        <v>350000</v>
      </c>
      <c r="T5" s="7">
        <f t="shared" si="3"/>
        <v>350000</v>
      </c>
      <c r="U5" s="7">
        <f t="shared" si="3"/>
        <v>350000</v>
      </c>
      <c r="V5" s="7">
        <f t="shared" si="3"/>
        <v>350000</v>
      </c>
      <c r="W5" s="7">
        <f t="shared" si="3"/>
        <v>350000</v>
      </c>
      <c r="X5" s="7">
        <f t="shared" si="3"/>
        <v>450000</v>
      </c>
      <c r="Y5" s="7">
        <f t="shared" si="3"/>
        <v>450000</v>
      </c>
    </row>
    <row r="6">
      <c r="A6" s="5" t="s">
        <v>46</v>
      </c>
      <c r="B6" s="5">
        <v>0.0</v>
      </c>
      <c r="C6" s="7">
        <f t="shared" ref="C6:Y6" si="4">B27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4"/>
        <v>0</v>
      </c>
      <c r="I6" s="7">
        <f t="shared" si="4"/>
        <v>0</v>
      </c>
      <c r="J6" s="7">
        <f t="shared" si="4"/>
        <v>0</v>
      </c>
      <c r="K6" s="7">
        <f t="shared" si="4"/>
        <v>0</v>
      </c>
      <c r="L6" s="7">
        <f t="shared" si="4"/>
        <v>0</v>
      </c>
      <c r="M6" s="7">
        <f t="shared" si="4"/>
        <v>0</v>
      </c>
      <c r="N6" s="7">
        <f t="shared" si="4"/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>
        <f t="shared" si="4"/>
        <v>0</v>
      </c>
      <c r="U6" s="7">
        <f t="shared" si="4"/>
        <v>55000</v>
      </c>
      <c r="V6" s="7">
        <f t="shared" si="4"/>
        <v>55000</v>
      </c>
      <c r="W6" s="7">
        <f t="shared" si="4"/>
        <v>55000</v>
      </c>
      <c r="X6" s="7">
        <f t="shared" si="4"/>
        <v>55000</v>
      </c>
      <c r="Y6" s="7">
        <f t="shared" si="4"/>
        <v>55000</v>
      </c>
    </row>
    <row r="7">
      <c r="A7" s="5" t="s">
        <v>78</v>
      </c>
      <c r="B7" s="7">
        <f t="shared" ref="B7:Y7" si="5">SUM(B3:B6)</f>
        <v>0</v>
      </c>
      <c r="C7" s="7">
        <f t="shared" si="5"/>
        <v>30000</v>
      </c>
      <c r="D7" s="7">
        <f t="shared" si="5"/>
        <v>80000</v>
      </c>
      <c r="E7" s="7">
        <f t="shared" si="5"/>
        <v>80000</v>
      </c>
      <c r="F7" s="7">
        <f t="shared" si="5"/>
        <v>80000</v>
      </c>
      <c r="G7" s="7">
        <f t="shared" si="5"/>
        <v>80000</v>
      </c>
      <c r="H7" s="7">
        <f t="shared" si="5"/>
        <v>80000</v>
      </c>
      <c r="I7" s="7">
        <f t="shared" si="5"/>
        <v>80000</v>
      </c>
      <c r="J7" s="7">
        <f t="shared" si="5"/>
        <v>80000</v>
      </c>
      <c r="K7" s="7">
        <f t="shared" si="5"/>
        <v>430000</v>
      </c>
      <c r="L7" s="7">
        <f t="shared" si="5"/>
        <v>430000</v>
      </c>
      <c r="M7" s="7">
        <f t="shared" si="5"/>
        <v>430000</v>
      </c>
      <c r="N7" s="7">
        <f t="shared" si="5"/>
        <v>430000</v>
      </c>
      <c r="O7" s="7">
        <f t="shared" si="5"/>
        <v>400000</v>
      </c>
      <c r="P7" s="7">
        <f t="shared" si="5"/>
        <v>400000</v>
      </c>
      <c r="Q7" s="7">
        <f t="shared" si="5"/>
        <v>400000</v>
      </c>
      <c r="R7" s="7">
        <f t="shared" si="5"/>
        <v>400000</v>
      </c>
      <c r="S7" s="7">
        <f t="shared" si="5"/>
        <v>350000</v>
      </c>
      <c r="T7" s="7">
        <f t="shared" si="5"/>
        <v>350000</v>
      </c>
      <c r="U7" s="7">
        <f t="shared" si="5"/>
        <v>440000</v>
      </c>
      <c r="V7" s="7">
        <f t="shared" si="5"/>
        <v>440000</v>
      </c>
      <c r="W7" s="7">
        <f t="shared" si="5"/>
        <v>440000</v>
      </c>
      <c r="X7" s="7">
        <f t="shared" si="5"/>
        <v>540000</v>
      </c>
      <c r="Y7" s="7">
        <f t="shared" si="5"/>
        <v>540000</v>
      </c>
    </row>
    <row r="9">
      <c r="A9" s="5" t="s">
        <v>79</v>
      </c>
    </row>
    <row r="10">
      <c r="A10" s="5" t="s">
        <v>37</v>
      </c>
      <c r="B10" s="7">
        <f>'Fixed Asset'!E2</f>
        <v>30000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f>'Fixed Asset'!E6</f>
        <v>35000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</row>
    <row r="11">
      <c r="A11" s="5" t="s">
        <v>40</v>
      </c>
      <c r="B11" s="5">
        <v>0.0</v>
      </c>
      <c r="C11" s="7">
        <f>'Fixed Asset'!E3</f>
        <v>50000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</row>
    <row r="12">
      <c r="A12" s="5" t="s">
        <v>43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7">
        <f>'Fixed Asset'!E4</f>
        <v>350000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f>'Fixed Asset'!E7</f>
        <v>450000</v>
      </c>
      <c r="X12" s="5">
        <v>0.0</v>
      </c>
      <c r="Y12" s="5">
        <v>0.0</v>
      </c>
    </row>
    <row r="13">
      <c r="A13" s="5" t="s">
        <v>46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f>'Fixed Asset'!E5</f>
        <v>55000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</row>
    <row r="14">
      <c r="A14" s="5" t="s">
        <v>78</v>
      </c>
      <c r="B14" s="7">
        <f t="shared" ref="B14:Y14" si="6">SUM(B10:B13)</f>
        <v>30000</v>
      </c>
      <c r="C14" s="7">
        <f t="shared" si="6"/>
        <v>50000</v>
      </c>
      <c r="D14" s="7">
        <f t="shared" si="6"/>
        <v>0</v>
      </c>
      <c r="E14" s="7">
        <f t="shared" si="6"/>
        <v>0</v>
      </c>
      <c r="F14" s="7">
        <f t="shared" si="6"/>
        <v>0</v>
      </c>
      <c r="G14" s="7">
        <f t="shared" si="6"/>
        <v>0</v>
      </c>
      <c r="H14" s="7">
        <f t="shared" si="6"/>
        <v>0</v>
      </c>
      <c r="I14" s="7">
        <f t="shared" si="6"/>
        <v>0</v>
      </c>
      <c r="J14" s="7">
        <f t="shared" si="6"/>
        <v>350000</v>
      </c>
      <c r="K14" s="7">
        <f t="shared" si="6"/>
        <v>0</v>
      </c>
      <c r="L14" s="7">
        <f t="shared" si="6"/>
        <v>0</v>
      </c>
      <c r="M14" s="7">
        <f t="shared" si="6"/>
        <v>0</v>
      </c>
      <c r="N14" s="7">
        <f t="shared" si="6"/>
        <v>0</v>
      </c>
      <c r="O14" s="7">
        <f t="shared" si="6"/>
        <v>0</v>
      </c>
      <c r="P14" s="7">
        <f t="shared" si="6"/>
        <v>0</v>
      </c>
      <c r="Q14" s="7">
        <f t="shared" si="6"/>
        <v>0</v>
      </c>
      <c r="R14" s="7">
        <f t="shared" si="6"/>
        <v>0</v>
      </c>
      <c r="S14" s="7">
        <f t="shared" si="6"/>
        <v>0</v>
      </c>
      <c r="T14" s="7">
        <f t="shared" si="6"/>
        <v>90000</v>
      </c>
      <c r="U14" s="7">
        <f t="shared" si="6"/>
        <v>0</v>
      </c>
      <c r="V14" s="7">
        <f t="shared" si="6"/>
        <v>0</v>
      </c>
      <c r="W14" s="7">
        <f t="shared" si="6"/>
        <v>450000</v>
      </c>
      <c r="X14" s="7">
        <f t="shared" si="6"/>
        <v>0</v>
      </c>
      <c r="Y14" s="7">
        <f t="shared" si="6"/>
        <v>0</v>
      </c>
    </row>
    <row r="16">
      <c r="A16" s="5" t="s">
        <v>80</v>
      </c>
    </row>
    <row r="17">
      <c r="A17" s="5" t="s">
        <v>37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f>'Fixed Asset'!E2</f>
        <v>30000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</row>
    <row r="18">
      <c r="A18" s="5" t="s">
        <v>40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f>'Fixed Asset'!E3</f>
        <v>50000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</row>
    <row r="19">
      <c r="A19" s="5" t="s">
        <v>43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f>'Fixed Asset'!E4</f>
        <v>350000</v>
      </c>
      <c r="X19" s="5">
        <v>0.0</v>
      </c>
      <c r="Y19" s="5">
        <v>0.0</v>
      </c>
    </row>
    <row r="20">
      <c r="A20" s="5" t="s">
        <v>46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</row>
    <row r="21">
      <c r="A21" s="5" t="s">
        <v>78</v>
      </c>
      <c r="B21" s="7">
        <f t="shared" ref="B21:Y21" si="7">SUM(B17:B20)</f>
        <v>0</v>
      </c>
      <c r="C21" s="7">
        <f t="shared" si="7"/>
        <v>0</v>
      </c>
      <c r="D21" s="7">
        <f t="shared" si="7"/>
        <v>0</v>
      </c>
      <c r="E21" s="7">
        <f t="shared" si="7"/>
        <v>0</v>
      </c>
      <c r="F21" s="7">
        <f t="shared" si="7"/>
        <v>0</v>
      </c>
      <c r="G21" s="7">
        <f t="shared" si="7"/>
        <v>0</v>
      </c>
      <c r="H21" s="7">
        <f t="shared" si="7"/>
        <v>0</v>
      </c>
      <c r="I21" s="7">
        <f t="shared" si="7"/>
        <v>0</v>
      </c>
      <c r="J21" s="7">
        <f t="shared" si="7"/>
        <v>0</v>
      </c>
      <c r="K21" s="7">
        <f t="shared" si="7"/>
        <v>0</v>
      </c>
      <c r="L21" s="7">
        <f t="shared" si="7"/>
        <v>0</v>
      </c>
      <c r="M21" s="7">
        <f t="shared" si="7"/>
        <v>0</v>
      </c>
      <c r="N21" s="7">
        <f t="shared" si="7"/>
        <v>30000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50000</v>
      </c>
      <c r="S21" s="7">
        <f t="shared" si="7"/>
        <v>0</v>
      </c>
      <c r="T21" s="7">
        <f t="shared" si="7"/>
        <v>0</v>
      </c>
      <c r="U21" s="7">
        <f t="shared" si="7"/>
        <v>0</v>
      </c>
      <c r="V21" s="7">
        <f t="shared" si="7"/>
        <v>0</v>
      </c>
      <c r="W21" s="7">
        <f t="shared" si="7"/>
        <v>350000</v>
      </c>
      <c r="X21" s="7">
        <f t="shared" si="7"/>
        <v>0</v>
      </c>
      <c r="Y21" s="7">
        <f t="shared" si="7"/>
        <v>0</v>
      </c>
    </row>
    <row r="23">
      <c r="A23" s="5" t="s">
        <v>81</v>
      </c>
    </row>
    <row r="24">
      <c r="A24" s="5" t="s">
        <v>37</v>
      </c>
      <c r="B24" s="7">
        <f t="shared" ref="B24:Y24" si="8">B3+B10-B17</f>
        <v>30000</v>
      </c>
      <c r="C24" s="7">
        <f t="shared" si="8"/>
        <v>30000</v>
      </c>
      <c r="D24" s="7">
        <f t="shared" si="8"/>
        <v>30000</v>
      </c>
      <c r="E24" s="7">
        <f t="shared" si="8"/>
        <v>30000</v>
      </c>
      <c r="F24" s="7">
        <f t="shared" si="8"/>
        <v>30000</v>
      </c>
      <c r="G24" s="7">
        <f t="shared" si="8"/>
        <v>30000</v>
      </c>
      <c r="H24" s="7">
        <f t="shared" si="8"/>
        <v>30000</v>
      </c>
      <c r="I24" s="7">
        <f t="shared" si="8"/>
        <v>30000</v>
      </c>
      <c r="J24" s="7">
        <f t="shared" si="8"/>
        <v>30000</v>
      </c>
      <c r="K24" s="7">
        <f t="shared" si="8"/>
        <v>30000</v>
      </c>
      <c r="L24" s="7">
        <f t="shared" si="8"/>
        <v>30000</v>
      </c>
      <c r="M24" s="7">
        <f t="shared" si="8"/>
        <v>30000</v>
      </c>
      <c r="N24" s="7">
        <f t="shared" si="8"/>
        <v>0</v>
      </c>
      <c r="O24" s="7">
        <f t="shared" si="8"/>
        <v>0</v>
      </c>
      <c r="P24" s="7">
        <f t="shared" si="8"/>
        <v>0</v>
      </c>
      <c r="Q24" s="7">
        <f t="shared" si="8"/>
        <v>0</v>
      </c>
      <c r="R24" s="7">
        <f t="shared" si="8"/>
        <v>0</v>
      </c>
      <c r="S24" s="7">
        <f t="shared" si="8"/>
        <v>0</v>
      </c>
      <c r="T24" s="7">
        <f t="shared" si="8"/>
        <v>35000</v>
      </c>
      <c r="U24" s="7">
        <f t="shared" si="8"/>
        <v>35000</v>
      </c>
      <c r="V24" s="7">
        <f t="shared" si="8"/>
        <v>35000</v>
      </c>
      <c r="W24" s="7">
        <f t="shared" si="8"/>
        <v>35000</v>
      </c>
      <c r="X24" s="7">
        <f t="shared" si="8"/>
        <v>35000</v>
      </c>
      <c r="Y24" s="7">
        <f t="shared" si="8"/>
        <v>35000</v>
      </c>
    </row>
    <row r="25">
      <c r="A25" s="5" t="s">
        <v>40</v>
      </c>
      <c r="B25" s="7">
        <f t="shared" ref="B25:Y25" si="9">B4+B11-B18</f>
        <v>0</v>
      </c>
      <c r="C25" s="7">
        <f t="shared" si="9"/>
        <v>50000</v>
      </c>
      <c r="D25" s="7">
        <f t="shared" si="9"/>
        <v>50000</v>
      </c>
      <c r="E25" s="7">
        <f t="shared" si="9"/>
        <v>50000</v>
      </c>
      <c r="F25" s="7">
        <f t="shared" si="9"/>
        <v>50000</v>
      </c>
      <c r="G25" s="7">
        <f t="shared" si="9"/>
        <v>50000</v>
      </c>
      <c r="H25" s="7">
        <f t="shared" si="9"/>
        <v>50000</v>
      </c>
      <c r="I25" s="7">
        <f t="shared" si="9"/>
        <v>50000</v>
      </c>
      <c r="J25" s="7">
        <f t="shared" si="9"/>
        <v>50000</v>
      </c>
      <c r="K25" s="7">
        <f t="shared" si="9"/>
        <v>50000</v>
      </c>
      <c r="L25" s="7">
        <f t="shared" si="9"/>
        <v>50000</v>
      </c>
      <c r="M25" s="7">
        <f t="shared" si="9"/>
        <v>50000</v>
      </c>
      <c r="N25" s="7">
        <f t="shared" si="9"/>
        <v>50000</v>
      </c>
      <c r="O25" s="7">
        <f t="shared" si="9"/>
        <v>50000</v>
      </c>
      <c r="P25" s="7">
        <f t="shared" si="9"/>
        <v>50000</v>
      </c>
      <c r="Q25" s="7">
        <f t="shared" si="9"/>
        <v>50000</v>
      </c>
      <c r="R25" s="7">
        <f t="shared" si="9"/>
        <v>0</v>
      </c>
      <c r="S25" s="7">
        <f t="shared" si="9"/>
        <v>0</v>
      </c>
      <c r="T25" s="7">
        <f t="shared" si="9"/>
        <v>0</v>
      </c>
      <c r="U25" s="7">
        <f t="shared" si="9"/>
        <v>0</v>
      </c>
      <c r="V25" s="7">
        <f t="shared" si="9"/>
        <v>0</v>
      </c>
      <c r="W25" s="7">
        <f t="shared" si="9"/>
        <v>0</v>
      </c>
      <c r="X25" s="7">
        <f t="shared" si="9"/>
        <v>0</v>
      </c>
      <c r="Y25" s="7">
        <f t="shared" si="9"/>
        <v>0</v>
      </c>
    </row>
    <row r="26">
      <c r="A26" s="5" t="s">
        <v>43</v>
      </c>
      <c r="B26" s="7">
        <f t="shared" ref="B26:Y26" si="10">B5+B12-B19</f>
        <v>0</v>
      </c>
      <c r="C26" s="7">
        <f t="shared" si="10"/>
        <v>0</v>
      </c>
      <c r="D26" s="7">
        <f t="shared" si="10"/>
        <v>0</v>
      </c>
      <c r="E26" s="7">
        <f t="shared" si="10"/>
        <v>0</v>
      </c>
      <c r="F26" s="7">
        <f t="shared" si="10"/>
        <v>0</v>
      </c>
      <c r="G26" s="7">
        <f t="shared" si="10"/>
        <v>0</v>
      </c>
      <c r="H26" s="7">
        <f t="shared" si="10"/>
        <v>0</v>
      </c>
      <c r="I26" s="7">
        <f t="shared" si="10"/>
        <v>0</v>
      </c>
      <c r="J26" s="7">
        <f t="shared" si="10"/>
        <v>350000</v>
      </c>
      <c r="K26" s="7">
        <f t="shared" si="10"/>
        <v>350000</v>
      </c>
      <c r="L26" s="7">
        <f t="shared" si="10"/>
        <v>350000</v>
      </c>
      <c r="M26" s="7">
        <f t="shared" si="10"/>
        <v>350000</v>
      </c>
      <c r="N26" s="7">
        <f t="shared" si="10"/>
        <v>350000</v>
      </c>
      <c r="O26" s="7">
        <f t="shared" si="10"/>
        <v>350000</v>
      </c>
      <c r="P26" s="7">
        <f t="shared" si="10"/>
        <v>350000</v>
      </c>
      <c r="Q26" s="7">
        <f t="shared" si="10"/>
        <v>350000</v>
      </c>
      <c r="R26" s="7">
        <f t="shared" si="10"/>
        <v>350000</v>
      </c>
      <c r="S26" s="7">
        <f t="shared" si="10"/>
        <v>350000</v>
      </c>
      <c r="T26" s="7">
        <f t="shared" si="10"/>
        <v>350000</v>
      </c>
      <c r="U26" s="7">
        <f t="shared" si="10"/>
        <v>350000</v>
      </c>
      <c r="V26" s="7">
        <f t="shared" si="10"/>
        <v>350000</v>
      </c>
      <c r="W26" s="7">
        <f t="shared" si="10"/>
        <v>450000</v>
      </c>
      <c r="X26" s="7">
        <f t="shared" si="10"/>
        <v>450000</v>
      </c>
      <c r="Y26" s="7">
        <f t="shared" si="10"/>
        <v>450000</v>
      </c>
    </row>
    <row r="27">
      <c r="A27" s="5" t="s">
        <v>46</v>
      </c>
      <c r="B27" s="7">
        <f t="shared" ref="B27:Y27" si="11">B6+B13-B20</f>
        <v>0</v>
      </c>
      <c r="C27" s="7">
        <f t="shared" si="11"/>
        <v>0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7">
        <f t="shared" si="11"/>
        <v>0</v>
      </c>
      <c r="H27" s="7">
        <f t="shared" si="11"/>
        <v>0</v>
      </c>
      <c r="I27" s="7">
        <f t="shared" si="11"/>
        <v>0</v>
      </c>
      <c r="J27" s="7">
        <f t="shared" si="11"/>
        <v>0</v>
      </c>
      <c r="K27" s="7">
        <f t="shared" si="11"/>
        <v>0</v>
      </c>
      <c r="L27" s="7">
        <f t="shared" si="11"/>
        <v>0</v>
      </c>
      <c r="M27" s="7">
        <f t="shared" si="11"/>
        <v>0</v>
      </c>
      <c r="N27" s="7">
        <f t="shared" si="11"/>
        <v>0</v>
      </c>
      <c r="O27" s="7">
        <f t="shared" si="11"/>
        <v>0</v>
      </c>
      <c r="P27" s="7">
        <f t="shared" si="11"/>
        <v>0</v>
      </c>
      <c r="Q27" s="7">
        <f t="shared" si="11"/>
        <v>0</v>
      </c>
      <c r="R27" s="7">
        <f t="shared" si="11"/>
        <v>0</v>
      </c>
      <c r="S27" s="7">
        <f t="shared" si="11"/>
        <v>0</v>
      </c>
      <c r="T27" s="7">
        <f t="shared" si="11"/>
        <v>55000</v>
      </c>
      <c r="U27" s="7">
        <f t="shared" si="11"/>
        <v>55000</v>
      </c>
      <c r="V27" s="7">
        <f t="shared" si="11"/>
        <v>55000</v>
      </c>
      <c r="W27" s="7">
        <f t="shared" si="11"/>
        <v>55000</v>
      </c>
      <c r="X27" s="7">
        <f t="shared" si="11"/>
        <v>55000</v>
      </c>
      <c r="Y27" s="7">
        <f t="shared" si="11"/>
        <v>55000</v>
      </c>
    </row>
    <row r="28">
      <c r="A28" s="5" t="s">
        <v>78</v>
      </c>
      <c r="B28" s="7">
        <f t="shared" ref="B28:Y28" si="12">SUM(B24:B27)</f>
        <v>30000</v>
      </c>
      <c r="C28" s="7">
        <f t="shared" si="12"/>
        <v>80000</v>
      </c>
      <c r="D28" s="7">
        <f t="shared" si="12"/>
        <v>80000</v>
      </c>
      <c r="E28" s="7">
        <f t="shared" si="12"/>
        <v>80000</v>
      </c>
      <c r="F28" s="7">
        <f t="shared" si="12"/>
        <v>80000</v>
      </c>
      <c r="G28" s="7">
        <f t="shared" si="12"/>
        <v>80000</v>
      </c>
      <c r="H28" s="7">
        <f t="shared" si="12"/>
        <v>80000</v>
      </c>
      <c r="I28" s="7">
        <f t="shared" si="12"/>
        <v>80000</v>
      </c>
      <c r="J28" s="7">
        <f t="shared" si="12"/>
        <v>430000</v>
      </c>
      <c r="K28" s="7">
        <f t="shared" si="12"/>
        <v>430000</v>
      </c>
      <c r="L28" s="7">
        <f t="shared" si="12"/>
        <v>430000</v>
      </c>
      <c r="M28" s="7">
        <f t="shared" si="12"/>
        <v>430000</v>
      </c>
      <c r="N28" s="7">
        <f t="shared" si="12"/>
        <v>400000</v>
      </c>
      <c r="O28" s="7">
        <f t="shared" si="12"/>
        <v>400000</v>
      </c>
      <c r="P28" s="7">
        <f t="shared" si="12"/>
        <v>400000</v>
      </c>
      <c r="Q28" s="7">
        <f t="shared" si="12"/>
        <v>400000</v>
      </c>
      <c r="R28" s="7">
        <f t="shared" si="12"/>
        <v>350000</v>
      </c>
      <c r="S28" s="7">
        <f t="shared" si="12"/>
        <v>350000</v>
      </c>
      <c r="T28" s="7">
        <f t="shared" si="12"/>
        <v>440000</v>
      </c>
      <c r="U28" s="7">
        <f t="shared" si="12"/>
        <v>440000</v>
      </c>
      <c r="V28" s="7">
        <f t="shared" si="12"/>
        <v>440000</v>
      </c>
      <c r="W28" s="7">
        <f t="shared" si="12"/>
        <v>540000</v>
      </c>
      <c r="X28" s="7">
        <f t="shared" si="12"/>
        <v>540000</v>
      </c>
      <c r="Y28" s="7">
        <f t="shared" si="12"/>
        <v>540000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9.88"/>
    <col customWidth="1" min="2" max="25" width="7.2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76</v>
      </c>
    </row>
    <row r="3">
      <c r="A3" s="5" t="s">
        <v>77</v>
      </c>
      <c r="B3" s="5">
        <v>0.0</v>
      </c>
      <c r="C3" s="8">
        <f t="shared" ref="C3:Y3" si="1">B24</f>
        <v>2500</v>
      </c>
      <c r="D3" s="8">
        <f t="shared" si="1"/>
        <v>5000</v>
      </c>
      <c r="E3" s="8">
        <f t="shared" si="1"/>
        <v>7500</v>
      </c>
      <c r="F3" s="8">
        <f t="shared" si="1"/>
        <v>10000</v>
      </c>
      <c r="G3" s="8">
        <f t="shared" si="1"/>
        <v>12500</v>
      </c>
      <c r="H3" s="8">
        <f t="shared" si="1"/>
        <v>15000</v>
      </c>
      <c r="I3" s="8">
        <f t="shared" si="1"/>
        <v>17500</v>
      </c>
      <c r="J3" s="8">
        <f t="shared" si="1"/>
        <v>20000</v>
      </c>
      <c r="K3" s="8">
        <f t="shared" si="1"/>
        <v>22500</v>
      </c>
      <c r="L3" s="8">
        <f t="shared" si="1"/>
        <v>25000</v>
      </c>
      <c r="M3" s="8">
        <f t="shared" si="1"/>
        <v>27500</v>
      </c>
      <c r="N3" s="8">
        <f t="shared" si="1"/>
        <v>30000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2916.666667</v>
      </c>
      <c r="V3" s="8">
        <f t="shared" si="1"/>
        <v>5833.333333</v>
      </c>
      <c r="W3" s="8">
        <f t="shared" si="1"/>
        <v>8750</v>
      </c>
      <c r="X3" s="8">
        <f t="shared" si="1"/>
        <v>11666.66667</v>
      </c>
      <c r="Y3" s="8">
        <f t="shared" si="1"/>
        <v>14583.33333</v>
      </c>
    </row>
    <row r="4">
      <c r="A4" s="5" t="s">
        <v>40</v>
      </c>
      <c r="B4" s="5">
        <v>0.0</v>
      </c>
      <c r="C4" s="8">
        <f t="shared" ref="C4:Y4" si="2">B25</f>
        <v>0</v>
      </c>
      <c r="D4" s="8">
        <f t="shared" si="2"/>
        <v>3333.333333</v>
      </c>
      <c r="E4" s="8">
        <f t="shared" si="2"/>
        <v>6666.666667</v>
      </c>
      <c r="F4" s="8">
        <f t="shared" si="2"/>
        <v>10000</v>
      </c>
      <c r="G4" s="8">
        <f t="shared" si="2"/>
        <v>13333.33333</v>
      </c>
      <c r="H4" s="8">
        <f t="shared" si="2"/>
        <v>16666.66667</v>
      </c>
      <c r="I4" s="8">
        <f t="shared" si="2"/>
        <v>20000</v>
      </c>
      <c r="J4" s="8">
        <f t="shared" si="2"/>
        <v>23333.33333</v>
      </c>
      <c r="K4" s="8">
        <f t="shared" si="2"/>
        <v>26666.66667</v>
      </c>
      <c r="L4" s="8">
        <f t="shared" si="2"/>
        <v>30000</v>
      </c>
      <c r="M4" s="8">
        <f t="shared" si="2"/>
        <v>33333.33333</v>
      </c>
      <c r="N4" s="8">
        <f t="shared" si="2"/>
        <v>36666.66667</v>
      </c>
      <c r="O4" s="8">
        <f t="shared" si="2"/>
        <v>40000</v>
      </c>
      <c r="P4" s="8">
        <f t="shared" si="2"/>
        <v>43333.33333</v>
      </c>
      <c r="Q4" s="8">
        <f t="shared" si="2"/>
        <v>46666.66667</v>
      </c>
      <c r="R4" s="8">
        <f t="shared" si="2"/>
        <v>50000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</row>
    <row r="5">
      <c r="A5" s="5" t="s">
        <v>43</v>
      </c>
      <c r="B5" s="5">
        <v>0.0</v>
      </c>
      <c r="C5" s="8">
        <f t="shared" ref="C5:Y5" si="3">B26</f>
        <v>0</v>
      </c>
      <c r="D5" s="8">
        <f t="shared" si="3"/>
        <v>0</v>
      </c>
      <c r="E5" s="8">
        <f t="shared" si="3"/>
        <v>0</v>
      </c>
      <c r="F5" s="8">
        <f t="shared" si="3"/>
        <v>0</v>
      </c>
      <c r="G5" s="8">
        <f t="shared" si="3"/>
        <v>0</v>
      </c>
      <c r="H5" s="8">
        <f t="shared" si="3"/>
        <v>0</v>
      </c>
      <c r="I5" s="8">
        <f t="shared" si="3"/>
        <v>0</v>
      </c>
      <c r="J5" s="8">
        <f t="shared" si="3"/>
        <v>0</v>
      </c>
      <c r="K5" s="8">
        <f t="shared" si="3"/>
        <v>26923.07692</v>
      </c>
      <c r="L5" s="8">
        <f t="shared" si="3"/>
        <v>53846.15385</v>
      </c>
      <c r="M5" s="8">
        <f t="shared" si="3"/>
        <v>80769.23077</v>
      </c>
      <c r="N5" s="8">
        <f t="shared" si="3"/>
        <v>107692.3077</v>
      </c>
      <c r="O5" s="8">
        <f t="shared" si="3"/>
        <v>134615.3846</v>
      </c>
      <c r="P5" s="8">
        <f t="shared" si="3"/>
        <v>161538.4615</v>
      </c>
      <c r="Q5" s="8">
        <f t="shared" si="3"/>
        <v>188461.5385</v>
      </c>
      <c r="R5" s="8">
        <f t="shared" si="3"/>
        <v>215384.6154</v>
      </c>
      <c r="S5" s="8">
        <f t="shared" si="3"/>
        <v>242307.6923</v>
      </c>
      <c r="T5" s="8">
        <f t="shared" si="3"/>
        <v>269230.7692</v>
      </c>
      <c r="U5" s="8">
        <f t="shared" si="3"/>
        <v>296153.8462</v>
      </c>
      <c r="V5" s="8">
        <f t="shared" si="3"/>
        <v>323076.9231</v>
      </c>
      <c r="W5" s="8">
        <f t="shared" si="3"/>
        <v>350000</v>
      </c>
      <c r="X5" s="8">
        <f t="shared" si="3"/>
        <v>34615.38462</v>
      </c>
      <c r="Y5" s="8">
        <f t="shared" si="3"/>
        <v>69230.76923</v>
      </c>
    </row>
    <row r="6">
      <c r="A6" s="5" t="s">
        <v>46</v>
      </c>
      <c r="B6" s="5">
        <v>0.0</v>
      </c>
      <c r="C6" s="8">
        <f t="shared" ref="C6:Y6" si="4">B27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3055.555556</v>
      </c>
      <c r="V6" s="8">
        <f t="shared" si="4"/>
        <v>6111.111111</v>
      </c>
      <c r="W6" s="8">
        <f t="shared" si="4"/>
        <v>9166.666667</v>
      </c>
      <c r="X6" s="8">
        <f t="shared" si="4"/>
        <v>12222.22222</v>
      </c>
      <c r="Y6" s="8">
        <f t="shared" si="4"/>
        <v>15277.77778</v>
      </c>
    </row>
    <row r="7">
      <c r="A7" s="5" t="s">
        <v>78</v>
      </c>
      <c r="B7" s="7">
        <f>SUM(B3:B6)</f>
        <v>0</v>
      </c>
      <c r="C7" s="8">
        <f t="shared" ref="C7:E7" si="5">SUM(C3:C5)</f>
        <v>2500</v>
      </c>
      <c r="D7" s="8">
        <f t="shared" si="5"/>
        <v>8333.333333</v>
      </c>
      <c r="E7" s="8">
        <f t="shared" si="5"/>
        <v>14166.66667</v>
      </c>
      <c r="F7" s="8">
        <f t="shared" ref="F7:Y7" si="6">SUM(F3:F6)</f>
        <v>20000</v>
      </c>
      <c r="G7" s="8">
        <f t="shared" si="6"/>
        <v>25833.33333</v>
      </c>
      <c r="H7" s="8">
        <f t="shared" si="6"/>
        <v>31666.66667</v>
      </c>
      <c r="I7" s="8">
        <f t="shared" si="6"/>
        <v>37500</v>
      </c>
      <c r="J7" s="8">
        <f t="shared" si="6"/>
        <v>43333.33333</v>
      </c>
      <c r="K7" s="8">
        <f t="shared" si="6"/>
        <v>76089.74359</v>
      </c>
      <c r="L7" s="8">
        <f t="shared" si="6"/>
        <v>108846.1538</v>
      </c>
      <c r="M7" s="8">
        <f t="shared" si="6"/>
        <v>141602.5641</v>
      </c>
      <c r="N7" s="8">
        <f t="shared" si="6"/>
        <v>174358.9744</v>
      </c>
      <c r="O7" s="8">
        <f t="shared" si="6"/>
        <v>174615.3846</v>
      </c>
      <c r="P7" s="8">
        <f t="shared" si="6"/>
        <v>204871.7949</v>
      </c>
      <c r="Q7" s="8">
        <f t="shared" si="6"/>
        <v>235128.2051</v>
      </c>
      <c r="R7" s="8">
        <f t="shared" si="6"/>
        <v>265384.6154</v>
      </c>
      <c r="S7" s="8">
        <f t="shared" si="6"/>
        <v>242307.6923</v>
      </c>
      <c r="T7" s="8">
        <f t="shared" si="6"/>
        <v>269230.7692</v>
      </c>
      <c r="U7" s="8">
        <f t="shared" si="6"/>
        <v>302126.0684</v>
      </c>
      <c r="V7" s="8">
        <f t="shared" si="6"/>
        <v>335021.3675</v>
      </c>
      <c r="W7" s="8">
        <f t="shared" si="6"/>
        <v>367916.6667</v>
      </c>
      <c r="X7" s="8">
        <f t="shared" si="6"/>
        <v>58504.2735</v>
      </c>
      <c r="Y7" s="8">
        <f t="shared" si="6"/>
        <v>99091.88034</v>
      </c>
    </row>
    <row r="9">
      <c r="A9" s="5" t="s">
        <v>82</v>
      </c>
    </row>
    <row r="10">
      <c r="A10" s="5" t="s">
        <v>37</v>
      </c>
      <c r="B10" s="8">
        <f>'Fixed Asset Balance'!B24/'Fixed Asset'!$F2</f>
        <v>2500</v>
      </c>
      <c r="C10" s="8">
        <f>'Fixed Asset Balance'!C24/'Fixed Asset'!$F2</f>
        <v>2500</v>
      </c>
      <c r="D10" s="8">
        <f>'Fixed Asset Balance'!D24/'Fixed Asset'!$F2</f>
        <v>2500</v>
      </c>
      <c r="E10" s="8">
        <f>'Fixed Asset Balance'!E24/'Fixed Asset'!$F2</f>
        <v>2500</v>
      </c>
      <c r="F10" s="8">
        <f>'Fixed Asset Balance'!F24/'Fixed Asset'!$F2</f>
        <v>2500</v>
      </c>
      <c r="G10" s="8">
        <f>'Fixed Asset Balance'!G24/'Fixed Asset'!$F2</f>
        <v>2500</v>
      </c>
      <c r="H10" s="8">
        <f>'Fixed Asset Balance'!H24/'Fixed Asset'!$F2</f>
        <v>2500</v>
      </c>
      <c r="I10" s="8">
        <f>'Fixed Asset Balance'!I24/'Fixed Asset'!$F2</f>
        <v>2500</v>
      </c>
      <c r="J10" s="8">
        <f>'Fixed Asset Balance'!J24/'Fixed Asset'!$F2</f>
        <v>2500</v>
      </c>
      <c r="K10" s="8">
        <f>'Fixed Asset Balance'!K24/'Fixed Asset'!$F2</f>
        <v>2500</v>
      </c>
      <c r="L10" s="8">
        <f>'Fixed Asset Balance'!L24/'Fixed Asset'!$F2</f>
        <v>2500</v>
      </c>
      <c r="M10" s="8">
        <f>'Fixed Asset Balance'!M24/'Fixed Asset'!$F2</f>
        <v>2500</v>
      </c>
      <c r="N10" s="8">
        <f>'Fixed Asset Balance'!N24/'Fixed Asset'!$F2</f>
        <v>0</v>
      </c>
      <c r="O10" s="8">
        <f>'Fixed Asset Balance'!O24/'Fixed Asset'!$F2</f>
        <v>0</v>
      </c>
      <c r="P10" s="8">
        <f>'Fixed Asset Balance'!P24/'Fixed Asset'!$F2</f>
        <v>0</v>
      </c>
      <c r="Q10" s="8">
        <f>'Fixed Asset Balance'!Q24/'Fixed Asset'!$F2</f>
        <v>0</v>
      </c>
      <c r="R10" s="8">
        <f>'Fixed Asset Balance'!R24/'Fixed Asset'!$F2</f>
        <v>0</v>
      </c>
      <c r="S10" s="8">
        <f>'Fixed Asset Balance'!S24/'Fixed Asset'!$F2</f>
        <v>0</v>
      </c>
      <c r="T10" s="8">
        <f>'Fixed Asset Balance'!T24/'Fixed Asset'!$F2</f>
        <v>2916.666667</v>
      </c>
      <c r="U10" s="8">
        <f>'Fixed Asset Balance'!U24/'Fixed Asset'!$F2</f>
        <v>2916.666667</v>
      </c>
      <c r="V10" s="8">
        <f>'Fixed Asset Balance'!V24/'Fixed Asset'!$F2</f>
        <v>2916.666667</v>
      </c>
      <c r="W10" s="8">
        <f>'Fixed Asset Balance'!W24/'Fixed Asset'!$F2</f>
        <v>2916.666667</v>
      </c>
      <c r="X10" s="8">
        <f>'Fixed Asset Balance'!X24/'Fixed Asset'!$F2</f>
        <v>2916.666667</v>
      </c>
      <c r="Y10" s="8">
        <f>'Fixed Asset Balance'!Y24/'Fixed Asset'!$F2</f>
        <v>2916.666667</v>
      </c>
    </row>
    <row r="11">
      <c r="A11" s="5" t="s">
        <v>40</v>
      </c>
      <c r="B11" s="8">
        <f>'Fixed Asset Balance'!B25/'Fixed Asset'!$F3</f>
        <v>0</v>
      </c>
      <c r="C11" s="8">
        <f>'Fixed Asset Balance'!C25/'Fixed Asset'!$F3</f>
        <v>3333.333333</v>
      </c>
      <c r="D11" s="8">
        <f>'Fixed Asset Balance'!D25/'Fixed Asset'!$F3</f>
        <v>3333.333333</v>
      </c>
      <c r="E11" s="8">
        <f>'Fixed Asset Balance'!E25/'Fixed Asset'!$F3</f>
        <v>3333.333333</v>
      </c>
      <c r="F11" s="8">
        <f>'Fixed Asset Balance'!F25/'Fixed Asset'!$F3</f>
        <v>3333.333333</v>
      </c>
      <c r="G11" s="8">
        <f>'Fixed Asset Balance'!G25/'Fixed Asset'!$F3</f>
        <v>3333.333333</v>
      </c>
      <c r="H11" s="8">
        <f>'Fixed Asset Balance'!H25/'Fixed Asset'!$F3</f>
        <v>3333.333333</v>
      </c>
      <c r="I11" s="8">
        <f>'Fixed Asset Balance'!I25/'Fixed Asset'!$F3</f>
        <v>3333.333333</v>
      </c>
      <c r="J11" s="8">
        <f>'Fixed Asset Balance'!J25/'Fixed Asset'!$F3</f>
        <v>3333.333333</v>
      </c>
      <c r="K11" s="8">
        <f>'Fixed Asset Balance'!K25/'Fixed Asset'!$F3</f>
        <v>3333.333333</v>
      </c>
      <c r="L11" s="8">
        <f>'Fixed Asset Balance'!L25/'Fixed Asset'!$F3</f>
        <v>3333.333333</v>
      </c>
      <c r="M11" s="8">
        <f>'Fixed Asset Balance'!M25/'Fixed Asset'!$F3</f>
        <v>3333.333333</v>
      </c>
      <c r="N11" s="8">
        <f>'Fixed Asset Balance'!N25/'Fixed Asset'!$F3</f>
        <v>3333.333333</v>
      </c>
      <c r="O11" s="8">
        <f>'Fixed Asset Balance'!O25/'Fixed Asset'!$F3</f>
        <v>3333.333333</v>
      </c>
      <c r="P11" s="8">
        <f>'Fixed Asset Balance'!P25/'Fixed Asset'!$F3</f>
        <v>3333.333333</v>
      </c>
      <c r="Q11" s="8">
        <f>'Fixed Asset Balance'!Q25/'Fixed Asset'!$F3</f>
        <v>3333.333333</v>
      </c>
      <c r="R11" s="8">
        <f>'Fixed Asset Balance'!R25/'Fixed Asset'!$F3</f>
        <v>0</v>
      </c>
      <c r="S11" s="8">
        <f>'Fixed Asset Balance'!S25/'Fixed Asset'!$F3</f>
        <v>0</v>
      </c>
      <c r="T11" s="8">
        <f>'Fixed Asset Balance'!T25/'Fixed Asset'!$F3</f>
        <v>0</v>
      </c>
      <c r="U11" s="8">
        <f>'Fixed Asset Balance'!U25/'Fixed Asset'!$F3</f>
        <v>0</v>
      </c>
      <c r="V11" s="8">
        <f>'Fixed Asset Balance'!V25/'Fixed Asset'!$F3</f>
        <v>0</v>
      </c>
      <c r="W11" s="8">
        <f>'Fixed Asset Balance'!W25/'Fixed Asset'!$F3</f>
        <v>0</v>
      </c>
      <c r="X11" s="8">
        <f>'Fixed Asset Balance'!X25/'Fixed Asset'!$F3</f>
        <v>0</v>
      </c>
      <c r="Y11" s="8">
        <f>'Fixed Asset Balance'!Y25/'Fixed Asset'!$F3</f>
        <v>0</v>
      </c>
    </row>
    <row r="12">
      <c r="A12" s="5" t="s">
        <v>43</v>
      </c>
      <c r="B12" s="8">
        <f>'Fixed Asset Balance'!B26/'Fixed Asset'!$F4</f>
        <v>0</v>
      </c>
      <c r="C12" s="8">
        <f>'Fixed Asset Balance'!C26/'Fixed Asset'!$F4</f>
        <v>0</v>
      </c>
      <c r="D12" s="8">
        <f>'Fixed Asset Balance'!D26/'Fixed Asset'!$F4</f>
        <v>0</v>
      </c>
      <c r="E12" s="8">
        <f>'Fixed Asset Balance'!E26/'Fixed Asset'!$F4</f>
        <v>0</v>
      </c>
      <c r="F12" s="8">
        <f>'Fixed Asset Balance'!F26/'Fixed Asset'!$F4</f>
        <v>0</v>
      </c>
      <c r="G12" s="8">
        <f>'Fixed Asset Balance'!G26/'Fixed Asset'!$F4</f>
        <v>0</v>
      </c>
      <c r="H12" s="8">
        <f>'Fixed Asset Balance'!H26/'Fixed Asset'!$F4</f>
        <v>0</v>
      </c>
      <c r="I12" s="8">
        <f>'Fixed Asset Balance'!I26/'Fixed Asset'!$F4</f>
        <v>0</v>
      </c>
      <c r="J12" s="8">
        <f>'Fixed Asset Balance'!J26/'Fixed Asset'!$F4</f>
        <v>26923.07692</v>
      </c>
      <c r="K12" s="8">
        <f>'Fixed Asset Balance'!K26/'Fixed Asset'!$F4</f>
        <v>26923.07692</v>
      </c>
      <c r="L12" s="8">
        <f>'Fixed Asset Balance'!L26/'Fixed Asset'!$F4</f>
        <v>26923.07692</v>
      </c>
      <c r="M12" s="8">
        <f>'Fixed Asset Balance'!M26/'Fixed Asset'!$F4</f>
        <v>26923.07692</v>
      </c>
      <c r="N12" s="8">
        <f>'Fixed Asset Balance'!N26/'Fixed Asset'!$F4</f>
        <v>26923.07692</v>
      </c>
      <c r="O12" s="8">
        <f>'Fixed Asset Balance'!O26/'Fixed Asset'!$F4</f>
        <v>26923.07692</v>
      </c>
      <c r="P12" s="8">
        <f>'Fixed Asset Balance'!P26/'Fixed Asset'!$F4</f>
        <v>26923.07692</v>
      </c>
      <c r="Q12" s="8">
        <f>'Fixed Asset Balance'!Q26/'Fixed Asset'!$F4</f>
        <v>26923.07692</v>
      </c>
      <c r="R12" s="8">
        <f>'Fixed Asset Balance'!R26/'Fixed Asset'!$F4</f>
        <v>26923.07692</v>
      </c>
      <c r="S12" s="8">
        <f>'Fixed Asset Balance'!S26/'Fixed Asset'!$F4</f>
        <v>26923.07692</v>
      </c>
      <c r="T12" s="8">
        <f>'Fixed Asset Balance'!T26/'Fixed Asset'!$F4</f>
        <v>26923.07692</v>
      </c>
      <c r="U12" s="8">
        <f>'Fixed Asset Balance'!U26/'Fixed Asset'!$F4</f>
        <v>26923.07692</v>
      </c>
      <c r="V12" s="8">
        <f>'Fixed Asset Balance'!V26/'Fixed Asset'!$F4</f>
        <v>26923.07692</v>
      </c>
      <c r="W12" s="8">
        <f>'Fixed Asset Balance'!W26/'Fixed Asset'!$F4</f>
        <v>34615.38462</v>
      </c>
      <c r="X12" s="8">
        <f>'Fixed Asset Balance'!X26/'Fixed Asset'!$F4</f>
        <v>34615.38462</v>
      </c>
      <c r="Y12" s="8">
        <f>'Fixed Asset Balance'!Y26/'Fixed Asset'!$F4</f>
        <v>34615.38462</v>
      </c>
    </row>
    <row r="13">
      <c r="A13" s="5" t="s">
        <v>46</v>
      </c>
      <c r="B13" s="8">
        <f>'Fixed Asset Balance'!B27/'Fixed Asset'!$F5</f>
        <v>0</v>
      </c>
      <c r="C13" s="8">
        <f>'Fixed Asset Balance'!C27/'Fixed Asset'!$F5</f>
        <v>0</v>
      </c>
      <c r="D13" s="8">
        <f>'Fixed Asset Balance'!D27/'Fixed Asset'!$F5</f>
        <v>0</v>
      </c>
      <c r="E13" s="8">
        <f>'Fixed Asset Balance'!E27/'Fixed Asset'!$F5</f>
        <v>0</v>
      </c>
      <c r="F13" s="8">
        <f>'Fixed Asset Balance'!F27/'Fixed Asset'!$F5</f>
        <v>0</v>
      </c>
      <c r="G13" s="8">
        <f>'Fixed Asset Balance'!G27/'Fixed Asset'!$F5</f>
        <v>0</v>
      </c>
      <c r="H13" s="8">
        <f>'Fixed Asset Balance'!H27/'Fixed Asset'!$F5</f>
        <v>0</v>
      </c>
      <c r="I13" s="8">
        <f>'Fixed Asset Balance'!I27/'Fixed Asset'!$F5</f>
        <v>0</v>
      </c>
      <c r="J13" s="8">
        <f>'Fixed Asset Balance'!J27/'Fixed Asset'!$F5</f>
        <v>0</v>
      </c>
      <c r="K13" s="8">
        <f>'Fixed Asset Balance'!K27/'Fixed Asset'!$F5</f>
        <v>0</v>
      </c>
      <c r="L13" s="8">
        <f>'Fixed Asset Balance'!L27/'Fixed Asset'!$F5</f>
        <v>0</v>
      </c>
      <c r="M13" s="8">
        <f>'Fixed Asset Balance'!M27/'Fixed Asset'!$F5</f>
        <v>0</v>
      </c>
      <c r="N13" s="8">
        <f>'Fixed Asset Balance'!N27/'Fixed Asset'!$F5</f>
        <v>0</v>
      </c>
      <c r="O13" s="8">
        <f>'Fixed Asset Balance'!O27/'Fixed Asset'!$F5</f>
        <v>0</v>
      </c>
      <c r="P13" s="8">
        <f>'Fixed Asset Balance'!P27/'Fixed Asset'!$F5</f>
        <v>0</v>
      </c>
      <c r="Q13" s="8">
        <f>'Fixed Asset Balance'!Q27/'Fixed Asset'!$F5</f>
        <v>0</v>
      </c>
      <c r="R13" s="8">
        <f>'Fixed Asset Balance'!R27/'Fixed Asset'!$F5</f>
        <v>0</v>
      </c>
      <c r="S13" s="8">
        <f>'Fixed Asset Balance'!S27/'Fixed Asset'!$F5</f>
        <v>0</v>
      </c>
      <c r="T13" s="8">
        <f>'Fixed Asset Balance'!T27/'Fixed Asset'!$F5</f>
        <v>3055.555556</v>
      </c>
      <c r="U13" s="8">
        <f>'Fixed Asset Balance'!U27/'Fixed Asset'!$F5</f>
        <v>3055.555556</v>
      </c>
      <c r="V13" s="8">
        <f>'Fixed Asset Balance'!V27/'Fixed Asset'!$F5</f>
        <v>3055.555556</v>
      </c>
      <c r="W13" s="8">
        <f>'Fixed Asset Balance'!W27/'Fixed Asset'!$F5</f>
        <v>3055.555556</v>
      </c>
      <c r="X13" s="8">
        <f>'Fixed Asset Balance'!X27/'Fixed Asset'!$F5</f>
        <v>3055.555556</v>
      </c>
      <c r="Y13" s="8">
        <f>'Fixed Asset Balance'!Y27/'Fixed Asset'!$F5</f>
        <v>3055.555556</v>
      </c>
    </row>
    <row r="14">
      <c r="A14" s="5" t="s">
        <v>78</v>
      </c>
      <c r="B14" s="8">
        <f t="shared" ref="B14:Y14" si="7">SUM(B10:B13)</f>
        <v>2500</v>
      </c>
      <c r="C14" s="8">
        <f t="shared" si="7"/>
        <v>5833.333333</v>
      </c>
      <c r="D14" s="8">
        <f t="shared" si="7"/>
        <v>5833.333333</v>
      </c>
      <c r="E14" s="8">
        <f t="shared" si="7"/>
        <v>5833.333333</v>
      </c>
      <c r="F14" s="8">
        <f t="shared" si="7"/>
        <v>5833.333333</v>
      </c>
      <c r="G14" s="8">
        <f t="shared" si="7"/>
        <v>5833.333333</v>
      </c>
      <c r="H14" s="8">
        <f t="shared" si="7"/>
        <v>5833.333333</v>
      </c>
      <c r="I14" s="8">
        <f t="shared" si="7"/>
        <v>5833.333333</v>
      </c>
      <c r="J14" s="8">
        <f t="shared" si="7"/>
        <v>32756.41026</v>
      </c>
      <c r="K14" s="8">
        <f t="shared" si="7"/>
        <v>32756.41026</v>
      </c>
      <c r="L14" s="8">
        <f t="shared" si="7"/>
        <v>32756.41026</v>
      </c>
      <c r="M14" s="8">
        <f t="shared" si="7"/>
        <v>32756.41026</v>
      </c>
      <c r="N14" s="8">
        <f t="shared" si="7"/>
        <v>30256.41026</v>
      </c>
      <c r="O14" s="8">
        <f t="shared" si="7"/>
        <v>30256.41026</v>
      </c>
      <c r="P14" s="8">
        <f t="shared" si="7"/>
        <v>30256.41026</v>
      </c>
      <c r="Q14" s="8">
        <f t="shared" si="7"/>
        <v>30256.41026</v>
      </c>
      <c r="R14" s="8">
        <f t="shared" si="7"/>
        <v>26923.07692</v>
      </c>
      <c r="S14" s="8">
        <f t="shared" si="7"/>
        <v>26923.07692</v>
      </c>
      <c r="T14" s="8">
        <f t="shared" si="7"/>
        <v>32895.29915</v>
      </c>
      <c r="U14" s="8">
        <f t="shared" si="7"/>
        <v>32895.29915</v>
      </c>
      <c r="V14" s="8">
        <f t="shared" si="7"/>
        <v>32895.29915</v>
      </c>
      <c r="W14" s="8">
        <f t="shared" si="7"/>
        <v>40587.60684</v>
      </c>
      <c r="X14" s="8">
        <f t="shared" si="7"/>
        <v>40587.60684</v>
      </c>
      <c r="Y14" s="8">
        <f t="shared" si="7"/>
        <v>40587.60684</v>
      </c>
    </row>
    <row r="16">
      <c r="A16" s="5" t="s">
        <v>83</v>
      </c>
    </row>
    <row r="17">
      <c r="A17" s="5" t="s">
        <v>37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7">
        <f>'Fixed Asset'!E2/'Fixed Asset'!F2*'Fixed Asset'!F2</f>
        <v>30000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</row>
    <row r="18">
      <c r="A18" s="5" t="s">
        <v>40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f>'Fixed Asset'!H3</f>
        <v>50000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</row>
    <row r="19">
      <c r="A19" s="5" t="s">
        <v>43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f>'Fixed Asset'!H4</f>
        <v>350000</v>
      </c>
      <c r="X19" s="5">
        <v>0.0</v>
      </c>
      <c r="Y19" s="5">
        <v>0.0</v>
      </c>
    </row>
    <row r="20">
      <c r="A20" s="5" t="s">
        <v>46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</row>
    <row r="21">
      <c r="A21" s="5" t="s">
        <v>78</v>
      </c>
      <c r="B21" s="7">
        <f t="shared" ref="B21:Y21" si="8">SUM(B17:B20)</f>
        <v>0</v>
      </c>
      <c r="C21" s="7">
        <f t="shared" si="8"/>
        <v>0</v>
      </c>
      <c r="D21" s="7">
        <f t="shared" si="8"/>
        <v>0</v>
      </c>
      <c r="E21" s="7">
        <f t="shared" si="8"/>
        <v>0</v>
      </c>
      <c r="F21" s="7">
        <f t="shared" si="8"/>
        <v>0</v>
      </c>
      <c r="G21" s="7">
        <f t="shared" si="8"/>
        <v>0</v>
      </c>
      <c r="H21" s="7">
        <f t="shared" si="8"/>
        <v>0</v>
      </c>
      <c r="I21" s="7">
        <f t="shared" si="8"/>
        <v>0</v>
      </c>
      <c r="J21" s="7">
        <f t="shared" si="8"/>
        <v>0</v>
      </c>
      <c r="K21" s="7">
        <f t="shared" si="8"/>
        <v>0</v>
      </c>
      <c r="L21" s="7">
        <f t="shared" si="8"/>
        <v>0</v>
      </c>
      <c r="M21" s="7">
        <f t="shared" si="8"/>
        <v>0</v>
      </c>
      <c r="N21" s="7">
        <f t="shared" si="8"/>
        <v>30000</v>
      </c>
      <c r="O21" s="7">
        <f t="shared" si="8"/>
        <v>0</v>
      </c>
      <c r="P21" s="7">
        <f t="shared" si="8"/>
        <v>0</v>
      </c>
      <c r="Q21" s="7">
        <f t="shared" si="8"/>
        <v>0</v>
      </c>
      <c r="R21" s="7">
        <f t="shared" si="8"/>
        <v>50000</v>
      </c>
      <c r="S21" s="7">
        <f t="shared" si="8"/>
        <v>0</v>
      </c>
      <c r="T21" s="7">
        <f t="shared" si="8"/>
        <v>0</v>
      </c>
      <c r="U21" s="7">
        <f t="shared" si="8"/>
        <v>0</v>
      </c>
      <c r="V21" s="7">
        <f t="shared" si="8"/>
        <v>0</v>
      </c>
      <c r="W21" s="7">
        <f t="shared" si="8"/>
        <v>350000</v>
      </c>
      <c r="X21" s="7">
        <f t="shared" si="8"/>
        <v>0</v>
      </c>
      <c r="Y21" s="7">
        <f t="shared" si="8"/>
        <v>0</v>
      </c>
    </row>
    <row r="23">
      <c r="A23" s="5" t="s">
        <v>81</v>
      </c>
    </row>
    <row r="24">
      <c r="A24" s="5" t="s">
        <v>37</v>
      </c>
      <c r="B24" s="8">
        <f t="shared" ref="B24:Y24" si="9">B3+B10-B17</f>
        <v>2500</v>
      </c>
      <c r="C24" s="8">
        <f t="shared" si="9"/>
        <v>5000</v>
      </c>
      <c r="D24" s="8">
        <f t="shared" si="9"/>
        <v>7500</v>
      </c>
      <c r="E24" s="8">
        <f t="shared" si="9"/>
        <v>10000</v>
      </c>
      <c r="F24" s="8">
        <f t="shared" si="9"/>
        <v>12500</v>
      </c>
      <c r="G24" s="8">
        <f t="shared" si="9"/>
        <v>15000</v>
      </c>
      <c r="H24" s="8">
        <f t="shared" si="9"/>
        <v>17500</v>
      </c>
      <c r="I24" s="8">
        <f t="shared" si="9"/>
        <v>20000</v>
      </c>
      <c r="J24" s="8">
        <f t="shared" si="9"/>
        <v>22500</v>
      </c>
      <c r="K24" s="8">
        <f t="shared" si="9"/>
        <v>25000</v>
      </c>
      <c r="L24" s="8">
        <f t="shared" si="9"/>
        <v>27500</v>
      </c>
      <c r="M24" s="8">
        <f t="shared" si="9"/>
        <v>30000</v>
      </c>
      <c r="N24" s="8">
        <f t="shared" si="9"/>
        <v>0</v>
      </c>
      <c r="O24" s="8">
        <f t="shared" si="9"/>
        <v>0</v>
      </c>
      <c r="P24" s="8">
        <f t="shared" si="9"/>
        <v>0</v>
      </c>
      <c r="Q24" s="8">
        <f t="shared" si="9"/>
        <v>0</v>
      </c>
      <c r="R24" s="8">
        <f t="shared" si="9"/>
        <v>0</v>
      </c>
      <c r="S24" s="8">
        <f t="shared" si="9"/>
        <v>0</v>
      </c>
      <c r="T24" s="8">
        <f t="shared" si="9"/>
        <v>2916.666667</v>
      </c>
      <c r="U24" s="8">
        <f t="shared" si="9"/>
        <v>5833.333333</v>
      </c>
      <c r="V24" s="8">
        <f t="shared" si="9"/>
        <v>8750</v>
      </c>
      <c r="W24" s="8">
        <f t="shared" si="9"/>
        <v>11666.66667</v>
      </c>
      <c r="X24" s="8">
        <f t="shared" si="9"/>
        <v>14583.33333</v>
      </c>
      <c r="Y24" s="8">
        <f t="shared" si="9"/>
        <v>17500</v>
      </c>
    </row>
    <row r="25">
      <c r="A25" s="5" t="s">
        <v>40</v>
      </c>
      <c r="B25" s="8">
        <f t="shared" ref="B25:Y25" si="10">B4+B11-B18</f>
        <v>0</v>
      </c>
      <c r="C25" s="8">
        <f t="shared" si="10"/>
        <v>3333.333333</v>
      </c>
      <c r="D25" s="8">
        <f t="shared" si="10"/>
        <v>6666.666667</v>
      </c>
      <c r="E25" s="8">
        <f t="shared" si="10"/>
        <v>10000</v>
      </c>
      <c r="F25" s="8">
        <f t="shared" si="10"/>
        <v>13333.33333</v>
      </c>
      <c r="G25" s="8">
        <f t="shared" si="10"/>
        <v>16666.66667</v>
      </c>
      <c r="H25" s="8">
        <f t="shared" si="10"/>
        <v>20000</v>
      </c>
      <c r="I25" s="8">
        <f t="shared" si="10"/>
        <v>23333.33333</v>
      </c>
      <c r="J25" s="8">
        <f t="shared" si="10"/>
        <v>26666.66667</v>
      </c>
      <c r="K25" s="8">
        <f t="shared" si="10"/>
        <v>30000</v>
      </c>
      <c r="L25" s="8">
        <f t="shared" si="10"/>
        <v>33333.33333</v>
      </c>
      <c r="M25" s="8">
        <f t="shared" si="10"/>
        <v>36666.66667</v>
      </c>
      <c r="N25" s="8">
        <f t="shared" si="10"/>
        <v>40000</v>
      </c>
      <c r="O25" s="8">
        <f t="shared" si="10"/>
        <v>43333.33333</v>
      </c>
      <c r="P25" s="8">
        <f t="shared" si="10"/>
        <v>46666.66667</v>
      </c>
      <c r="Q25" s="8">
        <f t="shared" si="10"/>
        <v>50000</v>
      </c>
      <c r="R25" s="8">
        <f t="shared" si="10"/>
        <v>0</v>
      </c>
      <c r="S25" s="8">
        <f t="shared" si="10"/>
        <v>0</v>
      </c>
      <c r="T25" s="8">
        <f t="shared" si="10"/>
        <v>0</v>
      </c>
      <c r="U25" s="8">
        <f t="shared" si="10"/>
        <v>0</v>
      </c>
      <c r="V25" s="8">
        <f t="shared" si="10"/>
        <v>0</v>
      </c>
      <c r="W25" s="8">
        <f t="shared" si="10"/>
        <v>0</v>
      </c>
      <c r="X25" s="8">
        <f t="shared" si="10"/>
        <v>0</v>
      </c>
      <c r="Y25" s="8">
        <f t="shared" si="10"/>
        <v>0</v>
      </c>
    </row>
    <row r="26">
      <c r="A26" s="5" t="s">
        <v>43</v>
      </c>
      <c r="B26" s="8">
        <f t="shared" ref="B26:Y26" si="11">B5+B12-B19</f>
        <v>0</v>
      </c>
      <c r="C26" s="8">
        <f t="shared" si="11"/>
        <v>0</v>
      </c>
      <c r="D26" s="8">
        <f t="shared" si="11"/>
        <v>0</v>
      </c>
      <c r="E26" s="8">
        <f t="shared" si="11"/>
        <v>0</v>
      </c>
      <c r="F26" s="8">
        <f t="shared" si="11"/>
        <v>0</v>
      </c>
      <c r="G26" s="8">
        <f t="shared" si="11"/>
        <v>0</v>
      </c>
      <c r="H26" s="8">
        <f t="shared" si="11"/>
        <v>0</v>
      </c>
      <c r="I26" s="8">
        <f t="shared" si="11"/>
        <v>0</v>
      </c>
      <c r="J26" s="8">
        <f t="shared" si="11"/>
        <v>26923.07692</v>
      </c>
      <c r="K26" s="8">
        <f t="shared" si="11"/>
        <v>53846.15385</v>
      </c>
      <c r="L26" s="8">
        <f t="shared" si="11"/>
        <v>80769.23077</v>
      </c>
      <c r="M26" s="8">
        <f t="shared" si="11"/>
        <v>107692.3077</v>
      </c>
      <c r="N26" s="8">
        <f t="shared" si="11"/>
        <v>134615.3846</v>
      </c>
      <c r="O26" s="8">
        <f t="shared" si="11"/>
        <v>161538.4615</v>
      </c>
      <c r="P26" s="8">
        <f t="shared" si="11"/>
        <v>188461.5385</v>
      </c>
      <c r="Q26" s="8">
        <f t="shared" si="11"/>
        <v>215384.6154</v>
      </c>
      <c r="R26" s="8">
        <f t="shared" si="11"/>
        <v>242307.6923</v>
      </c>
      <c r="S26" s="8">
        <f t="shared" si="11"/>
        <v>269230.7692</v>
      </c>
      <c r="T26" s="8">
        <f t="shared" si="11"/>
        <v>296153.8462</v>
      </c>
      <c r="U26" s="8">
        <f t="shared" si="11"/>
        <v>323076.9231</v>
      </c>
      <c r="V26" s="8">
        <f t="shared" si="11"/>
        <v>350000</v>
      </c>
      <c r="W26" s="8">
        <f t="shared" si="11"/>
        <v>34615.38462</v>
      </c>
      <c r="X26" s="8">
        <f t="shared" si="11"/>
        <v>69230.76923</v>
      </c>
      <c r="Y26" s="8">
        <f t="shared" si="11"/>
        <v>103846.1538</v>
      </c>
    </row>
    <row r="27">
      <c r="A27" s="5" t="s">
        <v>46</v>
      </c>
      <c r="B27" s="8">
        <f t="shared" ref="B27:Y27" si="12">B6+B13-B20</f>
        <v>0</v>
      </c>
      <c r="C27" s="8">
        <f t="shared" si="12"/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0</v>
      </c>
      <c r="I27" s="8">
        <f t="shared" si="12"/>
        <v>0</v>
      </c>
      <c r="J27" s="8">
        <f t="shared" si="12"/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si="12"/>
        <v>0</v>
      </c>
      <c r="P27" s="8">
        <f t="shared" si="12"/>
        <v>0</v>
      </c>
      <c r="Q27" s="8">
        <f t="shared" si="12"/>
        <v>0</v>
      </c>
      <c r="R27" s="8">
        <f t="shared" si="12"/>
        <v>0</v>
      </c>
      <c r="S27" s="8">
        <f t="shared" si="12"/>
        <v>0</v>
      </c>
      <c r="T27" s="8">
        <f t="shared" si="12"/>
        <v>3055.555556</v>
      </c>
      <c r="U27" s="8">
        <f t="shared" si="12"/>
        <v>6111.111111</v>
      </c>
      <c r="V27" s="8">
        <f t="shared" si="12"/>
        <v>9166.666667</v>
      </c>
      <c r="W27" s="8">
        <f t="shared" si="12"/>
        <v>12222.22222</v>
      </c>
      <c r="X27" s="8">
        <f t="shared" si="12"/>
        <v>15277.77778</v>
      </c>
      <c r="Y27" s="8">
        <f t="shared" si="12"/>
        <v>18333.33333</v>
      </c>
    </row>
    <row r="28">
      <c r="A28" s="5" t="s">
        <v>78</v>
      </c>
      <c r="B28" s="8">
        <f t="shared" ref="B28:Y28" si="13">SUM(B24:B27)</f>
        <v>2500</v>
      </c>
      <c r="C28" s="8">
        <f t="shared" si="13"/>
        <v>8333.333333</v>
      </c>
      <c r="D28" s="8">
        <f t="shared" si="13"/>
        <v>14166.66667</v>
      </c>
      <c r="E28" s="8">
        <f t="shared" si="13"/>
        <v>20000</v>
      </c>
      <c r="F28" s="8">
        <f t="shared" si="13"/>
        <v>25833.33333</v>
      </c>
      <c r="G28" s="8">
        <f t="shared" si="13"/>
        <v>31666.66667</v>
      </c>
      <c r="H28" s="8">
        <f t="shared" si="13"/>
        <v>37500</v>
      </c>
      <c r="I28" s="8">
        <f t="shared" si="13"/>
        <v>43333.33333</v>
      </c>
      <c r="J28" s="8">
        <f t="shared" si="13"/>
        <v>76089.74359</v>
      </c>
      <c r="K28" s="8">
        <f t="shared" si="13"/>
        <v>108846.1538</v>
      </c>
      <c r="L28" s="8">
        <f t="shared" si="13"/>
        <v>141602.5641</v>
      </c>
      <c r="M28" s="8">
        <f t="shared" si="13"/>
        <v>174358.9744</v>
      </c>
      <c r="N28" s="8">
        <f t="shared" si="13"/>
        <v>174615.3846</v>
      </c>
      <c r="O28" s="8">
        <f t="shared" si="13"/>
        <v>204871.7949</v>
      </c>
      <c r="P28" s="8">
        <f t="shared" si="13"/>
        <v>235128.2051</v>
      </c>
      <c r="Q28" s="8">
        <f t="shared" si="13"/>
        <v>265384.6154</v>
      </c>
      <c r="R28" s="8">
        <f t="shared" si="13"/>
        <v>242307.6923</v>
      </c>
      <c r="S28" s="8">
        <f t="shared" si="13"/>
        <v>269230.7692</v>
      </c>
      <c r="T28" s="8">
        <f t="shared" si="13"/>
        <v>302126.0684</v>
      </c>
      <c r="U28" s="8">
        <f t="shared" si="13"/>
        <v>335021.3675</v>
      </c>
      <c r="V28" s="8">
        <f t="shared" si="13"/>
        <v>367916.6667</v>
      </c>
      <c r="W28" s="8">
        <f t="shared" si="13"/>
        <v>58504.2735</v>
      </c>
      <c r="X28" s="8">
        <f t="shared" si="13"/>
        <v>99091.88034</v>
      </c>
      <c r="Y28" s="8">
        <f t="shared" si="13"/>
        <v>139679.4872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84</v>
      </c>
    </row>
    <row r="3">
      <c r="A3" s="5" t="s">
        <v>12</v>
      </c>
      <c r="B3" s="7">
        <f>Assumptions!$B2</f>
        <v>400</v>
      </c>
      <c r="C3" s="7">
        <f>Assumptions!$B2</f>
        <v>400</v>
      </c>
      <c r="D3" s="7">
        <f>Assumptions!$B2</f>
        <v>400</v>
      </c>
      <c r="E3" s="7">
        <f>Assumptions!$B2</f>
        <v>400</v>
      </c>
      <c r="F3" s="7">
        <f>Assumptions!$B2</f>
        <v>400</v>
      </c>
      <c r="G3" s="7">
        <f>Assumptions!$B2</f>
        <v>400</v>
      </c>
      <c r="H3" s="7">
        <f>Assumptions!$B2</f>
        <v>400</v>
      </c>
      <c r="I3" s="7">
        <f>Assumptions!$B2</f>
        <v>400</v>
      </c>
      <c r="J3" s="7">
        <f>Assumptions!$B2</f>
        <v>400</v>
      </c>
      <c r="K3" s="7">
        <f>Assumptions!$B2</f>
        <v>400</v>
      </c>
      <c r="L3" s="7">
        <f>Assumptions!$B2</f>
        <v>400</v>
      </c>
      <c r="M3" s="7">
        <f>Assumptions!$B2</f>
        <v>400</v>
      </c>
      <c r="N3" s="7">
        <f>Assumptions!$B2</f>
        <v>400</v>
      </c>
      <c r="O3" s="7">
        <f>Assumptions!$B2</f>
        <v>400</v>
      </c>
      <c r="P3" s="7">
        <f>Assumptions!$B2</f>
        <v>400</v>
      </c>
      <c r="Q3" s="7">
        <f>Assumptions!$B2</f>
        <v>400</v>
      </c>
      <c r="R3" s="7">
        <f>Assumptions!$B2</f>
        <v>400</v>
      </c>
      <c r="S3" s="7">
        <f>Assumptions!$B2</f>
        <v>400</v>
      </c>
      <c r="T3" s="7">
        <f>Assumptions!$B2</f>
        <v>400</v>
      </c>
      <c r="U3" s="7">
        <f>Assumptions!$B2</f>
        <v>400</v>
      </c>
      <c r="V3" s="7">
        <f>Assumptions!$B2</f>
        <v>400</v>
      </c>
      <c r="W3" s="7">
        <f>Assumptions!$B2</f>
        <v>400</v>
      </c>
      <c r="X3" s="7">
        <f>Assumptions!$B2</f>
        <v>400</v>
      </c>
      <c r="Y3" s="7">
        <f>Assumptions!$B2</f>
        <v>400</v>
      </c>
    </row>
    <row r="4">
      <c r="A4" s="5" t="s">
        <v>14</v>
      </c>
      <c r="B4" s="7">
        <f>Assumptions!$B3</f>
        <v>620</v>
      </c>
      <c r="C4" s="7">
        <f>Assumptions!$B3</f>
        <v>620</v>
      </c>
      <c r="D4" s="7">
        <f>Assumptions!$B3</f>
        <v>620</v>
      </c>
      <c r="E4" s="7">
        <f>Assumptions!$B3</f>
        <v>620</v>
      </c>
      <c r="F4" s="7">
        <f>Assumptions!$B3</f>
        <v>620</v>
      </c>
      <c r="G4" s="7">
        <f>Assumptions!$B3</f>
        <v>620</v>
      </c>
      <c r="H4" s="7">
        <f>Assumptions!$B3</f>
        <v>620</v>
      </c>
      <c r="I4" s="7">
        <f>Assumptions!$B3</f>
        <v>620</v>
      </c>
      <c r="J4" s="7">
        <f>Assumptions!$B3</f>
        <v>620</v>
      </c>
      <c r="K4" s="7">
        <f>Assumptions!$B3</f>
        <v>620</v>
      </c>
      <c r="L4" s="7">
        <f>Assumptions!$B3</f>
        <v>620</v>
      </c>
      <c r="M4" s="7">
        <f>Assumptions!$B3</f>
        <v>620</v>
      </c>
      <c r="N4" s="7">
        <f>Assumptions!$B3</f>
        <v>620</v>
      </c>
      <c r="O4" s="7">
        <f>Assumptions!$B3</f>
        <v>620</v>
      </c>
      <c r="P4" s="7">
        <f>Assumptions!$B3</f>
        <v>620</v>
      </c>
      <c r="Q4" s="7">
        <f>Assumptions!$B3</f>
        <v>620</v>
      </c>
      <c r="R4" s="7">
        <f>Assumptions!$B3</f>
        <v>620</v>
      </c>
      <c r="S4" s="7">
        <f>Assumptions!$B3</f>
        <v>620</v>
      </c>
      <c r="T4" s="7">
        <f>Assumptions!$B3</f>
        <v>620</v>
      </c>
      <c r="U4" s="7">
        <f>Assumptions!$B3</f>
        <v>620</v>
      </c>
      <c r="V4" s="7">
        <f>Assumptions!$B3</f>
        <v>620</v>
      </c>
      <c r="W4" s="7">
        <f>Assumptions!$B3</f>
        <v>620</v>
      </c>
      <c r="X4" s="7">
        <f>Assumptions!$B3</f>
        <v>620</v>
      </c>
      <c r="Y4" s="7">
        <f>Assumptions!$B3</f>
        <v>620</v>
      </c>
    </row>
    <row r="6">
      <c r="A6" s="5" t="s">
        <v>85</v>
      </c>
    </row>
    <row r="7">
      <c r="A7" s="5" t="s">
        <v>12</v>
      </c>
      <c r="B7" s="7">
        <f>Assumptions!$B6</f>
        <v>400</v>
      </c>
      <c r="C7" s="7">
        <f>Assumptions!$B6</f>
        <v>400</v>
      </c>
      <c r="D7" s="7">
        <f>Assumptions!$B6</f>
        <v>400</v>
      </c>
      <c r="E7" s="7">
        <f>Assumptions!$B6</f>
        <v>400</v>
      </c>
      <c r="F7" s="7">
        <f>Assumptions!$B6</f>
        <v>400</v>
      </c>
      <c r="G7" s="7">
        <f>Assumptions!$B6</f>
        <v>400</v>
      </c>
      <c r="H7" s="7">
        <f>Assumptions!$B6</f>
        <v>400</v>
      </c>
      <c r="I7" s="7">
        <f>Assumptions!$B6</f>
        <v>400</v>
      </c>
      <c r="J7" s="7">
        <f>Assumptions!$B6</f>
        <v>400</v>
      </c>
      <c r="K7" s="7">
        <f>Assumptions!$B6</f>
        <v>400</v>
      </c>
      <c r="L7" s="7">
        <f>Assumptions!$B6</f>
        <v>400</v>
      </c>
      <c r="M7" s="7">
        <f>Assumptions!$B6</f>
        <v>400</v>
      </c>
      <c r="N7" s="7">
        <f>Assumptions!$B6</f>
        <v>400</v>
      </c>
      <c r="O7" s="7">
        <f>Assumptions!$B6</f>
        <v>400</v>
      </c>
      <c r="P7" s="7">
        <f>Assumptions!$B6</f>
        <v>400</v>
      </c>
      <c r="Q7" s="7">
        <f>Assumptions!$B6</f>
        <v>400</v>
      </c>
      <c r="R7" s="7">
        <f>Assumptions!$B6</f>
        <v>400</v>
      </c>
      <c r="S7" s="7">
        <f>Assumptions!$B6</f>
        <v>400</v>
      </c>
      <c r="T7" s="7">
        <f>Assumptions!$B6</f>
        <v>400</v>
      </c>
      <c r="U7" s="7">
        <f>Assumptions!$B6</f>
        <v>400</v>
      </c>
      <c r="V7" s="7">
        <f>Assumptions!$B6</f>
        <v>400</v>
      </c>
      <c r="W7" s="7">
        <f>Assumptions!$B6</f>
        <v>400</v>
      </c>
      <c r="X7" s="7">
        <f>Assumptions!$B6</f>
        <v>400</v>
      </c>
      <c r="Y7" s="7">
        <f>Assumptions!$B6</f>
        <v>400</v>
      </c>
    </row>
    <row r="8">
      <c r="A8" s="5" t="s">
        <v>14</v>
      </c>
      <c r="B8" s="7">
        <f>Assumptions!$B7</f>
        <v>600</v>
      </c>
      <c r="C8" s="7">
        <f>Assumptions!$B7</f>
        <v>600</v>
      </c>
      <c r="D8" s="7">
        <f>Assumptions!$B7</f>
        <v>600</v>
      </c>
      <c r="E8" s="7">
        <f>Assumptions!$B7</f>
        <v>600</v>
      </c>
      <c r="F8" s="7">
        <f>Assumptions!$B7</f>
        <v>600</v>
      </c>
      <c r="G8" s="7">
        <f>Assumptions!$B7</f>
        <v>600</v>
      </c>
      <c r="H8" s="7">
        <f>Assumptions!$B7</f>
        <v>600</v>
      </c>
      <c r="I8" s="7">
        <f>Assumptions!$B7</f>
        <v>600</v>
      </c>
      <c r="J8" s="7">
        <f>Assumptions!$B7</f>
        <v>600</v>
      </c>
      <c r="K8" s="7">
        <f>Assumptions!$B7</f>
        <v>600</v>
      </c>
      <c r="L8" s="7">
        <f>Assumptions!$B7</f>
        <v>600</v>
      </c>
      <c r="M8" s="7">
        <f>Assumptions!$B7</f>
        <v>600</v>
      </c>
      <c r="N8" s="7">
        <f>Assumptions!$B7</f>
        <v>600</v>
      </c>
      <c r="O8" s="7">
        <f>Assumptions!$B7</f>
        <v>600</v>
      </c>
      <c r="P8" s="7">
        <f>Assumptions!$B7</f>
        <v>600</v>
      </c>
      <c r="Q8" s="7">
        <f>Assumptions!$B7</f>
        <v>600</v>
      </c>
      <c r="R8" s="7">
        <f>Assumptions!$B7</f>
        <v>600</v>
      </c>
      <c r="S8" s="7">
        <f>Assumptions!$B7</f>
        <v>600</v>
      </c>
      <c r="T8" s="7">
        <f>Assumptions!$B7</f>
        <v>600</v>
      </c>
      <c r="U8" s="7">
        <f>Assumptions!$B7</f>
        <v>600</v>
      </c>
      <c r="V8" s="7">
        <f>Assumptions!$B7</f>
        <v>600</v>
      </c>
      <c r="W8" s="7">
        <f>Assumptions!$B7</f>
        <v>600</v>
      </c>
      <c r="X8" s="7">
        <f>Assumptions!$B7</f>
        <v>600</v>
      </c>
      <c r="Y8" s="7">
        <f>Assumptions!$B7</f>
        <v>600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9" width="7.38"/>
    <col customWidth="1" min="10" max="17" width="8.7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86</v>
      </c>
    </row>
    <row r="3">
      <c r="A3" s="9" t="s">
        <v>12</v>
      </c>
      <c r="B3" s="7">
        <f>'Calcs-1'!B7*Assumptions!$C6</f>
        <v>120000</v>
      </c>
      <c r="C3" s="7">
        <f>'Calcs-1'!C7*Assumptions!$C6</f>
        <v>120000</v>
      </c>
      <c r="D3" s="7">
        <f>'Calcs-1'!D7*Assumptions!$C6</f>
        <v>120000</v>
      </c>
      <c r="E3" s="7">
        <f>'Calcs-1'!E7*Assumptions!$C6</f>
        <v>120000</v>
      </c>
      <c r="F3" s="7">
        <f>'Calcs-1'!F7*Assumptions!$C6</f>
        <v>120000</v>
      </c>
      <c r="G3" s="7">
        <f>'Calcs-1'!G7*Assumptions!$C6</f>
        <v>120000</v>
      </c>
      <c r="H3" s="7">
        <f>'Calcs-1'!H7*Assumptions!$C6</f>
        <v>120000</v>
      </c>
      <c r="I3" s="7">
        <f>'Calcs-1'!I7*Assumptions!$C6</f>
        <v>120000</v>
      </c>
      <c r="J3" s="7">
        <f>'Calcs-1'!J7*Assumptions!$C6</f>
        <v>120000</v>
      </c>
      <c r="K3" s="7">
        <f>'Calcs-1'!K7*Assumptions!$C6</f>
        <v>120000</v>
      </c>
      <c r="L3" s="7">
        <f>'Calcs-1'!L7*Assumptions!$C6</f>
        <v>120000</v>
      </c>
      <c r="M3" s="7">
        <f>'Calcs-1'!M7*Assumptions!$C6</f>
        <v>120000</v>
      </c>
      <c r="N3" s="7">
        <f>'Calcs-1'!N7*Assumptions!$C6</f>
        <v>120000</v>
      </c>
      <c r="O3" s="7">
        <f>'Calcs-1'!O7*Assumptions!$C6</f>
        <v>120000</v>
      </c>
      <c r="P3" s="7">
        <f>'Calcs-1'!P7*Assumptions!$C6</f>
        <v>120000</v>
      </c>
      <c r="Q3" s="7">
        <f>'Calcs-1'!Q7*Assumptions!$C6</f>
        <v>120000</v>
      </c>
      <c r="R3" s="7">
        <f>'Calcs-1'!R7*Assumptions!$C6</f>
        <v>120000</v>
      </c>
      <c r="S3" s="7">
        <f>'Calcs-1'!S7*Assumptions!$C6</f>
        <v>120000</v>
      </c>
      <c r="T3" s="7">
        <f>'Calcs-1'!T7*Assumptions!$C6</f>
        <v>120000</v>
      </c>
      <c r="U3" s="7">
        <f>'Calcs-1'!U7*Assumptions!$C6</f>
        <v>120000</v>
      </c>
      <c r="V3" s="7">
        <f>'Calcs-1'!V7*Assumptions!$C6</f>
        <v>120000</v>
      </c>
      <c r="W3" s="7">
        <f>'Calcs-1'!W7*Assumptions!$C6</f>
        <v>120000</v>
      </c>
      <c r="X3" s="7">
        <f>'Calcs-1'!X7*Assumptions!$C6</f>
        <v>120000</v>
      </c>
      <c r="Y3" s="7">
        <f>'Calcs-1'!Y7*Assumptions!$C6</f>
        <v>120000</v>
      </c>
    </row>
    <row r="4">
      <c r="A4" s="9" t="s">
        <v>14</v>
      </c>
      <c r="B4" s="7">
        <f>'Calcs-1'!B8*Assumptions!$C7</f>
        <v>360000</v>
      </c>
      <c r="C4" s="7">
        <f>'Calcs-1'!C8*Assumptions!$C7</f>
        <v>360000</v>
      </c>
      <c r="D4" s="7">
        <f>'Calcs-1'!D8*Assumptions!$C7</f>
        <v>360000</v>
      </c>
      <c r="E4" s="7">
        <f>'Calcs-1'!E8*Assumptions!$C7</f>
        <v>360000</v>
      </c>
      <c r="F4" s="7">
        <f>'Calcs-1'!F8*Assumptions!$C7</f>
        <v>360000</v>
      </c>
      <c r="G4" s="7">
        <f>'Calcs-1'!G8*Assumptions!$C7</f>
        <v>360000</v>
      </c>
      <c r="H4" s="7">
        <f>'Calcs-1'!H8*Assumptions!$C7</f>
        <v>360000</v>
      </c>
      <c r="I4" s="7">
        <f>'Calcs-1'!I8*Assumptions!$C7</f>
        <v>360000</v>
      </c>
      <c r="J4" s="7">
        <f>'Calcs-1'!J8*Assumptions!$C7</f>
        <v>360000</v>
      </c>
      <c r="K4" s="7">
        <f>'Calcs-1'!K8*Assumptions!$C7</f>
        <v>360000</v>
      </c>
      <c r="L4" s="7">
        <f>'Calcs-1'!L8*Assumptions!$C7</f>
        <v>360000</v>
      </c>
      <c r="M4" s="7">
        <f>'Calcs-1'!M8*Assumptions!$C7</f>
        <v>360000</v>
      </c>
      <c r="N4" s="7">
        <f>'Calcs-1'!N8*Assumptions!$C7</f>
        <v>360000</v>
      </c>
      <c r="O4" s="7">
        <f>'Calcs-1'!O8*Assumptions!$C7</f>
        <v>360000</v>
      </c>
      <c r="P4" s="7">
        <f>'Calcs-1'!P8*Assumptions!$C7</f>
        <v>360000</v>
      </c>
      <c r="Q4" s="7">
        <f>'Calcs-1'!Q8*Assumptions!$C7</f>
        <v>360000</v>
      </c>
      <c r="R4" s="7">
        <f>'Calcs-1'!R8*Assumptions!$C7</f>
        <v>360000</v>
      </c>
      <c r="S4" s="7">
        <f>'Calcs-1'!S8*Assumptions!$C7</f>
        <v>360000</v>
      </c>
      <c r="T4" s="7">
        <f>'Calcs-1'!T8*Assumptions!$C7</f>
        <v>360000</v>
      </c>
      <c r="U4" s="7">
        <f>'Calcs-1'!U8*Assumptions!$C7</f>
        <v>360000</v>
      </c>
      <c r="V4" s="7">
        <f>'Calcs-1'!V8*Assumptions!$C7</f>
        <v>360000</v>
      </c>
      <c r="W4" s="7">
        <f>'Calcs-1'!W8*Assumptions!$C7</f>
        <v>360000</v>
      </c>
      <c r="X4" s="7">
        <f>'Calcs-1'!X8*Assumptions!$C7</f>
        <v>360000</v>
      </c>
      <c r="Y4" s="7">
        <f>'Calcs-1'!Y8*Assumptions!$C7</f>
        <v>360000</v>
      </c>
    </row>
    <row r="5">
      <c r="A5" s="5" t="s">
        <v>78</v>
      </c>
      <c r="B5" s="7">
        <f t="shared" ref="B5:Y5" si="1">SUM(B3:B4)</f>
        <v>480000</v>
      </c>
      <c r="C5" s="7">
        <f t="shared" si="1"/>
        <v>480000</v>
      </c>
      <c r="D5" s="7">
        <f t="shared" si="1"/>
        <v>480000</v>
      </c>
      <c r="E5" s="7">
        <f t="shared" si="1"/>
        <v>480000</v>
      </c>
      <c r="F5" s="7">
        <f t="shared" si="1"/>
        <v>480000</v>
      </c>
      <c r="G5" s="7">
        <f t="shared" si="1"/>
        <v>480000</v>
      </c>
      <c r="H5" s="7">
        <f t="shared" si="1"/>
        <v>480000</v>
      </c>
      <c r="I5" s="7">
        <f t="shared" si="1"/>
        <v>480000</v>
      </c>
      <c r="J5" s="7">
        <f t="shared" si="1"/>
        <v>480000</v>
      </c>
      <c r="K5" s="7">
        <f t="shared" si="1"/>
        <v>480000</v>
      </c>
      <c r="L5" s="7">
        <f t="shared" si="1"/>
        <v>480000</v>
      </c>
      <c r="M5" s="7">
        <f t="shared" si="1"/>
        <v>480000</v>
      </c>
      <c r="N5" s="7">
        <f t="shared" si="1"/>
        <v>480000</v>
      </c>
      <c r="O5" s="7">
        <f t="shared" si="1"/>
        <v>480000</v>
      </c>
      <c r="P5" s="7">
        <f t="shared" si="1"/>
        <v>480000</v>
      </c>
      <c r="Q5" s="7">
        <f t="shared" si="1"/>
        <v>480000</v>
      </c>
      <c r="R5" s="7">
        <f t="shared" si="1"/>
        <v>480000</v>
      </c>
      <c r="S5" s="7">
        <f t="shared" si="1"/>
        <v>480000</v>
      </c>
      <c r="T5" s="7">
        <f t="shared" si="1"/>
        <v>480000</v>
      </c>
      <c r="U5" s="7">
        <f t="shared" si="1"/>
        <v>480000</v>
      </c>
      <c r="V5" s="7">
        <f t="shared" si="1"/>
        <v>480000</v>
      </c>
      <c r="W5" s="7">
        <f t="shared" si="1"/>
        <v>480000</v>
      </c>
      <c r="X5" s="7">
        <f t="shared" si="1"/>
        <v>480000</v>
      </c>
      <c r="Y5" s="7">
        <f t="shared" si="1"/>
        <v>480000</v>
      </c>
    </row>
    <row r="7">
      <c r="A7" s="5" t="s">
        <v>87</v>
      </c>
    </row>
    <row r="8">
      <c r="A8" s="9" t="s">
        <v>12</v>
      </c>
      <c r="B8" s="7">
        <f>'Calcs-1'!B7*Assumptions!$C2</f>
        <v>60000</v>
      </c>
      <c r="C8" s="7">
        <f>'Calcs-1'!C7*Assumptions!$C2</f>
        <v>60000</v>
      </c>
      <c r="D8" s="7">
        <f>'Calcs-1'!D7*Assumptions!$C2</f>
        <v>60000</v>
      </c>
      <c r="E8" s="7">
        <f>'Calcs-1'!E7*Assumptions!$C2</f>
        <v>60000</v>
      </c>
      <c r="F8" s="7">
        <f>'Calcs-1'!F7*Assumptions!$C2</f>
        <v>60000</v>
      </c>
      <c r="G8" s="7">
        <f>'Calcs-1'!G7*Assumptions!$C2</f>
        <v>60000</v>
      </c>
      <c r="H8" s="7">
        <f>'Calcs-1'!H7*Assumptions!$C2</f>
        <v>60000</v>
      </c>
      <c r="I8" s="7">
        <f>'Calcs-1'!I7*Assumptions!$C2</f>
        <v>60000</v>
      </c>
      <c r="J8" s="7">
        <f>'Calcs-1'!J7*Assumptions!$C2</f>
        <v>60000</v>
      </c>
      <c r="K8" s="7">
        <f>'Calcs-1'!K7*Assumptions!$C2</f>
        <v>60000</v>
      </c>
      <c r="L8" s="7">
        <f>'Calcs-1'!L7*Assumptions!$C2</f>
        <v>60000</v>
      </c>
      <c r="M8" s="7">
        <f>'Calcs-1'!M7*Assumptions!$C2</f>
        <v>60000</v>
      </c>
      <c r="N8" s="7">
        <f>'Calcs-1'!N7*Assumptions!$C2</f>
        <v>60000</v>
      </c>
      <c r="O8" s="7">
        <f>'Calcs-1'!O7*Assumptions!$C2</f>
        <v>60000</v>
      </c>
      <c r="P8" s="7">
        <f>'Calcs-1'!P7*Assumptions!$C2</f>
        <v>60000</v>
      </c>
      <c r="Q8" s="7">
        <f>'Calcs-1'!Q7*Assumptions!$C2</f>
        <v>60000</v>
      </c>
      <c r="R8" s="7">
        <f>'Calcs-1'!R7*Assumptions!$C2</f>
        <v>60000</v>
      </c>
      <c r="S8" s="7">
        <f>'Calcs-1'!S7*Assumptions!$C2</f>
        <v>60000</v>
      </c>
      <c r="T8" s="7">
        <f>'Calcs-1'!T7*Assumptions!$C2</f>
        <v>60000</v>
      </c>
      <c r="U8" s="7">
        <f>'Calcs-1'!U7*Assumptions!$C2</f>
        <v>60000</v>
      </c>
      <c r="V8" s="7">
        <f>'Calcs-1'!V7*Assumptions!$C2</f>
        <v>60000</v>
      </c>
      <c r="W8" s="7">
        <f>'Calcs-1'!W7*Assumptions!$C2</f>
        <v>60000</v>
      </c>
      <c r="X8" s="7">
        <f>'Calcs-1'!X7*Assumptions!$C2</f>
        <v>60000</v>
      </c>
      <c r="Y8" s="7">
        <f>'Calcs-1'!Y7*Assumptions!$C2</f>
        <v>60000</v>
      </c>
    </row>
    <row r="9">
      <c r="A9" s="9" t="s">
        <v>14</v>
      </c>
      <c r="B9" s="7">
        <f>'Calcs-1'!B8*Assumptions!$C3</f>
        <v>210000</v>
      </c>
      <c r="C9" s="7">
        <f>'Calcs-1'!C8*Assumptions!$C3</f>
        <v>210000</v>
      </c>
      <c r="D9" s="7">
        <f>'Calcs-1'!D8*Assumptions!$C3</f>
        <v>210000</v>
      </c>
      <c r="E9" s="7">
        <f>'Calcs-1'!E8*Assumptions!$C3</f>
        <v>210000</v>
      </c>
      <c r="F9" s="7">
        <f>'Calcs-1'!F8*Assumptions!$C3</f>
        <v>210000</v>
      </c>
      <c r="G9" s="7">
        <f>'Calcs-1'!G8*Assumptions!$C3</f>
        <v>210000</v>
      </c>
      <c r="H9" s="7">
        <f>'Calcs-1'!H8*Assumptions!$C3</f>
        <v>210000</v>
      </c>
      <c r="I9" s="7">
        <f>'Calcs-1'!I8*Assumptions!$C3</f>
        <v>210000</v>
      </c>
      <c r="J9" s="7">
        <f>'Calcs-1'!J8*Assumptions!$C3</f>
        <v>210000</v>
      </c>
      <c r="K9" s="7">
        <f>'Calcs-1'!K8*Assumptions!$C3</f>
        <v>210000</v>
      </c>
      <c r="L9" s="7">
        <f>'Calcs-1'!L8*Assumptions!$C3</f>
        <v>210000</v>
      </c>
      <c r="M9" s="7">
        <f>'Calcs-1'!M8*Assumptions!$C3</f>
        <v>210000</v>
      </c>
      <c r="N9" s="7">
        <f>'Calcs-1'!N8*Assumptions!$C3</f>
        <v>210000</v>
      </c>
      <c r="O9" s="7">
        <f>'Calcs-1'!O8*Assumptions!$C3</f>
        <v>210000</v>
      </c>
      <c r="P9" s="7">
        <f>'Calcs-1'!P8*Assumptions!$C3</f>
        <v>210000</v>
      </c>
      <c r="Q9" s="7">
        <f>'Calcs-1'!Q8*Assumptions!$C3</f>
        <v>210000</v>
      </c>
      <c r="R9" s="7">
        <f>'Calcs-1'!R8*Assumptions!$C3</f>
        <v>210000</v>
      </c>
      <c r="S9" s="7">
        <f>'Calcs-1'!S8*Assumptions!$C3</f>
        <v>210000</v>
      </c>
      <c r="T9" s="7">
        <f>'Calcs-1'!T8*Assumptions!$C3</f>
        <v>210000</v>
      </c>
      <c r="U9" s="7">
        <f>'Calcs-1'!U8*Assumptions!$C3</f>
        <v>210000</v>
      </c>
      <c r="V9" s="7">
        <f>'Calcs-1'!V8*Assumptions!$C3</f>
        <v>210000</v>
      </c>
      <c r="W9" s="7">
        <f>'Calcs-1'!W8*Assumptions!$C3</f>
        <v>210000</v>
      </c>
      <c r="X9" s="7">
        <f>'Calcs-1'!X8*Assumptions!$C3</f>
        <v>210000</v>
      </c>
      <c r="Y9" s="7">
        <f>'Calcs-1'!Y8*Assumptions!$C3</f>
        <v>210000</v>
      </c>
    </row>
    <row r="10">
      <c r="A10" s="5" t="s">
        <v>88</v>
      </c>
      <c r="B10" s="7">
        <f t="shared" ref="B10:Y10" si="2">SUM(B8:B9)</f>
        <v>270000</v>
      </c>
      <c r="C10" s="7">
        <f t="shared" si="2"/>
        <v>270000</v>
      </c>
      <c r="D10" s="7">
        <f t="shared" si="2"/>
        <v>270000</v>
      </c>
      <c r="E10" s="7">
        <f t="shared" si="2"/>
        <v>270000</v>
      </c>
      <c r="F10" s="7">
        <f t="shared" si="2"/>
        <v>270000</v>
      </c>
      <c r="G10" s="7">
        <f t="shared" si="2"/>
        <v>270000</v>
      </c>
      <c r="H10" s="7">
        <f t="shared" si="2"/>
        <v>270000</v>
      </c>
      <c r="I10" s="7">
        <f t="shared" si="2"/>
        <v>270000</v>
      </c>
      <c r="J10" s="7">
        <f t="shared" si="2"/>
        <v>270000</v>
      </c>
      <c r="K10" s="7">
        <f t="shared" si="2"/>
        <v>270000</v>
      </c>
      <c r="L10" s="7">
        <f t="shared" si="2"/>
        <v>270000</v>
      </c>
      <c r="M10" s="7">
        <f t="shared" si="2"/>
        <v>270000</v>
      </c>
      <c r="N10" s="7">
        <f t="shared" si="2"/>
        <v>270000</v>
      </c>
      <c r="O10" s="7">
        <f t="shared" si="2"/>
        <v>270000</v>
      </c>
      <c r="P10" s="7">
        <f t="shared" si="2"/>
        <v>270000</v>
      </c>
      <c r="Q10" s="7">
        <f t="shared" si="2"/>
        <v>270000</v>
      </c>
      <c r="R10" s="7">
        <f t="shared" si="2"/>
        <v>270000</v>
      </c>
      <c r="S10" s="7">
        <f t="shared" si="2"/>
        <v>270000</v>
      </c>
      <c r="T10" s="7">
        <f t="shared" si="2"/>
        <v>270000</v>
      </c>
      <c r="U10" s="7">
        <f t="shared" si="2"/>
        <v>270000</v>
      </c>
      <c r="V10" s="7">
        <f t="shared" si="2"/>
        <v>270000</v>
      </c>
      <c r="W10" s="7">
        <f t="shared" si="2"/>
        <v>270000</v>
      </c>
      <c r="X10" s="7">
        <f t="shared" si="2"/>
        <v>270000</v>
      </c>
      <c r="Y10" s="7">
        <f t="shared" si="2"/>
        <v>270000</v>
      </c>
    </row>
    <row r="12">
      <c r="A12" s="5" t="s">
        <v>23</v>
      </c>
    </row>
    <row r="13">
      <c r="A13" s="5" t="s">
        <v>24</v>
      </c>
      <c r="B13" s="7">
        <f>Assumptions!$B15</f>
        <v>12000</v>
      </c>
      <c r="C13" s="7">
        <f>Assumptions!$B15</f>
        <v>12000</v>
      </c>
      <c r="D13" s="7">
        <f>Assumptions!$B15</f>
        <v>12000</v>
      </c>
      <c r="E13" s="7">
        <f>Assumptions!$B15</f>
        <v>12000</v>
      </c>
      <c r="F13" s="7">
        <f>Assumptions!$B15</f>
        <v>12000</v>
      </c>
      <c r="G13" s="7">
        <f>Assumptions!$B15</f>
        <v>12000</v>
      </c>
      <c r="H13" s="7">
        <f>Assumptions!$B15</f>
        <v>12000</v>
      </c>
      <c r="I13" s="7">
        <f>Assumptions!$B15</f>
        <v>12000</v>
      </c>
      <c r="J13" s="7">
        <f>Assumptions!$B15</f>
        <v>12000</v>
      </c>
      <c r="K13" s="7">
        <f>Assumptions!$B15</f>
        <v>12000</v>
      </c>
      <c r="L13" s="7">
        <f>Assumptions!$B15</f>
        <v>12000</v>
      </c>
      <c r="M13" s="7">
        <f>Assumptions!$B15</f>
        <v>12000</v>
      </c>
      <c r="N13" s="7">
        <f>Assumptions!$B15</f>
        <v>12000</v>
      </c>
      <c r="O13" s="7">
        <f>Assumptions!$B15</f>
        <v>12000</v>
      </c>
      <c r="P13" s="7">
        <f>Assumptions!$B15</f>
        <v>12000</v>
      </c>
      <c r="Q13" s="7">
        <f>Assumptions!$B15</f>
        <v>12000</v>
      </c>
      <c r="R13" s="7">
        <f>Assumptions!$B15</f>
        <v>12000</v>
      </c>
      <c r="S13" s="7">
        <f>Assumptions!$B15</f>
        <v>12000</v>
      </c>
      <c r="T13" s="7">
        <f>Assumptions!$B15</f>
        <v>12000</v>
      </c>
      <c r="U13" s="7">
        <f>Assumptions!$B15</f>
        <v>12000</v>
      </c>
      <c r="V13" s="7">
        <f>Assumptions!$B15</f>
        <v>12000</v>
      </c>
      <c r="W13" s="7">
        <f>Assumptions!$B15</f>
        <v>12000</v>
      </c>
      <c r="X13" s="7">
        <f>Assumptions!$B15</f>
        <v>12000</v>
      </c>
      <c r="Y13" s="7">
        <f>Assumptions!$B15</f>
        <v>12000</v>
      </c>
    </row>
    <row r="14">
      <c r="A14" s="5" t="s">
        <v>26</v>
      </c>
      <c r="B14" s="7">
        <f>Assumptions!$B16</f>
        <v>7500</v>
      </c>
      <c r="C14" s="7">
        <f>Assumptions!$B16</f>
        <v>7500</v>
      </c>
      <c r="D14" s="7">
        <f>Assumptions!$B16</f>
        <v>7500</v>
      </c>
      <c r="E14" s="7">
        <f>Assumptions!$B16</f>
        <v>7500</v>
      </c>
      <c r="F14" s="7">
        <f>Assumptions!$B16</f>
        <v>7500</v>
      </c>
      <c r="G14" s="7">
        <f>Assumptions!$B16</f>
        <v>7500</v>
      </c>
      <c r="H14" s="7">
        <f>Assumptions!$B16</f>
        <v>7500</v>
      </c>
      <c r="I14" s="7">
        <f>Assumptions!$B16</f>
        <v>7500</v>
      </c>
      <c r="J14" s="7">
        <f>Assumptions!$B16</f>
        <v>7500</v>
      </c>
      <c r="K14" s="7">
        <f>Assumptions!$B16</f>
        <v>7500</v>
      </c>
      <c r="L14" s="7">
        <f>Assumptions!$B16</f>
        <v>7500</v>
      </c>
      <c r="M14" s="7">
        <f>Assumptions!$B16</f>
        <v>7500</v>
      </c>
      <c r="N14" s="7">
        <f>Assumptions!$B16</f>
        <v>7500</v>
      </c>
      <c r="O14" s="7">
        <f>Assumptions!$B16</f>
        <v>7500</v>
      </c>
      <c r="P14" s="7">
        <f>Assumptions!$B16</f>
        <v>7500</v>
      </c>
      <c r="Q14" s="7">
        <f>Assumptions!$B16</f>
        <v>7500</v>
      </c>
      <c r="R14" s="7">
        <f>Assumptions!$B16</f>
        <v>7500</v>
      </c>
      <c r="S14" s="7">
        <f>Assumptions!$B16</f>
        <v>7500</v>
      </c>
      <c r="T14" s="7">
        <f>Assumptions!$B16</f>
        <v>7500</v>
      </c>
      <c r="U14" s="7">
        <f>Assumptions!$B16</f>
        <v>7500</v>
      </c>
      <c r="V14" s="7">
        <f>Assumptions!$B16</f>
        <v>7500</v>
      </c>
      <c r="W14" s="7">
        <f>Assumptions!$B16</f>
        <v>7500</v>
      </c>
      <c r="X14" s="7">
        <f>Assumptions!$B16</f>
        <v>7500</v>
      </c>
      <c r="Y14" s="7">
        <f>Assumptions!$B16</f>
        <v>7500</v>
      </c>
    </row>
    <row r="15">
      <c r="A15" s="5" t="s">
        <v>27</v>
      </c>
      <c r="B15" s="7">
        <f>Assumptions!$B17</f>
        <v>10000</v>
      </c>
      <c r="C15" s="7">
        <f>Assumptions!$B17</f>
        <v>10000</v>
      </c>
      <c r="D15" s="7">
        <f>Assumptions!$B17</f>
        <v>10000</v>
      </c>
      <c r="E15" s="7">
        <f>Assumptions!$B17</f>
        <v>10000</v>
      </c>
      <c r="F15" s="7">
        <f>Assumptions!$B17</f>
        <v>10000</v>
      </c>
      <c r="G15" s="7">
        <f>Assumptions!$B17</f>
        <v>10000</v>
      </c>
      <c r="H15" s="7">
        <f>Assumptions!$B17</f>
        <v>10000</v>
      </c>
      <c r="I15" s="7">
        <f>Assumptions!$B17</f>
        <v>10000</v>
      </c>
      <c r="J15" s="7">
        <f>Assumptions!$B17</f>
        <v>10000</v>
      </c>
      <c r="K15" s="7">
        <f>Assumptions!$B17</f>
        <v>10000</v>
      </c>
      <c r="L15" s="7">
        <f>Assumptions!$B17</f>
        <v>10000</v>
      </c>
      <c r="M15" s="7">
        <f>Assumptions!$B17</f>
        <v>10000</v>
      </c>
      <c r="N15" s="7">
        <f>Assumptions!$B17</f>
        <v>10000</v>
      </c>
      <c r="O15" s="7">
        <f>Assumptions!$B17</f>
        <v>10000</v>
      </c>
      <c r="P15" s="7">
        <f>Assumptions!$B17</f>
        <v>10000</v>
      </c>
      <c r="Q15" s="7">
        <f>Assumptions!$B17</f>
        <v>10000</v>
      </c>
      <c r="R15" s="7">
        <f>Assumptions!$B17</f>
        <v>10000</v>
      </c>
      <c r="S15" s="7">
        <f>Assumptions!$B17</f>
        <v>10000</v>
      </c>
      <c r="T15" s="7">
        <f>Assumptions!$B17</f>
        <v>10000</v>
      </c>
      <c r="U15" s="7">
        <f>Assumptions!$B17</f>
        <v>10000</v>
      </c>
      <c r="V15" s="7">
        <f>Assumptions!$B17</f>
        <v>10000</v>
      </c>
      <c r="W15" s="7">
        <f>Assumptions!$B17</f>
        <v>10000</v>
      </c>
      <c r="X15" s="7">
        <f>Assumptions!$B17</f>
        <v>10000</v>
      </c>
      <c r="Y15" s="7">
        <f>Assumptions!$B17</f>
        <v>10000</v>
      </c>
    </row>
    <row r="16">
      <c r="A16" s="5" t="s">
        <v>82</v>
      </c>
      <c r="B16" s="8">
        <f>Depreciation!B14</f>
        <v>2500</v>
      </c>
      <c r="C16" s="8">
        <f>Depreciation!C14</f>
        <v>5833.333333</v>
      </c>
      <c r="D16" s="8">
        <f>Depreciation!D14</f>
        <v>5833.333333</v>
      </c>
      <c r="E16" s="8">
        <f>Depreciation!E14</f>
        <v>5833.333333</v>
      </c>
      <c r="F16" s="8">
        <f>Depreciation!F14</f>
        <v>5833.333333</v>
      </c>
      <c r="G16" s="8">
        <f>Depreciation!G14</f>
        <v>5833.333333</v>
      </c>
      <c r="H16" s="8">
        <f>Depreciation!H14</f>
        <v>5833.333333</v>
      </c>
      <c r="I16" s="8">
        <f>Depreciation!I14</f>
        <v>5833.333333</v>
      </c>
      <c r="J16" s="8">
        <f>Depreciation!J14</f>
        <v>32756.41026</v>
      </c>
      <c r="K16" s="8">
        <f>Depreciation!K14</f>
        <v>32756.41026</v>
      </c>
      <c r="L16" s="8">
        <f>Depreciation!L14</f>
        <v>32756.41026</v>
      </c>
      <c r="M16" s="8">
        <f>Depreciation!M14</f>
        <v>32756.41026</v>
      </c>
      <c r="N16" s="8">
        <f>Depreciation!N14</f>
        <v>30256.41026</v>
      </c>
      <c r="O16" s="8">
        <f>Depreciation!O14</f>
        <v>30256.41026</v>
      </c>
      <c r="P16" s="8">
        <f>Depreciation!P14</f>
        <v>30256.41026</v>
      </c>
      <c r="Q16" s="8">
        <f>Depreciation!Q14</f>
        <v>30256.41026</v>
      </c>
      <c r="R16" s="8">
        <f>Depreciation!R14</f>
        <v>26923.07692</v>
      </c>
      <c r="S16" s="8">
        <f>Depreciation!S14</f>
        <v>26923.07692</v>
      </c>
      <c r="T16" s="8">
        <f>Depreciation!T14</f>
        <v>32895.29915</v>
      </c>
      <c r="U16" s="8">
        <f>Depreciation!U14</f>
        <v>32895.29915</v>
      </c>
      <c r="V16" s="8">
        <f>Depreciation!V14</f>
        <v>32895.29915</v>
      </c>
      <c r="W16" s="8">
        <f>Depreciation!W14</f>
        <v>40587.60684</v>
      </c>
      <c r="X16" s="8">
        <f>Depreciation!X14</f>
        <v>40587.60684</v>
      </c>
      <c r="Y16" s="8">
        <f>Depreciation!Y14</f>
        <v>40587.60684</v>
      </c>
    </row>
    <row r="18">
      <c r="A18" s="5" t="s">
        <v>89</v>
      </c>
      <c r="B18" s="8">
        <f t="shared" ref="B18:Y18" si="3">B10+SUM(B13:B16)</f>
        <v>302000</v>
      </c>
      <c r="C18" s="8">
        <f t="shared" si="3"/>
        <v>305333.3333</v>
      </c>
      <c r="D18" s="8">
        <f t="shared" si="3"/>
        <v>305333.3333</v>
      </c>
      <c r="E18" s="8">
        <f t="shared" si="3"/>
        <v>305333.3333</v>
      </c>
      <c r="F18" s="8">
        <f t="shared" si="3"/>
        <v>305333.3333</v>
      </c>
      <c r="G18" s="8">
        <f t="shared" si="3"/>
        <v>305333.3333</v>
      </c>
      <c r="H18" s="8">
        <f t="shared" si="3"/>
        <v>305333.3333</v>
      </c>
      <c r="I18" s="8">
        <f t="shared" si="3"/>
        <v>305333.3333</v>
      </c>
      <c r="J18" s="8">
        <f t="shared" si="3"/>
        <v>332256.4103</v>
      </c>
      <c r="K18" s="8">
        <f t="shared" si="3"/>
        <v>332256.4103</v>
      </c>
      <c r="L18" s="8">
        <f t="shared" si="3"/>
        <v>332256.4103</v>
      </c>
      <c r="M18" s="8">
        <f t="shared" si="3"/>
        <v>332256.4103</v>
      </c>
      <c r="N18" s="8">
        <f t="shared" si="3"/>
        <v>329756.4103</v>
      </c>
      <c r="O18" s="8">
        <f t="shared" si="3"/>
        <v>329756.4103</v>
      </c>
      <c r="P18" s="8">
        <f t="shared" si="3"/>
        <v>329756.4103</v>
      </c>
      <c r="Q18" s="8">
        <f t="shared" si="3"/>
        <v>329756.4103</v>
      </c>
      <c r="R18" s="8">
        <f t="shared" si="3"/>
        <v>326423.0769</v>
      </c>
      <c r="S18" s="8">
        <f t="shared" si="3"/>
        <v>326423.0769</v>
      </c>
      <c r="T18" s="8">
        <f t="shared" si="3"/>
        <v>332395.2991</v>
      </c>
      <c r="U18" s="8">
        <f t="shared" si="3"/>
        <v>332395.2991</v>
      </c>
      <c r="V18" s="8">
        <f t="shared" si="3"/>
        <v>332395.2991</v>
      </c>
      <c r="W18" s="8">
        <f t="shared" si="3"/>
        <v>340087.6068</v>
      </c>
      <c r="X18" s="8">
        <f t="shared" si="3"/>
        <v>340087.6068</v>
      </c>
      <c r="Y18" s="8">
        <f t="shared" si="3"/>
        <v>340087.6068</v>
      </c>
    </row>
    <row r="20">
      <c r="A20" s="5" t="s">
        <v>90</v>
      </c>
      <c r="B20" s="8">
        <f t="shared" ref="B20:Y20" si="4">B5-B18</f>
        <v>178000</v>
      </c>
      <c r="C20" s="8">
        <f t="shared" si="4"/>
        <v>174666.6667</v>
      </c>
      <c r="D20" s="8">
        <f t="shared" si="4"/>
        <v>174666.6667</v>
      </c>
      <c r="E20" s="8">
        <f t="shared" si="4"/>
        <v>174666.6667</v>
      </c>
      <c r="F20" s="8">
        <f t="shared" si="4"/>
        <v>174666.6667</v>
      </c>
      <c r="G20" s="8">
        <f t="shared" si="4"/>
        <v>174666.6667</v>
      </c>
      <c r="H20" s="8">
        <f t="shared" si="4"/>
        <v>174666.6667</v>
      </c>
      <c r="I20" s="8">
        <f t="shared" si="4"/>
        <v>174666.6667</v>
      </c>
      <c r="J20" s="8">
        <f t="shared" si="4"/>
        <v>147743.5897</v>
      </c>
      <c r="K20" s="8">
        <f t="shared" si="4"/>
        <v>147743.5897</v>
      </c>
      <c r="L20" s="8">
        <f t="shared" si="4"/>
        <v>147743.5897</v>
      </c>
      <c r="M20" s="8">
        <f t="shared" si="4"/>
        <v>147743.5897</v>
      </c>
      <c r="N20" s="8">
        <f t="shared" si="4"/>
        <v>150243.5897</v>
      </c>
      <c r="O20" s="8">
        <f t="shared" si="4"/>
        <v>150243.5897</v>
      </c>
      <c r="P20" s="8">
        <f t="shared" si="4"/>
        <v>150243.5897</v>
      </c>
      <c r="Q20" s="8">
        <f t="shared" si="4"/>
        <v>150243.5897</v>
      </c>
      <c r="R20" s="8">
        <f t="shared" si="4"/>
        <v>153576.9231</v>
      </c>
      <c r="S20" s="8">
        <f t="shared" si="4"/>
        <v>153576.9231</v>
      </c>
      <c r="T20" s="8">
        <f t="shared" si="4"/>
        <v>147604.7009</v>
      </c>
      <c r="U20" s="8">
        <f t="shared" si="4"/>
        <v>147604.7009</v>
      </c>
      <c r="V20" s="8">
        <f t="shared" si="4"/>
        <v>147604.7009</v>
      </c>
      <c r="W20" s="8">
        <f t="shared" si="4"/>
        <v>139912.3932</v>
      </c>
      <c r="X20" s="8">
        <f t="shared" si="4"/>
        <v>139912.3932</v>
      </c>
      <c r="Y20" s="8">
        <f t="shared" si="4"/>
        <v>139912.3932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9</v>
      </c>
    </row>
    <row r="3">
      <c r="A3" s="9" t="s">
        <v>12</v>
      </c>
      <c r="B3" s="7">
        <f>'Calcs-1'!B3*Assumptions!$C2</f>
        <v>60000</v>
      </c>
      <c r="C3" s="7">
        <f>'Calcs-1'!C3*Assumptions!$C2</f>
        <v>60000</v>
      </c>
      <c r="D3" s="7">
        <f>'Calcs-1'!D3*Assumptions!$C2</f>
        <v>60000</v>
      </c>
      <c r="E3" s="7">
        <f>'Calcs-1'!E3*Assumptions!$C2</f>
        <v>60000</v>
      </c>
      <c r="F3" s="7">
        <f>'Calcs-1'!F3*Assumptions!$C2</f>
        <v>60000</v>
      </c>
      <c r="G3" s="7">
        <f>'Calcs-1'!G3*Assumptions!$C2</f>
        <v>60000</v>
      </c>
      <c r="H3" s="7">
        <f>'Calcs-1'!H3*Assumptions!$C2</f>
        <v>60000</v>
      </c>
      <c r="I3" s="7">
        <f>'Calcs-1'!I3*Assumptions!$C2</f>
        <v>60000</v>
      </c>
      <c r="J3" s="7">
        <f>'Calcs-1'!J3*Assumptions!$C2</f>
        <v>60000</v>
      </c>
      <c r="K3" s="7">
        <f>'Calcs-1'!K3*Assumptions!$C2</f>
        <v>60000</v>
      </c>
      <c r="L3" s="7">
        <f>'Calcs-1'!L3*Assumptions!$C2</f>
        <v>60000</v>
      </c>
      <c r="M3" s="7">
        <f>'Calcs-1'!M3*Assumptions!$C2</f>
        <v>60000</v>
      </c>
      <c r="N3" s="7">
        <f>'Calcs-1'!N3*Assumptions!$C2</f>
        <v>60000</v>
      </c>
      <c r="O3" s="7">
        <f>'Calcs-1'!O3*Assumptions!$C2</f>
        <v>60000</v>
      </c>
      <c r="P3" s="7">
        <f>'Calcs-1'!P3*Assumptions!$C2</f>
        <v>60000</v>
      </c>
      <c r="Q3" s="7">
        <f>'Calcs-1'!Q3*Assumptions!$C2</f>
        <v>60000</v>
      </c>
      <c r="R3" s="7">
        <f>'Calcs-1'!R3*Assumptions!$C2</f>
        <v>60000</v>
      </c>
      <c r="S3" s="7">
        <f>'Calcs-1'!S3*Assumptions!$C2</f>
        <v>60000</v>
      </c>
      <c r="T3" s="7">
        <f>'Calcs-1'!T3*Assumptions!$C2</f>
        <v>60000</v>
      </c>
      <c r="U3" s="7">
        <f>'Calcs-1'!U3*Assumptions!$C2</f>
        <v>60000</v>
      </c>
      <c r="V3" s="7">
        <f>'Calcs-1'!V3*Assumptions!$C2</f>
        <v>60000</v>
      </c>
      <c r="W3" s="7">
        <f>'Calcs-1'!W3*Assumptions!$C2</f>
        <v>60000</v>
      </c>
      <c r="X3" s="7">
        <f>'Calcs-1'!X3*Assumptions!$C2</f>
        <v>60000</v>
      </c>
      <c r="Y3" s="7">
        <f>'Calcs-1'!Y3*Assumptions!$C2</f>
        <v>60000</v>
      </c>
    </row>
    <row r="4">
      <c r="A4" s="9" t="s">
        <v>14</v>
      </c>
      <c r="B4" s="7">
        <f>'Calcs-1'!B4*Assumptions!$C3</f>
        <v>217000</v>
      </c>
      <c r="C4" s="7">
        <f>'Calcs-1'!C4*Assumptions!$C3</f>
        <v>217000</v>
      </c>
      <c r="D4" s="7">
        <f>'Calcs-1'!D4*Assumptions!$C3</f>
        <v>217000</v>
      </c>
      <c r="E4" s="7">
        <f>'Calcs-1'!E4*Assumptions!$C3</f>
        <v>217000</v>
      </c>
      <c r="F4" s="7">
        <f>'Calcs-1'!F4*Assumptions!$C3</f>
        <v>217000</v>
      </c>
      <c r="G4" s="7">
        <f>'Calcs-1'!G4*Assumptions!$C3</f>
        <v>217000</v>
      </c>
      <c r="H4" s="7">
        <f>'Calcs-1'!H4*Assumptions!$C3</f>
        <v>217000</v>
      </c>
      <c r="I4" s="7">
        <f>'Calcs-1'!I4*Assumptions!$C3</f>
        <v>217000</v>
      </c>
      <c r="J4" s="7">
        <f>'Calcs-1'!J4*Assumptions!$C3</f>
        <v>217000</v>
      </c>
      <c r="K4" s="7">
        <f>'Calcs-1'!K4*Assumptions!$C3</f>
        <v>217000</v>
      </c>
      <c r="L4" s="7">
        <f>'Calcs-1'!L4*Assumptions!$C3</f>
        <v>217000</v>
      </c>
      <c r="M4" s="7">
        <f>'Calcs-1'!M4*Assumptions!$C3</f>
        <v>217000</v>
      </c>
      <c r="N4" s="7">
        <f>'Calcs-1'!N4*Assumptions!$C3</f>
        <v>217000</v>
      </c>
      <c r="O4" s="7">
        <f>'Calcs-1'!O4*Assumptions!$C3</f>
        <v>217000</v>
      </c>
      <c r="P4" s="7">
        <f>'Calcs-1'!P4*Assumptions!$C3</f>
        <v>217000</v>
      </c>
      <c r="Q4" s="7">
        <f>'Calcs-1'!Q4*Assumptions!$C3</f>
        <v>217000</v>
      </c>
      <c r="R4" s="7">
        <f>'Calcs-1'!R4*Assumptions!$C3</f>
        <v>217000</v>
      </c>
      <c r="S4" s="7">
        <f>'Calcs-1'!S4*Assumptions!$C3</f>
        <v>217000</v>
      </c>
      <c r="T4" s="7">
        <f>'Calcs-1'!T4*Assumptions!$C3</f>
        <v>217000</v>
      </c>
      <c r="U4" s="7">
        <f>'Calcs-1'!U4*Assumptions!$C3</f>
        <v>217000</v>
      </c>
      <c r="V4" s="7">
        <f>'Calcs-1'!V4*Assumptions!$C3</f>
        <v>217000</v>
      </c>
      <c r="W4" s="7">
        <f>'Calcs-1'!W4*Assumptions!$C3</f>
        <v>217000</v>
      </c>
      <c r="X4" s="7">
        <f>'Calcs-1'!X4*Assumptions!$C3</f>
        <v>217000</v>
      </c>
      <c r="Y4" s="7">
        <f>'Calcs-1'!Y4*Assumptions!$C3</f>
        <v>217000</v>
      </c>
    </row>
    <row r="5">
      <c r="A5" s="5" t="s">
        <v>91</v>
      </c>
      <c r="B5" s="7">
        <f t="shared" ref="B5:Y5" si="1">SUM(B3:B4)</f>
        <v>277000</v>
      </c>
      <c r="C5" s="7">
        <f t="shared" si="1"/>
        <v>277000</v>
      </c>
      <c r="D5" s="7">
        <f t="shared" si="1"/>
        <v>277000</v>
      </c>
      <c r="E5" s="7">
        <f t="shared" si="1"/>
        <v>277000</v>
      </c>
      <c r="F5" s="7">
        <f t="shared" si="1"/>
        <v>277000</v>
      </c>
      <c r="G5" s="7">
        <f t="shared" si="1"/>
        <v>277000</v>
      </c>
      <c r="H5" s="7">
        <f t="shared" si="1"/>
        <v>277000</v>
      </c>
      <c r="I5" s="7">
        <f t="shared" si="1"/>
        <v>277000</v>
      </c>
      <c r="J5" s="7">
        <f t="shared" si="1"/>
        <v>277000</v>
      </c>
      <c r="K5" s="7">
        <f t="shared" si="1"/>
        <v>277000</v>
      </c>
      <c r="L5" s="7">
        <f t="shared" si="1"/>
        <v>277000</v>
      </c>
      <c r="M5" s="7">
        <f t="shared" si="1"/>
        <v>277000</v>
      </c>
      <c r="N5" s="7">
        <f t="shared" si="1"/>
        <v>277000</v>
      </c>
      <c r="O5" s="7">
        <f t="shared" si="1"/>
        <v>277000</v>
      </c>
      <c r="P5" s="7">
        <f t="shared" si="1"/>
        <v>277000</v>
      </c>
      <c r="Q5" s="7">
        <f t="shared" si="1"/>
        <v>277000</v>
      </c>
      <c r="R5" s="7">
        <f t="shared" si="1"/>
        <v>277000</v>
      </c>
      <c r="S5" s="7">
        <f t="shared" si="1"/>
        <v>277000</v>
      </c>
      <c r="T5" s="7">
        <f t="shared" si="1"/>
        <v>277000</v>
      </c>
      <c r="U5" s="7">
        <f t="shared" si="1"/>
        <v>277000</v>
      </c>
      <c r="V5" s="7">
        <f t="shared" si="1"/>
        <v>277000</v>
      </c>
      <c r="W5" s="7">
        <f t="shared" si="1"/>
        <v>277000</v>
      </c>
      <c r="X5" s="7">
        <f t="shared" si="1"/>
        <v>277000</v>
      </c>
      <c r="Y5" s="7">
        <f t="shared" si="1"/>
        <v>277000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5"/>
  </cols>
  <sheetData>
    <row r="1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</row>
    <row r="2">
      <c r="A2" s="5" t="s">
        <v>92</v>
      </c>
    </row>
    <row r="3">
      <c r="A3" s="9" t="s">
        <v>12</v>
      </c>
      <c r="B3" s="5">
        <v>0.0</v>
      </c>
      <c r="C3" s="7">
        <f t="shared" ref="C3:Y3" si="1">B11</f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</row>
    <row r="4">
      <c r="A4" s="9" t="s">
        <v>14</v>
      </c>
      <c r="B4" s="5">
        <v>0.0</v>
      </c>
      <c r="C4" s="7">
        <f t="shared" ref="C4:Y4" si="2">B12</f>
        <v>20</v>
      </c>
      <c r="D4" s="7">
        <f t="shared" si="2"/>
        <v>40</v>
      </c>
      <c r="E4" s="7">
        <f t="shared" si="2"/>
        <v>60</v>
      </c>
      <c r="F4" s="7">
        <f t="shared" si="2"/>
        <v>80</v>
      </c>
      <c r="G4" s="7">
        <f t="shared" si="2"/>
        <v>100</v>
      </c>
      <c r="H4" s="7">
        <f t="shared" si="2"/>
        <v>120</v>
      </c>
      <c r="I4" s="7">
        <f t="shared" si="2"/>
        <v>140</v>
      </c>
      <c r="J4" s="7">
        <f t="shared" si="2"/>
        <v>160</v>
      </c>
      <c r="K4" s="7">
        <f t="shared" si="2"/>
        <v>180</v>
      </c>
      <c r="L4" s="7">
        <f t="shared" si="2"/>
        <v>200</v>
      </c>
      <c r="M4" s="7">
        <f t="shared" si="2"/>
        <v>220</v>
      </c>
      <c r="N4" s="7">
        <f t="shared" si="2"/>
        <v>240</v>
      </c>
      <c r="O4" s="7">
        <f t="shared" si="2"/>
        <v>260</v>
      </c>
      <c r="P4" s="7">
        <f t="shared" si="2"/>
        <v>280</v>
      </c>
      <c r="Q4" s="7">
        <f t="shared" si="2"/>
        <v>300</v>
      </c>
      <c r="R4" s="7">
        <f t="shared" si="2"/>
        <v>320</v>
      </c>
      <c r="S4" s="7">
        <f t="shared" si="2"/>
        <v>340</v>
      </c>
      <c r="T4" s="7">
        <f t="shared" si="2"/>
        <v>360</v>
      </c>
      <c r="U4" s="7">
        <f t="shared" si="2"/>
        <v>380</v>
      </c>
      <c r="V4" s="7">
        <f t="shared" si="2"/>
        <v>400</v>
      </c>
      <c r="W4" s="7">
        <f t="shared" si="2"/>
        <v>420</v>
      </c>
      <c r="X4" s="7">
        <f t="shared" si="2"/>
        <v>440</v>
      </c>
      <c r="Y4" s="7">
        <f t="shared" si="2"/>
        <v>460</v>
      </c>
    </row>
    <row r="6">
      <c r="A6" s="5" t="s">
        <v>93</v>
      </c>
    </row>
    <row r="7">
      <c r="A7" s="9" t="s">
        <v>12</v>
      </c>
      <c r="B7" s="7">
        <f>'Calcs-1'!B3-'Calcs-1'!B7</f>
        <v>0</v>
      </c>
      <c r="C7" s="7">
        <f>'Calcs-1'!C3-'Calcs-1'!C7</f>
        <v>0</v>
      </c>
      <c r="D7" s="7">
        <f>'Calcs-1'!D3-'Calcs-1'!D7</f>
        <v>0</v>
      </c>
      <c r="E7" s="7">
        <f>'Calcs-1'!E3-'Calcs-1'!E7</f>
        <v>0</v>
      </c>
      <c r="F7" s="7">
        <f>'Calcs-1'!F3-'Calcs-1'!F7</f>
        <v>0</v>
      </c>
      <c r="G7" s="7">
        <f>'Calcs-1'!G3-'Calcs-1'!G7</f>
        <v>0</v>
      </c>
      <c r="H7" s="7">
        <f>'Calcs-1'!H3-'Calcs-1'!H7</f>
        <v>0</v>
      </c>
      <c r="I7" s="7">
        <f>'Calcs-1'!I3-'Calcs-1'!I7</f>
        <v>0</v>
      </c>
      <c r="J7" s="7">
        <f>'Calcs-1'!J3-'Calcs-1'!J7</f>
        <v>0</v>
      </c>
      <c r="K7" s="7">
        <f>'Calcs-1'!K3-'Calcs-1'!K7</f>
        <v>0</v>
      </c>
      <c r="L7" s="7">
        <f>'Calcs-1'!L3-'Calcs-1'!L7</f>
        <v>0</v>
      </c>
      <c r="M7" s="7">
        <f>'Calcs-1'!M3-'Calcs-1'!M7</f>
        <v>0</v>
      </c>
      <c r="N7" s="7">
        <f>'Calcs-1'!N3-'Calcs-1'!N7</f>
        <v>0</v>
      </c>
      <c r="O7" s="7">
        <f>'Calcs-1'!O3-'Calcs-1'!O7</f>
        <v>0</v>
      </c>
      <c r="P7" s="7">
        <f>'Calcs-1'!P3-'Calcs-1'!P7</f>
        <v>0</v>
      </c>
      <c r="Q7" s="7">
        <f>'Calcs-1'!Q3-'Calcs-1'!Q7</f>
        <v>0</v>
      </c>
      <c r="R7" s="7">
        <f>'Calcs-1'!R3-'Calcs-1'!R7</f>
        <v>0</v>
      </c>
      <c r="S7" s="7">
        <f>'Calcs-1'!S3-'Calcs-1'!S7</f>
        <v>0</v>
      </c>
      <c r="T7" s="7">
        <f>'Calcs-1'!T3-'Calcs-1'!T7</f>
        <v>0</v>
      </c>
      <c r="U7" s="7">
        <f>'Calcs-1'!U3-'Calcs-1'!U7</f>
        <v>0</v>
      </c>
      <c r="V7" s="7">
        <f>'Calcs-1'!V3-'Calcs-1'!V7</f>
        <v>0</v>
      </c>
      <c r="W7" s="7">
        <f>'Calcs-1'!W3-'Calcs-1'!W7</f>
        <v>0</v>
      </c>
      <c r="X7" s="7">
        <f>'Calcs-1'!X3-'Calcs-1'!X7</f>
        <v>0</v>
      </c>
      <c r="Y7" s="7">
        <f>'Calcs-1'!Y3-'Calcs-1'!Y7</f>
        <v>0</v>
      </c>
    </row>
    <row r="8">
      <c r="A8" s="9" t="s">
        <v>14</v>
      </c>
      <c r="B8" s="7">
        <f>'Calcs-1'!B4-'Calcs-1'!B8</f>
        <v>20</v>
      </c>
      <c r="C8" s="7">
        <f>'Calcs-1'!C4-'Calcs-1'!C8</f>
        <v>20</v>
      </c>
      <c r="D8" s="7">
        <f>'Calcs-1'!D4-'Calcs-1'!D8</f>
        <v>20</v>
      </c>
      <c r="E8" s="7">
        <f>'Calcs-1'!E4-'Calcs-1'!E8</f>
        <v>20</v>
      </c>
      <c r="F8" s="7">
        <f>'Calcs-1'!F4-'Calcs-1'!F8</f>
        <v>20</v>
      </c>
      <c r="G8" s="7">
        <f>'Calcs-1'!G4-'Calcs-1'!G8</f>
        <v>20</v>
      </c>
      <c r="H8" s="7">
        <f>'Calcs-1'!H4-'Calcs-1'!H8</f>
        <v>20</v>
      </c>
      <c r="I8" s="7">
        <f>'Calcs-1'!I4-'Calcs-1'!I8</f>
        <v>20</v>
      </c>
      <c r="J8" s="7">
        <f>'Calcs-1'!J4-'Calcs-1'!J8</f>
        <v>20</v>
      </c>
      <c r="K8" s="7">
        <f>'Calcs-1'!K4-'Calcs-1'!K8</f>
        <v>20</v>
      </c>
      <c r="L8" s="7">
        <f>'Calcs-1'!L4-'Calcs-1'!L8</f>
        <v>20</v>
      </c>
      <c r="M8" s="7">
        <f>'Calcs-1'!M4-'Calcs-1'!M8</f>
        <v>20</v>
      </c>
      <c r="N8" s="7">
        <f>'Calcs-1'!N4-'Calcs-1'!N8</f>
        <v>20</v>
      </c>
      <c r="O8" s="7">
        <f>'Calcs-1'!O4-'Calcs-1'!O8</f>
        <v>20</v>
      </c>
      <c r="P8" s="7">
        <f>'Calcs-1'!P4-'Calcs-1'!P8</f>
        <v>20</v>
      </c>
      <c r="Q8" s="7">
        <f>'Calcs-1'!Q4-'Calcs-1'!Q8</f>
        <v>20</v>
      </c>
      <c r="R8" s="7">
        <f>'Calcs-1'!R4-'Calcs-1'!R8</f>
        <v>20</v>
      </c>
      <c r="S8" s="7">
        <f>'Calcs-1'!S4-'Calcs-1'!S8</f>
        <v>20</v>
      </c>
      <c r="T8" s="7">
        <f>'Calcs-1'!T4-'Calcs-1'!T8</f>
        <v>20</v>
      </c>
      <c r="U8" s="7">
        <f>'Calcs-1'!U4-'Calcs-1'!U8</f>
        <v>20</v>
      </c>
      <c r="V8" s="7">
        <f>'Calcs-1'!V4-'Calcs-1'!V8</f>
        <v>20</v>
      </c>
      <c r="W8" s="7">
        <f>'Calcs-1'!W4-'Calcs-1'!W8</f>
        <v>20</v>
      </c>
      <c r="X8" s="7">
        <f>'Calcs-1'!X4-'Calcs-1'!X8</f>
        <v>20</v>
      </c>
      <c r="Y8" s="7">
        <f>'Calcs-1'!Y4-'Calcs-1'!Y8</f>
        <v>20</v>
      </c>
    </row>
    <row r="10">
      <c r="A10" s="5" t="s">
        <v>94</v>
      </c>
    </row>
    <row r="11">
      <c r="A11" s="9" t="s">
        <v>12</v>
      </c>
      <c r="B11" s="7">
        <f t="shared" ref="B11:Y11" si="3">B3+B7</f>
        <v>0</v>
      </c>
      <c r="C11" s="7">
        <f t="shared" si="3"/>
        <v>0</v>
      </c>
      <c r="D11" s="7">
        <f t="shared" si="3"/>
        <v>0</v>
      </c>
      <c r="E11" s="7">
        <f t="shared" si="3"/>
        <v>0</v>
      </c>
      <c r="F11" s="7">
        <f t="shared" si="3"/>
        <v>0</v>
      </c>
      <c r="G11" s="7">
        <f t="shared" si="3"/>
        <v>0</v>
      </c>
      <c r="H11" s="7">
        <f t="shared" si="3"/>
        <v>0</v>
      </c>
      <c r="I11" s="7">
        <f t="shared" si="3"/>
        <v>0</v>
      </c>
      <c r="J11" s="7">
        <f t="shared" si="3"/>
        <v>0</v>
      </c>
      <c r="K11" s="7">
        <f t="shared" si="3"/>
        <v>0</v>
      </c>
      <c r="L11" s="7">
        <f t="shared" si="3"/>
        <v>0</v>
      </c>
      <c r="M11" s="7">
        <f t="shared" si="3"/>
        <v>0</v>
      </c>
      <c r="N11" s="7">
        <f t="shared" si="3"/>
        <v>0</v>
      </c>
      <c r="O11" s="7">
        <f t="shared" si="3"/>
        <v>0</v>
      </c>
      <c r="P11" s="7">
        <f t="shared" si="3"/>
        <v>0</v>
      </c>
      <c r="Q11" s="7">
        <f t="shared" si="3"/>
        <v>0</v>
      </c>
      <c r="R11" s="7">
        <f t="shared" si="3"/>
        <v>0</v>
      </c>
      <c r="S11" s="7">
        <f t="shared" si="3"/>
        <v>0</v>
      </c>
      <c r="T11" s="7">
        <f t="shared" si="3"/>
        <v>0</v>
      </c>
      <c r="U11" s="7">
        <f t="shared" si="3"/>
        <v>0</v>
      </c>
      <c r="V11" s="7">
        <f t="shared" si="3"/>
        <v>0</v>
      </c>
      <c r="W11" s="7">
        <f t="shared" si="3"/>
        <v>0</v>
      </c>
      <c r="X11" s="7">
        <f t="shared" si="3"/>
        <v>0</v>
      </c>
      <c r="Y11" s="7">
        <f t="shared" si="3"/>
        <v>0</v>
      </c>
    </row>
    <row r="12">
      <c r="A12" s="9" t="s">
        <v>14</v>
      </c>
      <c r="B12" s="7">
        <f t="shared" ref="B12:Y12" si="4">B4+B8</f>
        <v>20</v>
      </c>
      <c r="C12" s="7">
        <f t="shared" si="4"/>
        <v>40</v>
      </c>
      <c r="D12" s="7">
        <f t="shared" si="4"/>
        <v>60</v>
      </c>
      <c r="E12" s="7">
        <f t="shared" si="4"/>
        <v>80</v>
      </c>
      <c r="F12" s="7">
        <f t="shared" si="4"/>
        <v>100</v>
      </c>
      <c r="G12" s="7">
        <f t="shared" si="4"/>
        <v>120</v>
      </c>
      <c r="H12" s="7">
        <f t="shared" si="4"/>
        <v>140</v>
      </c>
      <c r="I12" s="7">
        <f t="shared" si="4"/>
        <v>160</v>
      </c>
      <c r="J12" s="7">
        <f t="shared" si="4"/>
        <v>180</v>
      </c>
      <c r="K12" s="7">
        <f t="shared" si="4"/>
        <v>200</v>
      </c>
      <c r="L12" s="7">
        <f t="shared" si="4"/>
        <v>220</v>
      </c>
      <c r="M12" s="7">
        <f t="shared" si="4"/>
        <v>240</v>
      </c>
      <c r="N12" s="7">
        <f t="shared" si="4"/>
        <v>260</v>
      </c>
      <c r="O12" s="7">
        <f t="shared" si="4"/>
        <v>280</v>
      </c>
      <c r="P12" s="7">
        <f t="shared" si="4"/>
        <v>300</v>
      </c>
      <c r="Q12" s="7">
        <f t="shared" si="4"/>
        <v>320</v>
      </c>
      <c r="R12" s="7">
        <f t="shared" si="4"/>
        <v>340</v>
      </c>
      <c r="S12" s="7">
        <f t="shared" si="4"/>
        <v>360</v>
      </c>
      <c r="T12" s="7">
        <f t="shared" si="4"/>
        <v>380</v>
      </c>
      <c r="U12" s="7">
        <f t="shared" si="4"/>
        <v>400</v>
      </c>
      <c r="V12" s="7">
        <f t="shared" si="4"/>
        <v>420</v>
      </c>
      <c r="W12" s="7">
        <f t="shared" si="4"/>
        <v>440</v>
      </c>
      <c r="X12" s="7">
        <f t="shared" si="4"/>
        <v>460</v>
      </c>
      <c r="Y12" s="7">
        <f t="shared" si="4"/>
        <v>480</v>
      </c>
    </row>
    <row r="14">
      <c r="A14" s="5" t="s">
        <v>94</v>
      </c>
    </row>
    <row r="15">
      <c r="A15" s="9" t="s">
        <v>12</v>
      </c>
      <c r="B15" s="7">
        <f>B11*Assumptions!$C2</f>
        <v>0</v>
      </c>
      <c r="C15" s="7">
        <f>C11*Assumptions!$C2</f>
        <v>0</v>
      </c>
      <c r="D15" s="7">
        <f>D11*Assumptions!$C2</f>
        <v>0</v>
      </c>
      <c r="E15" s="7">
        <f>E11*Assumptions!$C2</f>
        <v>0</v>
      </c>
      <c r="F15" s="7">
        <f>F11*Assumptions!$C2</f>
        <v>0</v>
      </c>
      <c r="G15" s="7">
        <f>G11*Assumptions!$C2</f>
        <v>0</v>
      </c>
      <c r="H15" s="7">
        <f>H11*Assumptions!$C2</f>
        <v>0</v>
      </c>
      <c r="I15" s="7">
        <f>I11*Assumptions!$C2</f>
        <v>0</v>
      </c>
      <c r="J15" s="7">
        <f>J11*Assumptions!$C2</f>
        <v>0</v>
      </c>
      <c r="K15" s="7">
        <f>K11*Assumptions!$C2</f>
        <v>0</v>
      </c>
      <c r="L15" s="7">
        <f>L11*Assumptions!$C2</f>
        <v>0</v>
      </c>
      <c r="M15" s="7">
        <f>M11*Assumptions!$C2</f>
        <v>0</v>
      </c>
      <c r="N15" s="7">
        <f>N11*Assumptions!$C2</f>
        <v>0</v>
      </c>
      <c r="O15" s="7">
        <f>O11*Assumptions!$C2</f>
        <v>0</v>
      </c>
      <c r="P15" s="7">
        <f>P11*Assumptions!$C2</f>
        <v>0</v>
      </c>
      <c r="Q15" s="7">
        <f>Q11*Assumptions!$C2</f>
        <v>0</v>
      </c>
      <c r="R15" s="7">
        <f>R11*Assumptions!$C2</f>
        <v>0</v>
      </c>
      <c r="S15" s="7">
        <f>S11*Assumptions!$C2</f>
        <v>0</v>
      </c>
      <c r="T15" s="7">
        <f>T11*Assumptions!$C2</f>
        <v>0</v>
      </c>
      <c r="U15" s="7">
        <f>U11*Assumptions!$C2</f>
        <v>0</v>
      </c>
      <c r="V15" s="7">
        <f>V11*Assumptions!$C2</f>
        <v>0</v>
      </c>
      <c r="W15" s="7">
        <f>W11*Assumptions!$C2</f>
        <v>0</v>
      </c>
      <c r="X15" s="7">
        <f>X11*Assumptions!$C2</f>
        <v>0</v>
      </c>
      <c r="Y15" s="7">
        <f>Y11*Assumptions!$C2</f>
        <v>0</v>
      </c>
    </row>
    <row r="16">
      <c r="A16" s="9" t="s">
        <v>14</v>
      </c>
      <c r="B16" s="7">
        <f>B12*Assumptions!$C3</f>
        <v>7000</v>
      </c>
      <c r="C16" s="7">
        <f>C12*Assumptions!$C3</f>
        <v>14000</v>
      </c>
      <c r="D16" s="7">
        <f>D12*Assumptions!$C3</f>
        <v>21000</v>
      </c>
      <c r="E16" s="7">
        <f>E12*Assumptions!$C3</f>
        <v>28000</v>
      </c>
      <c r="F16" s="7">
        <f>F12*Assumptions!$C3</f>
        <v>35000</v>
      </c>
      <c r="G16" s="7">
        <f>G12*Assumptions!$C3</f>
        <v>42000</v>
      </c>
      <c r="H16" s="7">
        <f>H12*Assumptions!$C3</f>
        <v>49000</v>
      </c>
      <c r="I16" s="7">
        <f>I12*Assumptions!$C3</f>
        <v>56000</v>
      </c>
      <c r="J16" s="7">
        <f>J12*Assumptions!$C3</f>
        <v>63000</v>
      </c>
      <c r="K16" s="7">
        <f>K12*Assumptions!$C3</f>
        <v>70000</v>
      </c>
      <c r="L16" s="7">
        <f>L12*Assumptions!$C3</f>
        <v>77000</v>
      </c>
      <c r="M16" s="7">
        <f>M12*Assumptions!$C3</f>
        <v>84000</v>
      </c>
      <c r="N16" s="7">
        <f>N12*Assumptions!$C3</f>
        <v>91000</v>
      </c>
      <c r="O16" s="7">
        <f>O12*Assumptions!$C3</f>
        <v>98000</v>
      </c>
      <c r="P16" s="7">
        <f>P12*Assumptions!$C3</f>
        <v>105000</v>
      </c>
      <c r="Q16" s="7">
        <f>Q12*Assumptions!$C3</f>
        <v>112000</v>
      </c>
      <c r="R16" s="7">
        <f>R12*Assumptions!$C3</f>
        <v>119000</v>
      </c>
      <c r="S16" s="7">
        <f>S12*Assumptions!$C3</f>
        <v>126000</v>
      </c>
      <c r="T16" s="7">
        <f>T12*Assumptions!$C3</f>
        <v>133000</v>
      </c>
      <c r="U16" s="7">
        <f>U12*Assumptions!$C3</f>
        <v>140000</v>
      </c>
      <c r="V16" s="7">
        <f>V12*Assumptions!$C3</f>
        <v>147000</v>
      </c>
      <c r="W16" s="7">
        <f>W12*Assumptions!$C3</f>
        <v>154000</v>
      </c>
      <c r="X16" s="7">
        <f>X12*Assumptions!$C3</f>
        <v>161000</v>
      </c>
      <c r="Y16" s="7">
        <f>Y12*Assumptions!$C3</f>
        <v>168000</v>
      </c>
    </row>
    <row r="17">
      <c r="A17" s="5" t="s">
        <v>78</v>
      </c>
      <c r="B17" s="7">
        <f t="shared" ref="B17:Y17" si="5">SUM(B15:B16)</f>
        <v>7000</v>
      </c>
      <c r="C17" s="7">
        <f t="shared" si="5"/>
        <v>14000</v>
      </c>
      <c r="D17" s="7">
        <f t="shared" si="5"/>
        <v>21000</v>
      </c>
      <c r="E17" s="7">
        <f t="shared" si="5"/>
        <v>28000</v>
      </c>
      <c r="F17" s="7">
        <f t="shared" si="5"/>
        <v>35000</v>
      </c>
      <c r="G17" s="7">
        <f t="shared" si="5"/>
        <v>42000</v>
      </c>
      <c r="H17" s="7">
        <f t="shared" si="5"/>
        <v>49000</v>
      </c>
      <c r="I17" s="7">
        <f t="shared" si="5"/>
        <v>56000</v>
      </c>
      <c r="J17" s="7">
        <f t="shared" si="5"/>
        <v>63000</v>
      </c>
      <c r="K17" s="7">
        <f t="shared" si="5"/>
        <v>70000</v>
      </c>
      <c r="L17" s="7">
        <f t="shared" si="5"/>
        <v>77000</v>
      </c>
      <c r="M17" s="7">
        <f t="shared" si="5"/>
        <v>84000</v>
      </c>
      <c r="N17" s="7">
        <f t="shared" si="5"/>
        <v>91000</v>
      </c>
      <c r="O17" s="7">
        <f t="shared" si="5"/>
        <v>98000</v>
      </c>
      <c r="P17" s="7">
        <f t="shared" si="5"/>
        <v>105000</v>
      </c>
      <c r="Q17" s="7">
        <f t="shared" si="5"/>
        <v>112000</v>
      </c>
      <c r="R17" s="7">
        <f t="shared" si="5"/>
        <v>119000</v>
      </c>
      <c r="S17" s="7">
        <f t="shared" si="5"/>
        <v>126000</v>
      </c>
      <c r="T17" s="7">
        <f t="shared" si="5"/>
        <v>133000</v>
      </c>
      <c r="U17" s="7">
        <f t="shared" si="5"/>
        <v>140000</v>
      </c>
      <c r="V17" s="7">
        <f t="shared" si="5"/>
        <v>147000</v>
      </c>
      <c r="W17" s="7">
        <f t="shared" si="5"/>
        <v>154000</v>
      </c>
      <c r="X17" s="7">
        <f t="shared" si="5"/>
        <v>161000</v>
      </c>
      <c r="Y17" s="7">
        <f t="shared" si="5"/>
        <v>168000</v>
      </c>
    </row>
  </sheetData>
  <drawing r:id="rId1"/>
</worksheet>
</file>