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s-1" sheetId="3" r:id="rId6"/>
    <sheet state="visible" name="Sales and Costs- Small Store" sheetId="4" r:id="rId7"/>
    <sheet state="visible" name="Sales and Costs- Medium Store" sheetId="5" r:id="rId8"/>
    <sheet state="visible" name="Medium Store-FAR" sheetId="6" r:id="rId9"/>
    <sheet state="visible" name="Medium Store-Fixed Asset Balanc" sheetId="7" r:id="rId10"/>
    <sheet state="visible" name="Medium Store-Depreciation" sheetId="8" r:id="rId11"/>
    <sheet state="visible" name="Small Store - FAR" sheetId="9" r:id="rId12"/>
    <sheet state="visible" name="Small Store - Fixed Asset Balan" sheetId="10" r:id="rId13"/>
    <sheet state="visible" name="Small Store - Depreciation" sheetId="11" r:id="rId14"/>
  </sheets>
  <definedNames/>
  <calcPr/>
</workbook>
</file>

<file path=xl/sharedStrings.xml><?xml version="1.0" encoding="utf-8"?>
<sst xmlns="http://schemas.openxmlformats.org/spreadsheetml/2006/main" count="588" uniqueCount="170">
  <si>
    <t>Description</t>
  </si>
  <si>
    <t>A company runs a chain of small stationery stores.</t>
  </si>
  <si>
    <t>It sells Diaries. The selling price of a diary is Rs 300. The cost of a diary is 40% of the selling price.</t>
  </si>
  <si>
    <t>It estimates that a small store will receive 430 orders per month. An average order will comprise 1 diary.</t>
  </si>
  <si>
    <t>Each small store has 1 sales person. The monthly salary of a sales person is Rs 19000.</t>
  </si>
  <si>
    <t>The store delivers all its orders. It costs the store Rs 20 to deliver an order.</t>
  </si>
  <si>
    <t>It has a monthly rental cost of Rs 35000 and electricity cost of Rs 8000.</t>
  </si>
  <si>
    <t>Initially, the company had 0 small stores. The company estimates that it will open 1 new small store every month, starting from Month 1.</t>
  </si>
  <si>
    <t xml:space="preserve">Each small store has 1 AC (GHS 142), which costs Rs 35000 and has a life of 16 months and 1 Vehicle (THS 539), which costs Rs 80000 and has a life of 20 months. These assets are purchased every time a new small store is opened.  </t>
  </si>
  <si>
    <t>Calculate fixed asset balances and sales and costs of the company for 24 months</t>
  </si>
  <si>
    <t>Product</t>
  </si>
  <si>
    <t>Selling Price</t>
  </si>
  <si>
    <t>Cost Price</t>
  </si>
  <si>
    <t>Dairy</t>
  </si>
  <si>
    <t>on selling price</t>
  </si>
  <si>
    <t>Number of orders per month</t>
  </si>
  <si>
    <t>Small Store</t>
  </si>
  <si>
    <t>Medium Store</t>
  </si>
  <si>
    <t>Average Order</t>
  </si>
  <si>
    <t>Diary</t>
  </si>
  <si>
    <t>Delivery Cost per order</t>
  </si>
  <si>
    <t>Staff</t>
  </si>
  <si>
    <t>Sales Person</t>
  </si>
  <si>
    <t>Salaries</t>
  </si>
  <si>
    <t>Other Costs</t>
  </si>
  <si>
    <t>Rent</t>
  </si>
  <si>
    <t>Electricity</t>
  </si>
  <si>
    <t>Outlet Plan</t>
  </si>
  <si>
    <t>Initial Outlet</t>
  </si>
  <si>
    <t>New outlet evey month</t>
  </si>
  <si>
    <t>Starting from month 1</t>
  </si>
  <si>
    <t>from month 2 every 2 months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</si>
  <si>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</si>
  <si>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</si>
  <si>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</si>
  <si>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</si>
  <si>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</si>
  <si>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</si>
  <si>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</si>
  <si>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</si>
  <si>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</si>
  <si>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</si>
  <si>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</si>
  <si>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</si>
  <si>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</si>
  <si>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</si>
  <si>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</si>
  <si>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</si>
  <si>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</si>
  <si>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</si>
  <si>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</si>
  <si>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</si>
  <si>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</si>
  <si>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</si>
  <si>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</si>
  <si>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</si>
  <si>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Number of Outlets</t>
  </si>
  <si>
    <t>Number of Orders</t>
  </si>
  <si>
    <t>Sales</t>
  </si>
  <si>
    <t xml:space="preserve">Medium Store </t>
  </si>
  <si>
    <t>Additional Outlets</t>
  </si>
  <si>
    <t>Total</t>
  </si>
  <si>
    <t>Cost of goods sold</t>
  </si>
  <si>
    <t>Salary</t>
  </si>
  <si>
    <t>Delivery Cost</t>
  </si>
  <si>
    <t>Depreciation</t>
  </si>
  <si>
    <t>Total Costs</t>
  </si>
  <si>
    <t>Profit</t>
  </si>
  <si>
    <t>Item Code</t>
  </si>
  <si>
    <t>Item Type</t>
  </si>
  <si>
    <t>Item Detail</t>
  </si>
  <si>
    <t>Month of Purchase</t>
  </si>
  <si>
    <t>Price</t>
  </si>
  <si>
    <t>Life Time</t>
  </si>
  <si>
    <t>Month of Disposal</t>
  </si>
  <si>
    <t>Accumulated Depreciation</t>
  </si>
  <si>
    <t>MFAS-AC-001</t>
  </si>
  <si>
    <t>AC</t>
  </si>
  <si>
    <t>GHS 142</t>
  </si>
  <si>
    <t>MFAS-AC-002</t>
  </si>
  <si>
    <t>MFAS-VE-001</t>
  </si>
  <si>
    <t>Vehicle</t>
  </si>
  <si>
    <t>THS 700</t>
  </si>
  <si>
    <t>MFAS-AC-003</t>
  </si>
  <si>
    <t>MFAS-AC-004</t>
  </si>
  <si>
    <t>MFAS-VE-002</t>
  </si>
  <si>
    <t>MFAS-AC-005</t>
  </si>
  <si>
    <t>MFAS-AC-006</t>
  </si>
  <si>
    <t>MFAS-VE-003</t>
  </si>
  <si>
    <t>MFAS-AC-007</t>
  </si>
  <si>
    <t>MFAS-AC-008</t>
  </si>
  <si>
    <t>MFAS-VE-004</t>
  </si>
  <si>
    <t>MFAS-AC-009</t>
  </si>
  <si>
    <t>MFAS-AC-010</t>
  </si>
  <si>
    <t>MFAS-VE-005</t>
  </si>
  <si>
    <t>MFAS-AC-011</t>
  </si>
  <si>
    <t>MFAS-AC-012</t>
  </si>
  <si>
    <t>MFAS-VE-006</t>
  </si>
  <si>
    <t>MFAS-AC-013</t>
  </si>
  <si>
    <t>MFAS-AC-014</t>
  </si>
  <si>
    <t>MFAS-VE-007</t>
  </si>
  <si>
    <t>MFAS-AC-015</t>
  </si>
  <si>
    <t>MFAS-AC-016</t>
  </si>
  <si>
    <t>MFAS-VE-008</t>
  </si>
  <si>
    <t>MFAS-AC-017</t>
  </si>
  <si>
    <t>MFAS-AC-018</t>
  </si>
  <si>
    <t>MFAS-VE-009</t>
  </si>
  <si>
    <t>MFAS-AC-019</t>
  </si>
  <si>
    <t>MFAS-AC-020</t>
  </si>
  <si>
    <t>MFAS-VE-010</t>
  </si>
  <si>
    <t>MFAS-AC-021</t>
  </si>
  <si>
    <t>MFAS-AC-022</t>
  </si>
  <si>
    <t>MFAS-VE-011</t>
  </si>
  <si>
    <t>MFAS-AC-023</t>
  </si>
  <si>
    <t>MFAS-AC-024</t>
  </si>
  <si>
    <t>MFAS-VE-012</t>
  </si>
  <si>
    <t>Opening Balance</t>
  </si>
  <si>
    <t>Purchase</t>
  </si>
  <si>
    <t>Disposal</t>
  </si>
  <si>
    <t>Closing Balance</t>
  </si>
  <si>
    <t>Disposal Depreciation</t>
  </si>
  <si>
    <t>SFAS-AC-001</t>
  </si>
  <si>
    <t>SFAS-VE-001</t>
  </si>
  <si>
    <t>THS 532</t>
  </si>
  <si>
    <t>SFAS-AC-002</t>
  </si>
  <si>
    <t>SFAS-VE-002</t>
  </si>
  <si>
    <t>SFAS-AC-003</t>
  </si>
  <si>
    <t>SFAS-VE-003</t>
  </si>
  <si>
    <t>SFAS-AC-004</t>
  </si>
  <si>
    <t>SFAS-VE-004</t>
  </si>
  <si>
    <t>SFAS-AC-005</t>
  </si>
  <si>
    <t>SFAS-VE-005</t>
  </si>
  <si>
    <t>SFAS-AC-006</t>
  </si>
  <si>
    <t>SFAS-VE-006</t>
  </si>
  <si>
    <t>SFAS-AC-007</t>
  </si>
  <si>
    <t>SFAS-VE-007</t>
  </si>
  <si>
    <t>SFAS-AC-008</t>
  </si>
  <si>
    <t>SFAS-VE-008</t>
  </si>
  <si>
    <t>SFAS-AC-009</t>
  </si>
  <si>
    <t>SFAS-VE-009</t>
  </si>
  <si>
    <t>SFAS-AC-010</t>
  </si>
  <si>
    <t>SFAS-VE-010</t>
  </si>
  <si>
    <t>SFAS-AC-011</t>
  </si>
  <si>
    <t>SFAS-VE-011</t>
  </si>
  <si>
    <t>SFAS-AC-012</t>
  </si>
  <si>
    <t>SFAS-VE-012</t>
  </si>
  <si>
    <t>SFAS-AC-013</t>
  </si>
  <si>
    <t>SFAS-VE-013</t>
  </si>
  <si>
    <t>SFAS-AC-014</t>
  </si>
  <si>
    <t>SFAS-VE-014</t>
  </si>
  <si>
    <t>SFAS-AC-015</t>
  </si>
  <si>
    <t>SFAS-VE-015</t>
  </si>
  <si>
    <t>SFAS-AC-016</t>
  </si>
  <si>
    <t>SFAS-VE-016</t>
  </si>
  <si>
    <t>SFAS-AC-017</t>
  </si>
  <si>
    <t>SFAS-VE-017</t>
  </si>
  <si>
    <t>SFAS-AC-018</t>
  </si>
  <si>
    <t>SFAS-VE-018</t>
  </si>
  <si>
    <t>SFAS-AC-019</t>
  </si>
  <si>
    <t>SFAS-VE-019</t>
  </si>
  <si>
    <t>SFAS-AC-020</t>
  </si>
  <si>
    <t>SFAS-VE-020</t>
  </si>
  <si>
    <t>SFAS-AC-021</t>
  </si>
  <si>
    <t>SFAS-VE-021</t>
  </si>
  <si>
    <t>SFAS-AC-022</t>
  </si>
  <si>
    <t>SFAS-VE-022</t>
  </si>
  <si>
    <t>SFAS-AC-023</t>
  </si>
  <si>
    <t>SFAS-VE-023</t>
  </si>
  <si>
    <t>SFAS-AC-024</t>
  </si>
  <si>
    <t>SFAS-VE-024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</si>
</sst>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6.0"/>
      <color theme="1"/>
      <name val="Arial"/>
    </font>
    <font>
      <sz val="16.0"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2" fontId="2" numFmtId="0" xfId="0" applyAlignment="1" applyFill="1" applyFont="1">
      <alignment readingOrder="0" shrinkToFit="0" vertical="bottom" wrapText="1"/>
    </xf>
    <xf borderId="0" fillId="2" fontId="2" numFmtId="0" xfId="0" applyAlignment="1" applyFont="1">
      <alignment shrinkToFit="0" vertical="bottom" wrapText="1"/>
    </xf>
    <xf borderId="0" fillId="0" fontId="3" numFmtId="0" xfId="0" applyAlignment="1" applyFont="1">
      <alignment readingOrder="0"/>
    </xf>
    <xf borderId="0" fillId="0" fontId="3" numFmtId="9" xfId="0" applyAlignment="1" applyFont="1" applyNumberFormat="1">
      <alignment readingOrder="0"/>
    </xf>
    <xf borderId="0" fillId="0" fontId="3" numFmtId="0" xfId="0" applyAlignment="1" applyFont="1">
      <alignment readingOrder="0" shrinkToFit="0" wrapText="0"/>
    </xf>
    <xf borderId="0" fillId="0" fontId="3" numFmtId="0" xfId="0" applyFont="1"/>
    <xf borderId="0" fillId="0" fontId="3" numFmtId="1" xfId="0" applyFont="1" applyNumberFormat="1"/>
    <xf borderId="0" fillId="0" fontId="3" numFmtId="0" xfId="0" applyAlignment="1" applyFont="1">
      <alignment shrinkToFit="0" wrapText="0"/>
    </xf>
    <xf borderId="0" fillId="0" fontId="3" numFmtId="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3.63"/>
  </cols>
  <sheetData>
    <row r="1">
      <c r="A1" s="1" t="s">
        <v>0</v>
      </c>
    </row>
    <row r="2">
      <c r="A2" s="2" t="s">
        <v>1</v>
      </c>
    </row>
    <row r="3">
      <c r="A3" s="3" t="s">
        <v>2</v>
      </c>
    </row>
    <row r="4">
      <c r="A4" s="4" t="s">
        <v>3</v>
      </c>
    </row>
    <row r="5">
      <c r="A5" s="4" t="s">
        <v>4</v>
      </c>
    </row>
    <row r="6">
      <c r="A6" s="4" t="s">
        <v>5</v>
      </c>
    </row>
    <row r="7">
      <c r="A7" s="5" t="s">
        <v>6</v>
      </c>
    </row>
    <row r="8">
      <c r="A8" s="4" t="s">
        <v>7</v>
      </c>
    </row>
    <row r="10">
      <c r="A10" s="4" t="s">
        <v>8</v>
      </c>
    </row>
    <row r="11">
      <c r="A11" s="4"/>
    </row>
    <row r="12">
      <c r="A12" s="4" t="s">
        <v>9</v>
      </c>
    </row>
    <row r="34">
      <c r="A34" s="5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25" width="8.25"/>
  </cols>
  <sheetData>
    <row r="1"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6" t="s">
        <v>54</v>
      </c>
      <c r="Y1" s="6" t="s">
        <v>55</v>
      </c>
    </row>
    <row r="2">
      <c r="A2" s="6" t="s">
        <v>116</v>
      </c>
    </row>
    <row r="3">
      <c r="A3" s="6" t="s">
        <v>77</v>
      </c>
      <c r="B3" s="6">
        <v>0.0</v>
      </c>
      <c r="C3" s="9">
        <f t="shared" ref="C3:Y3" si="1">B18</f>
        <v>35000</v>
      </c>
      <c r="D3" s="9">
        <f t="shared" si="1"/>
        <v>70000</v>
      </c>
      <c r="E3" s="9">
        <f t="shared" si="1"/>
        <v>105000</v>
      </c>
      <c r="F3" s="9">
        <f t="shared" si="1"/>
        <v>140000</v>
      </c>
      <c r="G3" s="9">
        <f t="shared" si="1"/>
        <v>175000</v>
      </c>
      <c r="H3" s="9">
        <f t="shared" si="1"/>
        <v>210000</v>
      </c>
      <c r="I3" s="9">
        <f t="shared" si="1"/>
        <v>245000</v>
      </c>
      <c r="J3" s="9">
        <f t="shared" si="1"/>
        <v>280000</v>
      </c>
      <c r="K3" s="9">
        <f t="shared" si="1"/>
        <v>315000</v>
      </c>
      <c r="L3" s="9">
        <f t="shared" si="1"/>
        <v>350000</v>
      </c>
      <c r="M3" s="9">
        <f t="shared" si="1"/>
        <v>385000</v>
      </c>
      <c r="N3" s="9">
        <f t="shared" si="1"/>
        <v>420000</v>
      </c>
      <c r="O3" s="9">
        <f t="shared" si="1"/>
        <v>455000</v>
      </c>
      <c r="P3" s="9">
        <f t="shared" si="1"/>
        <v>490000</v>
      </c>
      <c r="Q3" s="9">
        <f t="shared" si="1"/>
        <v>525000</v>
      </c>
      <c r="R3" s="9">
        <f t="shared" si="1"/>
        <v>560000</v>
      </c>
      <c r="S3" s="9">
        <f t="shared" si="1"/>
        <v>560000</v>
      </c>
      <c r="T3" s="9">
        <f t="shared" si="1"/>
        <v>560000</v>
      </c>
      <c r="U3" s="9">
        <f t="shared" si="1"/>
        <v>560000</v>
      </c>
      <c r="V3" s="9">
        <f t="shared" si="1"/>
        <v>560000</v>
      </c>
      <c r="W3" s="9">
        <f t="shared" si="1"/>
        <v>560000</v>
      </c>
      <c r="X3" s="9">
        <f t="shared" si="1"/>
        <v>560000</v>
      </c>
      <c r="Y3" s="9">
        <f t="shared" si="1"/>
        <v>560000</v>
      </c>
    </row>
    <row r="4">
      <c r="A4" s="6" t="s">
        <v>81</v>
      </c>
      <c r="B4" s="6">
        <v>0.0</v>
      </c>
      <c r="C4" s="9">
        <f t="shared" ref="C4:Y4" si="2">B19</f>
        <v>80000</v>
      </c>
      <c r="D4" s="9">
        <f t="shared" si="2"/>
        <v>160000</v>
      </c>
      <c r="E4" s="9">
        <f t="shared" si="2"/>
        <v>240000</v>
      </c>
      <c r="F4" s="9">
        <f t="shared" si="2"/>
        <v>320000</v>
      </c>
      <c r="G4" s="9">
        <f t="shared" si="2"/>
        <v>400000</v>
      </c>
      <c r="H4" s="9">
        <f t="shared" si="2"/>
        <v>480000</v>
      </c>
      <c r="I4" s="9">
        <f t="shared" si="2"/>
        <v>560000</v>
      </c>
      <c r="J4" s="9">
        <f t="shared" si="2"/>
        <v>640000</v>
      </c>
      <c r="K4" s="9">
        <f t="shared" si="2"/>
        <v>720000</v>
      </c>
      <c r="L4" s="9">
        <f t="shared" si="2"/>
        <v>800000</v>
      </c>
      <c r="M4" s="9">
        <f t="shared" si="2"/>
        <v>880000</v>
      </c>
      <c r="N4" s="9">
        <f t="shared" si="2"/>
        <v>960000</v>
      </c>
      <c r="O4" s="9">
        <f t="shared" si="2"/>
        <v>1040000</v>
      </c>
      <c r="P4" s="9">
        <f t="shared" si="2"/>
        <v>1120000</v>
      </c>
      <c r="Q4" s="9">
        <f t="shared" si="2"/>
        <v>1200000</v>
      </c>
      <c r="R4" s="9">
        <f t="shared" si="2"/>
        <v>1280000</v>
      </c>
      <c r="S4" s="9">
        <f t="shared" si="2"/>
        <v>1360000</v>
      </c>
      <c r="T4" s="9">
        <f t="shared" si="2"/>
        <v>1440000</v>
      </c>
      <c r="U4" s="9">
        <f t="shared" si="2"/>
        <v>1520000</v>
      </c>
      <c r="V4" s="9">
        <f t="shared" si="2"/>
        <v>1600000</v>
      </c>
      <c r="W4" s="9">
        <f t="shared" si="2"/>
        <v>1600000</v>
      </c>
      <c r="X4" s="9">
        <f t="shared" si="2"/>
        <v>1600000</v>
      </c>
      <c r="Y4" s="9">
        <f t="shared" si="2"/>
        <v>1600000</v>
      </c>
    </row>
    <row r="5">
      <c r="A5" s="6" t="s">
        <v>61</v>
      </c>
      <c r="B5" s="9">
        <f t="shared" ref="B5:Y5" si="3">SUM(B3:B4)</f>
        <v>0</v>
      </c>
      <c r="C5" s="9">
        <f t="shared" si="3"/>
        <v>115000</v>
      </c>
      <c r="D5" s="9">
        <f t="shared" si="3"/>
        <v>230000</v>
      </c>
      <c r="E5" s="9">
        <f t="shared" si="3"/>
        <v>345000</v>
      </c>
      <c r="F5" s="9">
        <f t="shared" si="3"/>
        <v>460000</v>
      </c>
      <c r="G5" s="9">
        <f t="shared" si="3"/>
        <v>575000</v>
      </c>
      <c r="H5" s="9">
        <f t="shared" si="3"/>
        <v>690000</v>
      </c>
      <c r="I5" s="9">
        <f t="shared" si="3"/>
        <v>805000</v>
      </c>
      <c r="J5" s="9">
        <f t="shared" si="3"/>
        <v>920000</v>
      </c>
      <c r="K5" s="9">
        <f t="shared" si="3"/>
        <v>1035000</v>
      </c>
      <c r="L5" s="9">
        <f t="shared" si="3"/>
        <v>1150000</v>
      </c>
      <c r="M5" s="9">
        <f t="shared" si="3"/>
        <v>1265000</v>
      </c>
      <c r="N5" s="9">
        <f t="shared" si="3"/>
        <v>1380000</v>
      </c>
      <c r="O5" s="9">
        <f t="shared" si="3"/>
        <v>1495000</v>
      </c>
      <c r="P5" s="9">
        <f t="shared" si="3"/>
        <v>1610000</v>
      </c>
      <c r="Q5" s="9">
        <f t="shared" si="3"/>
        <v>1725000</v>
      </c>
      <c r="R5" s="9">
        <f t="shared" si="3"/>
        <v>1840000</v>
      </c>
      <c r="S5" s="9">
        <f t="shared" si="3"/>
        <v>1920000</v>
      </c>
      <c r="T5" s="9">
        <f t="shared" si="3"/>
        <v>2000000</v>
      </c>
      <c r="U5" s="9">
        <f t="shared" si="3"/>
        <v>2080000</v>
      </c>
      <c r="V5" s="9">
        <f t="shared" si="3"/>
        <v>2160000</v>
      </c>
      <c r="W5" s="9">
        <f t="shared" si="3"/>
        <v>2160000</v>
      </c>
      <c r="X5" s="9">
        <f t="shared" si="3"/>
        <v>2160000</v>
      </c>
      <c r="Y5" s="9">
        <f t="shared" si="3"/>
        <v>2160000</v>
      </c>
    </row>
    <row r="7">
      <c r="A7" s="6" t="s">
        <v>117</v>
      </c>
    </row>
    <row r="8">
      <c r="A8" s="6" t="s">
        <v>77</v>
      </c>
      <c r="B8" s="9">
        <f>'Small Store - FAR'!E2</f>
        <v>35000</v>
      </c>
      <c r="C8" s="6">
        <f>'Small Store - FAR'!E4</f>
        <v>35000</v>
      </c>
      <c r="D8" s="6">
        <f>'Small Store - FAR'!E6</f>
        <v>35000</v>
      </c>
      <c r="E8" s="6">
        <f>'Small Store - FAR'!E8</f>
        <v>35000</v>
      </c>
      <c r="F8" s="6">
        <f>'Small Store - FAR'!E10</f>
        <v>35000</v>
      </c>
      <c r="G8" s="6">
        <f>'Small Store - FAR'!E12</f>
        <v>35000</v>
      </c>
      <c r="H8" s="6">
        <f>'Small Store - FAR'!E14</f>
        <v>35000</v>
      </c>
      <c r="I8" s="6">
        <f>'Small Store - FAR'!E16</f>
        <v>35000</v>
      </c>
      <c r="J8" s="6">
        <f>'Small Store - FAR'!E18</f>
        <v>35000</v>
      </c>
      <c r="K8" s="6">
        <f>'Small Store - FAR'!E20</f>
        <v>35000</v>
      </c>
      <c r="L8" s="6">
        <f>'Small Store - FAR'!E22</f>
        <v>35000</v>
      </c>
      <c r="M8" s="6">
        <f>'Small Store - FAR'!E24</f>
        <v>35000</v>
      </c>
      <c r="N8" s="6">
        <f>'Small Store - FAR'!E26</f>
        <v>35000</v>
      </c>
      <c r="O8" s="6">
        <f>'Small Store - FAR'!E28</f>
        <v>35000</v>
      </c>
      <c r="P8" s="6">
        <f>'Small Store - FAR'!E30</f>
        <v>35000</v>
      </c>
      <c r="Q8" s="6">
        <f>'Small Store - FAR'!E32</f>
        <v>35000</v>
      </c>
      <c r="R8" s="6">
        <f>'Small Store - FAR'!E34</f>
        <v>35000</v>
      </c>
      <c r="S8" s="6">
        <f>'Small Store - FAR'!E36</f>
        <v>35000</v>
      </c>
      <c r="T8" s="6">
        <f>'Small Store - FAR'!E38</f>
        <v>35000</v>
      </c>
      <c r="U8" s="6">
        <f>'Small Store - FAR'!E40</f>
        <v>35000</v>
      </c>
      <c r="V8" s="9">
        <f>'Small Store - FAR'!E42</f>
        <v>35000</v>
      </c>
      <c r="W8" s="6">
        <f>'Small Store - FAR'!E44</f>
        <v>35000</v>
      </c>
      <c r="X8" s="6">
        <f>'Small Store - FAR'!E46</f>
        <v>35000</v>
      </c>
      <c r="Y8" s="6">
        <f>'Small Store - FAR'!E48</f>
        <v>35000</v>
      </c>
    </row>
    <row r="9">
      <c r="A9" s="6" t="s">
        <v>81</v>
      </c>
      <c r="B9" s="6">
        <f>'Small Store - FAR'!E3</f>
        <v>80000</v>
      </c>
      <c r="C9" s="6">
        <f>'Small Store - FAR'!E5</f>
        <v>80000</v>
      </c>
      <c r="D9" s="6">
        <f>'Small Store - FAR'!E7</f>
        <v>80000</v>
      </c>
      <c r="E9" s="6">
        <f>'Small Store - FAR'!E9</f>
        <v>80000</v>
      </c>
      <c r="F9" s="6">
        <f>'Small Store - FAR'!E11</f>
        <v>80000</v>
      </c>
      <c r="G9" s="6">
        <f>'Small Store - FAR'!E13</f>
        <v>80000</v>
      </c>
      <c r="H9" s="6">
        <f>'Small Store - FAR'!E15</f>
        <v>80000</v>
      </c>
      <c r="I9" s="6">
        <f>'Small Store - FAR'!E17</f>
        <v>80000</v>
      </c>
      <c r="J9" s="6">
        <f>'Small Store - FAR'!E19</f>
        <v>80000</v>
      </c>
      <c r="K9" s="6">
        <f>'Small Store - FAR'!E21</f>
        <v>80000</v>
      </c>
      <c r="L9" s="6">
        <f>'Small Store - FAR'!E23</f>
        <v>80000</v>
      </c>
      <c r="M9" s="6">
        <f>'Small Store - FAR'!E25</f>
        <v>80000</v>
      </c>
      <c r="N9" s="6">
        <f>'Small Store - FAR'!E27</f>
        <v>80000</v>
      </c>
      <c r="O9" s="6">
        <f>'Small Store - FAR'!E29</f>
        <v>80000</v>
      </c>
      <c r="P9" s="6">
        <f>'Small Store - FAR'!E31</f>
        <v>80000</v>
      </c>
      <c r="Q9" s="6">
        <f>'Small Store - FAR'!E33</f>
        <v>80000</v>
      </c>
      <c r="R9" s="6">
        <f>'Small Store - FAR'!E35</f>
        <v>80000</v>
      </c>
      <c r="S9" s="6">
        <f>'Small Store - FAR'!E37</f>
        <v>80000</v>
      </c>
      <c r="T9" s="6">
        <f>'Small Store - FAR'!E39</f>
        <v>80000</v>
      </c>
      <c r="U9" s="6">
        <f>'Small Store - FAR'!E41</f>
        <v>80000</v>
      </c>
      <c r="V9" s="6">
        <f>'Small Store - FAR'!E43</f>
        <v>80000</v>
      </c>
      <c r="W9" s="6">
        <f>'Small Store - FAR'!E45</f>
        <v>80000</v>
      </c>
      <c r="X9" s="6">
        <f>'Small Store - FAR'!E47</f>
        <v>80000</v>
      </c>
      <c r="Y9" s="6">
        <f>'Small Store - FAR'!E49</f>
        <v>80000</v>
      </c>
    </row>
    <row r="10">
      <c r="A10" s="6" t="s">
        <v>61</v>
      </c>
      <c r="B10" s="9">
        <f t="shared" ref="B10:Y10" si="4">SUM(B8:B9)</f>
        <v>115000</v>
      </c>
      <c r="C10" s="9">
        <f t="shared" si="4"/>
        <v>115000</v>
      </c>
      <c r="D10" s="9">
        <f t="shared" si="4"/>
        <v>115000</v>
      </c>
      <c r="E10" s="9">
        <f t="shared" si="4"/>
        <v>115000</v>
      </c>
      <c r="F10" s="9">
        <f t="shared" si="4"/>
        <v>115000</v>
      </c>
      <c r="G10" s="9">
        <f t="shared" si="4"/>
        <v>115000</v>
      </c>
      <c r="H10" s="9">
        <f t="shared" si="4"/>
        <v>115000</v>
      </c>
      <c r="I10" s="9">
        <f t="shared" si="4"/>
        <v>115000</v>
      </c>
      <c r="J10" s="9">
        <f t="shared" si="4"/>
        <v>115000</v>
      </c>
      <c r="K10" s="9">
        <f t="shared" si="4"/>
        <v>115000</v>
      </c>
      <c r="L10" s="9">
        <f t="shared" si="4"/>
        <v>115000</v>
      </c>
      <c r="M10" s="9">
        <f t="shared" si="4"/>
        <v>115000</v>
      </c>
      <c r="N10" s="9">
        <f t="shared" si="4"/>
        <v>115000</v>
      </c>
      <c r="O10" s="9">
        <f t="shared" si="4"/>
        <v>115000</v>
      </c>
      <c r="P10" s="9">
        <f t="shared" si="4"/>
        <v>115000</v>
      </c>
      <c r="Q10" s="9">
        <f t="shared" si="4"/>
        <v>115000</v>
      </c>
      <c r="R10" s="9">
        <f t="shared" si="4"/>
        <v>115000</v>
      </c>
      <c r="S10" s="9">
        <f t="shared" si="4"/>
        <v>115000</v>
      </c>
      <c r="T10" s="9">
        <f t="shared" si="4"/>
        <v>115000</v>
      </c>
      <c r="U10" s="9">
        <f t="shared" si="4"/>
        <v>115000</v>
      </c>
      <c r="V10" s="9">
        <f t="shared" si="4"/>
        <v>115000</v>
      </c>
      <c r="W10" s="9">
        <f t="shared" si="4"/>
        <v>115000</v>
      </c>
      <c r="X10" s="9">
        <f t="shared" si="4"/>
        <v>115000</v>
      </c>
      <c r="Y10" s="9">
        <f t="shared" si="4"/>
        <v>115000</v>
      </c>
    </row>
    <row r="12">
      <c r="A12" s="6" t="s">
        <v>118</v>
      </c>
    </row>
    <row r="13">
      <c r="A13" s="6" t="s">
        <v>77</v>
      </c>
      <c r="B13" s="6">
        <v>0.0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0.0</v>
      </c>
      <c r="J13" s="6">
        <v>0.0</v>
      </c>
      <c r="K13" s="6">
        <v>0.0</v>
      </c>
      <c r="L13" s="6">
        <v>0.0</v>
      </c>
      <c r="M13" s="6">
        <v>0.0</v>
      </c>
      <c r="N13" s="6">
        <v>0.0</v>
      </c>
      <c r="O13" s="6">
        <v>0.0</v>
      </c>
      <c r="P13" s="6">
        <v>0.0</v>
      </c>
      <c r="Q13" s="6">
        <v>0.0</v>
      </c>
      <c r="R13" s="6">
        <f>'Small Store - FAR'!E2</f>
        <v>35000</v>
      </c>
      <c r="S13" s="6">
        <f>'Small Store - FAR'!E4</f>
        <v>35000</v>
      </c>
      <c r="T13" s="6">
        <f>'Small Store - FAR'!E6</f>
        <v>35000</v>
      </c>
      <c r="U13" s="6">
        <f>'Small Store - FAR'!E8</f>
        <v>35000</v>
      </c>
      <c r="V13" s="6">
        <f>'Small Store - FAR'!E10</f>
        <v>35000</v>
      </c>
      <c r="W13" s="6">
        <f>'Small Store - FAR'!E12</f>
        <v>35000</v>
      </c>
      <c r="X13" s="6">
        <f>'Small Store - FAR'!E14</f>
        <v>35000</v>
      </c>
      <c r="Y13" s="6">
        <f>'Small Store - FAR'!E16</f>
        <v>35000</v>
      </c>
    </row>
    <row r="14">
      <c r="A14" s="6" t="s">
        <v>81</v>
      </c>
      <c r="B14" s="6">
        <v>0.0</v>
      </c>
      <c r="C14" s="6">
        <v>0.0</v>
      </c>
      <c r="D14" s="6">
        <v>0.0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  <c r="L14" s="6">
        <v>0.0</v>
      </c>
      <c r="M14" s="6">
        <v>0.0</v>
      </c>
      <c r="N14" s="6">
        <v>0.0</v>
      </c>
      <c r="O14" s="6">
        <v>0.0</v>
      </c>
      <c r="P14" s="6">
        <v>0.0</v>
      </c>
      <c r="Q14" s="6">
        <v>0.0</v>
      </c>
      <c r="R14" s="6">
        <v>0.0</v>
      </c>
      <c r="S14" s="6">
        <v>0.0</v>
      </c>
      <c r="T14" s="6">
        <v>0.0</v>
      </c>
      <c r="U14" s="6">
        <v>0.0</v>
      </c>
      <c r="V14" s="9">
        <f>'Small Store - FAR'!E3</f>
        <v>80000</v>
      </c>
      <c r="W14" s="6">
        <f>'Small Store - FAR'!E5</f>
        <v>80000</v>
      </c>
      <c r="X14" s="6">
        <f>'Small Store - FAR'!E7</f>
        <v>80000</v>
      </c>
      <c r="Y14" s="6">
        <f>'Small Store - FAR'!E9</f>
        <v>80000</v>
      </c>
    </row>
    <row r="15">
      <c r="A15" s="6" t="s">
        <v>61</v>
      </c>
      <c r="B15" s="9">
        <f t="shared" ref="B15:Y15" si="5">SUM(B13:B14)</f>
        <v>0</v>
      </c>
      <c r="C15" s="9">
        <f t="shared" si="5"/>
        <v>0</v>
      </c>
      <c r="D15" s="9">
        <f t="shared" si="5"/>
        <v>0</v>
      </c>
      <c r="E15" s="9">
        <f t="shared" si="5"/>
        <v>0</v>
      </c>
      <c r="F15" s="9">
        <f t="shared" si="5"/>
        <v>0</v>
      </c>
      <c r="G15" s="9">
        <f t="shared" si="5"/>
        <v>0</v>
      </c>
      <c r="H15" s="9">
        <f t="shared" si="5"/>
        <v>0</v>
      </c>
      <c r="I15" s="9">
        <f t="shared" si="5"/>
        <v>0</v>
      </c>
      <c r="J15" s="9">
        <f t="shared" si="5"/>
        <v>0</v>
      </c>
      <c r="K15" s="9">
        <f t="shared" si="5"/>
        <v>0</v>
      </c>
      <c r="L15" s="9">
        <f t="shared" si="5"/>
        <v>0</v>
      </c>
      <c r="M15" s="9">
        <f t="shared" si="5"/>
        <v>0</v>
      </c>
      <c r="N15" s="9">
        <f t="shared" si="5"/>
        <v>0</v>
      </c>
      <c r="O15" s="9">
        <f t="shared" si="5"/>
        <v>0</v>
      </c>
      <c r="P15" s="9">
        <f t="shared" si="5"/>
        <v>0</v>
      </c>
      <c r="Q15" s="9">
        <f t="shared" si="5"/>
        <v>0</v>
      </c>
      <c r="R15" s="9">
        <f t="shared" si="5"/>
        <v>35000</v>
      </c>
      <c r="S15" s="9">
        <f t="shared" si="5"/>
        <v>35000</v>
      </c>
      <c r="T15" s="9">
        <f t="shared" si="5"/>
        <v>35000</v>
      </c>
      <c r="U15" s="9">
        <f t="shared" si="5"/>
        <v>35000</v>
      </c>
      <c r="V15" s="9">
        <f t="shared" si="5"/>
        <v>115000</v>
      </c>
      <c r="W15" s="9">
        <f t="shared" si="5"/>
        <v>115000</v>
      </c>
      <c r="X15" s="9">
        <f t="shared" si="5"/>
        <v>115000</v>
      </c>
      <c r="Y15" s="9">
        <f t="shared" si="5"/>
        <v>115000</v>
      </c>
    </row>
    <row r="17">
      <c r="A17" s="6" t="s">
        <v>119</v>
      </c>
    </row>
    <row r="18">
      <c r="A18" s="6" t="s">
        <v>77</v>
      </c>
      <c r="B18" s="9">
        <f t="shared" ref="B18:Y18" si="6">B3+B8-B13</f>
        <v>35000</v>
      </c>
      <c r="C18" s="9">
        <f t="shared" si="6"/>
        <v>70000</v>
      </c>
      <c r="D18" s="9">
        <f t="shared" si="6"/>
        <v>105000</v>
      </c>
      <c r="E18" s="9">
        <f t="shared" si="6"/>
        <v>140000</v>
      </c>
      <c r="F18" s="9">
        <f t="shared" si="6"/>
        <v>175000</v>
      </c>
      <c r="G18" s="9">
        <f t="shared" si="6"/>
        <v>210000</v>
      </c>
      <c r="H18" s="9">
        <f t="shared" si="6"/>
        <v>245000</v>
      </c>
      <c r="I18" s="9">
        <f t="shared" si="6"/>
        <v>280000</v>
      </c>
      <c r="J18" s="9">
        <f t="shared" si="6"/>
        <v>315000</v>
      </c>
      <c r="K18" s="9">
        <f t="shared" si="6"/>
        <v>350000</v>
      </c>
      <c r="L18" s="9">
        <f t="shared" si="6"/>
        <v>385000</v>
      </c>
      <c r="M18" s="9">
        <f t="shared" si="6"/>
        <v>420000</v>
      </c>
      <c r="N18" s="9">
        <f t="shared" si="6"/>
        <v>455000</v>
      </c>
      <c r="O18" s="9">
        <f t="shared" si="6"/>
        <v>490000</v>
      </c>
      <c r="P18" s="9">
        <f t="shared" si="6"/>
        <v>525000</v>
      </c>
      <c r="Q18" s="9">
        <f t="shared" si="6"/>
        <v>560000</v>
      </c>
      <c r="R18" s="9">
        <f t="shared" si="6"/>
        <v>560000</v>
      </c>
      <c r="S18" s="9">
        <f t="shared" si="6"/>
        <v>560000</v>
      </c>
      <c r="T18" s="9">
        <f t="shared" si="6"/>
        <v>560000</v>
      </c>
      <c r="U18" s="9">
        <f t="shared" si="6"/>
        <v>560000</v>
      </c>
      <c r="V18" s="9">
        <f t="shared" si="6"/>
        <v>560000</v>
      </c>
      <c r="W18" s="9">
        <f t="shared" si="6"/>
        <v>560000</v>
      </c>
      <c r="X18" s="9">
        <f t="shared" si="6"/>
        <v>560000</v>
      </c>
      <c r="Y18" s="9">
        <f t="shared" si="6"/>
        <v>560000</v>
      </c>
    </row>
    <row r="19">
      <c r="A19" s="6" t="s">
        <v>81</v>
      </c>
      <c r="B19" s="9">
        <f t="shared" ref="B19:Y19" si="7">B4+B9-B14</f>
        <v>80000</v>
      </c>
      <c r="C19" s="9">
        <f t="shared" si="7"/>
        <v>160000</v>
      </c>
      <c r="D19" s="9">
        <f t="shared" si="7"/>
        <v>240000</v>
      </c>
      <c r="E19" s="9">
        <f t="shared" si="7"/>
        <v>320000</v>
      </c>
      <c r="F19" s="9">
        <f t="shared" si="7"/>
        <v>400000</v>
      </c>
      <c r="G19" s="9">
        <f t="shared" si="7"/>
        <v>480000</v>
      </c>
      <c r="H19" s="9">
        <f t="shared" si="7"/>
        <v>560000</v>
      </c>
      <c r="I19" s="9">
        <f t="shared" si="7"/>
        <v>640000</v>
      </c>
      <c r="J19" s="9">
        <f t="shared" si="7"/>
        <v>720000</v>
      </c>
      <c r="K19" s="9">
        <f t="shared" si="7"/>
        <v>800000</v>
      </c>
      <c r="L19" s="9">
        <f t="shared" si="7"/>
        <v>880000</v>
      </c>
      <c r="M19" s="9">
        <f t="shared" si="7"/>
        <v>960000</v>
      </c>
      <c r="N19" s="9">
        <f t="shared" si="7"/>
        <v>1040000</v>
      </c>
      <c r="O19" s="9">
        <f t="shared" si="7"/>
        <v>1120000</v>
      </c>
      <c r="P19" s="9">
        <f t="shared" si="7"/>
        <v>1200000</v>
      </c>
      <c r="Q19" s="9">
        <f t="shared" si="7"/>
        <v>1280000</v>
      </c>
      <c r="R19" s="9">
        <f t="shared" si="7"/>
        <v>1360000</v>
      </c>
      <c r="S19" s="9">
        <f t="shared" si="7"/>
        <v>1440000</v>
      </c>
      <c r="T19" s="9">
        <f t="shared" si="7"/>
        <v>1520000</v>
      </c>
      <c r="U19" s="9">
        <f t="shared" si="7"/>
        <v>1600000</v>
      </c>
      <c r="V19" s="9">
        <f t="shared" si="7"/>
        <v>1600000</v>
      </c>
      <c r="W19" s="9">
        <f t="shared" si="7"/>
        <v>1600000</v>
      </c>
      <c r="X19" s="9">
        <f t="shared" si="7"/>
        <v>1600000</v>
      </c>
      <c r="Y19" s="9">
        <f t="shared" si="7"/>
        <v>1600000</v>
      </c>
    </row>
    <row r="20">
      <c r="A20" s="6" t="s">
        <v>61</v>
      </c>
      <c r="B20" s="9">
        <f t="shared" ref="B20:Y20" si="8">SUM(B18:B19)</f>
        <v>115000</v>
      </c>
      <c r="C20" s="9">
        <f t="shared" si="8"/>
        <v>230000</v>
      </c>
      <c r="D20" s="9">
        <f t="shared" si="8"/>
        <v>345000</v>
      </c>
      <c r="E20" s="9">
        <f t="shared" si="8"/>
        <v>460000</v>
      </c>
      <c r="F20" s="9">
        <f t="shared" si="8"/>
        <v>575000</v>
      </c>
      <c r="G20" s="9">
        <f t="shared" si="8"/>
        <v>690000</v>
      </c>
      <c r="H20" s="9">
        <f t="shared" si="8"/>
        <v>805000</v>
      </c>
      <c r="I20" s="9">
        <f t="shared" si="8"/>
        <v>920000</v>
      </c>
      <c r="J20" s="9">
        <f t="shared" si="8"/>
        <v>1035000</v>
      </c>
      <c r="K20" s="9">
        <f t="shared" si="8"/>
        <v>1150000</v>
      </c>
      <c r="L20" s="9">
        <f t="shared" si="8"/>
        <v>1265000</v>
      </c>
      <c r="M20" s="9">
        <f t="shared" si="8"/>
        <v>1380000</v>
      </c>
      <c r="N20" s="9">
        <f t="shared" si="8"/>
        <v>1495000</v>
      </c>
      <c r="O20" s="9">
        <f t="shared" si="8"/>
        <v>1610000</v>
      </c>
      <c r="P20" s="9">
        <f t="shared" si="8"/>
        <v>1725000</v>
      </c>
      <c r="Q20" s="9">
        <f t="shared" si="8"/>
        <v>1840000</v>
      </c>
      <c r="R20" s="9">
        <f t="shared" si="8"/>
        <v>1920000</v>
      </c>
      <c r="S20" s="9">
        <f t="shared" si="8"/>
        <v>2000000</v>
      </c>
      <c r="T20" s="9">
        <f t="shared" si="8"/>
        <v>2080000</v>
      </c>
      <c r="U20" s="9">
        <f t="shared" si="8"/>
        <v>2160000</v>
      </c>
      <c r="V20" s="9">
        <f t="shared" si="8"/>
        <v>2160000</v>
      </c>
      <c r="W20" s="9">
        <f t="shared" si="8"/>
        <v>2160000</v>
      </c>
      <c r="X20" s="9">
        <f t="shared" si="8"/>
        <v>2160000</v>
      </c>
      <c r="Y20" s="9">
        <f t="shared" si="8"/>
        <v>2160000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25" width="8.75"/>
  </cols>
  <sheetData>
    <row r="1"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6" t="s">
        <v>54</v>
      </c>
      <c r="Y1" s="6" t="s">
        <v>55</v>
      </c>
    </row>
    <row r="2">
      <c r="A2" s="6" t="s">
        <v>116</v>
      </c>
    </row>
    <row r="3">
      <c r="A3" s="6" t="s">
        <v>77</v>
      </c>
      <c r="B3" s="6">
        <v>0.0</v>
      </c>
      <c r="C3" s="10">
        <f t="shared" ref="C3:Y3" si="1">B18</f>
        <v>2187.5</v>
      </c>
      <c r="D3" s="10">
        <f t="shared" si="1"/>
        <v>6562.5</v>
      </c>
      <c r="E3" s="10">
        <f t="shared" si="1"/>
        <v>13125</v>
      </c>
      <c r="F3" s="10">
        <f t="shared" si="1"/>
        <v>21875</v>
      </c>
      <c r="G3" s="10">
        <f t="shared" si="1"/>
        <v>32812.5</v>
      </c>
      <c r="H3" s="10">
        <f t="shared" si="1"/>
        <v>45937.5</v>
      </c>
      <c r="I3" s="10">
        <f t="shared" si="1"/>
        <v>61250</v>
      </c>
      <c r="J3" s="10">
        <f t="shared" si="1"/>
        <v>78750</v>
      </c>
      <c r="K3" s="10">
        <f t="shared" si="1"/>
        <v>98437.5</v>
      </c>
      <c r="L3" s="10">
        <f t="shared" si="1"/>
        <v>120312.5</v>
      </c>
      <c r="M3" s="10">
        <f t="shared" si="1"/>
        <v>144375</v>
      </c>
      <c r="N3" s="10">
        <f t="shared" si="1"/>
        <v>170625</v>
      </c>
      <c r="O3" s="10">
        <f t="shared" si="1"/>
        <v>199062.5</v>
      </c>
      <c r="P3" s="10">
        <f t="shared" si="1"/>
        <v>229687.5</v>
      </c>
      <c r="Q3" s="10">
        <f t="shared" si="1"/>
        <v>262500</v>
      </c>
      <c r="R3" s="10">
        <f t="shared" si="1"/>
        <v>297500</v>
      </c>
      <c r="S3" s="10">
        <f t="shared" si="1"/>
        <v>297500</v>
      </c>
      <c r="T3" s="10">
        <f t="shared" si="1"/>
        <v>297500</v>
      </c>
      <c r="U3" s="10">
        <f t="shared" si="1"/>
        <v>297500</v>
      </c>
      <c r="V3" s="10">
        <f t="shared" si="1"/>
        <v>297500</v>
      </c>
      <c r="W3" s="10">
        <f t="shared" si="1"/>
        <v>297500</v>
      </c>
      <c r="X3" s="10">
        <f t="shared" si="1"/>
        <v>297500</v>
      </c>
      <c r="Y3" s="10">
        <f t="shared" si="1"/>
        <v>297500</v>
      </c>
    </row>
    <row r="4">
      <c r="A4" s="6" t="s">
        <v>81</v>
      </c>
      <c r="B4" s="6">
        <v>0.0</v>
      </c>
      <c r="C4" s="10">
        <f t="shared" ref="C4:Y4" si="2">B19</f>
        <v>4000</v>
      </c>
      <c r="D4" s="10">
        <f t="shared" si="2"/>
        <v>12000</v>
      </c>
      <c r="E4" s="10">
        <f t="shared" si="2"/>
        <v>24000</v>
      </c>
      <c r="F4" s="10">
        <f t="shared" si="2"/>
        <v>40000</v>
      </c>
      <c r="G4" s="10">
        <f t="shared" si="2"/>
        <v>60000</v>
      </c>
      <c r="H4" s="10">
        <f t="shared" si="2"/>
        <v>84000</v>
      </c>
      <c r="I4" s="10">
        <f t="shared" si="2"/>
        <v>112000</v>
      </c>
      <c r="J4" s="10">
        <f t="shared" si="2"/>
        <v>144000</v>
      </c>
      <c r="K4" s="10">
        <f t="shared" si="2"/>
        <v>180000</v>
      </c>
      <c r="L4" s="10">
        <f t="shared" si="2"/>
        <v>220000</v>
      </c>
      <c r="M4" s="10">
        <f t="shared" si="2"/>
        <v>264000</v>
      </c>
      <c r="N4" s="10">
        <f t="shared" si="2"/>
        <v>312000</v>
      </c>
      <c r="O4" s="10">
        <f t="shared" si="2"/>
        <v>364000</v>
      </c>
      <c r="P4" s="10">
        <f t="shared" si="2"/>
        <v>420000</v>
      </c>
      <c r="Q4" s="10">
        <f t="shared" si="2"/>
        <v>480000</v>
      </c>
      <c r="R4" s="10">
        <f t="shared" si="2"/>
        <v>544000</v>
      </c>
      <c r="S4" s="10">
        <f t="shared" si="2"/>
        <v>612000</v>
      </c>
      <c r="T4" s="10">
        <f t="shared" si="2"/>
        <v>684000</v>
      </c>
      <c r="U4" s="10">
        <f t="shared" si="2"/>
        <v>760000</v>
      </c>
      <c r="V4" s="10">
        <f t="shared" si="2"/>
        <v>840000</v>
      </c>
      <c r="W4" s="10">
        <f t="shared" si="2"/>
        <v>840000</v>
      </c>
      <c r="X4" s="10">
        <f t="shared" si="2"/>
        <v>840000</v>
      </c>
      <c r="Y4" s="10">
        <f t="shared" si="2"/>
        <v>840000</v>
      </c>
    </row>
    <row r="5">
      <c r="A5" s="6" t="s">
        <v>61</v>
      </c>
      <c r="B5" s="9">
        <f t="shared" ref="B5:Y5" si="3">SUM(B3:B4)</f>
        <v>0</v>
      </c>
      <c r="C5" s="10">
        <f t="shared" si="3"/>
        <v>6187.5</v>
      </c>
      <c r="D5" s="10">
        <f t="shared" si="3"/>
        <v>18562.5</v>
      </c>
      <c r="E5" s="10">
        <f t="shared" si="3"/>
        <v>37125</v>
      </c>
      <c r="F5" s="10">
        <f t="shared" si="3"/>
        <v>61875</v>
      </c>
      <c r="G5" s="10">
        <f t="shared" si="3"/>
        <v>92812.5</v>
      </c>
      <c r="H5" s="10">
        <f t="shared" si="3"/>
        <v>129937.5</v>
      </c>
      <c r="I5" s="10">
        <f t="shared" si="3"/>
        <v>173250</v>
      </c>
      <c r="J5" s="10">
        <f t="shared" si="3"/>
        <v>222750</v>
      </c>
      <c r="K5" s="10">
        <f t="shared" si="3"/>
        <v>278437.5</v>
      </c>
      <c r="L5" s="10">
        <f t="shared" si="3"/>
        <v>340312.5</v>
      </c>
      <c r="M5" s="10">
        <f t="shared" si="3"/>
        <v>408375</v>
      </c>
      <c r="N5" s="10">
        <f t="shared" si="3"/>
        <v>482625</v>
      </c>
      <c r="O5" s="10">
        <f t="shared" si="3"/>
        <v>563062.5</v>
      </c>
      <c r="P5" s="10">
        <f t="shared" si="3"/>
        <v>649687.5</v>
      </c>
      <c r="Q5" s="10">
        <f t="shared" si="3"/>
        <v>742500</v>
      </c>
      <c r="R5" s="10">
        <f t="shared" si="3"/>
        <v>841500</v>
      </c>
      <c r="S5" s="10">
        <f t="shared" si="3"/>
        <v>909500</v>
      </c>
      <c r="T5" s="10">
        <f t="shared" si="3"/>
        <v>981500</v>
      </c>
      <c r="U5" s="10">
        <f t="shared" si="3"/>
        <v>1057500</v>
      </c>
      <c r="V5" s="10">
        <f t="shared" si="3"/>
        <v>1137500</v>
      </c>
      <c r="W5" s="10">
        <f t="shared" si="3"/>
        <v>1137500</v>
      </c>
      <c r="X5" s="10">
        <f t="shared" si="3"/>
        <v>1137500</v>
      </c>
      <c r="Y5" s="10">
        <f t="shared" si="3"/>
        <v>1137500</v>
      </c>
    </row>
    <row r="7">
      <c r="A7" s="6" t="s">
        <v>117</v>
      </c>
    </row>
    <row r="8">
      <c r="A8" s="6" t="s">
        <v>77</v>
      </c>
      <c r="B8" s="10">
        <f>'Small Store - Fixed Asset Balan'!B18/'Small Store - FAR'!$F2</f>
        <v>2187.5</v>
      </c>
      <c r="C8" s="10">
        <f>'Small Store - Fixed Asset Balan'!C18/'Small Store - FAR'!$F2</f>
        <v>4375</v>
      </c>
      <c r="D8" s="10">
        <f>'Small Store - Fixed Asset Balan'!D18/'Small Store - FAR'!$F2</f>
        <v>6562.5</v>
      </c>
      <c r="E8" s="10">
        <f>'Small Store - Fixed Asset Balan'!E18/'Small Store - FAR'!$F2</f>
        <v>8750</v>
      </c>
      <c r="F8" s="10">
        <f>'Small Store - Fixed Asset Balan'!F18/'Small Store - FAR'!$F2</f>
        <v>10937.5</v>
      </c>
      <c r="G8" s="10">
        <f>'Small Store - Fixed Asset Balan'!G18/'Small Store - FAR'!$F2</f>
        <v>13125</v>
      </c>
      <c r="H8" s="10">
        <f>'Small Store - Fixed Asset Balan'!H18/'Small Store - FAR'!$F2</f>
        <v>15312.5</v>
      </c>
      <c r="I8" s="10">
        <f>'Small Store - Fixed Asset Balan'!I18/'Small Store - FAR'!$F2</f>
        <v>17500</v>
      </c>
      <c r="J8" s="10">
        <f>'Small Store - Fixed Asset Balan'!J18/'Small Store - FAR'!$F2</f>
        <v>19687.5</v>
      </c>
      <c r="K8" s="10">
        <f>'Small Store - Fixed Asset Balan'!K18/'Small Store - FAR'!$F2</f>
        <v>21875</v>
      </c>
      <c r="L8" s="10">
        <f>'Small Store - Fixed Asset Balan'!L18/'Small Store - FAR'!$F2</f>
        <v>24062.5</v>
      </c>
      <c r="M8" s="10">
        <f>'Small Store - Fixed Asset Balan'!M18/'Small Store - FAR'!$F2</f>
        <v>26250</v>
      </c>
      <c r="N8" s="10">
        <f>'Small Store - Fixed Asset Balan'!N18/'Small Store - FAR'!$F2</f>
        <v>28437.5</v>
      </c>
      <c r="O8" s="10">
        <f>'Small Store - Fixed Asset Balan'!O18/'Small Store - FAR'!$F2</f>
        <v>30625</v>
      </c>
      <c r="P8" s="10">
        <f>'Small Store - Fixed Asset Balan'!P18/'Small Store - FAR'!$F2</f>
        <v>32812.5</v>
      </c>
      <c r="Q8" s="10">
        <f>'Small Store - Fixed Asset Balan'!Q18/'Small Store - FAR'!$F2</f>
        <v>35000</v>
      </c>
      <c r="R8" s="10">
        <f>'Small Store - Fixed Asset Balan'!R18/'Small Store - FAR'!$F2</f>
        <v>35000</v>
      </c>
      <c r="S8" s="10">
        <f>'Small Store - Fixed Asset Balan'!S18/'Small Store - FAR'!$F2</f>
        <v>35000</v>
      </c>
      <c r="T8" s="10">
        <f>'Small Store - Fixed Asset Balan'!T18/'Small Store - FAR'!$F2</f>
        <v>35000</v>
      </c>
      <c r="U8" s="10">
        <f>'Small Store - Fixed Asset Balan'!U18/'Small Store - FAR'!$F2</f>
        <v>35000</v>
      </c>
      <c r="V8" s="10">
        <f>'Small Store - Fixed Asset Balan'!V18/'Small Store - FAR'!$F2</f>
        <v>35000</v>
      </c>
      <c r="W8" s="10">
        <f>'Small Store - Fixed Asset Balan'!W18/'Small Store - FAR'!$F2</f>
        <v>35000</v>
      </c>
      <c r="X8" s="10">
        <f>'Small Store - Fixed Asset Balan'!X18/'Small Store - FAR'!$F2</f>
        <v>35000</v>
      </c>
      <c r="Y8" s="10">
        <f>'Small Store - Fixed Asset Balan'!Y18/'Small Store - FAR'!$F2</f>
        <v>35000</v>
      </c>
    </row>
    <row r="9">
      <c r="A9" s="6" t="s">
        <v>81</v>
      </c>
      <c r="B9" s="10">
        <f>'Small Store - Fixed Asset Balan'!B19/'Small Store - FAR'!$F3</f>
        <v>4000</v>
      </c>
      <c r="C9" s="10">
        <f>'Small Store - Fixed Asset Balan'!C19/'Small Store - FAR'!$F3</f>
        <v>8000</v>
      </c>
      <c r="D9" s="10">
        <f>'Small Store - Fixed Asset Balan'!D19/'Small Store - FAR'!$F3</f>
        <v>12000</v>
      </c>
      <c r="E9" s="10">
        <f>'Small Store - Fixed Asset Balan'!E19/'Small Store - FAR'!$F3</f>
        <v>16000</v>
      </c>
      <c r="F9" s="10">
        <f>'Small Store - Fixed Asset Balan'!F19/'Small Store - FAR'!$F3</f>
        <v>20000</v>
      </c>
      <c r="G9" s="10">
        <f>'Small Store - Fixed Asset Balan'!G19/'Small Store - FAR'!$F3</f>
        <v>24000</v>
      </c>
      <c r="H9" s="10">
        <f>'Small Store - Fixed Asset Balan'!H19/'Small Store - FAR'!$F3</f>
        <v>28000</v>
      </c>
      <c r="I9" s="10">
        <f>'Small Store - Fixed Asset Balan'!I19/'Small Store - FAR'!$F3</f>
        <v>32000</v>
      </c>
      <c r="J9" s="10">
        <f>'Small Store - Fixed Asset Balan'!J19/'Small Store - FAR'!$F3</f>
        <v>36000</v>
      </c>
      <c r="K9" s="10">
        <f>'Small Store - Fixed Asset Balan'!K19/'Small Store - FAR'!$F3</f>
        <v>40000</v>
      </c>
      <c r="L9" s="10">
        <f>'Small Store - Fixed Asset Balan'!L19/'Small Store - FAR'!$F3</f>
        <v>44000</v>
      </c>
      <c r="M9" s="10">
        <f>'Small Store - Fixed Asset Balan'!M19/'Small Store - FAR'!$F3</f>
        <v>48000</v>
      </c>
      <c r="N9" s="10">
        <f>'Small Store - Fixed Asset Balan'!N19/'Small Store - FAR'!$F3</f>
        <v>52000</v>
      </c>
      <c r="O9" s="10">
        <f>'Small Store - Fixed Asset Balan'!O19/'Small Store - FAR'!$F3</f>
        <v>56000</v>
      </c>
      <c r="P9" s="10">
        <f>'Small Store - Fixed Asset Balan'!P19/'Small Store - FAR'!$F3</f>
        <v>60000</v>
      </c>
      <c r="Q9" s="10">
        <f>'Small Store - Fixed Asset Balan'!Q19/'Small Store - FAR'!$F3</f>
        <v>64000</v>
      </c>
      <c r="R9" s="10">
        <f>'Small Store - Fixed Asset Balan'!R19/'Small Store - FAR'!$F3</f>
        <v>68000</v>
      </c>
      <c r="S9" s="10">
        <f>'Small Store - Fixed Asset Balan'!S19/'Small Store - FAR'!$F3</f>
        <v>72000</v>
      </c>
      <c r="T9" s="10">
        <f>'Small Store - Fixed Asset Balan'!T19/'Small Store - FAR'!$F3</f>
        <v>76000</v>
      </c>
      <c r="U9" s="10">
        <f>'Small Store - Fixed Asset Balan'!U19/'Small Store - FAR'!$F3</f>
        <v>80000</v>
      </c>
      <c r="V9" s="10">
        <f>'Small Store - Fixed Asset Balan'!V19/'Small Store - FAR'!$F3</f>
        <v>80000</v>
      </c>
      <c r="W9" s="10">
        <f>'Small Store - Fixed Asset Balan'!W19/'Small Store - FAR'!$F3</f>
        <v>80000</v>
      </c>
      <c r="X9" s="10">
        <f>'Small Store - Fixed Asset Balan'!X19/'Small Store - FAR'!$F3</f>
        <v>80000</v>
      </c>
      <c r="Y9" s="10">
        <f>'Small Store - Fixed Asset Balan'!Y19/'Small Store - FAR'!$F3</f>
        <v>80000</v>
      </c>
    </row>
    <row r="10">
      <c r="A10" s="6" t="s">
        <v>61</v>
      </c>
      <c r="B10" s="10">
        <f t="shared" ref="B10:Y10" si="4">SUM(B8:B9)</f>
        <v>6187.5</v>
      </c>
      <c r="C10" s="10">
        <f t="shared" si="4"/>
        <v>12375</v>
      </c>
      <c r="D10" s="10">
        <f t="shared" si="4"/>
        <v>18562.5</v>
      </c>
      <c r="E10" s="10">
        <f t="shared" si="4"/>
        <v>24750</v>
      </c>
      <c r="F10" s="10">
        <f t="shared" si="4"/>
        <v>30937.5</v>
      </c>
      <c r="G10" s="10">
        <f t="shared" si="4"/>
        <v>37125</v>
      </c>
      <c r="H10" s="10">
        <f t="shared" si="4"/>
        <v>43312.5</v>
      </c>
      <c r="I10" s="10">
        <f t="shared" si="4"/>
        <v>49500</v>
      </c>
      <c r="J10" s="10">
        <f t="shared" si="4"/>
        <v>55687.5</v>
      </c>
      <c r="K10" s="10">
        <f t="shared" si="4"/>
        <v>61875</v>
      </c>
      <c r="L10" s="10">
        <f t="shared" si="4"/>
        <v>68062.5</v>
      </c>
      <c r="M10" s="10">
        <f t="shared" si="4"/>
        <v>74250</v>
      </c>
      <c r="N10" s="10">
        <f t="shared" si="4"/>
        <v>80437.5</v>
      </c>
      <c r="O10" s="10">
        <f t="shared" si="4"/>
        <v>86625</v>
      </c>
      <c r="P10" s="10">
        <f t="shared" si="4"/>
        <v>92812.5</v>
      </c>
      <c r="Q10" s="10">
        <f t="shared" si="4"/>
        <v>99000</v>
      </c>
      <c r="R10" s="10">
        <f t="shared" si="4"/>
        <v>103000</v>
      </c>
      <c r="S10" s="10">
        <f t="shared" si="4"/>
        <v>107000</v>
      </c>
      <c r="T10" s="10">
        <f t="shared" si="4"/>
        <v>111000</v>
      </c>
      <c r="U10" s="10">
        <f t="shared" si="4"/>
        <v>115000</v>
      </c>
      <c r="V10" s="10">
        <f t="shared" si="4"/>
        <v>115000</v>
      </c>
      <c r="W10" s="10">
        <f t="shared" si="4"/>
        <v>115000</v>
      </c>
      <c r="X10" s="10">
        <f t="shared" si="4"/>
        <v>115000</v>
      </c>
      <c r="Y10" s="10">
        <f t="shared" si="4"/>
        <v>115000</v>
      </c>
    </row>
    <row r="12">
      <c r="A12" s="6" t="s">
        <v>118</v>
      </c>
    </row>
    <row r="13">
      <c r="A13" s="6" t="s">
        <v>77</v>
      </c>
      <c r="B13" s="6">
        <v>0.0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0.0</v>
      </c>
      <c r="J13" s="6">
        <v>0.0</v>
      </c>
      <c r="K13" s="6">
        <v>0.0</v>
      </c>
      <c r="L13" s="6">
        <v>0.0</v>
      </c>
      <c r="M13" s="6">
        <v>0.0</v>
      </c>
      <c r="N13" s="6">
        <v>0.0</v>
      </c>
      <c r="O13" s="6">
        <v>0.0</v>
      </c>
      <c r="P13" s="6">
        <v>0.0</v>
      </c>
      <c r="Q13" s="6">
        <v>0.0</v>
      </c>
      <c r="R13" s="9">
        <f>'Small Store - FAR'!H2</f>
        <v>35000</v>
      </c>
      <c r="S13" s="9">
        <f>'Small Store - FAR'!H4</f>
        <v>35000</v>
      </c>
      <c r="T13" s="6">
        <f>'Small Store - FAR'!H6</f>
        <v>35000</v>
      </c>
      <c r="U13" s="6">
        <f>'Small Store - FAR'!H8</f>
        <v>35000</v>
      </c>
      <c r="V13" s="6">
        <f>'Small Store - FAR'!H10</f>
        <v>35000</v>
      </c>
      <c r="W13" s="6">
        <f>'Small Store - FAR'!H12</f>
        <v>35000</v>
      </c>
      <c r="X13" s="6">
        <f>'Small Store - FAR'!H14</f>
        <v>35000</v>
      </c>
      <c r="Y13" s="6">
        <f>'Small Store - FAR'!H16</f>
        <v>35000</v>
      </c>
    </row>
    <row r="14">
      <c r="A14" s="6" t="s">
        <v>81</v>
      </c>
      <c r="B14" s="6">
        <v>0.0</v>
      </c>
      <c r="C14" s="6">
        <v>0.0</v>
      </c>
      <c r="D14" s="6">
        <v>0.0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  <c r="L14" s="6">
        <v>0.0</v>
      </c>
      <c r="M14" s="6">
        <v>0.0</v>
      </c>
      <c r="N14" s="6">
        <v>0.0</v>
      </c>
      <c r="O14" s="6">
        <v>0.0</v>
      </c>
      <c r="P14" s="6">
        <v>0.0</v>
      </c>
      <c r="Q14" s="6">
        <v>0.0</v>
      </c>
      <c r="R14" s="6">
        <v>0.0</v>
      </c>
      <c r="S14" s="6">
        <v>0.0</v>
      </c>
      <c r="T14" s="6">
        <v>0.0</v>
      </c>
      <c r="U14" s="6">
        <v>0.0</v>
      </c>
      <c r="V14" s="9">
        <f>'Small Store - FAR'!H3</f>
        <v>80000</v>
      </c>
      <c r="W14" s="6">
        <f>'Small Store - FAR'!H5</f>
        <v>80000</v>
      </c>
      <c r="X14" s="6">
        <f>'Small Store - FAR'!H7</f>
        <v>80000</v>
      </c>
      <c r="Y14" s="6">
        <f>'Small Store - FAR'!H9</f>
        <v>80000</v>
      </c>
    </row>
    <row r="15">
      <c r="A15" s="6" t="s">
        <v>61</v>
      </c>
      <c r="B15" s="9">
        <f t="shared" ref="B15:Y15" si="5">SUM(B13:B14)</f>
        <v>0</v>
      </c>
      <c r="C15" s="9">
        <f t="shared" si="5"/>
        <v>0</v>
      </c>
      <c r="D15" s="9">
        <f t="shared" si="5"/>
        <v>0</v>
      </c>
      <c r="E15" s="9">
        <f t="shared" si="5"/>
        <v>0</v>
      </c>
      <c r="F15" s="9">
        <f t="shared" si="5"/>
        <v>0</v>
      </c>
      <c r="G15" s="9">
        <f t="shared" si="5"/>
        <v>0</v>
      </c>
      <c r="H15" s="9">
        <f t="shared" si="5"/>
        <v>0</v>
      </c>
      <c r="I15" s="9">
        <f t="shared" si="5"/>
        <v>0</v>
      </c>
      <c r="J15" s="9">
        <f t="shared" si="5"/>
        <v>0</v>
      </c>
      <c r="K15" s="9">
        <f t="shared" si="5"/>
        <v>0</v>
      </c>
      <c r="L15" s="9">
        <f t="shared" si="5"/>
        <v>0</v>
      </c>
      <c r="M15" s="9">
        <f t="shared" si="5"/>
        <v>0</v>
      </c>
      <c r="N15" s="9">
        <f t="shared" si="5"/>
        <v>0</v>
      </c>
      <c r="O15" s="9">
        <f t="shared" si="5"/>
        <v>0</v>
      </c>
      <c r="P15" s="9">
        <f t="shared" si="5"/>
        <v>0</v>
      </c>
      <c r="Q15" s="9">
        <f t="shared" si="5"/>
        <v>0</v>
      </c>
      <c r="R15" s="9">
        <f t="shared" si="5"/>
        <v>35000</v>
      </c>
      <c r="S15" s="9">
        <f t="shared" si="5"/>
        <v>35000</v>
      </c>
      <c r="T15" s="9">
        <f t="shared" si="5"/>
        <v>35000</v>
      </c>
      <c r="U15" s="9">
        <f t="shared" si="5"/>
        <v>35000</v>
      </c>
      <c r="V15" s="9">
        <f t="shared" si="5"/>
        <v>115000</v>
      </c>
      <c r="W15" s="9">
        <f t="shared" si="5"/>
        <v>115000</v>
      </c>
      <c r="X15" s="9">
        <f t="shared" si="5"/>
        <v>115000</v>
      </c>
      <c r="Y15" s="9">
        <f t="shared" si="5"/>
        <v>115000</v>
      </c>
    </row>
    <row r="17">
      <c r="A17" s="6" t="s">
        <v>119</v>
      </c>
    </row>
    <row r="18">
      <c r="A18" s="6" t="s">
        <v>77</v>
      </c>
      <c r="B18" s="10">
        <f t="shared" ref="B18:Y18" si="6">B3+B8-B13</f>
        <v>2187.5</v>
      </c>
      <c r="C18" s="10">
        <f t="shared" si="6"/>
        <v>6562.5</v>
      </c>
      <c r="D18" s="10">
        <f t="shared" si="6"/>
        <v>13125</v>
      </c>
      <c r="E18" s="10">
        <f t="shared" si="6"/>
        <v>21875</v>
      </c>
      <c r="F18" s="10">
        <f t="shared" si="6"/>
        <v>32812.5</v>
      </c>
      <c r="G18" s="10">
        <f t="shared" si="6"/>
        <v>45937.5</v>
      </c>
      <c r="H18" s="10">
        <f t="shared" si="6"/>
        <v>61250</v>
      </c>
      <c r="I18" s="10">
        <f t="shared" si="6"/>
        <v>78750</v>
      </c>
      <c r="J18" s="10">
        <f t="shared" si="6"/>
        <v>98437.5</v>
      </c>
      <c r="K18" s="10">
        <f t="shared" si="6"/>
        <v>120312.5</v>
      </c>
      <c r="L18" s="10">
        <f t="shared" si="6"/>
        <v>144375</v>
      </c>
      <c r="M18" s="10">
        <f t="shared" si="6"/>
        <v>170625</v>
      </c>
      <c r="N18" s="10">
        <f t="shared" si="6"/>
        <v>199062.5</v>
      </c>
      <c r="O18" s="10">
        <f t="shared" si="6"/>
        <v>229687.5</v>
      </c>
      <c r="P18" s="10">
        <f t="shared" si="6"/>
        <v>262500</v>
      </c>
      <c r="Q18" s="10">
        <f t="shared" si="6"/>
        <v>297500</v>
      </c>
      <c r="R18" s="10">
        <f t="shared" si="6"/>
        <v>297500</v>
      </c>
      <c r="S18" s="10">
        <f t="shared" si="6"/>
        <v>297500</v>
      </c>
      <c r="T18" s="10">
        <f t="shared" si="6"/>
        <v>297500</v>
      </c>
      <c r="U18" s="10">
        <f t="shared" si="6"/>
        <v>297500</v>
      </c>
      <c r="V18" s="10">
        <f t="shared" si="6"/>
        <v>297500</v>
      </c>
      <c r="W18" s="10">
        <f t="shared" si="6"/>
        <v>297500</v>
      </c>
      <c r="X18" s="10">
        <f t="shared" si="6"/>
        <v>297500</v>
      </c>
      <c r="Y18" s="10">
        <f t="shared" si="6"/>
        <v>297500</v>
      </c>
    </row>
    <row r="19">
      <c r="A19" s="6" t="s">
        <v>81</v>
      </c>
      <c r="B19" s="10">
        <f t="shared" ref="B19:Y19" si="7">B4+B9-B14</f>
        <v>4000</v>
      </c>
      <c r="C19" s="10">
        <f t="shared" si="7"/>
        <v>12000</v>
      </c>
      <c r="D19" s="10">
        <f t="shared" si="7"/>
        <v>24000</v>
      </c>
      <c r="E19" s="10">
        <f t="shared" si="7"/>
        <v>40000</v>
      </c>
      <c r="F19" s="10">
        <f t="shared" si="7"/>
        <v>60000</v>
      </c>
      <c r="G19" s="10">
        <f t="shared" si="7"/>
        <v>84000</v>
      </c>
      <c r="H19" s="10">
        <f t="shared" si="7"/>
        <v>112000</v>
      </c>
      <c r="I19" s="10">
        <f t="shared" si="7"/>
        <v>144000</v>
      </c>
      <c r="J19" s="10">
        <f t="shared" si="7"/>
        <v>180000</v>
      </c>
      <c r="K19" s="10">
        <f t="shared" si="7"/>
        <v>220000</v>
      </c>
      <c r="L19" s="10">
        <f t="shared" si="7"/>
        <v>264000</v>
      </c>
      <c r="M19" s="10">
        <f t="shared" si="7"/>
        <v>312000</v>
      </c>
      <c r="N19" s="10">
        <f t="shared" si="7"/>
        <v>364000</v>
      </c>
      <c r="O19" s="10">
        <f t="shared" si="7"/>
        <v>420000</v>
      </c>
      <c r="P19" s="10">
        <f t="shared" si="7"/>
        <v>480000</v>
      </c>
      <c r="Q19" s="10">
        <f t="shared" si="7"/>
        <v>544000</v>
      </c>
      <c r="R19" s="10">
        <f t="shared" si="7"/>
        <v>612000</v>
      </c>
      <c r="S19" s="10">
        <f t="shared" si="7"/>
        <v>684000</v>
      </c>
      <c r="T19" s="10">
        <f t="shared" si="7"/>
        <v>760000</v>
      </c>
      <c r="U19" s="10">
        <f t="shared" si="7"/>
        <v>840000</v>
      </c>
      <c r="V19" s="10">
        <f t="shared" si="7"/>
        <v>840000</v>
      </c>
      <c r="W19" s="10">
        <f t="shared" si="7"/>
        <v>840000</v>
      </c>
      <c r="X19" s="10">
        <f t="shared" si="7"/>
        <v>840000</v>
      </c>
      <c r="Y19" s="10">
        <f t="shared" si="7"/>
        <v>840000</v>
      </c>
    </row>
    <row r="20">
      <c r="A20" s="6" t="s">
        <v>61</v>
      </c>
      <c r="B20" s="10">
        <f t="shared" ref="B20:Y20" si="8">SUM(B18:B19)</f>
        <v>6187.5</v>
      </c>
      <c r="C20" s="10">
        <f t="shared" si="8"/>
        <v>18562.5</v>
      </c>
      <c r="D20" s="10">
        <f t="shared" si="8"/>
        <v>37125</v>
      </c>
      <c r="E20" s="10">
        <f t="shared" si="8"/>
        <v>61875</v>
      </c>
      <c r="F20" s="10">
        <f t="shared" si="8"/>
        <v>92812.5</v>
      </c>
      <c r="G20" s="10">
        <f t="shared" si="8"/>
        <v>129937.5</v>
      </c>
      <c r="H20" s="10">
        <f t="shared" si="8"/>
        <v>173250</v>
      </c>
      <c r="I20" s="10">
        <f t="shared" si="8"/>
        <v>222750</v>
      </c>
      <c r="J20" s="10">
        <f t="shared" si="8"/>
        <v>278437.5</v>
      </c>
      <c r="K20" s="10">
        <f t="shared" si="8"/>
        <v>340312.5</v>
      </c>
      <c r="L20" s="10">
        <f t="shared" si="8"/>
        <v>408375</v>
      </c>
      <c r="M20" s="10">
        <f t="shared" si="8"/>
        <v>482625</v>
      </c>
      <c r="N20" s="10">
        <f t="shared" si="8"/>
        <v>563062.5</v>
      </c>
      <c r="O20" s="10">
        <f t="shared" si="8"/>
        <v>649687.5</v>
      </c>
      <c r="P20" s="10">
        <f t="shared" si="8"/>
        <v>742500</v>
      </c>
      <c r="Q20" s="10">
        <f t="shared" si="8"/>
        <v>841500</v>
      </c>
      <c r="R20" s="10">
        <f t="shared" si="8"/>
        <v>909500</v>
      </c>
      <c r="S20" s="10">
        <f t="shared" si="8"/>
        <v>981500</v>
      </c>
      <c r="T20" s="10">
        <f t="shared" si="8"/>
        <v>1057500</v>
      </c>
      <c r="U20" s="10">
        <f t="shared" si="8"/>
        <v>1137500</v>
      </c>
      <c r="V20" s="10">
        <f t="shared" si="8"/>
        <v>1137500</v>
      </c>
      <c r="W20" s="10">
        <f t="shared" si="8"/>
        <v>1137500</v>
      </c>
      <c r="X20" s="10">
        <f t="shared" si="8"/>
        <v>1137500</v>
      </c>
      <c r="Y20" s="10">
        <f t="shared" si="8"/>
        <v>1137500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10</v>
      </c>
      <c r="B1" s="6" t="s">
        <v>11</v>
      </c>
      <c r="C1" s="6" t="s">
        <v>12</v>
      </c>
    </row>
    <row r="2">
      <c r="A2" s="6" t="s">
        <v>13</v>
      </c>
      <c r="B2" s="6">
        <v>300.0</v>
      </c>
      <c r="C2" s="7">
        <v>0.4</v>
      </c>
      <c r="D2" s="6" t="s">
        <v>14</v>
      </c>
    </row>
    <row r="4">
      <c r="A4" s="6" t="s">
        <v>15</v>
      </c>
      <c r="B4" s="6" t="s">
        <v>16</v>
      </c>
      <c r="C4" s="6" t="s">
        <v>17</v>
      </c>
    </row>
    <row r="5">
      <c r="B5" s="6">
        <v>430.0</v>
      </c>
      <c r="C5" s="6">
        <v>500.0</v>
      </c>
    </row>
    <row r="7">
      <c r="A7" s="6" t="s">
        <v>18</v>
      </c>
    </row>
    <row r="8">
      <c r="A8" s="6" t="s">
        <v>10</v>
      </c>
      <c r="B8" s="6" t="s">
        <v>16</v>
      </c>
      <c r="C8" s="6" t="s">
        <v>17</v>
      </c>
    </row>
    <row r="9">
      <c r="A9" s="6" t="s">
        <v>19</v>
      </c>
      <c r="B9" s="6">
        <v>1.0</v>
      </c>
      <c r="C9" s="6">
        <v>1.2</v>
      </c>
    </row>
    <row r="11">
      <c r="A11" s="6" t="s">
        <v>20</v>
      </c>
      <c r="B11" s="6" t="s">
        <v>16</v>
      </c>
      <c r="C11" s="6" t="s">
        <v>17</v>
      </c>
    </row>
    <row r="12">
      <c r="B12" s="6">
        <v>20.0</v>
      </c>
      <c r="C12" s="6">
        <v>20.0</v>
      </c>
    </row>
    <row r="14">
      <c r="A14" s="6" t="s">
        <v>21</v>
      </c>
      <c r="B14" s="6" t="s">
        <v>16</v>
      </c>
      <c r="C14" s="6" t="s">
        <v>17</v>
      </c>
    </row>
    <row r="15">
      <c r="A15" s="6" t="s">
        <v>22</v>
      </c>
      <c r="B15" s="6">
        <v>1.0</v>
      </c>
      <c r="C15" s="6">
        <v>2.0</v>
      </c>
    </row>
    <row r="17">
      <c r="A17" s="6" t="s">
        <v>23</v>
      </c>
      <c r="B17" s="6" t="s">
        <v>16</v>
      </c>
      <c r="C17" s="6" t="s">
        <v>17</v>
      </c>
    </row>
    <row r="18">
      <c r="A18" s="6" t="s">
        <v>22</v>
      </c>
      <c r="B18" s="6">
        <v>19000.0</v>
      </c>
      <c r="C18" s="6">
        <v>19000.0</v>
      </c>
    </row>
    <row r="20">
      <c r="A20" s="6" t="s">
        <v>24</v>
      </c>
      <c r="B20" s="6" t="s">
        <v>16</v>
      </c>
      <c r="C20" s="6" t="s">
        <v>17</v>
      </c>
    </row>
    <row r="21">
      <c r="A21" s="6" t="s">
        <v>25</v>
      </c>
      <c r="B21" s="6">
        <v>35000.0</v>
      </c>
      <c r="C21" s="6">
        <v>40000.0</v>
      </c>
    </row>
    <row r="22">
      <c r="A22" s="6" t="s">
        <v>26</v>
      </c>
      <c r="B22" s="6">
        <v>8000.0</v>
      </c>
      <c r="C22" s="6">
        <v>10000.0</v>
      </c>
    </row>
    <row r="24">
      <c r="A24" s="6" t="s">
        <v>27</v>
      </c>
      <c r="B24" s="6" t="s">
        <v>16</v>
      </c>
      <c r="C24" s="6" t="s">
        <v>17</v>
      </c>
    </row>
    <row r="25">
      <c r="A25" s="6" t="s">
        <v>28</v>
      </c>
      <c r="B25" s="6">
        <v>0.0</v>
      </c>
      <c r="C25" s="6">
        <v>0.0</v>
      </c>
    </row>
    <row r="26">
      <c r="A26" s="6" t="s">
        <v>29</v>
      </c>
      <c r="B26" s="6">
        <v>1.0</v>
      </c>
      <c r="C26" s="6">
        <v>1.0</v>
      </c>
    </row>
    <row r="27">
      <c r="B27" s="8" t="s">
        <v>30</v>
      </c>
      <c r="C27" s="8" t="s">
        <v>31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2" max="25" width="8.5"/>
  </cols>
  <sheetData>
    <row r="1"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6" t="s">
        <v>54</v>
      </c>
      <c r="Y1" s="6" t="s">
        <v>55</v>
      </c>
    </row>
    <row r="2">
      <c r="A2" s="6" t="s">
        <v>56</v>
      </c>
    </row>
    <row r="3">
      <c r="A3" s="6" t="s">
        <v>16</v>
      </c>
      <c r="B3" s="9">
        <f>Assumptions!B25+Assumptions!$B$26</f>
        <v>1</v>
      </c>
      <c r="C3" s="9">
        <f>B3+Assumptions!$B$26</f>
        <v>2</v>
      </c>
      <c r="D3" s="9">
        <f>C3+Assumptions!$B$26</f>
        <v>3</v>
      </c>
      <c r="E3" s="9">
        <f>D3+Assumptions!$B$26</f>
        <v>4</v>
      </c>
      <c r="F3" s="9">
        <f>E3+Assumptions!$B$26</f>
        <v>5</v>
      </c>
      <c r="G3" s="9">
        <f>F3+Assumptions!$B$26</f>
        <v>6</v>
      </c>
      <c r="H3" s="9">
        <f>G3+Assumptions!$B$26</f>
        <v>7</v>
      </c>
      <c r="I3" s="9">
        <f>H3+Assumptions!$B$26</f>
        <v>8</v>
      </c>
      <c r="J3" s="9">
        <f>I3+Assumptions!$B$26</f>
        <v>9</v>
      </c>
      <c r="K3" s="9">
        <f>J3+Assumptions!$B$26</f>
        <v>10</v>
      </c>
      <c r="L3" s="9">
        <f>K3+Assumptions!$B$26</f>
        <v>11</v>
      </c>
      <c r="M3" s="9">
        <f>L3+Assumptions!$B$26</f>
        <v>12</v>
      </c>
      <c r="N3" s="9">
        <f>M3+Assumptions!$B$26</f>
        <v>13</v>
      </c>
      <c r="O3" s="9">
        <f>N3+Assumptions!$B$26</f>
        <v>14</v>
      </c>
      <c r="P3" s="9">
        <f>O3+Assumptions!$B$26</f>
        <v>15</v>
      </c>
      <c r="Q3" s="9">
        <f>P3+Assumptions!$B$26</f>
        <v>16</v>
      </c>
      <c r="R3" s="9">
        <f>Q3+Assumptions!$B$26</f>
        <v>17</v>
      </c>
      <c r="S3" s="9">
        <f>R3+Assumptions!$B$26</f>
        <v>18</v>
      </c>
      <c r="T3" s="9">
        <f>S3+Assumptions!$B$26</f>
        <v>19</v>
      </c>
      <c r="U3" s="9">
        <f>T3+Assumptions!$B$26</f>
        <v>20</v>
      </c>
      <c r="V3" s="9">
        <f>U3+Assumptions!$B$26</f>
        <v>21</v>
      </c>
      <c r="W3" s="9">
        <f>V3+Assumptions!$B$26</f>
        <v>22</v>
      </c>
      <c r="X3" s="9">
        <f>W3+Assumptions!$B$26</f>
        <v>23</v>
      </c>
      <c r="Y3" s="9">
        <f>X3+Assumptions!$B$26</f>
        <v>24</v>
      </c>
    </row>
    <row r="4">
      <c r="A4" s="6" t="s">
        <v>17</v>
      </c>
      <c r="B4" s="9">
        <f>Assumptions!C25</f>
        <v>0</v>
      </c>
      <c r="C4" s="9">
        <f>B4+Assumptions!$C$26</f>
        <v>1</v>
      </c>
      <c r="D4" s="9">
        <f>C4+0</f>
        <v>1</v>
      </c>
      <c r="E4" s="9">
        <f>D4+Assumptions!$C$26</f>
        <v>2</v>
      </c>
      <c r="F4" s="9">
        <f>E4+0</f>
        <v>2</v>
      </c>
      <c r="G4" s="9">
        <f>F4+Assumptions!$C$26</f>
        <v>3</v>
      </c>
      <c r="H4" s="9">
        <f>G4+0</f>
        <v>3</v>
      </c>
      <c r="I4" s="9">
        <f>H4+Assumptions!$C$26</f>
        <v>4</v>
      </c>
      <c r="J4" s="9">
        <f>I4+0</f>
        <v>4</v>
      </c>
      <c r="K4" s="9">
        <f>J4+Assumptions!$C$26</f>
        <v>5</v>
      </c>
      <c r="L4" s="9">
        <f>K4+0</f>
        <v>5</v>
      </c>
      <c r="M4" s="9">
        <f>L4+Assumptions!$C$26</f>
        <v>6</v>
      </c>
      <c r="N4" s="9">
        <f>M4+0</f>
        <v>6</v>
      </c>
      <c r="O4" s="9">
        <f>N4+Assumptions!$C$26</f>
        <v>7</v>
      </c>
      <c r="P4" s="9">
        <f>O4+0</f>
        <v>7</v>
      </c>
      <c r="Q4" s="9">
        <f>P4+Assumptions!$C$26</f>
        <v>8</v>
      </c>
      <c r="R4" s="9">
        <f>Q4+0</f>
        <v>8</v>
      </c>
      <c r="S4" s="9">
        <f>R4+Assumptions!$C$26</f>
        <v>9</v>
      </c>
      <c r="T4" s="9">
        <f>S4+0</f>
        <v>9</v>
      </c>
      <c r="U4" s="9">
        <f>T4+Assumptions!$C$26</f>
        <v>10</v>
      </c>
      <c r="V4" s="9">
        <f>U4+0</f>
        <v>10</v>
      </c>
      <c r="W4" s="9">
        <f>V4+Assumptions!$C$26</f>
        <v>11</v>
      </c>
      <c r="X4" s="9">
        <f>W4+0</f>
        <v>11</v>
      </c>
      <c r="Y4" s="9">
        <f>X4+Assumptions!$C$26</f>
        <v>12</v>
      </c>
    </row>
    <row r="5">
      <c r="A5" s="6"/>
    </row>
    <row r="6">
      <c r="A6" s="6" t="s">
        <v>57</v>
      </c>
    </row>
    <row r="7">
      <c r="A7" s="6" t="s">
        <v>16</v>
      </c>
      <c r="B7" s="9">
        <f>B3*Assumptions!$B$5</f>
        <v>430</v>
      </c>
      <c r="C7" s="9">
        <f>C3*Assumptions!$B$5</f>
        <v>860</v>
      </c>
      <c r="D7" s="9">
        <f>D3*Assumptions!$B$5</f>
        <v>1290</v>
      </c>
      <c r="E7" s="9">
        <f>E3*Assumptions!$B$5</f>
        <v>1720</v>
      </c>
      <c r="F7" s="9">
        <f>F3*Assumptions!$B$5</f>
        <v>2150</v>
      </c>
      <c r="G7" s="9">
        <f>G3*Assumptions!$B$5</f>
        <v>2580</v>
      </c>
      <c r="H7" s="9">
        <f>H3*Assumptions!$B$5</f>
        <v>3010</v>
      </c>
      <c r="I7" s="9">
        <f>I3*Assumptions!$B$5</f>
        <v>3440</v>
      </c>
      <c r="J7" s="9">
        <f>J3*Assumptions!$B$5</f>
        <v>3870</v>
      </c>
      <c r="K7" s="9">
        <f>K3*Assumptions!$B$5</f>
        <v>4300</v>
      </c>
      <c r="L7" s="9">
        <f>L3*Assumptions!$B$5</f>
        <v>4730</v>
      </c>
      <c r="M7" s="9">
        <f>M3*Assumptions!$B$5</f>
        <v>5160</v>
      </c>
      <c r="N7" s="9">
        <f>N3*Assumptions!$B$5</f>
        <v>5590</v>
      </c>
      <c r="O7" s="9">
        <f>O3*Assumptions!$B$5</f>
        <v>6020</v>
      </c>
      <c r="P7" s="9">
        <f>P3*Assumptions!$B$5</f>
        <v>6450</v>
      </c>
      <c r="Q7" s="9">
        <f>Q3*Assumptions!$B$5</f>
        <v>6880</v>
      </c>
      <c r="R7" s="9">
        <f>R3*Assumptions!$B$5</f>
        <v>7310</v>
      </c>
      <c r="S7" s="9">
        <f>S3*Assumptions!$B$5</f>
        <v>7740</v>
      </c>
      <c r="T7" s="9">
        <f>T3*Assumptions!$B$5</f>
        <v>8170</v>
      </c>
      <c r="U7" s="9">
        <f>U3*Assumptions!$B$5</f>
        <v>8600</v>
      </c>
      <c r="V7" s="9">
        <f>V3*Assumptions!$B$5</f>
        <v>9030</v>
      </c>
      <c r="W7" s="9">
        <f>W3*Assumptions!$B$5</f>
        <v>9460</v>
      </c>
      <c r="X7" s="9">
        <f>X3*Assumptions!$B$5</f>
        <v>9890</v>
      </c>
      <c r="Y7" s="9">
        <f>Y3*Assumptions!$B$5</f>
        <v>10320</v>
      </c>
    </row>
    <row r="8">
      <c r="A8" s="6" t="s">
        <v>17</v>
      </c>
      <c r="B8" s="9">
        <f>B4*Assumptions!$C$5</f>
        <v>0</v>
      </c>
      <c r="C8" s="9">
        <f>C4*Assumptions!$C$5</f>
        <v>500</v>
      </c>
      <c r="D8" s="9">
        <f>D4*Assumptions!$C$5</f>
        <v>500</v>
      </c>
      <c r="E8" s="9">
        <f>E4*Assumptions!$C$5</f>
        <v>1000</v>
      </c>
      <c r="F8" s="9">
        <f>F4*Assumptions!$C$5</f>
        <v>1000</v>
      </c>
      <c r="G8" s="9">
        <f>G4*Assumptions!$C$5</f>
        <v>1500</v>
      </c>
      <c r="H8" s="9">
        <f>H4*Assumptions!$C$5</f>
        <v>1500</v>
      </c>
      <c r="I8" s="9">
        <f>I4*Assumptions!$C$5</f>
        <v>2000</v>
      </c>
      <c r="J8" s="9">
        <f>J4*Assumptions!$C$5</f>
        <v>2000</v>
      </c>
      <c r="K8" s="9">
        <f>K4*Assumptions!$C$5</f>
        <v>2500</v>
      </c>
      <c r="L8" s="9">
        <f>L4*Assumptions!$C$5</f>
        <v>2500</v>
      </c>
      <c r="M8" s="9">
        <f>M4*Assumptions!$C$5</f>
        <v>3000</v>
      </c>
      <c r="N8" s="9">
        <f>N4*Assumptions!$C$5</f>
        <v>3000</v>
      </c>
      <c r="O8" s="9">
        <f>O4*Assumptions!$C$5</f>
        <v>3500</v>
      </c>
      <c r="P8" s="9">
        <f>P4*Assumptions!$C$5</f>
        <v>3500</v>
      </c>
      <c r="Q8" s="9">
        <f>Q4*Assumptions!$C$5</f>
        <v>4000</v>
      </c>
      <c r="R8" s="9">
        <f>R4*Assumptions!$C$5</f>
        <v>4000</v>
      </c>
      <c r="S8" s="9">
        <f>S4*Assumptions!$C$5</f>
        <v>4500</v>
      </c>
      <c r="T8" s="9">
        <f>T4*Assumptions!$C$5</f>
        <v>4500</v>
      </c>
      <c r="U8" s="9">
        <f>U4*Assumptions!$C$5</f>
        <v>5000</v>
      </c>
      <c r="V8" s="9">
        <f>V4*Assumptions!$C$5</f>
        <v>5000</v>
      </c>
      <c r="W8" s="9">
        <f>W4*Assumptions!$C$5</f>
        <v>5500</v>
      </c>
      <c r="X8" s="9">
        <f>X4*Assumptions!$C$5</f>
        <v>5500</v>
      </c>
      <c r="Y8" s="9">
        <f>Y4*Assumptions!$C$5</f>
        <v>6000</v>
      </c>
    </row>
    <row r="9">
      <c r="A9" s="6"/>
    </row>
    <row r="10">
      <c r="A10" s="6" t="s">
        <v>58</v>
      </c>
    </row>
    <row r="11">
      <c r="A11" s="6" t="s">
        <v>16</v>
      </c>
    </row>
    <row r="12">
      <c r="A12" s="6" t="s">
        <v>13</v>
      </c>
      <c r="B12" s="9">
        <f>B7*Assumptions!$B$9</f>
        <v>430</v>
      </c>
      <c r="C12" s="9">
        <f>C7*Assumptions!$B$9</f>
        <v>860</v>
      </c>
      <c r="D12" s="9">
        <f>D7*Assumptions!$B$9</f>
        <v>1290</v>
      </c>
      <c r="E12" s="9">
        <f>E7*Assumptions!$B$9</f>
        <v>1720</v>
      </c>
      <c r="F12" s="9">
        <f>F7*Assumptions!$B$9</f>
        <v>2150</v>
      </c>
      <c r="G12" s="9">
        <f>G7*Assumptions!$B$9</f>
        <v>2580</v>
      </c>
      <c r="H12" s="9">
        <f>H7*Assumptions!$B$9</f>
        <v>3010</v>
      </c>
      <c r="I12" s="9">
        <f>I7*Assumptions!$B$9</f>
        <v>3440</v>
      </c>
      <c r="J12" s="9">
        <f>J7*Assumptions!$B$9</f>
        <v>3870</v>
      </c>
      <c r="K12" s="9">
        <f>K7*Assumptions!$B$9</f>
        <v>4300</v>
      </c>
      <c r="L12" s="9">
        <f>L7*Assumptions!$B$9</f>
        <v>4730</v>
      </c>
      <c r="M12" s="9">
        <f>M7*Assumptions!$B$9</f>
        <v>5160</v>
      </c>
      <c r="N12" s="9">
        <f>N7*Assumptions!$B$9</f>
        <v>5590</v>
      </c>
      <c r="O12" s="9">
        <f>O7*Assumptions!$B$9</f>
        <v>6020</v>
      </c>
      <c r="P12" s="9">
        <f>P7*Assumptions!$B$9</f>
        <v>6450</v>
      </c>
      <c r="Q12" s="9">
        <f>Q7*Assumptions!$B$9</f>
        <v>6880</v>
      </c>
      <c r="R12" s="9">
        <f>R7*Assumptions!$B$9</f>
        <v>7310</v>
      </c>
      <c r="S12" s="9">
        <f>S7*Assumptions!$B$9</f>
        <v>7740</v>
      </c>
      <c r="T12" s="9">
        <f>T7*Assumptions!$B$9</f>
        <v>8170</v>
      </c>
      <c r="U12" s="9">
        <f>U7*Assumptions!$B$9</f>
        <v>8600</v>
      </c>
      <c r="V12" s="9">
        <f>V7*Assumptions!$B$9</f>
        <v>9030</v>
      </c>
      <c r="W12" s="9">
        <f>W7*Assumptions!$B$9</f>
        <v>9460</v>
      </c>
      <c r="X12" s="9">
        <f>X7*Assumptions!$B$9</f>
        <v>9890</v>
      </c>
      <c r="Y12" s="9">
        <f>Y7*Assumptions!$B$9</f>
        <v>10320</v>
      </c>
    </row>
    <row r="13">
      <c r="A13" s="6" t="s">
        <v>59</v>
      </c>
    </row>
    <row r="14">
      <c r="A14" s="6" t="s">
        <v>13</v>
      </c>
      <c r="B14" s="9">
        <f>B8*Assumptions!$C$9</f>
        <v>0</v>
      </c>
      <c r="C14" s="9">
        <f>C8*Assumptions!$C$9</f>
        <v>600</v>
      </c>
      <c r="D14" s="9">
        <f>D8*Assumptions!$C$9</f>
        <v>600</v>
      </c>
      <c r="E14" s="9">
        <f>E8*Assumptions!$C$9</f>
        <v>1200</v>
      </c>
      <c r="F14" s="9">
        <f>F8*Assumptions!$C$9</f>
        <v>1200</v>
      </c>
      <c r="G14" s="9">
        <f>G8*Assumptions!$C$9</f>
        <v>1800</v>
      </c>
      <c r="H14" s="9">
        <f>H8*Assumptions!$C$9</f>
        <v>1800</v>
      </c>
      <c r="I14" s="9">
        <f>I8*Assumptions!$C$9</f>
        <v>2400</v>
      </c>
      <c r="J14" s="9">
        <f>J8*Assumptions!$C$9</f>
        <v>2400</v>
      </c>
      <c r="K14" s="9">
        <f>K8*Assumptions!$C$9</f>
        <v>3000</v>
      </c>
      <c r="L14" s="9">
        <f>L8*Assumptions!$C$9</f>
        <v>3000</v>
      </c>
      <c r="M14" s="9">
        <f>M8*Assumptions!$C$9</f>
        <v>3600</v>
      </c>
      <c r="N14" s="9">
        <f>N8*Assumptions!$C$9</f>
        <v>3600</v>
      </c>
      <c r="O14" s="9">
        <f>O8*Assumptions!$C$9</f>
        <v>4200</v>
      </c>
      <c r="P14" s="9">
        <f>P8*Assumptions!$C$9</f>
        <v>4200</v>
      </c>
      <c r="Q14" s="9">
        <f>Q8*Assumptions!$C$9</f>
        <v>4800</v>
      </c>
      <c r="R14" s="9">
        <f>R8*Assumptions!$C$9</f>
        <v>4800</v>
      </c>
      <c r="S14" s="9">
        <f>S8*Assumptions!$C$9</f>
        <v>5400</v>
      </c>
      <c r="T14" s="9">
        <f>T8*Assumptions!$C$9</f>
        <v>5400</v>
      </c>
      <c r="U14" s="9">
        <f>U8*Assumptions!$C$9</f>
        <v>6000</v>
      </c>
      <c r="V14" s="9">
        <f>V8*Assumptions!$C$9</f>
        <v>6000</v>
      </c>
      <c r="W14" s="9">
        <f>W8*Assumptions!$C$9</f>
        <v>6600</v>
      </c>
      <c r="X14" s="9">
        <f>X8*Assumptions!$C$9</f>
        <v>6600</v>
      </c>
      <c r="Y14" s="9">
        <f>Y8*Assumptions!$C$9</f>
        <v>7200</v>
      </c>
    </row>
    <row r="15">
      <c r="A15" s="6"/>
    </row>
    <row r="16">
      <c r="A16" s="6" t="s">
        <v>60</v>
      </c>
    </row>
    <row r="17">
      <c r="A17" s="6" t="s">
        <v>16</v>
      </c>
      <c r="B17" s="9">
        <f t="shared" ref="B17:B18" si="2">B3-0</f>
        <v>1</v>
      </c>
      <c r="C17" s="9">
        <f t="shared" ref="C17:Y17" si="1">C3-B3</f>
        <v>1</v>
      </c>
      <c r="D17" s="9">
        <f t="shared" si="1"/>
        <v>1</v>
      </c>
      <c r="E17" s="9">
        <f t="shared" si="1"/>
        <v>1</v>
      </c>
      <c r="F17" s="9">
        <f t="shared" si="1"/>
        <v>1</v>
      </c>
      <c r="G17" s="9">
        <f t="shared" si="1"/>
        <v>1</v>
      </c>
      <c r="H17" s="9">
        <f t="shared" si="1"/>
        <v>1</v>
      </c>
      <c r="I17" s="9">
        <f t="shared" si="1"/>
        <v>1</v>
      </c>
      <c r="J17" s="9">
        <f t="shared" si="1"/>
        <v>1</v>
      </c>
      <c r="K17" s="9">
        <f t="shared" si="1"/>
        <v>1</v>
      </c>
      <c r="L17" s="9">
        <f t="shared" si="1"/>
        <v>1</v>
      </c>
      <c r="M17" s="9">
        <f t="shared" si="1"/>
        <v>1</v>
      </c>
      <c r="N17" s="9">
        <f t="shared" si="1"/>
        <v>1</v>
      </c>
      <c r="O17" s="9">
        <f t="shared" si="1"/>
        <v>1</v>
      </c>
      <c r="P17" s="9">
        <f t="shared" si="1"/>
        <v>1</v>
      </c>
      <c r="Q17" s="9">
        <f t="shared" si="1"/>
        <v>1</v>
      </c>
      <c r="R17" s="9">
        <f t="shared" si="1"/>
        <v>1</v>
      </c>
      <c r="S17" s="9">
        <f t="shared" si="1"/>
        <v>1</v>
      </c>
      <c r="T17" s="9">
        <f t="shared" si="1"/>
        <v>1</v>
      </c>
      <c r="U17" s="9">
        <f t="shared" si="1"/>
        <v>1</v>
      </c>
      <c r="V17" s="9">
        <f t="shared" si="1"/>
        <v>1</v>
      </c>
      <c r="W17" s="9">
        <f t="shared" si="1"/>
        <v>1</v>
      </c>
      <c r="X17" s="9">
        <f t="shared" si="1"/>
        <v>1</v>
      </c>
      <c r="Y17" s="9">
        <f t="shared" si="1"/>
        <v>1</v>
      </c>
    </row>
    <row r="18">
      <c r="A18" s="6" t="s">
        <v>17</v>
      </c>
      <c r="B18" s="9">
        <f t="shared" si="2"/>
        <v>0</v>
      </c>
      <c r="C18" s="9">
        <f t="shared" ref="C18:Y18" si="3">C4-B4</f>
        <v>1</v>
      </c>
      <c r="D18" s="9">
        <f t="shared" si="3"/>
        <v>0</v>
      </c>
      <c r="E18" s="9">
        <f t="shared" si="3"/>
        <v>1</v>
      </c>
      <c r="F18" s="9">
        <f t="shared" si="3"/>
        <v>0</v>
      </c>
      <c r="G18" s="9">
        <f t="shared" si="3"/>
        <v>1</v>
      </c>
      <c r="H18" s="9">
        <f t="shared" si="3"/>
        <v>0</v>
      </c>
      <c r="I18" s="9">
        <f t="shared" si="3"/>
        <v>1</v>
      </c>
      <c r="J18" s="9">
        <f t="shared" si="3"/>
        <v>0</v>
      </c>
      <c r="K18" s="9">
        <f t="shared" si="3"/>
        <v>1</v>
      </c>
      <c r="L18" s="9">
        <f t="shared" si="3"/>
        <v>0</v>
      </c>
      <c r="M18" s="9">
        <f t="shared" si="3"/>
        <v>1</v>
      </c>
      <c r="N18" s="9">
        <f t="shared" si="3"/>
        <v>0</v>
      </c>
      <c r="O18" s="9">
        <f t="shared" si="3"/>
        <v>1</v>
      </c>
      <c r="P18" s="9">
        <f t="shared" si="3"/>
        <v>0</v>
      </c>
      <c r="Q18" s="9">
        <f t="shared" si="3"/>
        <v>1</v>
      </c>
      <c r="R18" s="9">
        <f t="shared" si="3"/>
        <v>0</v>
      </c>
      <c r="S18" s="9">
        <f t="shared" si="3"/>
        <v>1</v>
      </c>
      <c r="T18" s="9">
        <f t="shared" si="3"/>
        <v>0</v>
      </c>
      <c r="U18" s="9">
        <f t="shared" si="3"/>
        <v>1</v>
      </c>
      <c r="V18" s="9">
        <f t="shared" si="3"/>
        <v>0</v>
      </c>
      <c r="W18" s="9">
        <f t="shared" si="3"/>
        <v>1</v>
      </c>
      <c r="X18" s="9">
        <f t="shared" si="3"/>
        <v>0</v>
      </c>
      <c r="Y18" s="9">
        <f t="shared" si="3"/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6" t="s">
        <v>54</v>
      </c>
      <c r="Y1" s="6" t="s">
        <v>55</v>
      </c>
    </row>
    <row r="2">
      <c r="A2" s="6" t="s">
        <v>58</v>
      </c>
    </row>
    <row r="3">
      <c r="A3" s="6" t="s">
        <v>13</v>
      </c>
      <c r="B3" s="9">
        <f>'Calcs-1'!B12*Assumptions!$B$2</f>
        <v>129000</v>
      </c>
      <c r="C3" s="9">
        <f>'Calcs-1'!C12*Assumptions!$B$2</f>
        <v>258000</v>
      </c>
      <c r="D3" s="9">
        <f>'Calcs-1'!D12*Assumptions!$B$2</f>
        <v>387000</v>
      </c>
      <c r="E3" s="9">
        <f>'Calcs-1'!E12*Assumptions!$B$2</f>
        <v>516000</v>
      </c>
      <c r="F3" s="9">
        <f>'Calcs-1'!F12*Assumptions!$B$2</f>
        <v>645000</v>
      </c>
      <c r="G3" s="9">
        <f>'Calcs-1'!G12*Assumptions!$B$2</f>
        <v>774000</v>
      </c>
      <c r="H3" s="9">
        <f>'Calcs-1'!H12*Assumptions!$B$2</f>
        <v>903000</v>
      </c>
      <c r="I3" s="9">
        <f>'Calcs-1'!I12*Assumptions!$B$2</f>
        <v>1032000</v>
      </c>
      <c r="J3" s="9">
        <f>'Calcs-1'!J12*Assumptions!$B$2</f>
        <v>1161000</v>
      </c>
      <c r="K3" s="9">
        <f>'Calcs-1'!K12*Assumptions!$B$2</f>
        <v>1290000</v>
      </c>
      <c r="L3" s="9">
        <f>'Calcs-1'!L12*Assumptions!$B$2</f>
        <v>1419000</v>
      </c>
      <c r="M3" s="9">
        <f>'Calcs-1'!M12*Assumptions!$B$2</f>
        <v>1548000</v>
      </c>
      <c r="N3" s="9">
        <f>'Calcs-1'!N12*Assumptions!$B$2</f>
        <v>1677000</v>
      </c>
      <c r="O3" s="9">
        <f>'Calcs-1'!O12*Assumptions!$B$2</f>
        <v>1806000</v>
      </c>
      <c r="P3" s="9">
        <f>'Calcs-1'!P12*Assumptions!$B$2</f>
        <v>1935000</v>
      </c>
      <c r="Q3" s="9">
        <f>'Calcs-1'!Q12*Assumptions!$B$2</f>
        <v>2064000</v>
      </c>
      <c r="R3" s="9">
        <f>'Calcs-1'!R12*Assumptions!$B$2</f>
        <v>2193000</v>
      </c>
      <c r="S3" s="9">
        <f>'Calcs-1'!S12*Assumptions!$B$2</f>
        <v>2322000</v>
      </c>
      <c r="T3" s="9">
        <f>'Calcs-1'!T12*Assumptions!$B$2</f>
        <v>2451000</v>
      </c>
      <c r="U3" s="9">
        <f>'Calcs-1'!U12*Assumptions!$B$2</f>
        <v>2580000</v>
      </c>
      <c r="V3" s="9">
        <f>'Calcs-1'!V12*Assumptions!$B$2</f>
        <v>2709000</v>
      </c>
      <c r="W3" s="9">
        <f>'Calcs-1'!W12*Assumptions!$B$2</f>
        <v>2838000</v>
      </c>
      <c r="X3" s="9">
        <f>'Calcs-1'!X12*Assumptions!$B$2</f>
        <v>2967000</v>
      </c>
      <c r="Y3" s="9">
        <f>'Calcs-1'!Y12*Assumptions!$B$2</f>
        <v>3096000</v>
      </c>
    </row>
    <row r="4">
      <c r="A4" s="6" t="s">
        <v>61</v>
      </c>
      <c r="B4" s="9">
        <f t="shared" ref="B4:Y4" si="1">SUM(B3)</f>
        <v>129000</v>
      </c>
      <c r="C4" s="9">
        <f t="shared" si="1"/>
        <v>258000</v>
      </c>
      <c r="D4" s="9">
        <f t="shared" si="1"/>
        <v>387000</v>
      </c>
      <c r="E4" s="9">
        <f t="shared" si="1"/>
        <v>516000</v>
      </c>
      <c r="F4" s="9">
        <f t="shared" si="1"/>
        <v>645000</v>
      </c>
      <c r="G4" s="9">
        <f t="shared" si="1"/>
        <v>774000</v>
      </c>
      <c r="H4" s="9">
        <f t="shared" si="1"/>
        <v>903000</v>
      </c>
      <c r="I4" s="9">
        <f t="shared" si="1"/>
        <v>1032000</v>
      </c>
      <c r="J4" s="9">
        <f t="shared" si="1"/>
        <v>1161000</v>
      </c>
      <c r="K4" s="9">
        <f t="shared" si="1"/>
        <v>1290000</v>
      </c>
      <c r="L4" s="9">
        <f t="shared" si="1"/>
        <v>1419000</v>
      </c>
      <c r="M4" s="9">
        <f t="shared" si="1"/>
        <v>1548000</v>
      </c>
      <c r="N4" s="9">
        <f t="shared" si="1"/>
        <v>1677000</v>
      </c>
      <c r="O4" s="9">
        <f t="shared" si="1"/>
        <v>1806000</v>
      </c>
      <c r="P4" s="9">
        <f t="shared" si="1"/>
        <v>1935000</v>
      </c>
      <c r="Q4" s="9">
        <f t="shared" si="1"/>
        <v>2064000</v>
      </c>
      <c r="R4" s="9">
        <f t="shared" si="1"/>
        <v>2193000</v>
      </c>
      <c r="S4" s="9">
        <f t="shared" si="1"/>
        <v>2322000</v>
      </c>
      <c r="T4" s="9">
        <f t="shared" si="1"/>
        <v>2451000</v>
      </c>
      <c r="U4" s="9">
        <f t="shared" si="1"/>
        <v>2580000</v>
      </c>
      <c r="V4" s="9">
        <f t="shared" si="1"/>
        <v>2709000</v>
      </c>
      <c r="W4" s="9">
        <f t="shared" si="1"/>
        <v>2838000</v>
      </c>
      <c r="X4" s="9">
        <f t="shared" si="1"/>
        <v>2967000</v>
      </c>
      <c r="Y4" s="9">
        <f t="shared" si="1"/>
        <v>3096000</v>
      </c>
    </row>
    <row r="6">
      <c r="A6" s="6" t="s">
        <v>62</v>
      </c>
    </row>
    <row r="7">
      <c r="A7" s="6" t="s">
        <v>13</v>
      </c>
      <c r="B7" s="9">
        <f>B3*Assumptions!$C$2</f>
        <v>51600</v>
      </c>
      <c r="C7" s="9">
        <f>C3*Assumptions!$C$2</f>
        <v>103200</v>
      </c>
      <c r="D7" s="9">
        <f>D3*Assumptions!$C$2</f>
        <v>154800</v>
      </c>
      <c r="E7" s="9">
        <f>E3*Assumptions!$C$2</f>
        <v>206400</v>
      </c>
      <c r="F7" s="9">
        <f>F3*Assumptions!$C$2</f>
        <v>258000</v>
      </c>
      <c r="G7" s="9">
        <f>G3*Assumptions!$C$2</f>
        <v>309600</v>
      </c>
      <c r="H7" s="9">
        <f>H3*Assumptions!$C$2</f>
        <v>361200</v>
      </c>
      <c r="I7" s="9">
        <f>I3*Assumptions!$C$2</f>
        <v>412800</v>
      </c>
      <c r="J7" s="9">
        <f>J3*Assumptions!$C$2</f>
        <v>464400</v>
      </c>
      <c r="K7" s="9">
        <f>K3*Assumptions!$C$2</f>
        <v>516000</v>
      </c>
      <c r="L7" s="9">
        <f>L3*Assumptions!$C$2</f>
        <v>567600</v>
      </c>
      <c r="M7" s="9">
        <f>M3*Assumptions!$C$2</f>
        <v>619200</v>
      </c>
      <c r="N7" s="9">
        <f>N3*Assumptions!$C$2</f>
        <v>670800</v>
      </c>
      <c r="O7" s="9">
        <f>O3*Assumptions!$C$2</f>
        <v>722400</v>
      </c>
      <c r="P7" s="9">
        <f>P3*Assumptions!$C$2</f>
        <v>774000</v>
      </c>
      <c r="Q7" s="9">
        <f>Q3*Assumptions!$C$2</f>
        <v>825600</v>
      </c>
      <c r="R7" s="9">
        <f>R3*Assumptions!$C$2</f>
        <v>877200</v>
      </c>
      <c r="S7" s="9">
        <f>S3*Assumptions!$C$2</f>
        <v>928800</v>
      </c>
      <c r="T7" s="9">
        <f>T3*Assumptions!$C$2</f>
        <v>980400</v>
      </c>
      <c r="U7" s="9">
        <f>U3*Assumptions!$C$2</f>
        <v>1032000</v>
      </c>
      <c r="V7" s="9">
        <f>V3*Assumptions!$C$2</f>
        <v>1083600</v>
      </c>
      <c r="W7" s="9">
        <f>W3*Assumptions!$C$2</f>
        <v>1135200</v>
      </c>
      <c r="X7" s="9">
        <f>X3*Assumptions!$C$2</f>
        <v>1186800</v>
      </c>
      <c r="Y7" s="9">
        <f>Y3*Assumptions!$C$2</f>
        <v>1238400</v>
      </c>
    </row>
    <row r="8">
      <c r="A8" s="6" t="s">
        <v>61</v>
      </c>
      <c r="B8" s="9">
        <f t="shared" ref="B8:Y8" si="2">SUM(B7)</f>
        <v>51600</v>
      </c>
      <c r="C8" s="9">
        <f t="shared" si="2"/>
        <v>103200</v>
      </c>
      <c r="D8" s="9">
        <f t="shared" si="2"/>
        <v>154800</v>
      </c>
      <c r="E8" s="9">
        <f t="shared" si="2"/>
        <v>206400</v>
      </c>
      <c r="F8" s="9">
        <f t="shared" si="2"/>
        <v>258000</v>
      </c>
      <c r="G8" s="9">
        <f t="shared" si="2"/>
        <v>309600</v>
      </c>
      <c r="H8" s="9">
        <f t="shared" si="2"/>
        <v>361200</v>
      </c>
      <c r="I8" s="9">
        <f t="shared" si="2"/>
        <v>412800</v>
      </c>
      <c r="J8" s="9">
        <f t="shared" si="2"/>
        <v>464400</v>
      </c>
      <c r="K8" s="9">
        <f t="shared" si="2"/>
        <v>516000</v>
      </c>
      <c r="L8" s="9">
        <f t="shared" si="2"/>
        <v>567600</v>
      </c>
      <c r="M8" s="9">
        <f t="shared" si="2"/>
        <v>619200</v>
      </c>
      <c r="N8" s="9">
        <f t="shared" si="2"/>
        <v>670800</v>
      </c>
      <c r="O8" s="9">
        <f t="shared" si="2"/>
        <v>722400</v>
      </c>
      <c r="P8" s="9">
        <f t="shared" si="2"/>
        <v>774000</v>
      </c>
      <c r="Q8" s="9">
        <f t="shared" si="2"/>
        <v>825600</v>
      </c>
      <c r="R8" s="9">
        <f t="shared" si="2"/>
        <v>877200</v>
      </c>
      <c r="S8" s="9">
        <f t="shared" si="2"/>
        <v>928800</v>
      </c>
      <c r="T8" s="9">
        <f t="shared" si="2"/>
        <v>980400</v>
      </c>
      <c r="U8" s="9">
        <f t="shared" si="2"/>
        <v>1032000</v>
      </c>
      <c r="V8" s="9">
        <f t="shared" si="2"/>
        <v>1083600</v>
      </c>
      <c r="W8" s="9">
        <f t="shared" si="2"/>
        <v>1135200</v>
      </c>
      <c r="X8" s="9">
        <f t="shared" si="2"/>
        <v>1186800</v>
      </c>
      <c r="Y8" s="9">
        <f t="shared" si="2"/>
        <v>1238400</v>
      </c>
    </row>
    <row r="10">
      <c r="A10" s="6" t="s">
        <v>24</v>
      </c>
    </row>
    <row r="11">
      <c r="A11" s="6" t="s">
        <v>25</v>
      </c>
      <c r="B11" s="9">
        <f>'Calcs-1'!B3*Assumptions!$B$21</f>
        <v>35000</v>
      </c>
      <c r="C11" s="9">
        <f>'Calcs-1'!C3*Assumptions!$B$21</f>
        <v>70000</v>
      </c>
      <c r="D11" s="9">
        <f>'Calcs-1'!D3*Assumptions!$B$21</f>
        <v>105000</v>
      </c>
      <c r="E11" s="9">
        <f>'Calcs-1'!E3*Assumptions!$B$21</f>
        <v>140000</v>
      </c>
      <c r="F11" s="9">
        <f>'Calcs-1'!F3*Assumptions!$B$21</f>
        <v>175000</v>
      </c>
      <c r="G11" s="9">
        <f>'Calcs-1'!G3*Assumptions!$B$21</f>
        <v>210000</v>
      </c>
      <c r="H11" s="9">
        <f>'Calcs-1'!H3*Assumptions!$B$21</f>
        <v>245000</v>
      </c>
      <c r="I11" s="9">
        <f>'Calcs-1'!I3*Assumptions!$B$21</f>
        <v>280000</v>
      </c>
      <c r="J11" s="9">
        <f>'Calcs-1'!J3*Assumptions!$B$21</f>
        <v>315000</v>
      </c>
      <c r="K11" s="9">
        <f>'Calcs-1'!K3*Assumptions!$B$21</f>
        <v>350000</v>
      </c>
      <c r="L11" s="9">
        <f>'Calcs-1'!L3*Assumptions!$B$21</f>
        <v>385000</v>
      </c>
      <c r="M11" s="9">
        <f>'Calcs-1'!M3*Assumptions!$B$21</f>
        <v>420000</v>
      </c>
      <c r="N11" s="9">
        <f>'Calcs-1'!N3*Assumptions!$B$21</f>
        <v>455000</v>
      </c>
      <c r="O11" s="9">
        <f>'Calcs-1'!O3*Assumptions!$B$21</f>
        <v>490000</v>
      </c>
      <c r="P11" s="9">
        <f>'Calcs-1'!P3*Assumptions!$B$21</f>
        <v>525000</v>
      </c>
      <c r="Q11" s="9">
        <f>'Calcs-1'!Q3*Assumptions!$B$21</f>
        <v>560000</v>
      </c>
      <c r="R11" s="9">
        <f>'Calcs-1'!R3*Assumptions!$B$21</f>
        <v>595000</v>
      </c>
      <c r="S11" s="9">
        <f>'Calcs-1'!S3*Assumptions!$B$21</f>
        <v>630000</v>
      </c>
      <c r="T11" s="9">
        <f>'Calcs-1'!T3*Assumptions!$B$21</f>
        <v>665000</v>
      </c>
      <c r="U11" s="9">
        <f>'Calcs-1'!U3*Assumptions!$B$21</f>
        <v>700000</v>
      </c>
      <c r="V11" s="9">
        <f>'Calcs-1'!V3*Assumptions!$B$21</f>
        <v>735000</v>
      </c>
      <c r="W11" s="9">
        <f>'Calcs-1'!W3*Assumptions!$B$21</f>
        <v>770000</v>
      </c>
      <c r="X11" s="9">
        <f>'Calcs-1'!X3*Assumptions!$B$21</f>
        <v>805000</v>
      </c>
      <c r="Y11" s="9">
        <f>'Calcs-1'!Y3*Assumptions!$B$21</f>
        <v>840000</v>
      </c>
    </row>
    <row r="12">
      <c r="A12" s="6" t="s">
        <v>26</v>
      </c>
      <c r="B12" s="9">
        <f>'Calcs-1'!B3*Assumptions!$B$22</f>
        <v>8000</v>
      </c>
      <c r="C12" s="9">
        <f>'Calcs-1'!C3*Assumptions!$B$22</f>
        <v>16000</v>
      </c>
      <c r="D12" s="9">
        <f>'Calcs-1'!D3*Assumptions!$B$22</f>
        <v>24000</v>
      </c>
      <c r="E12" s="9">
        <f>'Calcs-1'!E3*Assumptions!$B$22</f>
        <v>32000</v>
      </c>
      <c r="F12" s="9">
        <f>'Calcs-1'!F3*Assumptions!$B$22</f>
        <v>40000</v>
      </c>
      <c r="G12" s="9">
        <f>'Calcs-1'!G3*Assumptions!$B$22</f>
        <v>48000</v>
      </c>
      <c r="H12" s="9">
        <f>'Calcs-1'!H3*Assumptions!$B$22</f>
        <v>56000</v>
      </c>
      <c r="I12" s="9">
        <f>'Calcs-1'!I3*Assumptions!$B$22</f>
        <v>64000</v>
      </c>
      <c r="J12" s="9">
        <f>'Calcs-1'!J3*Assumptions!$B$22</f>
        <v>72000</v>
      </c>
      <c r="K12" s="9">
        <f>'Calcs-1'!K3*Assumptions!$B$22</f>
        <v>80000</v>
      </c>
      <c r="L12" s="9">
        <f>'Calcs-1'!L3*Assumptions!$B$22</f>
        <v>88000</v>
      </c>
      <c r="M12" s="9">
        <f>'Calcs-1'!M3*Assumptions!$B$22</f>
        <v>96000</v>
      </c>
      <c r="N12" s="9">
        <f>'Calcs-1'!N3*Assumptions!$B$22</f>
        <v>104000</v>
      </c>
      <c r="O12" s="9">
        <f>'Calcs-1'!O3*Assumptions!$B$22</f>
        <v>112000</v>
      </c>
      <c r="P12" s="9">
        <f>'Calcs-1'!P3*Assumptions!$B$22</f>
        <v>120000</v>
      </c>
      <c r="Q12" s="9">
        <f>'Calcs-1'!Q3*Assumptions!$B$22</f>
        <v>128000</v>
      </c>
      <c r="R12" s="9">
        <f>'Calcs-1'!R3*Assumptions!$B$22</f>
        <v>136000</v>
      </c>
      <c r="S12" s="9">
        <f>'Calcs-1'!S3*Assumptions!$B$22</f>
        <v>144000</v>
      </c>
      <c r="T12" s="9">
        <f>'Calcs-1'!T3*Assumptions!$B$22</f>
        <v>152000</v>
      </c>
      <c r="U12" s="9">
        <f>'Calcs-1'!U3*Assumptions!$B$22</f>
        <v>160000</v>
      </c>
      <c r="V12" s="9">
        <f>'Calcs-1'!V3*Assumptions!$B$22</f>
        <v>168000</v>
      </c>
      <c r="W12" s="9">
        <f>'Calcs-1'!W3*Assumptions!$B$22</f>
        <v>176000</v>
      </c>
      <c r="X12" s="9">
        <f>'Calcs-1'!X3*Assumptions!$B$22</f>
        <v>184000</v>
      </c>
      <c r="Y12" s="9">
        <f>'Calcs-1'!Y3*Assumptions!$B$22</f>
        <v>192000</v>
      </c>
    </row>
    <row r="13">
      <c r="A13" s="6" t="s">
        <v>63</v>
      </c>
      <c r="B13" s="9">
        <f>'Calcs-1'!B3*Assumptions!$B$15*Assumptions!$B$18</f>
        <v>19000</v>
      </c>
      <c r="C13" s="9">
        <f>'Calcs-1'!C3*Assumptions!$B$15*Assumptions!$B$18</f>
        <v>38000</v>
      </c>
      <c r="D13" s="9">
        <f>'Calcs-1'!D3*Assumptions!$B$15*Assumptions!$B$18</f>
        <v>57000</v>
      </c>
      <c r="E13" s="9">
        <f>'Calcs-1'!E3*Assumptions!$B$15*Assumptions!$B$18</f>
        <v>76000</v>
      </c>
      <c r="F13" s="9">
        <f>'Calcs-1'!F3*Assumptions!$B$15*Assumptions!$B$18</f>
        <v>95000</v>
      </c>
      <c r="G13" s="9">
        <f>'Calcs-1'!G3*Assumptions!$B$15*Assumptions!$B$18</f>
        <v>114000</v>
      </c>
      <c r="H13" s="9">
        <f>'Calcs-1'!H3*Assumptions!$B$15*Assumptions!$B$18</f>
        <v>133000</v>
      </c>
      <c r="I13" s="9">
        <f>'Calcs-1'!I3*Assumptions!$B$15*Assumptions!$B$18</f>
        <v>152000</v>
      </c>
      <c r="J13" s="9">
        <f>'Calcs-1'!J3*Assumptions!$B$15*Assumptions!$B$18</f>
        <v>171000</v>
      </c>
      <c r="K13" s="9">
        <f>'Calcs-1'!K3*Assumptions!$B$15*Assumptions!$B$18</f>
        <v>190000</v>
      </c>
      <c r="L13" s="9">
        <f>'Calcs-1'!L3*Assumptions!$B$15*Assumptions!$B$18</f>
        <v>209000</v>
      </c>
      <c r="M13" s="9">
        <f>'Calcs-1'!M3*Assumptions!$B$15*Assumptions!$B$18</f>
        <v>228000</v>
      </c>
      <c r="N13" s="9">
        <f>'Calcs-1'!N3*Assumptions!$B$15*Assumptions!$B$18</f>
        <v>247000</v>
      </c>
      <c r="O13" s="9">
        <f>'Calcs-1'!O3*Assumptions!$B$15*Assumptions!$B$18</f>
        <v>266000</v>
      </c>
      <c r="P13" s="9">
        <f>'Calcs-1'!P3*Assumptions!$B$15*Assumptions!$B$18</f>
        <v>285000</v>
      </c>
      <c r="Q13" s="9">
        <f>'Calcs-1'!Q3*Assumptions!$B$15*Assumptions!$B$18</f>
        <v>304000</v>
      </c>
      <c r="R13" s="9">
        <f>'Calcs-1'!R3*Assumptions!$B$15*Assumptions!$B$18</f>
        <v>323000</v>
      </c>
      <c r="S13" s="9">
        <f>'Calcs-1'!S3*Assumptions!$B$15*Assumptions!$B$18</f>
        <v>342000</v>
      </c>
      <c r="T13" s="9">
        <f>'Calcs-1'!T3*Assumptions!$B$15*Assumptions!$B$18</f>
        <v>361000</v>
      </c>
      <c r="U13" s="9">
        <f>'Calcs-1'!U3*Assumptions!$B$15*Assumptions!$B$18</f>
        <v>380000</v>
      </c>
      <c r="V13" s="9">
        <f>'Calcs-1'!V3*Assumptions!$B$15*Assumptions!$B$18</f>
        <v>399000</v>
      </c>
      <c r="W13" s="9">
        <f>'Calcs-1'!W3*Assumptions!$B$15*Assumptions!$B$18</f>
        <v>418000</v>
      </c>
      <c r="X13" s="9">
        <f>'Calcs-1'!X3*Assumptions!$B$15*Assumptions!$B$18</f>
        <v>437000</v>
      </c>
      <c r="Y13" s="9">
        <f>'Calcs-1'!Y3*Assumptions!$B$15*Assumptions!$B$18</f>
        <v>456000</v>
      </c>
    </row>
    <row r="14">
      <c r="A14" s="6" t="s">
        <v>64</v>
      </c>
      <c r="B14" s="9">
        <f>'Calcs-1'!B7*Assumptions!$B$12</f>
        <v>8600</v>
      </c>
      <c r="C14" s="9">
        <f>'Calcs-1'!C7*Assumptions!$B$12</f>
        <v>17200</v>
      </c>
      <c r="D14" s="9">
        <f>'Calcs-1'!D7*Assumptions!$B$12</f>
        <v>25800</v>
      </c>
      <c r="E14" s="9">
        <f>'Calcs-1'!E7*Assumptions!$B$12</f>
        <v>34400</v>
      </c>
      <c r="F14" s="9">
        <f>'Calcs-1'!F7*Assumptions!$B$12</f>
        <v>43000</v>
      </c>
      <c r="G14" s="9">
        <f>'Calcs-1'!G7*Assumptions!$B$12</f>
        <v>51600</v>
      </c>
      <c r="H14" s="9">
        <f>'Calcs-1'!H7*Assumptions!$B$12</f>
        <v>60200</v>
      </c>
      <c r="I14" s="9">
        <f>'Calcs-1'!I7*Assumptions!$B$12</f>
        <v>68800</v>
      </c>
      <c r="J14" s="9">
        <f>'Calcs-1'!J7*Assumptions!$B$12</f>
        <v>77400</v>
      </c>
      <c r="K14" s="9">
        <f>'Calcs-1'!K7*Assumptions!$B$12</f>
        <v>86000</v>
      </c>
      <c r="L14" s="9">
        <f>'Calcs-1'!L7*Assumptions!$B$12</f>
        <v>94600</v>
      </c>
      <c r="M14" s="9">
        <f>'Calcs-1'!M7*Assumptions!$B$12</f>
        <v>103200</v>
      </c>
      <c r="N14" s="9">
        <f>'Calcs-1'!N7*Assumptions!$B$12</f>
        <v>111800</v>
      </c>
      <c r="O14" s="9">
        <f>'Calcs-1'!O7*Assumptions!$B$12</f>
        <v>120400</v>
      </c>
      <c r="P14" s="9">
        <f>'Calcs-1'!P7*Assumptions!$B$12</f>
        <v>129000</v>
      </c>
      <c r="Q14" s="9">
        <f>'Calcs-1'!Q7*Assumptions!$B$12</f>
        <v>137600</v>
      </c>
      <c r="R14" s="9">
        <f>'Calcs-1'!R7*Assumptions!$B$12</f>
        <v>146200</v>
      </c>
      <c r="S14" s="9">
        <f>'Calcs-1'!S7*Assumptions!$B$12</f>
        <v>154800</v>
      </c>
      <c r="T14" s="9">
        <f>'Calcs-1'!T7*Assumptions!$B$12</f>
        <v>163400</v>
      </c>
      <c r="U14" s="9">
        <f>'Calcs-1'!U7*Assumptions!$B$12</f>
        <v>172000</v>
      </c>
      <c r="V14" s="9">
        <f>'Calcs-1'!V7*Assumptions!$B$12</f>
        <v>180600</v>
      </c>
      <c r="W14" s="9">
        <f>'Calcs-1'!W7*Assumptions!$B$12</f>
        <v>189200</v>
      </c>
      <c r="X14" s="9">
        <f>'Calcs-1'!X7*Assumptions!$B$12</f>
        <v>197800</v>
      </c>
      <c r="Y14" s="9">
        <f>'Calcs-1'!Y7*Assumptions!$B$12</f>
        <v>206400</v>
      </c>
    </row>
    <row r="15">
      <c r="A15" s="6" t="s">
        <v>65</v>
      </c>
      <c r="B15" s="10">
        <f>'Small Store - Depreciation'!B10</f>
        <v>6187.5</v>
      </c>
      <c r="C15" s="10">
        <f>'Small Store - Depreciation'!C10</f>
        <v>12375</v>
      </c>
      <c r="D15" s="10">
        <f>'Small Store - Depreciation'!D10</f>
        <v>18562.5</v>
      </c>
      <c r="E15" s="10">
        <f>'Small Store - Depreciation'!E10</f>
        <v>24750</v>
      </c>
      <c r="F15" s="10">
        <f>'Small Store - Depreciation'!F10</f>
        <v>30937.5</v>
      </c>
      <c r="G15" s="10">
        <f>'Small Store - Depreciation'!G10</f>
        <v>37125</v>
      </c>
      <c r="H15" s="10">
        <f>'Small Store - Depreciation'!H10</f>
        <v>43312.5</v>
      </c>
      <c r="I15" s="10">
        <f>'Small Store - Depreciation'!I10</f>
        <v>49500</v>
      </c>
      <c r="J15" s="10">
        <f>'Small Store - Depreciation'!J10</f>
        <v>55687.5</v>
      </c>
      <c r="K15" s="10">
        <f>'Small Store - Depreciation'!K10</f>
        <v>61875</v>
      </c>
      <c r="L15" s="10">
        <f>'Small Store - Depreciation'!L10</f>
        <v>68062.5</v>
      </c>
      <c r="M15" s="10">
        <f>'Small Store - Depreciation'!M10</f>
        <v>74250</v>
      </c>
      <c r="N15" s="10">
        <f>'Small Store - Depreciation'!N10</f>
        <v>80437.5</v>
      </c>
      <c r="O15" s="10">
        <f>'Small Store - Depreciation'!O10</f>
        <v>86625</v>
      </c>
      <c r="P15" s="10">
        <f>'Small Store - Depreciation'!P10</f>
        <v>92812.5</v>
      </c>
      <c r="Q15" s="10">
        <f>'Small Store - Depreciation'!Q10</f>
        <v>99000</v>
      </c>
      <c r="R15" s="10">
        <f>'Small Store - Depreciation'!R10</f>
        <v>103000</v>
      </c>
      <c r="S15" s="10">
        <f>'Small Store - Depreciation'!S10</f>
        <v>107000</v>
      </c>
      <c r="T15" s="10">
        <f>'Small Store - Depreciation'!T10</f>
        <v>111000</v>
      </c>
      <c r="U15" s="10">
        <f>'Small Store - Depreciation'!U10</f>
        <v>115000</v>
      </c>
      <c r="V15" s="10">
        <f>'Small Store - Depreciation'!V10</f>
        <v>115000</v>
      </c>
      <c r="W15" s="10">
        <f>'Small Store - Depreciation'!W10</f>
        <v>115000</v>
      </c>
      <c r="X15" s="10">
        <f>'Small Store - Depreciation'!X10</f>
        <v>115000</v>
      </c>
      <c r="Y15" s="10">
        <f>'Small Store - Depreciation'!Y10</f>
        <v>115000</v>
      </c>
    </row>
    <row r="17">
      <c r="A17" s="6" t="s">
        <v>66</v>
      </c>
      <c r="B17" s="10">
        <f t="shared" ref="B17:Y17" si="3">SUM(B11:B15)+B8</f>
        <v>128387.5</v>
      </c>
      <c r="C17" s="10">
        <f t="shared" si="3"/>
        <v>256775</v>
      </c>
      <c r="D17" s="10">
        <f t="shared" si="3"/>
        <v>385162.5</v>
      </c>
      <c r="E17" s="10">
        <f t="shared" si="3"/>
        <v>513550</v>
      </c>
      <c r="F17" s="10">
        <f t="shared" si="3"/>
        <v>641937.5</v>
      </c>
      <c r="G17" s="10">
        <f t="shared" si="3"/>
        <v>770325</v>
      </c>
      <c r="H17" s="10">
        <f t="shared" si="3"/>
        <v>898712.5</v>
      </c>
      <c r="I17" s="10">
        <f t="shared" si="3"/>
        <v>1027100</v>
      </c>
      <c r="J17" s="10">
        <f t="shared" si="3"/>
        <v>1155487.5</v>
      </c>
      <c r="K17" s="10">
        <f t="shared" si="3"/>
        <v>1283875</v>
      </c>
      <c r="L17" s="10">
        <f t="shared" si="3"/>
        <v>1412262.5</v>
      </c>
      <c r="M17" s="10">
        <f t="shared" si="3"/>
        <v>1540650</v>
      </c>
      <c r="N17" s="10">
        <f t="shared" si="3"/>
        <v>1669037.5</v>
      </c>
      <c r="O17" s="10">
        <f t="shared" si="3"/>
        <v>1797425</v>
      </c>
      <c r="P17" s="10">
        <f t="shared" si="3"/>
        <v>1925812.5</v>
      </c>
      <c r="Q17" s="10">
        <f t="shared" si="3"/>
        <v>2054200</v>
      </c>
      <c r="R17" s="10">
        <f t="shared" si="3"/>
        <v>2180400</v>
      </c>
      <c r="S17" s="10">
        <f t="shared" si="3"/>
        <v>2306600</v>
      </c>
      <c r="T17" s="10">
        <f t="shared" si="3"/>
        <v>2432800</v>
      </c>
      <c r="U17" s="10">
        <f t="shared" si="3"/>
        <v>2559000</v>
      </c>
      <c r="V17" s="10">
        <f t="shared" si="3"/>
        <v>2681200</v>
      </c>
      <c r="W17" s="10">
        <f t="shared" si="3"/>
        <v>2803400</v>
      </c>
      <c r="X17" s="10">
        <f t="shared" si="3"/>
        <v>2925600</v>
      </c>
      <c r="Y17" s="10">
        <f t="shared" si="3"/>
        <v>3047800</v>
      </c>
    </row>
    <row r="19">
      <c r="A19" s="6" t="s">
        <v>67</v>
      </c>
      <c r="B19" s="10">
        <f t="shared" ref="B19:Y19" si="4">B4-B17</f>
        <v>612.5</v>
      </c>
      <c r="C19" s="10">
        <f t="shared" si="4"/>
        <v>1225</v>
      </c>
      <c r="D19" s="10">
        <f t="shared" si="4"/>
        <v>1837.5</v>
      </c>
      <c r="E19" s="10">
        <f t="shared" si="4"/>
        <v>2450</v>
      </c>
      <c r="F19" s="10">
        <f t="shared" si="4"/>
        <v>3062.5</v>
      </c>
      <c r="G19" s="10">
        <f t="shared" si="4"/>
        <v>3675</v>
      </c>
      <c r="H19" s="10">
        <f t="shared" si="4"/>
        <v>4287.5</v>
      </c>
      <c r="I19" s="10">
        <f t="shared" si="4"/>
        <v>4900</v>
      </c>
      <c r="J19" s="10">
        <f t="shared" si="4"/>
        <v>5512.5</v>
      </c>
      <c r="K19" s="10">
        <f t="shared" si="4"/>
        <v>6125</v>
      </c>
      <c r="L19" s="10">
        <f t="shared" si="4"/>
        <v>6737.5</v>
      </c>
      <c r="M19" s="10">
        <f t="shared" si="4"/>
        <v>7350</v>
      </c>
      <c r="N19" s="10">
        <f t="shared" si="4"/>
        <v>7962.5</v>
      </c>
      <c r="O19" s="10">
        <f t="shared" si="4"/>
        <v>8575</v>
      </c>
      <c r="P19" s="10">
        <f t="shared" si="4"/>
        <v>9187.5</v>
      </c>
      <c r="Q19" s="10">
        <f t="shared" si="4"/>
        <v>9800</v>
      </c>
      <c r="R19" s="10">
        <f t="shared" si="4"/>
        <v>12600</v>
      </c>
      <c r="S19" s="10">
        <f t="shared" si="4"/>
        <v>15400</v>
      </c>
      <c r="T19" s="10">
        <f t="shared" si="4"/>
        <v>18200</v>
      </c>
      <c r="U19" s="10">
        <f t="shared" si="4"/>
        <v>21000</v>
      </c>
      <c r="V19" s="10">
        <f t="shared" si="4"/>
        <v>27800</v>
      </c>
      <c r="W19" s="10">
        <f t="shared" si="4"/>
        <v>34600</v>
      </c>
      <c r="X19" s="10">
        <f t="shared" si="4"/>
        <v>41400</v>
      </c>
      <c r="Y19" s="10">
        <f t="shared" si="4"/>
        <v>48200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8.75"/>
  </cols>
  <sheetData>
    <row r="1">
      <c r="A1" s="11"/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6" t="s">
        <v>54</v>
      </c>
      <c r="Y1" s="6" t="s">
        <v>55</v>
      </c>
    </row>
    <row r="2">
      <c r="A2" s="8" t="s">
        <v>58</v>
      </c>
    </row>
    <row r="3">
      <c r="A3" s="8" t="s">
        <v>13</v>
      </c>
      <c r="B3" s="9">
        <f>'Calcs-1'!B8*Assumptions!$B$2</f>
        <v>0</v>
      </c>
      <c r="C3" s="9">
        <f>'Calcs-1'!C14*Assumptions!$B$2</f>
        <v>180000</v>
      </c>
      <c r="D3" s="9">
        <f>'Calcs-1'!D14*Assumptions!$B$2</f>
        <v>180000</v>
      </c>
      <c r="E3" s="9">
        <f>'Calcs-1'!E14*Assumptions!$B$2</f>
        <v>360000</v>
      </c>
      <c r="F3" s="9">
        <f>'Calcs-1'!F14*Assumptions!$B$2</f>
        <v>360000</v>
      </c>
      <c r="G3" s="9">
        <f>'Calcs-1'!G14*Assumptions!$B$2</f>
        <v>540000</v>
      </c>
      <c r="H3" s="9">
        <f>'Calcs-1'!H14*Assumptions!$B$2</f>
        <v>540000</v>
      </c>
      <c r="I3" s="9">
        <f>'Calcs-1'!I14*Assumptions!$B$2</f>
        <v>720000</v>
      </c>
      <c r="J3" s="9">
        <f>'Calcs-1'!J14*Assumptions!$B$2</f>
        <v>720000</v>
      </c>
      <c r="K3" s="9">
        <f>'Calcs-1'!K14*Assumptions!$B$2</f>
        <v>900000</v>
      </c>
      <c r="L3" s="9">
        <f>'Calcs-1'!L14*Assumptions!$B$2</f>
        <v>900000</v>
      </c>
      <c r="M3" s="9">
        <f>'Calcs-1'!M14*Assumptions!$B$2</f>
        <v>1080000</v>
      </c>
      <c r="N3" s="9">
        <f>'Calcs-1'!N14*Assumptions!$B$2</f>
        <v>1080000</v>
      </c>
      <c r="O3" s="9">
        <f>'Calcs-1'!O14*Assumptions!$B$2</f>
        <v>1260000</v>
      </c>
      <c r="P3" s="9">
        <f>'Calcs-1'!P14*Assumptions!$B$2</f>
        <v>1260000</v>
      </c>
      <c r="Q3" s="9">
        <f>'Calcs-1'!Q14*Assumptions!$B$2</f>
        <v>1440000</v>
      </c>
      <c r="R3" s="9">
        <f>'Calcs-1'!R14*Assumptions!$B$2</f>
        <v>1440000</v>
      </c>
      <c r="S3" s="9">
        <f>'Calcs-1'!S14*Assumptions!$B$2</f>
        <v>1620000</v>
      </c>
      <c r="T3" s="9">
        <f>'Calcs-1'!T14*Assumptions!$B$2</f>
        <v>1620000</v>
      </c>
      <c r="U3" s="9">
        <f>'Calcs-1'!U14*Assumptions!$B$2</f>
        <v>1800000</v>
      </c>
      <c r="V3" s="9">
        <f>'Calcs-1'!V14*Assumptions!$B$2</f>
        <v>1800000</v>
      </c>
      <c r="W3" s="9">
        <f>'Calcs-1'!W14*Assumptions!$B$2</f>
        <v>1980000</v>
      </c>
      <c r="X3" s="9">
        <f>'Calcs-1'!X14*Assumptions!$B$2</f>
        <v>1980000</v>
      </c>
      <c r="Y3" s="9">
        <f>'Calcs-1'!Y14*Assumptions!$B$2</f>
        <v>2160000</v>
      </c>
    </row>
    <row r="4">
      <c r="A4" s="8" t="s">
        <v>61</v>
      </c>
      <c r="B4" s="9">
        <f t="shared" ref="B4:Y4" si="1">SUM(B3)</f>
        <v>0</v>
      </c>
      <c r="C4" s="9">
        <f t="shared" si="1"/>
        <v>180000</v>
      </c>
      <c r="D4" s="9">
        <f t="shared" si="1"/>
        <v>180000</v>
      </c>
      <c r="E4" s="9">
        <f t="shared" si="1"/>
        <v>360000</v>
      </c>
      <c r="F4" s="9">
        <f t="shared" si="1"/>
        <v>360000</v>
      </c>
      <c r="G4" s="9">
        <f t="shared" si="1"/>
        <v>540000</v>
      </c>
      <c r="H4" s="9">
        <f t="shared" si="1"/>
        <v>540000</v>
      </c>
      <c r="I4" s="9">
        <f t="shared" si="1"/>
        <v>720000</v>
      </c>
      <c r="J4" s="9">
        <f t="shared" si="1"/>
        <v>720000</v>
      </c>
      <c r="K4" s="9">
        <f t="shared" si="1"/>
        <v>900000</v>
      </c>
      <c r="L4" s="9">
        <f t="shared" si="1"/>
        <v>900000</v>
      </c>
      <c r="M4" s="9">
        <f t="shared" si="1"/>
        <v>1080000</v>
      </c>
      <c r="N4" s="9">
        <f t="shared" si="1"/>
        <v>1080000</v>
      </c>
      <c r="O4" s="9">
        <f t="shared" si="1"/>
        <v>1260000</v>
      </c>
      <c r="P4" s="9">
        <f t="shared" si="1"/>
        <v>1260000</v>
      </c>
      <c r="Q4" s="9">
        <f t="shared" si="1"/>
        <v>1440000</v>
      </c>
      <c r="R4" s="9">
        <f t="shared" si="1"/>
        <v>1440000</v>
      </c>
      <c r="S4" s="9">
        <f t="shared" si="1"/>
        <v>1620000</v>
      </c>
      <c r="T4" s="9">
        <f t="shared" si="1"/>
        <v>1620000</v>
      </c>
      <c r="U4" s="9">
        <f t="shared" si="1"/>
        <v>1800000</v>
      </c>
      <c r="V4" s="9">
        <f t="shared" si="1"/>
        <v>1800000</v>
      </c>
      <c r="W4" s="9">
        <f t="shared" si="1"/>
        <v>1980000</v>
      </c>
      <c r="X4" s="9">
        <f t="shared" si="1"/>
        <v>1980000</v>
      </c>
      <c r="Y4" s="9">
        <f t="shared" si="1"/>
        <v>2160000</v>
      </c>
    </row>
    <row r="5">
      <c r="A5" s="11"/>
    </row>
    <row r="6">
      <c r="A6" s="8" t="s">
        <v>62</v>
      </c>
    </row>
    <row r="7">
      <c r="A7" s="8" t="s">
        <v>13</v>
      </c>
      <c r="B7" s="9">
        <f>B3*Assumptions!$C$2</f>
        <v>0</v>
      </c>
      <c r="C7" s="9">
        <f>C3*Assumptions!$C$2</f>
        <v>72000</v>
      </c>
      <c r="D7" s="9">
        <f>D3*Assumptions!$C$2</f>
        <v>72000</v>
      </c>
      <c r="E7" s="9">
        <f>E3*Assumptions!$C$2</f>
        <v>144000</v>
      </c>
      <c r="F7" s="9">
        <f>F3*Assumptions!$C$2</f>
        <v>144000</v>
      </c>
      <c r="G7" s="9">
        <f>G3*Assumptions!$C$2</f>
        <v>216000</v>
      </c>
      <c r="H7" s="9">
        <f>H3*Assumptions!$C$2</f>
        <v>216000</v>
      </c>
      <c r="I7" s="9">
        <f>I3*Assumptions!$C$2</f>
        <v>288000</v>
      </c>
      <c r="J7" s="9">
        <f>J3*Assumptions!$C$2</f>
        <v>288000</v>
      </c>
      <c r="K7" s="9">
        <f>K3*Assumptions!$C$2</f>
        <v>360000</v>
      </c>
      <c r="L7" s="9">
        <f>L3*Assumptions!$C$2</f>
        <v>360000</v>
      </c>
      <c r="M7" s="9">
        <f>M3*Assumptions!$C$2</f>
        <v>432000</v>
      </c>
      <c r="N7" s="9">
        <f>N3*Assumptions!$C$2</f>
        <v>432000</v>
      </c>
      <c r="O7" s="9">
        <f>O3*Assumptions!$C$2</f>
        <v>504000</v>
      </c>
      <c r="P7" s="9">
        <f>P3*Assumptions!$C$2</f>
        <v>504000</v>
      </c>
      <c r="Q7" s="9">
        <f>Q3*Assumptions!$C$2</f>
        <v>576000</v>
      </c>
      <c r="R7" s="9">
        <f>R3*Assumptions!$C$2</f>
        <v>576000</v>
      </c>
      <c r="S7" s="9">
        <f>S3*Assumptions!$C$2</f>
        <v>648000</v>
      </c>
      <c r="T7" s="9">
        <f>T3*Assumptions!$C$2</f>
        <v>648000</v>
      </c>
      <c r="U7" s="9">
        <f>U3*Assumptions!$C$2</f>
        <v>720000</v>
      </c>
      <c r="V7" s="9">
        <f>V3*Assumptions!$C$2</f>
        <v>720000</v>
      </c>
      <c r="W7" s="9">
        <f>W3*Assumptions!$C$2</f>
        <v>792000</v>
      </c>
      <c r="X7" s="9">
        <f>X3*Assumptions!$C$2</f>
        <v>792000</v>
      </c>
      <c r="Y7" s="9">
        <f>Y3*Assumptions!$C$2</f>
        <v>864000</v>
      </c>
    </row>
    <row r="8">
      <c r="A8" s="8" t="s">
        <v>61</v>
      </c>
      <c r="B8" s="9">
        <f t="shared" ref="B8:Y8" si="2">SUM(B7)</f>
        <v>0</v>
      </c>
      <c r="C8" s="9">
        <f t="shared" si="2"/>
        <v>72000</v>
      </c>
      <c r="D8" s="9">
        <f t="shared" si="2"/>
        <v>72000</v>
      </c>
      <c r="E8" s="9">
        <f t="shared" si="2"/>
        <v>144000</v>
      </c>
      <c r="F8" s="9">
        <f t="shared" si="2"/>
        <v>144000</v>
      </c>
      <c r="G8" s="9">
        <f t="shared" si="2"/>
        <v>216000</v>
      </c>
      <c r="H8" s="9">
        <f t="shared" si="2"/>
        <v>216000</v>
      </c>
      <c r="I8" s="9">
        <f t="shared" si="2"/>
        <v>288000</v>
      </c>
      <c r="J8" s="9">
        <f t="shared" si="2"/>
        <v>288000</v>
      </c>
      <c r="K8" s="9">
        <f t="shared" si="2"/>
        <v>360000</v>
      </c>
      <c r="L8" s="9">
        <f t="shared" si="2"/>
        <v>360000</v>
      </c>
      <c r="M8" s="9">
        <f t="shared" si="2"/>
        <v>432000</v>
      </c>
      <c r="N8" s="9">
        <f t="shared" si="2"/>
        <v>432000</v>
      </c>
      <c r="O8" s="9">
        <f t="shared" si="2"/>
        <v>504000</v>
      </c>
      <c r="P8" s="9">
        <f t="shared" si="2"/>
        <v>504000</v>
      </c>
      <c r="Q8" s="9">
        <f t="shared" si="2"/>
        <v>576000</v>
      </c>
      <c r="R8" s="9">
        <f t="shared" si="2"/>
        <v>576000</v>
      </c>
      <c r="S8" s="9">
        <f t="shared" si="2"/>
        <v>648000</v>
      </c>
      <c r="T8" s="9">
        <f t="shared" si="2"/>
        <v>648000</v>
      </c>
      <c r="U8" s="9">
        <f t="shared" si="2"/>
        <v>720000</v>
      </c>
      <c r="V8" s="9">
        <f t="shared" si="2"/>
        <v>720000</v>
      </c>
      <c r="W8" s="9">
        <f t="shared" si="2"/>
        <v>792000</v>
      </c>
      <c r="X8" s="9">
        <f t="shared" si="2"/>
        <v>792000</v>
      </c>
      <c r="Y8" s="9">
        <f t="shared" si="2"/>
        <v>864000</v>
      </c>
    </row>
    <row r="9">
      <c r="A9" s="11"/>
    </row>
    <row r="10">
      <c r="A10" s="8" t="s">
        <v>24</v>
      </c>
    </row>
    <row r="11">
      <c r="A11" s="8" t="s">
        <v>25</v>
      </c>
      <c r="B11" s="9">
        <f>'Calcs-1'!B4*Assumptions!$C$21</f>
        <v>0</v>
      </c>
      <c r="C11" s="9">
        <f>'Calcs-1'!C4*Assumptions!$C$21</f>
        <v>40000</v>
      </c>
      <c r="D11" s="9">
        <f>'Calcs-1'!D4*Assumptions!$C$21</f>
        <v>40000</v>
      </c>
      <c r="E11" s="9">
        <f>'Calcs-1'!E4*Assumptions!$C$21</f>
        <v>80000</v>
      </c>
      <c r="F11" s="9">
        <f>'Calcs-1'!F4*Assumptions!$C$21</f>
        <v>80000</v>
      </c>
      <c r="G11" s="9">
        <f>'Calcs-1'!G4*Assumptions!$C$21</f>
        <v>120000</v>
      </c>
      <c r="H11" s="9">
        <f>'Calcs-1'!H4*Assumptions!$C$21</f>
        <v>120000</v>
      </c>
      <c r="I11" s="9">
        <f>'Calcs-1'!I4*Assumptions!$C$21</f>
        <v>160000</v>
      </c>
      <c r="J11" s="9">
        <f>'Calcs-1'!J4*Assumptions!$C$21</f>
        <v>160000</v>
      </c>
      <c r="K11" s="9">
        <f>'Calcs-1'!K4*Assumptions!$C$21</f>
        <v>200000</v>
      </c>
      <c r="L11" s="9">
        <f>'Calcs-1'!L4*Assumptions!$C$21</f>
        <v>200000</v>
      </c>
      <c r="M11" s="9">
        <f>'Calcs-1'!M4*Assumptions!$C$21</f>
        <v>240000</v>
      </c>
      <c r="N11" s="9">
        <f>'Calcs-1'!N4*Assumptions!$C$21</f>
        <v>240000</v>
      </c>
      <c r="O11" s="9">
        <f>'Calcs-1'!O4*Assumptions!$C$21</f>
        <v>280000</v>
      </c>
      <c r="P11" s="9">
        <f>'Calcs-1'!P4*Assumptions!$C$21</f>
        <v>280000</v>
      </c>
      <c r="Q11" s="9">
        <f>'Calcs-1'!Q4*Assumptions!$C$21</f>
        <v>320000</v>
      </c>
      <c r="R11" s="9">
        <f>'Calcs-1'!R4*Assumptions!$C$21</f>
        <v>320000</v>
      </c>
      <c r="S11" s="9">
        <f>'Calcs-1'!S4*Assumptions!$C$21</f>
        <v>360000</v>
      </c>
      <c r="T11" s="9">
        <f>'Calcs-1'!T4*Assumptions!$C$21</f>
        <v>360000</v>
      </c>
      <c r="U11" s="9">
        <f>'Calcs-1'!U4*Assumptions!$C$21</f>
        <v>400000</v>
      </c>
      <c r="V11" s="9">
        <f>'Calcs-1'!V4*Assumptions!$C$21</f>
        <v>400000</v>
      </c>
      <c r="W11" s="9">
        <f>'Calcs-1'!W4*Assumptions!$C$21</f>
        <v>440000</v>
      </c>
      <c r="X11" s="9">
        <f>'Calcs-1'!X4*Assumptions!$C$21</f>
        <v>440000</v>
      </c>
      <c r="Y11" s="9">
        <f>'Calcs-1'!Y4*Assumptions!$C$21</f>
        <v>480000</v>
      </c>
    </row>
    <row r="12">
      <c r="A12" s="8" t="s">
        <v>26</v>
      </c>
      <c r="B12" s="9">
        <f>'Calcs-1'!B4*Assumptions!$C$22</f>
        <v>0</v>
      </c>
      <c r="C12" s="9">
        <f>'Calcs-1'!C4*Assumptions!$C$22</f>
        <v>10000</v>
      </c>
      <c r="D12" s="9">
        <f>'Calcs-1'!D4*Assumptions!$C$22</f>
        <v>10000</v>
      </c>
      <c r="E12" s="9">
        <f>'Calcs-1'!E4*Assumptions!$C$22</f>
        <v>20000</v>
      </c>
      <c r="F12" s="9">
        <f>'Calcs-1'!F4*Assumptions!$C$22</f>
        <v>20000</v>
      </c>
      <c r="G12" s="9">
        <f>'Calcs-1'!G4*Assumptions!$C$22</f>
        <v>30000</v>
      </c>
      <c r="H12" s="9">
        <f>'Calcs-1'!H4*Assumptions!$C$22</f>
        <v>30000</v>
      </c>
      <c r="I12" s="9">
        <f>'Calcs-1'!I4*Assumptions!$C$22</f>
        <v>40000</v>
      </c>
      <c r="J12" s="9">
        <f>'Calcs-1'!J4*Assumptions!$C$22</f>
        <v>40000</v>
      </c>
      <c r="K12" s="9">
        <f>'Calcs-1'!K4*Assumptions!$C$22</f>
        <v>50000</v>
      </c>
      <c r="L12" s="9">
        <f>'Calcs-1'!L4*Assumptions!$C$22</f>
        <v>50000</v>
      </c>
      <c r="M12" s="9">
        <f>'Calcs-1'!M4*Assumptions!$C$22</f>
        <v>60000</v>
      </c>
      <c r="N12" s="9">
        <f>'Calcs-1'!N4*Assumptions!$C$22</f>
        <v>60000</v>
      </c>
      <c r="O12" s="9">
        <f>'Calcs-1'!O4*Assumptions!$C$22</f>
        <v>70000</v>
      </c>
      <c r="P12" s="9">
        <f>'Calcs-1'!P4*Assumptions!$C$22</f>
        <v>70000</v>
      </c>
      <c r="Q12" s="9">
        <f>'Calcs-1'!Q4*Assumptions!$C$22</f>
        <v>80000</v>
      </c>
      <c r="R12" s="9">
        <f>'Calcs-1'!R4*Assumptions!$C$22</f>
        <v>80000</v>
      </c>
      <c r="S12" s="9">
        <f>'Calcs-1'!S4*Assumptions!$C$22</f>
        <v>90000</v>
      </c>
      <c r="T12" s="9">
        <f>'Calcs-1'!T4*Assumptions!$C$22</f>
        <v>90000</v>
      </c>
      <c r="U12" s="9">
        <f>'Calcs-1'!U4*Assumptions!$C$22</f>
        <v>100000</v>
      </c>
      <c r="V12" s="9">
        <f>'Calcs-1'!V4*Assumptions!$C$22</f>
        <v>100000</v>
      </c>
      <c r="W12" s="9">
        <f>'Calcs-1'!W4*Assumptions!$C$22</f>
        <v>110000</v>
      </c>
      <c r="X12" s="9">
        <f>'Calcs-1'!X4*Assumptions!$C$22</f>
        <v>110000</v>
      </c>
      <c r="Y12" s="9">
        <f>'Calcs-1'!Y4*Assumptions!$C$22</f>
        <v>120000</v>
      </c>
    </row>
    <row r="13">
      <c r="A13" s="8" t="s">
        <v>63</v>
      </c>
      <c r="B13" s="9">
        <f>'Calcs-1'!B4*Assumptions!$C$15*Assumptions!$C$18</f>
        <v>0</v>
      </c>
      <c r="C13" s="9">
        <f>'Calcs-1'!C4*Assumptions!$C$15*Assumptions!$C$18</f>
        <v>38000</v>
      </c>
      <c r="D13" s="9">
        <f>'Calcs-1'!D4*Assumptions!$C$15*Assumptions!$C$18</f>
        <v>38000</v>
      </c>
      <c r="E13" s="9">
        <f>'Calcs-1'!E4*Assumptions!$C$15*Assumptions!$C$18</f>
        <v>76000</v>
      </c>
      <c r="F13" s="9">
        <f>'Calcs-1'!F4*Assumptions!$C$15*Assumptions!$C$18</f>
        <v>76000</v>
      </c>
      <c r="G13" s="9">
        <f>'Calcs-1'!G4*Assumptions!$C$15*Assumptions!$C$18</f>
        <v>114000</v>
      </c>
      <c r="H13" s="9">
        <f>'Calcs-1'!H4*Assumptions!$C$15*Assumptions!$C$18</f>
        <v>114000</v>
      </c>
      <c r="I13" s="9">
        <f>'Calcs-1'!I4*Assumptions!$C$15*Assumptions!$C$18</f>
        <v>152000</v>
      </c>
      <c r="J13" s="9">
        <f>'Calcs-1'!J4*Assumptions!$C$15*Assumptions!$C$18</f>
        <v>152000</v>
      </c>
      <c r="K13" s="9">
        <f>'Calcs-1'!K4*Assumptions!$C$15*Assumptions!$C$18</f>
        <v>190000</v>
      </c>
      <c r="L13" s="9">
        <f>'Calcs-1'!L4*Assumptions!$C$15*Assumptions!$C$18</f>
        <v>190000</v>
      </c>
      <c r="M13" s="9">
        <f>'Calcs-1'!M4*Assumptions!$C$15*Assumptions!$C$18</f>
        <v>228000</v>
      </c>
      <c r="N13" s="9">
        <f>'Calcs-1'!N4*Assumptions!$C$15*Assumptions!$C$18</f>
        <v>228000</v>
      </c>
      <c r="O13" s="9">
        <f>'Calcs-1'!O4*Assumptions!$C$15*Assumptions!$C$18</f>
        <v>266000</v>
      </c>
      <c r="P13" s="9">
        <f>'Calcs-1'!P4*Assumptions!$C$15*Assumptions!$C$18</f>
        <v>266000</v>
      </c>
      <c r="Q13" s="9">
        <f>'Calcs-1'!Q4*Assumptions!$C$15*Assumptions!$C$18</f>
        <v>304000</v>
      </c>
      <c r="R13" s="9">
        <f>'Calcs-1'!R4*Assumptions!$C$15*Assumptions!$C$18</f>
        <v>304000</v>
      </c>
      <c r="S13" s="9">
        <f>'Calcs-1'!S4*Assumptions!$C$15*Assumptions!$C$18</f>
        <v>342000</v>
      </c>
      <c r="T13" s="9">
        <f>'Calcs-1'!T4*Assumptions!$C$15*Assumptions!$C$18</f>
        <v>342000</v>
      </c>
      <c r="U13" s="9">
        <f>'Calcs-1'!U4*Assumptions!$C$15*Assumptions!$C$18</f>
        <v>380000</v>
      </c>
      <c r="V13" s="9">
        <f>'Calcs-1'!V4*Assumptions!$C$15*Assumptions!$C$18</f>
        <v>380000</v>
      </c>
      <c r="W13" s="9">
        <f>'Calcs-1'!W4*Assumptions!$C$15*Assumptions!$C$18</f>
        <v>418000</v>
      </c>
      <c r="X13" s="9">
        <f>'Calcs-1'!X4*Assumptions!$C$15*Assumptions!$C$18</f>
        <v>418000</v>
      </c>
      <c r="Y13" s="9">
        <f>'Calcs-1'!Y4*Assumptions!$C$15*Assumptions!$C$18</f>
        <v>456000</v>
      </c>
    </row>
    <row r="14">
      <c r="A14" s="8" t="s">
        <v>64</v>
      </c>
      <c r="B14" s="9">
        <f>'Calcs-1'!B8*Assumptions!$C$12</f>
        <v>0</v>
      </c>
      <c r="C14" s="9">
        <f>'Calcs-1'!C8*Assumptions!$C$12</f>
        <v>10000</v>
      </c>
      <c r="D14" s="9">
        <f>'Calcs-1'!D8*Assumptions!$C$12</f>
        <v>10000</v>
      </c>
      <c r="E14" s="9">
        <f>'Calcs-1'!E8*Assumptions!$C$12</f>
        <v>20000</v>
      </c>
      <c r="F14" s="9">
        <f>'Calcs-1'!F8*Assumptions!$C$12</f>
        <v>20000</v>
      </c>
      <c r="G14" s="9">
        <f>'Calcs-1'!G8*Assumptions!$C$12</f>
        <v>30000</v>
      </c>
      <c r="H14" s="9">
        <f>'Calcs-1'!H8*Assumptions!$C$12</f>
        <v>30000</v>
      </c>
      <c r="I14" s="9">
        <f>'Calcs-1'!I8*Assumptions!$C$12</f>
        <v>40000</v>
      </c>
      <c r="J14" s="9">
        <f>'Calcs-1'!J8*Assumptions!$C$12</f>
        <v>40000</v>
      </c>
      <c r="K14" s="9">
        <f>'Calcs-1'!K8*Assumptions!$C$12</f>
        <v>50000</v>
      </c>
      <c r="L14" s="9">
        <f>'Calcs-1'!L8*Assumptions!$C$12</f>
        <v>50000</v>
      </c>
      <c r="M14" s="9">
        <f>'Calcs-1'!M8*Assumptions!$C$12</f>
        <v>60000</v>
      </c>
      <c r="N14" s="9">
        <f>'Calcs-1'!N8*Assumptions!$C$12</f>
        <v>60000</v>
      </c>
      <c r="O14" s="9">
        <f>'Calcs-1'!O8*Assumptions!$C$12</f>
        <v>70000</v>
      </c>
      <c r="P14" s="9">
        <f>'Calcs-1'!P8*Assumptions!$C$12</f>
        <v>70000</v>
      </c>
      <c r="Q14" s="9">
        <f>'Calcs-1'!Q8*Assumptions!$C$12</f>
        <v>80000</v>
      </c>
      <c r="R14" s="9">
        <f>'Calcs-1'!R8*Assumptions!$C$12</f>
        <v>80000</v>
      </c>
      <c r="S14" s="9">
        <f>'Calcs-1'!S8*Assumptions!$C$12</f>
        <v>90000</v>
      </c>
      <c r="T14" s="9">
        <f>'Calcs-1'!T8*Assumptions!$C$12</f>
        <v>90000</v>
      </c>
      <c r="U14" s="9">
        <f>'Calcs-1'!U8*Assumptions!$C$12</f>
        <v>100000</v>
      </c>
      <c r="V14" s="9">
        <f>'Calcs-1'!V8*Assumptions!$C$12</f>
        <v>100000</v>
      </c>
      <c r="W14" s="9">
        <f>'Calcs-1'!W8*Assumptions!$C$12</f>
        <v>110000</v>
      </c>
      <c r="X14" s="9">
        <f>'Calcs-1'!X8*Assumptions!$C$12</f>
        <v>110000</v>
      </c>
      <c r="Y14" s="9">
        <f>'Calcs-1'!Y8*Assumptions!$C$12</f>
        <v>120000</v>
      </c>
    </row>
    <row r="15">
      <c r="A15" s="8" t="s">
        <v>65</v>
      </c>
      <c r="B15" s="10">
        <f>'Medium Store-Depreciation'!B10</f>
        <v>0</v>
      </c>
      <c r="C15" s="10">
        <f>'Medium Store-Depreciation'!C10</f>
        <v>8465.909091</v>
      </c>
      <c r="D15" s="10">
        <f>'Medium Store-Depreciation'!D10</f>
        <v>8465.909091</v>
      </c>
      <c r="E15" s="10">
        <f>'Medium Store-Depreciation'!E10</f>
        <v>16931.81818</v>
      </c>
      <c r="F15" s="10">
        <f>'Medium Store-Depreciation'!F10</f>
        <v>16931.81818</v>
      </c>
      <c r="G15" s="10">
        <f>'Medium Store-Depreciation'!G10</f>
        <v>25397.72727</v>
      </c>
      <c r="H15" s="10">
        <f>'Medium Store-Depreciation'!H10</f>
        <v>25397.72727</v>
      </c>
      <c r="I15" s="10">
        <f>'Medium Store-Depreciation'!I10</f>
        <v>33863.63636</v>
      </c>
      <c r="J15" s="10">
        <f>'Medium Store-Depreciation'!J10</f>
        <v>33863.63636</v>
      </c>
      <c r="K15" s="10">
        <f>'Medium Store-Depreciation'!K10</f>
        <v>42329.54545</v>
      </c>
      <c r="L15" s="10">
        <f>'Medium Store-Depreciation'!L10</f>
        <v>42329.54545</v>
      </c>
      <c r="M15" s="10">
        <f>'Medium Store-Depreciation'!M10</f>
        <v>50795.45455</v>
      </c>
      <c r="N15" s="10">
        <f>'Medium Store-Depreciation'!N10</f>
        <v>50795.45455</v>
      </c>
      <c r="O15" s="10">
        <f>'Medium Store-Depreciation'!O10</f>
        <v>59261.36364</v>
      </c>
      <c r="P15" s="10">
        <f>'Medium Store-Depreciation'!P10</f>
        <v>59261.36364</v>
      </c>
      <c r="Q15" s="10">
        <f>'Medium Store-Depreciation'!Q10</f>
        <v>67727.27273</v>
      </c>
      <c r="R15" s="10">
        <f>'Medium Store-Depreciation'!R10</f>
        <v>67727.27273</v>
      </c>
      <c r="S15" s="10">
        <f>'Medium Store-Depreciation'!S10</f>
        <v>71818.18182</v>
      </c>
      <c r="T15" s="10">
        <f>'Medium Store-Depreciation'!T10</f>
        <v>71818.18182</v>
      </c>
      <c r="U15" s="10">
        <f>'Medium Store-Depreciation'!U10</f>
        <v>75909.09091</v>
      </c>
      <c r="V15" s="10">
        <f>'Medium Store-Depreciation'!V10</f>
        <v>75909.09091</v>
      </c>
      <c r="W15" s="10">
        <f>'Medium Store-Depreciation'!W10</f>
        <v>80000</v>
      </c>
      <c r="X15" s="10">
        <f>'Medium Store-Depreciation'!X10</f>
        <v>80000</v>
      </c>
      <c r="Y15" s="10">
        <f>'Medium Store-Depreciation'!Y10</f>
        <v>80000</v>
      </c>
    </row>
    <row r="16">
      <c r="A16" s="11"/>
    </row>
    <row r="17">
      <c r="A17" s="8" t="s">
        <v>66</v>
      </c>
      <c r="B17" s="10">
        <f t="shared" ref="B17:Y17" si="3">SUM(B11:B15)+B8</f>
        <v>0</v>
      </c>
      <c r="C17" s="10">
        <f t="shared" si="3"/>
        <v>178465.9091</v>
      </c>
      <c r="D17" s="10">
        <f t="shared" si="3"/>
        <v>178465.9091</v>
      </c>
      <c r="E17" s="10">
        <f t="shared" si="3"/>
        <v>356931.8182</v>
      </c>
      <c r="F17" s="10">
        <f t="shared" si="3"/>
        <v>356931.8182</v>
      </c>
      <c r="G17" s="10">
        <f t="shared" si="3"/>
        <v>535397.7273</v>
      </c>
      <c r="H17" s="10">
        <f t="shared" si="3"/>
        <v>535397.7273</v>
      </c>
      <c r="I17" s="10">
        <f t="shared" si="3"/>
        <v>713863.6364</v>
      </c>
      <c r="J17" s="10">
        <f t="shared" si="3"/>
        <v>713863.6364</v>
      </c>
      <c r="K17" s="10">
        <f t="shared" si="3"/>
        <v>892329.5455</v>
      </c>
      <c r="L17" s="10">
        <f t="shared" si="3"/>
        <v>892329.5455</v>
      </c>
      <c r="M17" s="10">
        <f t="shared" si="3"/>
        <v>1070795.455</v>
      </c>
      <c r="N17" s="10">
        <f t="shared" si="3"/>
        <v>1070795.455</v>
      </c>
      <c r="O17" s="10">
        <f t="shared" si="3"/>
        <v>1249261.364</v>
      </c>
      <c r="P17" s="10">
        <f t="shared" si="3"/>
        <v>1249261.364</v>
      </c>
      <c r="Q17" s="10">
        <f t="shared" si="3"/>
        <v>1427727.273</v>
      </c>
      <c r="R17" s="10">
        <f t="shared" si="3"/>
        <v>1427727.273</v>
      </c>
      <c r="S17" s="10">
        <f t="shared" si="3"/>
        <v>1601818.182</v>
      </c>
      <c r="T17" s="10">
        <f t="shared" si="3"/>
        <v>1601818.182</v>
      </c>
      <c r="U17" s="10">
        <f t="shared" si="3"/>
        <v>1775909.091</v>
      </c>
      <c r="V17" s="10">
        <f t="shared" si="3"/>
        <v>1775909.091</v>
      </c>
      <c r="W17" s="10">
        <f t="shared" si="3"/>
        <v>1950000</v>
      </c>
      <c r="X17" s="10">
        <f t="shared" si="3"/>
        <v>1950000</v>
      </c>
      <c r="Y17" s="10">
        <f t="shared" si="3"/>
        <v>2120000</v>
      </c>
    </row>
    <row r="18">
      <c r="A18" s="11"/>
    </row>
    <row r="19">
      <c r="A19" s="8" t="s">
        <v>67</v>
      </c>
      <c r="B19" s="10">
        <f t="shared" ref="B19:Y19" si="4">B4-B17</f>
        <v>0</v>
      </c>
      <c r="C19" s="10">
        <f t="shared" si="4"/>
        <v>1534.090909</v>
      </c>
      <c r="D19" s="10">
        <f t="shared" si="4"/>
        <v>1534.090909</v>
      </c>
      <c r="E19" s="10">
        <f t="shared" si="4"/>
        <v>3068.181818</v>
      </c>
      <c r="F19" s="10">
        <f t="shared" si="4"/>
        <v>3068.181818</v>
      </c>
      <c r="G19" s="10">
        <f t="shared" si="4"/>
        <v>4602.272727</v>
      </c>
      <c r="H19" s="10">
        <f t="shared" si="4"/>
        <v>4602.272727</v>
      </c>
      <c r="I19" s="10">
        <f t="shared" si="4"/>
        <v>6136.363636</v>
      </c>
      <c r="J19" s="10">
        <f t="shared" si="4"/>
        <v>6136.363636</v>
      </c>
      <c r="K19" s="10">
        <f t="shared" si="4"/>
        <v>7670.454545</v>
      </c>
      <c r="L19" s="10">
        <f t="shared" si="4"/>
        <v>7670.454545</v>
      </c>
      <c r="M19" s="10">
        <f t="shared" si="4"/>
        <v>9204.545455</v>
      </c>
      <c r="N19" s="10">
        <f t="shared" si="4"/>
        <v>9204.545455</v>
      </c>
      <c r="O19" s="10">
        <f t="shared" si="4"/>
        <v>10738.63636</v>
      </c>
      <c r="P19" s="10">
        <f t="shared" si="4"/>
        <v>10738.63636</v>
      </c>
      <c r="Q19" s="10">
        <f t="shared" si="4"/>
        <v>12272.72727</v>
      </c>
      <c r="R19" s="10">
        <f t="shared" si="4"/>
        <v>12272.72727</v>
      </c>
      <c r="S19" s="10">
        <f t="shared" si="4"/>
        <v>18181.81818</v>
      </c>
      <c r="T19" s="10">
        <f t="shared" si="4"/>
        <v>18181.81818</v>
      </c>
      <c r="U19" s="10">
        <f t="shared" si="4"/>
        <v>24090.90909</v>
      </c>
      <c r="V19" s="10">
        <f t="shared" si="4"/>
        <v>24090.90909</v>
      </c>
      <c r="W19" s="10">
        <f t="shared" si="4"/>
        <v>30000</v>
      </c>
      <c r="X19" s="10">
        <f t="shared" si="4"/>
        <v>30000</v>
      </c>
      <c r="Y19" s="10">
        <f t="shared" si="4"/>
        <v>40000</v>
      </c>
    </row>
    <row r="20">
      <c r="A20" s="11"/>
    </row>
    <row r="21">
      <c r="A21" s="11"/>
    </row>
    <row r="22">
      <c r="A22" s="11"/>
    </row>
    <row r="23">
      <c r="A23" s="11"/>
    </row>
    <row r="24">
      <c r="A24" s="11"/>
    </row>
    <row r="25">
      <c r="A25" s="11"/>
    </row>
    <row r="26">
      <c r="A26" s="11"/>
    </row>
    <row r="27">
      <c r="A27" s="11"/>
    </row>
    <row r="28">
      <c r="A28" s="11"/>
    </row>
    <row r="29">
      <c r="A29" s="11"/>
    </row>
    <row r="30">
      <c r="A30" s="11"/>
    </row>
    <row r="31">
      <c r="A31" s="11"/>
    </row>
    <row r="32">
      <c r="A32" s="11"/>
    </row>
    <row r="33">
      <c r="A33" s="11"/>
    </row>
    <row r="34">
      <c r="A34" s="11"/>
    </row>
    <row r="35">
      <c r="A35" s="11"/>
    </row>
    <row r="36">
      <c r="A36" s="11"/>
    </row>
    <row r="37">
      <c r="A37" s="11"/>
    </row>
    <row r="38">
      <c r="A38" s="11"/>
    </row>
    <row r="39">
      <c r="A39" s="11"/>
    </row>
    <row r="40">
      <c r="A40" s="11"/>
    </row>
    <row r="41">
      <c r="A41" s="11"/>
    </row>
    <row r="42">
      <c r="A42" s="11"/>
    </row>
    <row r="43">
      <c r="A43" s="11"/>
    </row>
    <row r="44">
      <c r="A44" s="11"/>
    </row>
    <row r="45">
      <c r="A45" s="11"/>
    </row>
    <row r="46">
      <c r="A46" s="11"/>
    </row>
    <row r="47">
      <c r="A47" s="11"/>
    </row>
    <row r="48">
      <c r="A48" s="11"/>
    </row>
    <row r="49">
      <c r="A49" s="11"/>
    </row>
    <row r="50">
      <c r="A50" s="11"/>
    </row>
    <row r="51">
      <c r="A51" s="11"/>
    </row>
    <row r="52">
      <c r="A52" s="11"/>
    </row>
    <row r="53">
      <c r="A53" s="11"/>
    </row>
    <row r="54">
      <c r="A54" s="11"/>
    </row>
    <row r="55">
      <c r="A55" s="11"/>
    </row>
    <row r="56">
      <c r="A56" s="11"/>
    </row>
    <row r="57">
      <c r="A57" s="11"/>
    </row>
    <row r="58">
      <c r="A58" s="11"/>
    </row>
    <row r="59">
      <c r="A59" s="11"/>
    </row>
    <row r="60">
      <c r="A60" s="11"/>
    </row>
    <row r="61">
      <c r="A61" s="11"/>
    </row>
    <row r="62">
      <c r="A62" s="11"/>
    </row>
    <row r="63">
      <c r="A63" s="11"/>
    </row>
    <row r="64">
      <c r="A64" s="11"/>
    </row>
    <row r="65">
      <c r="A65" s="11"/>
    </row>
    <row r="66">
      <c r="A66" s="11"/>
    </row>
    <row r="67">
      <c r="A67" s="11"/>
    </row>
    <row r="68">
      <c r="A68" s="11"/>
    </row>
    <row r="69">
      <c r="A69" s="11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68</v>
      </c>
      <c r="B1" s="6" t="s">
        <v>69</v>
      </c>
      <c r="C1" s="6" t="s">
        <v>70</v>
      </c>
      <c r="D1" s="6" t="s">
        <v>71</v>
      </c>
      <c r="E1" s="6" t="s">
        <v>72</v>
      </c>
      <c r="F1" s="6" t="s">
        <v>73</v>
      </c>
      <c r="G1" s="6" t="s">
        <v>74</v>
      </c>
      <c r="H1" s="6" t="s">
        <v>75</v>
      </c>
    </row>
    <row r="2">
      <c r="A2" s="6" t="s">
        <v>76</v>
      </c>
      <c r="B2" s="6" t="s">
        <v>77</v>
      </c>
      <c r="C2" s="6" t="s">
        <v>78</v>
      </c>
      <c r="D2" s="6">
        <v>2.0</v>
      </c>
      <c r="E2" s="6">
        <v>35000.0</v>
      </c>
      <c r="F2" s="6">
        <v>16.0</v>
      </c>
      <c r="G2" s="9">
        <f t="shared" ref="G2:G37" si="1">F2+D2</f>
        <v>18</v>
      </c>
      <c r="H2" s="9">
        <f t="shared" ref="H2:H37" si="2">E2/F2*F2</f>
        <v>35000</v>
      </c>
    </row>
    <row r="3">
      <c r="A3" s="6" t="s">
        <v>79</v>
      </c>
      <c r="B3" s="6" t="s">
        <v>77</v>
      </c>
      <c r="C3" s="6" t="s">
        <v>78</v>
      </c>
      <c r="D3" s="6">
        <v>2.0</v>
      </c>
      <c r="E3" s="6">
        <v>35000.0</v>
      </c>
      <c r="F3" s="6">
        <v>16.0</v>
      </c>
      <c r="G3" s="9">
        <f t="shared" si="1"/>
        <v>18</v>
      </c>
      <c r="H3" s="9">
        <f t="shared" si="2"/>
        <v>35000</v>
      </c>
    </row>
    <row r="4">
      <c r="A4" s="6" t="s">
        <v>80</v>
      </c>
      <c r="B4" s="6" t="s">
        <v>81</v>
      </c>
      <c r="C4" s="6" t="s">
        <v>82</v>
      </c>
      <c r="D4" s="6">
        <v>2.0</v>
      </c>
      <c r="E4" s="6">
        <v>90000.0</v>
      </c>
      <c r="F4" s="6">
        <v>22.0</v>
      </c>
      <c r="G4" s="9">
        <f t="shared" si="1"/>
        <v>24</v>
      </c>
      <c r="H4" s="9">
        <f t="shared" si="2"/>
        <v>90000</v>
      </c>
    </row>
    <row r="5">
      <c r="A5" s="6" t="s">
        <v>83</v>
      </c>
      <c r="B5" s="6" t="s">
        <v>77</v>
      </c>
      <c r="C5" s="6" t="s">
        <v>78</v>
      </c>
      <c r="D5" s="9">
        <f t="shared" ref="D5:D37" si="3">D2+2</f>
        <v>4</v>
      </c>
      <c r="E5" s="6">
        <v>35000.0</v>
      </c>
      <c r="F5" s="6">
        <v>16.0</v>
      </c>
      <c r="G5" s="9">
        <f t="shared" si="1"/>
        <v>20</v>
      </c>
      <c r="H5" s="9">
        <f t="shared" si="2"/>
        <v>35000</v>
      </c>
    </row>
    <row r="6">
      <c r="A6" s="6" t="s">
        <v>84</v>
      </c>
      <c r="B6" s="6" t="s">
        <v>77</v>
      </c>
      <c r="C6" s="6" t="s">
        <v>78</v>
      </c>
      <c r="D6" s="9">
        <f t="shared" si="3"/>
        <v>4</v>
      </c>
      <c r="E6" s="6">
        <v>35000.0</v>
      </c>
      <c r="F6" s="6">
        <v>16.0</v>
      </c>
      <c r="G6" s="9">
        <f t="shared" si="1"/>
        <v>20</v>
      </c>
      <c r="H6" s="9">
        <f t="shared" si="2"/>
        <v>35000</v>
      </c>
    </row>
    <row r="7">
      <c r="A7" s="6" t="s">
        <v>85</v>
      </c>
      <c r="B7" s="6" t="s">
        <v>81</v>
      </c>
      <c r="C7" s="6" t="s">
        <v>82</v>
      </c>
      <c r="D7" s="9">
        <f t="shared" si="3"/>
        <v>4</v>
      </c>
      <c r="E7" s="6">
        <v>90000.0</v>
      </c>
      <c r="F7" s="6">
        <v>22.0</v>
      </c>
      <c r="G7" s="9">
        <f t="shared" si="1"/>
        <v>26</v>
      </c>
      <c r="H7" s="9">
        <f t="shared" si="2"/>
        <v>90000</v>
      </c>
    </row>
    <row r="8">
      <c r="A8" s="6" t="s">
        <v>86</v>
      </c>
      <c r="B8" s="6" t="s">
        <v>77</v>
      </c>
      <c r="C8" s="6" t="s">
        <v>78</v>
      </c>
      <c r="D8" s="9">
        <f t="shared" si="3"/>
        <v>6</v>
      </c>
      <c r="E8" s="6">
        <v>35000.0</v>
      </c>
      <c r="F8" s="6">
        <v>16.0</v>
      </c>
      <c r="G8" s="9">
        <f t="shared" si="1"/>
        <v>22</v>
      </c>
      <c r="H8" s="9">
        <f t="shared" si="2"/>
        <v>35000</v>
      </c>
    </row>
    <row r="9">
      <c r="A9" s="6" t="s">
        <v>87</v>
      </c>
      <c r="B9" s="6" t="s">
        <v>77</v>
      </c>
      <c r="C9" s="6" t="s">
        <v>78</v>
      </c>
      <c r="D9" s="9">
        <f t="shared" si="3"/>
        <v>6</v>
      </c>
      <c r="E9" s="6">
        <v>35000.0</v>
      </c>
      <c r="F9" s="6">
        <v>16.0</v>
      </c>
      <c r="G9" s="9">
        <f t="shared" si="1"/>
        <v>22</v>
      </c>
      <c r="H9" s="9">
        <f t="shared" si="2"/>
        <v>35000</v>
      </c>
    </row>
    <row r="10">
      <c r="A10" s="6" t="s">
        <v>88</v>
      </c>
      <c r="B10" s="6" t="s">
        <v>81</v>
      </c>
      <c r="C10" s="6" t="s">
        <v>82</v>
      </c>
      <c r="D10" s="9">
        <f t="shared" si="3"/>
        <v>6</v>
      </c>
      <c r="E10" s="6">
        <v>90000.0</v>
      </c>
      <c r="F10" s="6">
        <v>22.0</v>
      </c>
      <c r="G10" s="9">
        <f t="shared" si="1"/>
        <v>28</v>
      </c>
      <c r="H10" s="9">
        <f t="shared" si="2"/>
        <v>90000</v>
      </c>
    </row>
    <row r="11">
      <c r="A11" s="6" t="s">
        <v>89</v>
      </c>
      <c r="B11" s="6" t="s">
        <v>77</v>
      </c>
      <c r="C11" s="6" t="s">
        <v>78</v>
      </c>
      <c r="D11" s="9">
        <f t="shared" si="3"/>
        <v>8</v>
      </c>
      <c r="E11" s="6">
        <v>35000.0</v>
      </c>
      <c r="F11" s="6">
        <v>16.0</v>
      </c>
      <c r="G11" s="9">
        <f t="shared" si="1"/>
        <v>24</v>
      </c>
      <c r="H11" s="9">
        <f t="shared" si="2"/>
        <v>35000</v>
      </c>
    </row>
    <row r="12">
      <c r="A12" s="6" t="s">
        <v>90</v>
      </c>
      <c r="B12" s="6" t="s">
        <v>77</v>
      </c>
      <c r="C12" s="6" t="s">
        <v>78</v>
      </c>
      <c r="D12" s="9">
        <f t="shared" si="3"/>
        <v>8</v>
      </c>
      <c r="E12" s="6">
        <v>35000.0</v>
      </c>
      <c r="F12" s="6">
        <v>16.0</v>
      </c>
      <c r="G12" s="9">
        <f t="shared" si="1"/>
        <v>24</v>
      </c>
      <c r="H12" s="9">
        <f t="shared" si="2"/>
        <v>35000</v>
      </c>
    </row>
    <row r="13">
      <c r="A13" s="6" t="s">
        <v>91</v>
      </c>
      <c r="B13" s="6" t="s">
        <v>81</v>
      </c>
      <c r="C13" s="6" t="s">
        <v>82</v>
      </c>
      <c r="D13" s="9">
        <f t="shared" si="3"/>
        <v>8</v>
      </c>
      <c r="E13" s="6">
        <v>90000.0</v>
      </c>
      <c r="F13" s="6">
        <v>22.0</v>
      </c>
      <c r="G13" s="9">
        <f t="shared" si="1"/>
        <v>30</v>
      </c>
      <c r="H13" s="9">
        <f t="shared" si="2"/>
        <v>90000</v>
      </c>
    </row>
    <row r="14">
      <c r="A14" s="6" t="s">
        <v>92</v>
      </c>
      <c r="B14" s="6" t="s">
        <v>77</v>
      </c>
      <c r="C14" s="6" t="s">
        <v>78</v>
      </c>
      <c r="D14" s="9">
        <f t="shared" si="3"/>
        <v>10</v>
      </c>
      <c r="E14" s="6">
        <v>35000.0</v>
      </c>
      <c r="F14" s="6">
        <v>16.0</v>
      </c>
      <c r="G14" s="9">
        <f t="shared" si="1"/>
        <v>26</v>
      </c>
      <c r="H14" s="9">
        <f t="shared" si="2"/>
        <v>35000</v>
      </c>
    </row>
    <row r="15">
      <c r="A15" s="6" t="s">
        <v>93</v>
      </c>
      <c r="B15" s="6" t="s">
        <v>77</v>
      </c>
      <c r="C15" s="6" t="s">
        <v>78</v>
      </c>
      <c r="D15" s="9">
        <f t="shared" si="3"/>
        <v>10</v>
      </c>
      <c r="E15" s="6">
        <v>35000.0</v>
      </c>
      <c r="F15" s="6">
        <v>16.0</v>
      </c>
      <c r="G15" s="9">
        <f t="shared" si="1"/>
        <v>26</v>
      </c>
      <c r="H15" s="9">
        <f t="shared" si="2"/>
        <v>35000</v>
      </c>
    </row>
    <row r="16">
      <c r="A16" s="6" t="s">
        <v>94</v>
      </c>
      <c r="B16" s="6" t="s">
        <v>81</v>
      </c>
      <c r="C16" s="6" t="s">
        <v>82</v>
      </c>
      <c r="D16" s="9">
        <f t="shared" si="3"/>
        <v>10</v>
      </c>
      <c r="E16" s="6">
        <v>90000.0</v>
      </c>
      <c r="F16" s="6">
        <v>22.0</v>
      </c>
      <c r="G16" s="9">
        <f t="shared" si="1"/>
        <v>32</v>
      </c>
      <c r="H16" s="9">
        <f t="shared" si="2"/>
        <v>90000</v>
      </c>
    </row>
    <row r="17">
      <c r="A17" s="6" t="s">
        <v>95</v>
      </c>
      <c r="B17" s="6" t="s">
        <v>77</v>
      </c>
      <c r="C17" s="6" t="s">
        <v>78</v>
      </c>
      <c r="D17" s="9">
        <f t="shared" si="3"/>
        <v>12</v>
      </c>
      <c r="E17" s="6">
        <v>35000.0</v>
      </c>
      <c r="F17" s="6">
        <v>16.0</v>
      </c>
      <c r="G17" s="9">
        <f t="shared" si="1"/>
        <v>28</v>
      </c>
      <c r="H17" s="9">
        <f t="shared" si="2"/>
        <v>35000</v>
      </c>
    </row>
    <row r="18">
      <c r="A18" s="6" t="s">
        <v>96</v>
      </c>
      <c r="B18" s="6" t="s">
        <v>77</v>
      </c>
      <c r="C18" s="6" t="s">
        <v>78</v>
      </c>
      <c r="D18" s="9">
        <f t="shared" si="3"/>
        <v>12</v>
      </c>
      <c r="E18" s="6">
        <v>35000.0</v>
      </c>
      <c r="F18" s="6">
        <v>16.0</v>
      </c>
      <c r="G18" s="9">
        <f t="shared" si="1"/>
        <v>28</v>
      </c>
      <c r="H18" s="9">
        <f t="shared" si="2"/>
        <v>35000</v>
      </c>
    </row>
    <row r="19">
      <c r="A19" s="6" t="s">
        <v>97</v>
      </c>
      <c r="B19" s="6" t="s">
        <v>81</v>
      </c>
      <c r="C19" s="6" t="s">
        <v>82</v>
      </c>
      <c r="D19" s="9">
        <f t="shared" si="3"/>
        <v>12</v>
      </c>
      <c r="E19" s="6">
        <v>90000.0</v>
      </c>
      <c r="F19" s="6">
        <v>22.0</v>
      </c>
      <c r="G19" s="9">
        <f t="shared" si="1"/>
        <v>34</v>
      </c>
      <c r="H19" s="9">
        <f t="shared" si="2"/>
        <v>90000</v>
      </c>
    </row>
    <row r="20">
      <c r="A20" s="6" t="s">
        <v>98</v>
      </c>
      <c r="B20" s="6" t="s">
        <v>77</v>
      </c>
      <c r="C20" s="6" t="s">
        <v>78</v>
      </c>
      <c r="D20" s="9">
        <f t="shared" si="3"/>
        <v>14</v>
      </c>
      <c r="E20" s="6">
        <v>35000.0</v>
      </c>
      <c r="F20" s="6">
        <v>16.0</v>
      </c>
      <c r="G20" s="9">
        <f t="shared" si="1"/>
        <v>30</v>
      </c>
      <c r="H20" s="9">
        <f t="shared" si="2"/>
        <v>35000</v>
      </c>
    </row>
    <row r="21">
      <c r="A21" s="6" t="s">
        <v>99</v>
      </c>
      <c r="B21" s="6" t="s">
        <v>77</v>
      </c>
      <c r="C21" s="6" t="s">
        <v>78</v>
      </c>
      <c r="D21" s="9">
        <f t="shared" si="3"/>
        <v>14</v>
      </c>
      <c r="E21" s="6">
        <v>35000.0</v>
      </c>
      <c r="F21" s="6">
        <v>16.0</v>
      </c>
      <c r="G21" s="9">
        <f t="shared" si="1"/>
        <v>30</v>
      </c>
      <c r="H21" s="9">
        <f t="shared" si="2"/>
        <v>35000</v>
      </c>
    </row>
    <row r="22">
      <c r="A22" s="6" t="s">
        <v>100</v>
      </c>
      <c r="B22" s="6" t="s">
        <v>81</v>
      </c>
      <c r="C22" s="6" t="s">
        <v>82</v>
      </c>
      <c r="D22" s="9">
        <f t="shared" si="3"/>
        <v>14</v>
      </c>
      <c r="E22" s="6">
        <v>90000.0</v>
      </c>
      <c r="F22" s="6">
        <v>22.0</v>
      </c>
      <c r="G22" s="9">
        <f t="shared" si="1"/>
        <v>36</v>
      </c>
      <c r="H22" s="9">
        <f t="shared" si="2"/>
        <v>90000</v>
      </c>
    </row>
    <row r="23">
      <c r="A23" s="6" t="s">
        <v>101</v>
      </c>
      <c r="B23" s="6" t="s">
        <v>77</v>
      </c>
      <c r="C23" s="6" t="s">
        <v>78</v>
      </c>
      <c r="D23" s="9">
        <f t="shared" si="3"/>
        <v>16</v>
      </c>
      <c r="E23" s="6">
        <v>35000.0</v>
      </c>
      <c r="F23" s="6">
        <v>16.0</v>
      </c>
      <c r="G23" s="9">
        <f t="shared" si="1"/>
        <v>32</v>
      </c>
      <c r="H23" s="9">
        <f t="shared" si="2"/>
        <v>35000</v>
      </c>
    </row>
    <row r="24">
      <c r="A24" s="6" t="s">
        <v>102</v>
      </c>
      <c r="B24" s="6" t="s">
        <v>77</v>
      </c>
      <c r="C24" s="6" t="s">
        <v>78</v>
      </c>
      <c r="D24" s="9">
        <f t="shared" si="3"/>
        <v>16</v>
      </c>
      <c r="E24" s="6">
        <v>35000.0</v>
      </c>
      <c r="F24" s="6">
        <v>16.0</v>
      </c>
      <c r="G24" s="9">
        <f t="shared" si="1"/>
        <v>32</v>
      </c>
      <c r="H24" s="9">
        <f t="shared" si="2"/>
        <v>35000</v>
      </c>
    </row>
    <row r="25">
      <c r="A25" s="6" t="s">
        <v>103</v>
      </c>
      <c r="B25" s="6" t="s">
        <v>81</v>
      </c>
      <c r="C25" s="6" t="s">
        <v>82</v>
      </c>
      <c r="D25" s="9">
        <f t="shared" si="3"/>
        <v>16</v>
      </c>
      <c r="E25" s="6">
        <v>90000.0</v>
      </c>
      <c r="F25" s="6">
        <v>22.0</v>
      </c>
      <c r="G25" s="9">
        <f t="shared" si="1"/>
        <v>38</v>
      </c>
      <c r="H25" s="9">
        <f t="shared" si="2"/>
        <v>90000</v>
      </c>
    </row>
    <row r="26">
      <c r="A26" s="6" t="s">
        <v>104</v>
      </c>
      <c r="B26" s="6" t="s">
        <v>77</v>
      </c>
      <c r="C26" s="6" t="s">
        <v>78</v>
      </c>
      <c r="D26" s="9">
        <f t="shared" si="3"/>
        <v>18</v>
      </c>
      <c r="E26" s="6">
        <v>35000.0</v>
      </c>
      <c r="F26" s="6">
        <v>16.0</v>
      </c>
      <c r="G26" s="9">
        <f t="shared" si="1"/>
        <v>34</v>
      </c>
      <c r="H26" s="9">
        <f t="shared" si="2"/>
        <v>35000</v>
      </c>
    </row>
    <row r="27">
      <c r="A27" s="6" t="s">
        <v>105</v>
      </c>
      <c r="B27" s="6" t="s">
        <v>77</v>
      </c>
      <c r="C27" s="6" t="s">
        <v>78</v>
      </c>
      <c r="D27" s="9">
        <f t="shared" si="3"/>
        <v>18</v>
      </c>
      <c r="E27" s="6">
        <v>35000.0</v>
      </c>
      <c r="F27" s="6">
        <v>16.0</v>
      </c>
      <c r="G27" s="9">
        <f t="shared" si="1"/>
        <v>34</v>
      </c>
      <c r="H27" s="9">
        <f t="shared" si="2"/>
        <v>35000</v>
      </c>
    </row>
    <row r="28">
      <c r="A28" s="6" t="s">
        <v>106</v>
      </c>
      <c r="B28" s="6" t="s">
        <v>81</v>
      </c>
      <c r="C28" s="6" t="s">
        <v>82</v>
      </c>
      <c r="D28" s="9">
        <f t="shared" si="3"/>
        <v>18</v>
      </c>
      <c r="E28" s="6">
        <v>90000.0</v>
      </c>
      <c r="F28" s="6">
        <v>22.0</v>
      </c>
      <c r="G28" s="9">
        <f t="shared" si="1"/>
        <v>40</v>
      </c>
      <c r="H28" s="9">
        <f t="shared" si="2"/>
        <v>90000</v>
      </c>
    </row>
    <row r="29">
      <c r="A29" s="6" t="s">
        <v>107</v>
      </c>
      <c r="B29" s="6" t="s">
        <v>77</v>
      </c>
      <c r="C29" s="6" t="s">
        <v>78</v>
      </c>
      <c r="D29" s="9">
        <f t="shared" si="3"/>
        <v>20</v>
      </c>
      <c r="E29" s="6">
        <v>35000.0</v>
      </c>
      <c r="F29" s="6">
        <v>16.0</v>
      </c>
      <c r="G29" s="9">
        <f t="shared" si="1"/>
        <v>36</v>
      </c>
      <c r="H29" s="9">
        <f t="shared" si="2"/>
        <v>35000</v>
      </c>
    </row>
    <row r="30">
      <c r="A30" s="6" t="s">
        <v>108</v>
      </c>
      <c r="B30" s="6" t="s">
        <v>77</v>
      </c>
      <c r="C30" s="6" t="s">
        <v>78</v>
      </c>
      <c r="D30" s="9">
        <f t="shared" si="3"/>
        <v>20</v>
      </c>
      <c r="E30" s="6">
        <v>35000.0</v>
      </c>
      <c r="F30" s="6">
        <v>16.0</v>
      </c>
      <c r="G30" s="9">
        <f t="shared" si="1"/>
        <v>36</v>
      </c>
      <c r="H30" s="9">
        <f t="shared" si="2"/>
        <v>35000</v>
      </c>
    </row>
    <row r="31">
      <c r="A31" s="6" t="s">
        <v>109</v>
      </c>
      <c r="B31" s="6" t="s">
        <v>81</v>
      </c>
      <c r="C31" s="6" t="s">
        <v>82</v>
      </c>
      <c r="D31" s="9">
        <f t="shared" si="3"/>
        <v>20</v>
      </c>
      <c r="E31" s="6">
        <v>90000.0</v>
      </c>
      <c r="F31" s="6">
        <v>22.0</v>
      </c>
      <c r="G31" s="9">
        <f t="shared" si="1"/>
        <v>42</v>
      </c>
      <c r="H31" s="9">
        <f t="shared" si="2"/>
        <v>90000</v>
      </c>
    </row>
    <row r="32">
      <c r="A32" s="6" t="s">
        <v>110</v>
      </c>
      <c r="B32" s="6" t="s">
        <v>77</v>
      </c>
      <c r="C32" s="6" t="s">
        <v>78</v>
      </c>
      <c r="D32" s="9">
        <f t="shared" si="3"/>
        <v>22</v>
      </c>
      <c r="E32" s="6">
        <v>35000.0</v>
      </c>
      <c r="F32" s="6">
        <v>16.0</v>
      </c>
      <c r="G32" s="9">
        <f t="shared" si="1"/>
        <v>38</v>
      </c>
      <c r="H32" s="9">
        <f t="shared" si="2"/>
        <v>35000</v>
      </c>
    </row>
    <row r="33">
      <c r="A33" s="6" t="s">
        <v>111</v>
      </c>
      <c r="B33" s="6" t="s">
        <v>77</v>
      </c>
      <c r="C33" s="6" t="s">
        <v>78</v>
      </c>
      <c r="D33" s="9">
        <f t="shared" si="3"/>
        <v>22</v>
      </c>
      <c r="E33" s="6">
        <v>35000.0</v>
      </c>
      <c r="F33" s="6">
        <v>16.0</v>
      </c>
      <c r="G33" s="9">
        <f t="shared" si="1"/>
        <v>38</v>
      </c>
      <c r="H33" s="9">
        <f t="shared" si="2"/>
        <v>35000</v>
      </c>
    </row>
    <row r="34">
      <c r="A34" s="6" t="s">
        <v>112</v>
      </c>
      <c r="B34" s="6" t="s">
        <v>81</v>
      </c>
      <c r="C34" s="6" t="s">
        <v>82</v>
      </c>
      <c r="D34" s="9">
        <f t="shared" si="3"/>
        <v>22</v>
      </c>
      <c r="E34" s="6">
        <v>90000.0</v>
      </c>
      <c r="F34" s="6">
        <v>22.0</v>
      </c>
      <c r="G34" s="9">
        <f t="shared" si="1"/>
        <v>44</v>
      </c>
      <c r="H34" s="9">
        <f t="shared" si="2"/>
        <v>90000</v>
      </c>
    </row>
    <row r="35">
      <c r="A35" s="6" t="s">
        <v>113</v>
      </c>
      <c r="B35" s="6" t="s">
        <v>77</v>
      </c>
      <c r="C35" s="6" t="s">
        <v>78</v>
      </c>
      <c r="D35" s="9">
        <f t="shared" si="3"/>
        <v>24</v>
      </c>
      <c r="E35" s="6">
        <v>35000.0</v>
      </c>
      <c r="F35" s="6">
        <v>16.0</v>
      </c>
      <c r="G35" s="9">
        <f t="shared" si="1"/>
        <v>40</v>
      </c>
      <c r="H35" s="9">
        <f t="shared" si="2"/>
        <v>35000</v>
      </c>
    </row>
    <row r="36">
      <c r="A36" s="6" t="s">
        <v>114</v>
      </c>
      <c r="B36" s="6" t="s">
        <v>77</v>
      </c>
      <c r="C36" s="6" t="s">
        <v>78</v>
      </c>
      <c r="D36" s="9">
        <f t="shared" si="3"/>
        <v>24</v>
      </c>
      <c r="E36" s="6">
        <v>35000.0</v>
      </c>
      <c r="F36" s="6">
        <v>16.0</v>
      </c>
      <c r="G36" s="9">
        <f t="shared" si="1"/>
        <v>40</v>
      </c>
      <c r="H36" s="9">
        <f t="shared" si="2"/>
        <v>35000</v>
      </c>
    </row>
    <row r="37">
      <c r="A37" s="6" t="s">
        <v>115</v>
      </c>
      <c r="B37" s="6" t="s">
        <v>81</v>
      </c>
      <c r="C37" s="6" t="s">
        <v>82</v>
      </c>
      <c r="D37" s="9">
        <f t="shared" si="3"/>
        <v>24</v>
      </c>
      <c r="E37" s="6">
        <v>90000.0</v>
      </c>
      <c r="F37" s="6">
        <v>22.0</v>
      </c>
      <c r="G37" s="9">
        <f t="shared" si="1"/>
        <v>46</v>
      </c>
      <c r="H37" s="9">
        <f t="shared" si="2"/>
        <v>90000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8.25"/>
  </cols>
  <sheetData>
    <row r="1"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6" t="s">
        <v>54</v>
      </c>
      <c r="Y1" s="6" t="s">
        <v>55</v>
      </c>
    </row>
    <row r="2">
      <c r="A2" s="6" t="s">
        <v>116</v>
      </c>
    </row>
    <row r="3">
      <c r="A3" s="6" t="s">
        <v>77</v>
      </c>
      <c r="B3" s="6">
        <v>0.0</v>
      </c>
      <c r="C3" s="9">
        <f t="shared" ref="C3:Y3" si="1">B18</f>
        <v>0</v>
      </c>
      <c r="D3" s="9">
        <f t="shared" si="1"/>
        <v>70000</v>
      </c>
      <c r="E3" s="9">
        <f t="shared" si="1"/>
        <v>70000</v>
      </c>
      <c r="F3" s="9">
        <f t="shared" si="1"/>
        <v>140000</v>
      </c>
      <c r="G3" s="9">
        <f t="shared" si="1"/>
        <v>140000</v>
      </c>
      <c r="H3" s="9">
        <f t="shared" si="1"/>
        <v>210000</v>
      </c>
      <c r="I3" s="9">
        <f t="shared" si="1"/>
        <v>210000</v>
      </c>
      <c r="J3" s="9">
        <f t="shared" si="1"/>
        <v>280000</v>
      </c>
      <c r="K3" s="9">
        <f t="shared" si="1"/>
        <v>280000</v>
      </c>
      <c r="L3" s="9">
        <f t="shared" si="1"/>
        <v>350000</v>
      </c>
      <c r="M3" s="9">
        <f t="shared" si="1"/>
        <v>350000</v>
      </c>
      <c r="N3" s="9">
        <f t="shared" si="1"/>
        <v>420000</v>
      </c>
      <c r="O3" s="9">
        <f t="shared" si="1"/>
        <v>420000</v>
      </c>
      <c r="P3" s="9">
        <f t="shared" si="1"/>
        <v>490000</v>
      </c>
      <c r="Q3" s="9">
        <f t="shared" si="1"/>
        <v>490000</v>
      </c>
      <c r="R3" s="9">
        <f t="shared" si="1"/>
        <v>560000</v>
      </c>
      <c r="S3" s="9">
        <f t="shared" si="1"/>
        <v>560000</v>
      </c>
      <c r="T3" s="9">
        <f t="shared" si="1"/>
        <v>560000</v>
      </c>
      <c r="U3" s="9">
        <f t="shared" si="1"/>
        <v>560000</v>
      </c>
      <c r="V3" s="9">
        <f t="shared" si="1"/>
        <v>560000</v>
      </c>
      <c r="W3" s="9">
        <f t="shared" si="1"/>
        <v>560000</v>
      </c>
      <c r="X3" s="9">
        <f t="shared" si="1"/>
        <v>560000</v>
      </c>
      <c r="Y3" s="9">
        <f t="shared" si="1"/>
        <v>560000</v>
      </c>
    </row>
    <row r="4">
      <c r="A4" s="6" t="s">
        <v>81</v>
      </c>
      <c r="B4" s="6">
        <v>0.0</v>
      </c>
      <c r="C4" s="9">
        <f t="shared" ref="C4:Y4" si="2">B19</f>
        <v>0</v>
      </c>
      <c r="D4" s="9">
        <f t="shared" si="2"/>
        <v>90000</v>
      </c>
      <c r="E4" s="9">
        <f t="shared" si="2"/>
        <v>90000</v>
      </c>
      <c r="F4" s="9">
        <f t="shared" si="2"/>
        <v>180000</v>
      </c>
      <c r="G4" s="9">
        <f t="shared" si="2"/>
        <v>180000</v>
      </c>
      <c r="H4" s="9">
        <f t="shared" si="2"/>
        <v>270000</v>
      </c>
      <c r="I4" s="9">
        <f t="shared" si="2"/>
        <v>270000</v>
      </c>
      <c r="J4" s="9">
        <f t="shared" si="2"/>
        <v>360000</v>
      </c>
      <c r="K4" s="9">
        <f t="shared" si="2"/>
        <v>360000</v>
      </c>
      <c r="L4" s="9">
        <f t="shared" si="2"/>
        <v>450000</v>
      </c>
      <c r="M4" s="9">
        <f t="shared" si="2"/>
        <v>450000</v>
      </c>
      <c r="N4" s="9">
        <f t="shared" si="2"/>
        <v>540000</v>
      </c>
      <c r="O4" s="9">
        <f t="shared" si="2"/>
        <v>540000</v>
      </c>
      <c r="P4" s="9">
        <f t="shared" si="2"/>
        <v>630000</v>
      </c>
      <c r="Q4" s="9">
        <f t="shared" si="2"/>
        <v>630000</v>
      </c>
      <c r="R4" s="9">
        <f t="shared" si="2"/>
        <v>720000</v>
      </c>
      <c r="S4" s="9">
        <f t="shared" si="2"/>
        <v>720000</v>
      </c>
      <c r="T4" s="9">
        <f t="shared" si="2"/>
        <v>810000</v>
      </c>
      <c r="U4" s="9">
        <f t="shared" si="2"/>
        <v>810000</v>
      </c>
      <c r="V4" s="9">
        <f t="shared" si="2"/>
        <v>900000</v>
      </c>
      <c r="W4" s="9">
        <f t="shared" si="2"/>
        <v>900000</v>
      </c>
      <c r="X4" s="9">
        <f t="shared" si="2"/>
        <v>990000</v>
      </c>
      <c r="Y4" s="9">
        <f t="shared" si="2"/>
        <v>990000</v>
      </c>
    </row>
    <row r="5">
      <c r="A5" s="6" t="s">
        <v>61</v>
      </c>
      <c r="B5" s="9">
        <f t="shared" ref="B5:Y5" si="3">SUM(B3:B4)</f>
        <v>0</v>
      </c>
      <c r="C5" s="9">
        <f t="shared" si="3"/>
        <v>0</v>
      </c>
      <c r="D5" s="9">
        <f t="shared" si="3"/>
        <v>160000</v>
      </c>
      <c r="E5" s="9">
        <f t="shared" si="3"/>
        <v>160000</v>
      </c>
      <c r="F5" s="9">
        <f t="shared" si="3"/>
        <v>320000</v>
      </c>
      <c r="G5" s="9">
        <f t="shared" si="3"/>
        <v>320000</v>
      </c>
      <c r="H5" s="9">
        <f t="shared" si="3"/>
        <v>480000</v>
      </c>
      <c r="I5" s="9">
        <f t="shared" si="3"/>
        <v>480000</v>
      </c>
      <c r="J5" s="9">
        <f t="shared" si="3"/>
        <v>640000</v>
      </c>
      <c r="K5" s="9">
        <f t="shared" si="3"/>
        <v>640000</v>
      </c>
      <c r="L5" s="9">
        <f t="shared" si="3"/>
        <v>800000</v>
      </c>
      <c r="M5" s="9">
        <f t="shared" si="3"/>
        <v>800000</v>
      </c>
      <c r="N5" s="9">
        <f t="shared" si="3"/>
        <v>960000</v>
      </c>
      <c r="O5" s="9">
        <f t="shared" si="3"/>
        <v>960000</v>
      </c>
      <c r="P5" s="9">
        <f t="shared" si="3"/>
        <v>1120000</v>
      </c>
      <c r="Q5" s="9">
        <f t="shared" si="3"/>
        <v>1120000</v>
      </c>
      <c r="R5" s="9">
        <f t="shared" si="3"/>
        <v>1280000</v>
      </c>
      <c r="S5" s="9">
        <f t="shared" si="3"/>
        <v>1280000</v>
      </c>
      <c r="T5" s="9">
        <f t="shared" si="3"/>
        <v>1370000</v>
      </c>
      <c r="U5" s="9">
        <f t="shared" si="3"/>
        <v>1370000</v>
      </c>
      <c r="V5" s="9">
        <f t="shared" si="3"/>
        <v>1460000</v>
      </c>
      <c r="W5" s="9">
        <f t="shared" si="3"/>
        <v>1460000</v>
      </c>
      <c r="X5" s="9">
        <f t="shared" si="3"/>
        <v>1550000</v>
      </c>
      <c r="Y5" s="9">
        <f t="shared" si="3"/>
        <v>1550000</v>
      </c>
    </row>
    <row r="7">
      <c r="A7" s="6" t="s">
        <v>117</v>
      </c>
    </row>
    <row r="8">
      <c r="A8" s="6" t="s">
        <v>77</v>
      </c>
      <c r="B8" s="6">
        <v>0.0</v>
      </c>
      <c r="C8" s="6">
        <f>'Medium Store-FAR'!E2+'Medium Store-FAR'!E3</f>
        <v>70000</v>
      </c>
      <c r="D8" s="6">
        <v>0.0</v>
      </c>
      <c r="E8" s="6">
        <f>'Medium Store-FAR'!E5+'Medium Store-FAR'!E6</f>
        <v>70000</v>
      </c>
      <c r="F8" s="6">
        <v>0.0</v>
      </c>
      <c r="G8" s="6">
        <f>'Medium Store-FAR'!E8+'Medium Store-FAR'!E9</f>
        <v>70000</v>
      </c>
      <c r="H8" s="6">
        <v>0.0</v>
      </c>
      <c r="I8" s="6">
        <f>'Medium Store-FAR'!E11+'Medium Store-FAR'!E12</f>
        <v>70000</v>
      </c>
      <c r="J8" s="6">
        <v>0.0</v>
      </c>
      <c r="K8" s="6">
        <f>'Medium Store-FAR'!E14+'Medium Store-FAR'!E15</f>
        <v>70000</v>
      </c>
      <c r="L8" s="6">
        <v>0.0</v>
      </c>
      <c r="M8" s="6">
        <f>'Medium Store-FAR'!E17+'Medium Store-FAR'!E18</f>
        <v>70000</v>
      </c>
      <c r="N8" s="6">
        <v>0.0</v>
      </c>
      <c r="O8" s="6">
        <f>'Medium Store-FAR'!E20+'Medium Store-FAR'!E21</f>
        <v>70000</v>
      </c>
      <c r="P8" s="6">
        <v>0.0</v>
      </c>
      <c r="Q8" s="6">
        <f>'Medium Store-FAR'!E23+'Medium Store-FAR'!E24</f>
        <v>70000</v>
      </c>
      <c r="R8" s="6">
        <v>0.0</v>
      </c>
      <c r="S8" s="6">
        <f>'Medium Store-FAR'!E26+'Medium Store-FAR'!E27</f>
        <v>70000</v>
      </c>
      <c r="T8" s="6">
        <v>0.0</v>
      </c>
      <c r="U8" s="6">
        <f>'Medium Store-FAR'!E29+'Medium Store-FAR'!E30</f>
        <v>70000</v>
      </c>
      <c r="V8" s="6">
        <v>0.0</v>
      </c>
      <c r="W8" s="6">
        <f>'Medium Store-FAR'!E32+'Medium Store-FAR'!E33</f>
        <v>70000</v>
      </c>
      <c r="X8" s="6">
        <v>0.0</v>
      </c>
      <c r="Y8" s="6">
        <f>'Medium Store-FAR'!E35+'Medium Store-FAR'!E36</f>
        <v>70000</v>
      </c>
    </row>
    <row r="9">
      <c r="A9" s="6" t="s">
        <v>81</v>
      </c>
      <c r="B9" s="6">
        <v>0.0</v>
      </c>
      <c r="C9" s="6">
        <f>'Medium Store-FAR'!E4</f>
        <v>90000</v>
      </c>
      <c r="D9" s="6">
        <v>0.0</v>
      </c>
      <c r="E9" s="6">
        <f>'Medium Store-FAR'!E7</f>
        <v>90000</v>
      </c>
      <c r="F9" s="6">
        <v>0.0</v>
      </c>
      <c r="G9" s="6">
        <f>'Medium Store-FAR'!E10</f>
        <v>90000</v>
      </c>
      <c r="H9" s="6">
        <v>0.0</v>
      </c>
      <c r="I9" s="6">
        <f>'Medium Store-FAR'!E13</f>
        <v>90000</v>
      </c>
      <c r="J9" s="6">
        <v>0.0</v>
      </c>
      <c r="K9" s="6">
        <f>'Medium Store-FAR'!E16</f>
        <v>90000</v>
      </c>
      <c r="L9" s="6">
        <v>0.0</v>
      </c>
      <c r="M9" s="6">
        <f>'Medium Store-FAR'!E19</f>
        <v>90000</v>
      </c>
      <c r="N9" s="6">
        <v>0.0</v>
      </c>
      <c r="O9" s="6">
        <f>'Medium Store-FAR'!E22</f>
        <v>90000</v>
      </c>
      <c r="P9" s="6">
        <v>0.0</v>
      </c>
      <c r="Q9" s="6">
        <f>'Medium Store-FAR'!E25</f>
        <v>90000</v>
      </c>
      <c r="R9" s="6">
        <v>0.0</v>
      </c>
      <c r="S9" s="6">
        <f>'Medium Store-FAR'!E28</f>
        <v>90000</v>
      </c>
      <c r="T9" s="6">
        <v>0.0</v>
      </c>
      <c r="U9" s="6">
        <f>'Medium Store-FAR'!E31</f>
        <v>90000</v>
      </c>
      <c r="V9" s="6">
        <v>0.0</v>
      </c>
      <c r="W9" s="6">
        <f>'Medium Store-FAR'!E34</f>
        <v>90000</v>
      </c>
      <c r="X9" s="6">
        <v>0.0</v>
      </c>
      <c r="Y9" s="6">
        <f>'Medium Store-FAR'!E37</f>
        <v>90000</v>
      </c>
    </row>
    <row r="10">
      <c r="A10" s="6" t="s">
        <v>61</v>
      </c>
      <c r="B10" s="9">
        <f t="shared" ref="B10:Y10" si="4">SUM(B8:B9)</f>
        <v>0</v>
      </c>
      <c r="C10" s="9">
        <f t="shared" si="4"/>
        <v>160000</v>
      </c>
      <c r="D10" s="9">
        <f t="shared" si="4"/>
        <v>0</v>
      </c>
      <c r="E10" s="9">
        <f t="shared" si="4"/>
        <v>160000</v>
      </c>
      <c r="F10" s="9">
        <f t="shared" si="4"/>
        <v>0</v>
      </c>
      <c r="G10" s="9">
        <f t="shared" si="4"/>
        <v>160000</v>
      </c>
      <c r="H10" s="9">
        <f t="shared" si="4"/>
        <v>0</v>
      </c>
      <c r="I10" s="9">
        <f t="shared" si="4"/>
        <v>160000</v>
      </c>
      <c r="J10" s="9">
        <f t="shared" si="4"/>
        <v>0</v>
      </c>
      <c r="K10" s="9">
        <f t="shared" si="4"/>
        <v>160000</v>
      </c>
      <c r="L10" s="9">
        <f t="shared" si="4"/>
        <v>0</v>
      </c>
      <c r="M10" s="9">
        <f t="shared" si="4"/>
        <v>160000</v>
      </c>
      <c r="N10" s="9">
        <f t="shared" si="4"/>
        <v>0</v>
      </c>
      <c r="O10" s="9">
        <f t="shared" si="4"/>
        <v>160000</v>
      </c>
      <c r="P10" s="9">
        <f t="shared" si="4"/>
        <v>0</v>
      </c>
      <c r="Q10" s="9">
        <f t="shared" si="4"/>
        <v>160000</v>
      </c>
      <c r="R10" s="9">
        <f t="shared" si="4"/>
        <v>0</v>
      </c>
      <c r="S10" s="9">
        <f t="shared" si="4"/>
        <v>160000</v>
      </c>
      <c r="T10" s="9">
        <f t="shared" si="4"/>
        <v>0</v>
      </c>
      <c r="U10" s="9">
        <f t="shared" si="4"/>
        <v>160000</v>
      </c>
      <c r="V10" s="9">
        <f t="shared" si="4"/>
        <v>0</v>
      </c>
      <c r="W10" s="9">
        <f t="shared" si="4"/>
        <v>160000</v>
      </c>
      <c r="X10" s="9">
        <f t="shared" si="4"/>
        <v>0</v>
      </c>
      <c r="Y10" s="9">
        <f t="shared" si="4"/>
        <v>160000</v>
      </c>
    </row>
    <row r="12">
      <c r="A12" s="6" t="s">
        <v>118</v>
      </c>
    </row>
    <row r="13">
      <c r="A13" s="6" t="s">
        <v>77</v>
      </c>
      <c r="B13" s="6">
        <v>0.0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0.0</v>
      </c>
      <c r="J13" s="6">
        <v>0.0</v>
      </c>
      <c r="K13" s="6">
        <v>0.0</v>
      </c>
      <c r="L13" s="6">
        <v>0.0</v>
      </c>
      <c r="M13" s="6">
        <v>0.0</v>
      </c>
      <c r="N13" s="6">
        <v>0.0</v>
      </c>
      <c r="O13" s="6">
        <v>0.0</v>
      </c>
      <c r="P13" s="6">
        <v>0.0</v>
      </c>
      <c r="Q13" s="6">
        <v>0.0</v>
      </c>
      <c r="R13" s="6">
        <v>0.0</v>
      </c>
      <c r="S13" s="6">
        <f>'Medium Store-FAR'!E2+'Medium Store-FAR'!E3</f>
        <v>70000</v>
      </c>
      <c r="T13" s="6">
        <v>0.0</v>
      </c>
      <c r="U13" s="6">
        <f>'Medium Store-FAR'!E5+'Medium Store-FAR'!E6</f>
        <v>70000</v>
      </c>
      <c r="V13" s="6">
        <v>0.0</v>
      </c>
      <c r="W13" s="6">
        <f>'Medium Store-FAR'!E8+'Medium Store-FAR'!E9</f>
        <v>70000</v>
      </c>
      <c r="X13" s="6">
        <v>0.0</v>
      </c>
      <c r="Y13" s="6">
        <f>'Medium Store-FAR'!E12+'Medium Store-FAR'!E11</f>
        <v>70000</v>
      </c>
    </row>
    <row r="14">
      <c r="A14" s="6" t="s">
        <v>81</v>
      </c>
      <c r="B14" s="6">
        <v>0.0</v>
      </c>
      <c r="C14" s="6">
        <v>0.0</v>
      </c>
      <c r="D14" s="6">
        <v>0.0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  <c r="L14" s="6">
        <v>0.0</v>
      </c>
      <c r="M14" s="6">
        <v>0.0</v>
      </c>
      <c r="N14" s="6">
        <v>0.0</v>
      </c>
      <c r="O14" s="6">
        <v>0.0</v>
      </c>
      <c r="P14" s="6">
        <v>0.0</v>
      </c>
      <c r="Q14" s="6">
        <v>0.0</v>
      </c>
      <c r="R14" s="6">
        <v>0.0</v>
      </c>
      <c r="S14" s="6">
        <v>0.0</v>
      </c>
      <c r="T14" s="6">
        <v>0.0</v>
      </c>
      <c r="U14" s="6">
        <v>0.0</v>
      </c>
      <c r="V14" s="6">
        <v>0.0</v>
      </c>
      <c r="W14" s="6">
        <v>0.0</v>
      </c>
      <c r="X14" s="6">
        <v>0.0</v>
      </c>
      <c r="Y14" s="6">
        <f>'Medium Store-FAR'!H4</f>
        <v>90000</v>
      </c>
    </row>
    <row r="15">
      <c r="A15" s="6" t="s">
        <v>61</v>
      </c>
      <c r="B15" s="9">
        <f t="shared" ref="B15:Y15" si="5">SUM(B13:B14)</f>
        <v>0</v>
      </c>
      <c r="C15" s="9">
        <f t="shared" si="5"/>
        <v>0</v>
      </c>
      <c r="D15" s="9">
        <f t="shared" si="5"/>
        <v>0</v>
      </c>
      <c r="E15" s="9">
        <f t="shared" si="5"/>
        <v>0</v>
      </c>
      <c r="F15" s="9">
        <f t="shared" si="5"/>
        <v>0</v>
      </c>
      <c r="G15" s="9">
        <f t="shared" si="5"/>
        <v>0</v>
      </c>
      <c r="H15" s="9">
        <f t="shared" si="5"/>
        <v>0</v>
      </c>
      <c r="I15" s="9">
        <f t="shared" si="5"/>
        <v>0</v>
      </c>
      <c r="J15" s="9">
        <f t="shared" si="5"/>
        <v>0</v>
      </c>
      <c r="K15" s="9">
        <f t="shared" si="5"/>
        <v>0</v>
      </c>
      <c r="L15" s="9">
        <f t="shared" si="5"/>
        <v>0</v>
      </c>
      <c r="M15" s="9">
        <f t="shared" si="5"/>
        <v>0</v>
      </c>
      <c r="N15" s="9">
        <f t="shared" si="5"/>
        <v>0</v>
      </c>
      <c r="O15" s="9">
        <f t="shared" si="5"/>
        <v>0</v>
      </c>
      <c r="P15" s="9">
        <f t="shared" si="5"/>
        <v>0</v>
      </c>
      <c r="Q15" s="9">
        <f t="shared" si="5"/>
        <v>0</v>
      </c>
      <c r="R15" s="9">
        <f t="shared" si="5"/>
        <v>0</v>
      </c>
      <c r="S15" s="9">
        <f t="shared" si="5"/>
        <v>70000</v>
      </c>
      <c r="T15" s="9">
        <f t="shared" si="5"/>
        <v>0</v>
      </c>
      <c r="U15" s="9">
        <f t="shared" si="5"/>
        <v>70000</v>
      </c>
      <c r="V15" s="9">
        <f t="shared" si="5"/>
        <v>0</v>
      </c>
      <c r="W15" s="9">
        <f t="shared" si="5"/>
        <v>70000</v>
      </c>
      <c r="X15" s="9">
        <f t="shared" si="5"/>
        <v>0</v>
      </c>
      <c r="Y15" s="9">
        <f t="shared" si="5"/>
        <v>160000</v>
      </c>
    </row>
    <row r="17">
      <c r="A17" s="6" t="s">
        <v>119</v>
      </c>
    </row>
    <row r="18">
      <c r="A18" s="6" t="s">
        <v>77</v>
      </c>
      <c r="B18" s="9">
        <f t="shared" ref="B18:Y18" si="6">B3+B8-B13</f>
        <v>0</v>
      </c>
      <c r="C18" s="9">
        <f t="shared" si="6"/>
        <v>70000</v>
      </c>
      <c r="D18" s="9">
        <f t="shared" si="6"/>
        <v>70000</v>
      </c>
      <c r="E18" s="9">
        <f t="shared" si="6"/>
        <v>140000</v>
      </c>
      <c r="F18" s="9">
        <f t="shared" si="6"/>
        <v>140000</v>
      </c>
      <c r="G18" s="9">
        <f t="shared" si="6"/>
        <v>210000</v>
      </c>
      <c r="H18" s="9">
        <f t="shared" si="6"/>
        <v>210000</v>
      </c>
      <c r="I18" s="9">
        <f t="shared" si="6"/>
        <v>280000</v>
      </c>
      <c r="J18" s="9">
        <f t="shared" si="6"/>
        <v>280000</v>
      </c>
      <c r="K18" s="9">
        <f t="shared" si="6"/>
        <v>350000</v>
      </c>
      <c r="L18" s="9">
        <f t="shared" si="6"/>
        <v>350000</v>
      </c>
      <c r="M18" s="9">
        <f t="shared" si="6"/>
        <v>420000</v>
      </c>
      <c r="N18" s="9">
        <f t="shared" si="6"/>
        <v>420000</v>
      </c>
      <c r="O18" s="9">
        <f t="shared" si="6"/>
        <v>490000</v>
      </c>
      <c r="P18" s="9">
        <f t="shared" si="6"/>
        <v>490000</v>
      </c>
      <c r="Q18" s="9">
        <f t="shared" si="6"/>
        <v>560000</v>
      </c>
      <c r="R18" s="9">
        <f t="shared" si="6"/>
        <v>560000</v>
      </c>
      <c r="S18" s="9">
        <f t="shared" si="6"/>
        <v>560000</v>
      </c>
      <c r="T18" s="9">
        <f t="shared" si="6"/>
        <v>560000</v>
      </c>
      <c r="U18" s="9">
        <f t="shared" si="6"/>
        <v>560000</v>
      </c>
      <c r="V18" s="9">
        <f t="shared" si="6"/>
        <v>560000</v>
      </c>
      <c r="W18" s="9">
        <f t="shared" si="6"/>
        <v>560000</v>
      </c>
      <c r="X18" s="9">
        <f t="shared" si="6"/>
        <v>560000</v>
      </c>
      <c r="Y18" s="9">
        <f t="shared" si="6"/>
        <v>560000</v>
      </c>
    </row>
    <row r="19">
      <c r="A19" s="6" t="s">
        <v>81</v>
      </c>
      <c r="B19" s="9">
        <f t="shared" ref="B19:Y19" si="7">B4+B9-B14</f>
        <v>0</v>
      </c>
      <c r="C19" s="9">
        <f t="shared" si="7"/>
        <v>90000</v>
      </c>
      <c r="D19" s="9">
        <f t="shared" si="7"/>
        <v>90000</v>
      </c>
      <c r="E19" s="9">
        <f t="shared" si="7"/>
        <v>180000</v>
      </c>
      <c r="F19" s="9">
        <f t="shared" si="7"/>
        <v>180000</v>
      </c>
      <c r="G19" s="9">
        <f t="shared" si="7"/>
        <v>270000</v>
      </c>
      <c r="H19" s="9">
        <f t="shared" si="7"/>
        <v>270000</v>
      </c>
      <c r="I19" s="9">
        <f t="shared" si="7"/>
        <v>360000</v>
      </c>
      <c r="J19" s="9">
        <f t="shared" si="7"/>
        <v>360000</v>
      </c>
      <c r="K19" s="9">
        <f t="shared" si="7"/>
        <v>450000</v>
      </c>
      <c r="L19" s="9">
        <f t="shared" si="7"/>
        <v>450000</v>
      </c>
      <c r="M19" s="9">
        <f t="shared" si="7"/>
        <v>540000</v>
      </c>
      <c r="N19" s="9">
        <f t="shared" si="7"/>
        <v>540000</v>
      </c>
      <c r="O19" s="9">
        <f t="shared" si="7"/>
        <v>630000</v>
      </c>
      <c r="P19" s="9">
        <f t="shared" si="7"/>
        <v>630000</v>
      </c>
      <c r="Q19" s="9">
        <f t="shared" si="7"/>
        <v>720000</v>
      </c>
      <c r="R19" s="9">
        <f t="shared" si="7"/>
        <v>720000</v>
      </c>
      <c r="S19" s="9">
        <f t="shared" si="7"/>
        <v>810000</v>
      </c>
      <c r="T19" s="9">
        <f t="shared" si="7"/>
        <v>810000</v>
      </c>
      <c r="U19" s="9">
        <f t="shared" si="7"/>
        <v>900000</v>
      </c>
      <c r="V19" s="9">
        <f t="shared" si="7"/>
        <v>900000</v>
      </c>
      <c r="W19" s="9">
        <f t="shared" si="7"/>
        <v>990000</v>
      </c>
      <c r="X19" s="9">
        <f t="shared" si="7"/>
        <v>990000</v>
      </c>
      <c r="Y19" s="9">
        <f t="shared" si="7"/>
        <v>990000</v>
      </c>
    </row>
    <row r="20">
      <c r="A20" s="6" t="s">
        <v>61</v>
      </c>
      <c r="B20" s="9">
        <f t="shared" ref="B20:Y20" si="8">SUM(B18:B19)</f>
        <v>0</v>
      </c>
      <c r="C20" s="9">
        <f t="shared" si="8"/>
        <v>160000</v>
      </c>
      <c r="D20" s="9">
        <f t="shared" si="8"/>
        <v>160000</v>
      </c>
      <c r="E20" s="9">
        <f t="shared" si="8"/>
        <v>320000</v>
      </c>
      <c r="F20" s="9">
        <f t="shared" si="8"/>
        <v>320000</v>
      </c>
      <c r="G20" s="9">
        <f t="shared" si="8"/>
        <v>480000</v>
      </c>
      <c r="H20" s="9">
        <f t="shared" si="8"/>
        <v>480000</v>
      </c>
      <c r="I20" s="9">
        <f t="shared" si="8"/>
        <v>640000</v>
      </c>
      <c r="J20" s="9">
        <f t="shared" si="8"/>
        <v>640000</v>
      </c>
      <c r="K20" s="9">
        <f t="shared" si="8"/>
        <v>800000</v>
      </c>
      <c r="L20" s="9">
        <f t="shared" si="8"/>
        <v>800000</v>
      </c>
      <c r="M20" s="9">
        <f t="shared" si="8"/>
        <v>960000</v>
      </c>
      <c r="N20" s="9">
        <f t="shared" si="8"/>
        <v>960000</v>
      </c>
      <c r="O20" s="9">
        <f t="shared" si="8"/>
        <v>1120000</v>
      </c>
      <c r="P20" s="9">
        <f t="shared" si="8"/>
        <v>1120000</v>
      </c>
      <c r="Q20" s="9">
        <f t="shared" si="8"/>
        <v>1280000</v>
      </c>
      <c r="R20" s="9">
        <f t="shared" si="8"/>
        <v>1280000</v>
      </c>
      <c r="S20" s="9">
        <f t="shared" si="8"/>
        <v>1370000</v>
      </c>
      <c r="T20" s="9">
        <f t="shared" si="8"/>
        <v>1370000</v>
      </c>
      <c r="U20" s="9">
        <f t="shared" si="8"/>
        <v>1460000</v>
      </c>
      <c r="V20" s="9">
        <f t="shared" si="8"/>
        <v>1460000</v>
      </c>
      <c r="W20" s="9">
        <f t="shared" si="8"/>
        <v>1550000</v>
      </c>
      <c r="X20" s="9">
        <f t="shared" si="8"/>
        <v>1550000</v>
      </c>
      <c r="Y20" s="9">
        <f t="shared" si="8"/>
        <v>1550000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9.0"/>
  </cols>
  <sheetData>
    <row r="1"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6" t="s">
        <v>54</v>
      </c>
      <c r="Y1" s="6" t="s">
        <v>55</v>
      </c>
    </row>
    <row r="2">
      <c r="A2" s="6" t="s">
        <v>116</v>
      </c>
    </row>
    <row r="3">
      <c r="A3" s="6" t="s">
        <v>77</v>
      </c>
      <c r="B3" s="6">
        <v>0.0</v>
      </c>
      <c r="C3" s="10">
        <f t="shared" ref="C3:Y3" si="1">B18</f>
        <v>0</v>
      </c>
      <c r="D3" s="10">
        <f t="shared" si="1"/>
        <v>4375</v>
      </c>
      <c r="E3" s="10">
        <f t="shared" si="1"/>
        <v>8750</v>
      </c>
      <c r="F3" s="10">
        <f t="shared" si="1"/>
        <v>17500</v>
      </c>
      <c r="G3" s="10">
        <f t="shared" si="1"/>
        <v>26250</v>
      </c>
      <c r="H3" s="10">
        <f t="shared" si="1"/>
        <v>39375</v>
      </c>
      <c r="I3" s="10">
        <f t="shared" si="1"/>
        <v>52500</v>
      </c>
      <c r="J3" s="10">
        <f t="shared" si="1"/>
        <v>70000</v>
      </c>
      <c r="K3" s="10">
        <f t="shared" si="1"/>
        <v>87500</v>
      </c>
      <c r="L3" s="10">
        <f t="shared" si="1"/>
        <v>109375</v>
      </c>
      <c r="M3" s="10">
        <f t="shared" si="1"/>
        <v>131250</v>
      </c>
      <c r="N3" s="10">
        <f t="shared" si="1"/>
        <v>157500</v>
      </c>
      <c r="O3" s="10">
        <f t="shared" si="1"/>
        <v>183750</v>
      </c>
      <c r="P3" s="10">
        <f t="shared" si="1"/>
        <v>214375</v>
      </c>
      <c r="Q3" s="10">
        <f t="shared" si="1"/>
        <v>245000</v>
      </c>
      <c r="R3" s="10">
        <f t="shared" si="1"/>
        <v>280000</v>
      </c>
      <c r="S3" s="10">
        <f t="shared" si="1"/>
        <v>315000</v>
      </c>
      <c r="T3" s="10">
        <f t="shared" si="1"/>
        <v>280000</v>
      </c>
      <c r="U3" s="10">
        <f t="shared" si="1"/>
        <v>315000</v>
      </c>
      <c r="V3" s="10">
        <f t="shared" si="1"/>
        <v>280000</v>
      </c>
      <c r="W3" s="10">
        <f t="shared" si="1"/>
        <v>315000</v>
      </c>
      <c r="X3" s="10">
        <f t="shared" si="1"/>
        <v>280000</v>
      </c>
      <c r="Y3" s="10">
        <f t="shared" si="1"/>
        <v>315000</v>
      </c>
    </row>
    <row r="4">
      <c r="A4" s="6" t="s">
        <v>81</v>
      </c>
      <c r="B4" s="6">
        <v>0.0</v>
      </c>
      <c r="C4" s="10">
        <f t="shared" ref="C4:Y4" si="2">B19</f>
        <v>0</v>
      </c>
      <c r="D4" s="10">
        <f t="shared" si="2"/>
        <v>4090.909091</v>
      </c>
      <c r="E4" s="10">
        <f t="shared" si="2"/>
        <v>8181.818182</v>
      </c>
      <c r="F4" s="10">
        <f t="shared" si="2"/>
        <v>16363.63636</v>
      </c>
      <c r="G4" s="10">
        <f t="shared" si="2"/>
        <v>24545.45455</v>
      </c>
      <c r="H4" s="10">
        <f t="shared" si="2"/>
        <v>36818.18182</v>
      </c>
      <c r="I4" s="10">
        <f t="shared" si="2"/>
        <v>49090.90909</v>
      </c>
      <c r="J4" s="10">
        <f t="shared" si="2"/>
        <v>65454.54545</v>
      </c>
      <c r="K4" s="10">
        <f t="shared" si="2"/>
        <v>81818.18182</v>
      </c>
      <c r="L4" s="10">
        <f t="shared" si="2"/>
        <v>102272.7273</v>
      </c>
      <c r="M4" s="10">
        <f t="shared" si="2"/>
        <v>122727.2727</v>
      </c>
      <c r="N4" s="10">
        <f t="shared" si="2"/>
        <v>147272.7273</v>
      </c>
      <c r="O4" s="10">
        <f t="shared" si="2"/>
        <v>171818.1818</v>
      </c>
      <c r="P4" s="10">
        <f t="shared" si="2"/>
        <v>200454.5455</v>
      </c>
      <c r="Q4" s="10">
        <f t="shared" si="2"/>
        <v>229090.9091</v>
      </c>
      <c r="R4" s="10">
        <f t="shared" si="2"/>
        <v>261818.1818</v>
      </c>
      <c r="S4" s="10">
        <f t="shared" si="2"/>
        <v>294545.4545</v>
      </c>
      <c r="T4" s="10">
        <f t="shared" si="2"/>
        <v>331363.6364</v>
      </c>
      <c r="U4" s="10">
        <f t="shared" si="2"/>
        <v>368181.8182</v>
      </c>
      <c r="V4" s="10">
        <f t="shared" si="2"/>
        <v>409090.9091</v>
      </c>
      <c r="W4" s="10">
        <f t="shared" si="2"/>
        <v>450000</v>
      </c>
      <c r="X4" s="10">
        <f t="shared" si="2"/>
        <v>495000</v>
      </c>
      <c r="Y4" s="10">
        <f t="shared" si="2"/>
        <v>540000</v>
      </c>
    </row>
    <row r="5">
      <c r="A5" s="6" t="s">
        <v>61</v>
      </c>
      <c r="B5" s="9">
        <f t="shared" ref="B5:Y5" si="3">SUM(B3:B4)</f>
        <v>0</v>
      </c>
      <c r="C5" s="10">
        <f t="shared" si="3"/>
        <v>0</v>
      </c>
      <c r="D5" s="10">
        <f t="shared" si="3"/>
        <v>8465.909091</v>
      </c>
      <c r="E5" s="10">
        <f t="shared" si="3"/>
        <v>16931.81818</v>
      </c>
      <c r="F5" s="10">
        <f t="shared" si="3"/>
        <v>33863.63636</v>
      </c>
      <c r="G5" s="10">
        <f t="shared" si="3"/>
        <v>50795.45455</v>
      </c>
      <c r="H5" s="10">
        <f t="shared" si="3"/>
        <v>76193.18182</v>
      </c>
      <c r="I5" s="10">
        <f t="shared" si="3"/>
        <v>101590.9091</v>
      </c>
      <c r="J5" s="10">
        <f t="shared" si="3"/>
        <v>135454.5455</v>
      </c>
      <c r="K5" s="10">
        <f t="shared" si="3"/>
        <v>169318.1818</v>
      </c>
      <c r="L5" s="10">
        <f t="shared" si="3"/>
        <v>211647.7273</v>
      </c>
      <c r="M5" s="10">
        <f t="shared" si="3"/>
        <v>253977.2727</v>
      </c>
      <c r="N5" s="10">
        <f t="shared" si="3"/>
        <v>304772.7273</v>
      </c>
      <c r="O5" s="10">
        <f t="shared" si="3"/>
        <v>355568.1818</v>
      </c>
      <c r="P5" s="10">
        <f t="shared" si="3"/>
        <v>414829.5455</v>
      </c>
      <c r="Q5" s="10">
        <f t="shared" si="3"/>
        <v>474090.9091</v>
      </c>
      <c r="R5" s="10">
        <f t="shared" si="3"/>
        <v>541818.1818</v>
      </c>
      <c r="S5" s="10">
        <f t="shared" si="3"/>
        <v>609545.4545</v>
      </c>
      <c r="T5" s="10">
        <f t="shared" si="3"/>
        <v>611363.6364</v>
      </c>
      <c r="U5" s="10">
        <f t="shared" si="3"/>
        <v>683181.8182</v>
      </c>
      <c r="V5" s="10">
        <f t="shared" si="3"/>
        <v>689090.9091</v>
      </c>
      <c r="W5" s="10">
        <f t="shared" si="3"/>
        <v>765000</v>
      </c>
      <c r="X5" s="10">
        <f t="shared" si="3"/>
        <v>775000</v>
      </c>
      <c r="Y5" s="10">
        <f t="shared" si="3"/>
        <v>855000</v>
      </c>
    </row>
    <row r="7">
      <c r="A7" s="6" t="s">
        <v>65</v>
      </c>
    </row>
    <row r="8">
      <c r="A8" s="6" t="s">
        <v>77</v>
      </c>
      <c r="B8" s="10">
        <f>'Medium Store-Fixed Asset Balanc'!B18/'Medium Store-FAR'!$F2</f>
        <v>0</v>
      </c>
      <c r="C8" s="10">
        <f>'Medium Store-Fixed Asset Balanc'!C18/'Medium Store-FAR'!$F2</f>
        <v>4375</v>
      </c>
      <c r="D8" s="10">
        <f>'Medium Store-Fixed Asset Balanc'!D18/'Medium Store-FAR'!$F2</f>
        <v>4375</v>
      </c>
      <c r="E8" s="10">
        <f>'Medium Store-Fixed Asset Balanc'!E18/'Medium Store-FAR'!$F2</f>
        <v>8750</v>
      </c>
      <c r="F8" s="10">
        <f>'Medium Store-Fixed Asset Balanc'!F18/'Medium Store-FAR'!$F2</f>
        <v>8750</v>
      </c>
      <c r="G8" s="10">
        <f>'Medium Store-Fixed Asset Balanc'!G18/'Medium Store-FAR'!$F2</f>
        <v>13125</v>
      </c>
      <c r="H8" s="10">
        <f>'Medium Store-Fixed Asset Balanc'!H18/'Medium Store-FAR'!$F2</f>
        <v>13125</v>
      </c>
      <c r="I8" s="10">
        <f>'Medium Store-Fixed Asset Balanc'!I18/'Medium Store-FAR'!$F2</f>
        <v>17500</v>
      </c>
      <c r="J8" s="10">
        <f>'Medium Store-Fixed Asset Balanc'!J18/'Medium Store-FAR'!$F2</f>
        <v>17500</v>
      </c>
      <c r="K8" s="10">
        <f>'Medium Store-Fixed Asset Balanc'!K18/'Medium Store-FAR'!$F2</f>
        <v>21875</v>
      </c>
      <c r="L8" s="10">
        <f>'Medium Store-Fixed Asset Balanc'!L18/'Medium Store-FAR'!$F2</f>
        <v>21875</v>
      </c>
      <c r="M8" s="10">
        <f>'Medium Store-Fixed Asset Balanc'!M18/'Medium Store-FAR'!$F2</f>
        <v>26250</v>
      </c>
      <c r="N8" s="10">
        <f>'Medium Store-Fixed Asset Balanc'!N18/'Medium Store-FAR'!$F2</f>
        <v>26250</v>
      </c>
      <c r="O8" s="10">
        <f>'Medium Store-Fixed Asset Balanc'!O18/'Medium Store-FAR'!$F2</f>
        <v>30625</v>
      </c>
      <c r="P8" s="10">
        <f>'Medium Store-Fixed Asset Balanc'!P18/'Medium Store-FAR'!$F2</f>
        <v>30625</v>
      </c>
      <c r="Q8" s="10">
        <f>'Medium Store-Fixed Asset Balanc'!Q18/'Medium Store-FAR'!$F2</f>
        <v>35000</v>
      </c>
      <c r="R8" s="10">
        <f>'Medium Store-Fixed Asset Balanc'!R18/'Medium Store-FAR'!$F2</f>
        <v>35000</v>
      </c>
      <c r="S8" s="10">
        <f>'Medium Store-Fixed Asset Balanc'!S18/'Medium Store-FAR'!$F2</f>
        <v>35000</v>
      </c>
      <c r="T8" s="10">
        <f>'Medium Store-Fixed Asset Balanc'!T18/'Medium Store-FAR'!$F2</f>
        <v>35000</v>
      </c>
      <c r="U8" s="10">
        <f>'Medium Store-Fixed Asset Balanc'!U18/'Medium Store-FAR'!$F2</f>
        <v>35000</v>
      </c>
      <c r="V8" s="10">
        <f>'Medium Store-Fixed Asset Balanc'!V18/'Medium Store-FAR'!$F2</f>
        <v>35000</v>
      </c>
      <c r="W8" s="10">
        <f>'Medium Store-Fixed Asset Balanc'!W18/'Medium Store-FAR'!$F2</f>
        <v>35000</v>
      </c>
      <c r="X8" s="10">
        <f>'Medium Store-Fixed Asset Balanc'!X18/'Medium Store-FAR'!$F2</f>
        <v>35000</v>
      </c>
      <c r="Y8" s="10">
        <f>'Medium Store-Fixed Asset Balanc'!Y18/'Medium Store-FAR'!$F2</f>
        <v>35000</v>
      </c>
    </row>
    <row r="9">
      <c r="A9" s="6" t="s">
        <v>81</v>
      </c>
      <c r="B9" s="10">
        <f>'Medium Store-Fixed Asset Balanc'!B19/'Medium Store-FAR'!$F4</f>
        <v>0</v>
      </c>
      <c r="C9" s="10">
        <f>'Medium Store-Fixed Asset Balanc'!C19/'Medium Store-FAR'!$F4</f>
        <v>4090.909091</v>
      </c>
      <c r="D9" s="10">
        <f>'Medium Store-Fixed Asset Balanc'!D19/'Medium Store-FAR'!$F4</f>
        <v>4090.909091</v>
      </c>
      <c r="E9" s="10">
        <f>'Medium Store-Fixed Asset Balanc'!E19/'Medium Store-FAR'!$F4</f>
        <v>8181.818182</v>
      </c>
      <c r="F9" s="10">
        <f>'Medium Store-Fixed Asset Balanc'!F19/'Medium Store-FAR'!$F4</f>
        <v>8181.818182</v>
      </c>
      <c r="G9" s="10">
        <f>'Medium Store-Fixed Asset Balanc'!G19/'Medium Store-FAR'!$F4</f>
        <v>12272.72727</v>
      </c>
      <c r="H9" s="10">
        <f>'Medium Store-Fixed Asset Balanc'!H19/'Medium Store-FAR'!$F4</f>
        <v>12272.72727</v>
      </c>
      <c r="I9" s="10">
        <f>'Medium Store-Fixed Asset Balanc'!I19/'Medium Store-FAR'!$F4</f>
        <v>16363.63636</v>
      </c>
      <c r="J9" s="10">
        <f>'Medium Store-Fixed Asset Balanc'!J19/'Medium Store-FAR'!$F4</f>
        <v>16363.63636</v>
      </c>
      <c r="K9" s="10">
        <f>'Medium Store-Fixed Asset Balanc'!K19/'Medium Store-FAR'!$F4</f>
        <v>20454.54545</v>
      </c>
      <c r="L9" s="10">
        <f>'Medium Store-Fixed Asset Balanc'!L19/'Medium Store-FAR'!$F4</f>
        <v>20454.54545</v>
      </c>
      <c r="M9" s="10">
        <f>'Medium Store-Fixed Asset Balanc'!M19/'Medium Store-FAR'!$F4</f>
        <v>24545.45455</v>
      </c>
      <c r="N9" s="10">
        <f>'Medium Store-Fixed Asset Balanc'!N19/'Medium Store-FAR'!$F4</f>
        <v>24545.45455</v>
      </c>
      <c r="O9" s="10">
        <f>'Medium Store-Fixed Asset Balanc'!O19/'Medium Store-FAR'!$F4</f>
        <v>28636.36364</v>
      </c>
      <c r="P9" s="10">
        <f>'Medium Store-Fixed Asset Balanc'!P19/'Medium Store-FAR'!$F4</f>
        <v>28636.36364</v>
      </c>
      <c r="Q9" s="10">
        <f>'Medium Store-Fixed Asset Balanc'!Q19/'Medium Store-FAR'!$F4</f>
        <v>32727.27273</v>
      </c>
      <c r="R9" s="10">
        <f>'Medium Store-Fixed Asset Balanc'!R19/'Medium Store-FAR'!$F4</f>
        <v>32727.27273</v>
      </c>
      <c r="S9" s="10">
        <f>'Medium Store-Fixed Asset Balanc'!S19/'Medium Store-FAR'!$F4</f>
        <v>36818.18182</v>
      </c>
      <c r="T9" s="10">
        <f>'Medium Store-Fixed Asset Balanc'!T19/'Medium Store-FAR'!$F4</f>
        <v>36818.18182</v>
      </c>
      <c r="U9" s="10">
        <f>'Medium Store-Fixed Asset Balanc'!U19/'Medium Store-FAR'!$F4</f>
        <v>40909.09091</v>
      </c>
      <c r="V9" s="10">
        <f>'Medium Store-Fixed Asset Balanc'!V19/'Medium Store-FAR'!$F4</f>
        <v>40909.09091</v>
      </c>
      <c r="W9" s="10">
        <f>'Medium Store-Fixed Asset Balanc'!W19/'Medium Store-FAR'!$F4</f>
        <v>45000</v>
      </c>
      <c r="X9" s="10">
        <f>'Medium Store-Fixed Asset Balanc'!X19/'Medium Store-FAR'!$F4</f>
        <v>45000</v>
      </c>
      <c r="Y9" s="10">
        <f>'Medium Store-Fixed Asset Balanc'!Y19/'Medium Store-FAR'!$F4</f>
        <v>45000</v>
      </c>
    </row>
    <row r="10">
      <c r="A10" s="6" t="s">
        <v>61</v>
      </c>
      <c r="B10" s="10">
        <f t="shared" ref="B10:Y10" si="4">SUM(B8:B9)</f>
        <v>0</v>
      </c>
      <c r="C10" s="10">
        <f t="shared" si="4"/>
        <v>8465.909091</v>
      </c>
      <c r="D10" s="10">
        <f t="shared" si="4"/>
        <v>8465.909091</v>
      </c>
      <c r="E10" s="10">
        <f t="shared" si="4"/>
        <v>16931.81818</v>
      </c>
      <c r="F10" s="10">
        <f t="shared" si="4"/>
        <v>16931.81818</v>
      </c>
      <c r="G10" s="10">
        <f t="shared" si="4"/>
        <v>25397.72727</v>
      </c>
      <c r="H10" s="10">
        <f t="shared" si="4"/>
        <v>25397.72727</v>
      </c>
      <c r="I10" s="10">
        <f t="shared" si="4"/>
        <v>33863.63636</v>
      </c>
      <c r="J10" s="10">
        <f t="shared" si="4"/>
        <v>33863.63636</v>
      </c>
      <c r="K10" s="10">
        <f t="shared" si="4"/>
        <v>42329.54545</v>
      </c>
      <c r="L10" s="10">
        <f t="shared" si="4"/>
        <v>42329.54545</v>
      </c>
      <c r="M10" s="10">
        <f t="shared" si="4"/>
        <v>50795.45455</v>
      </c>
      <c r="N10" s="10">
        <f t="shared" si="4"/>
        <v>50795.45455</v>
      </c>
      <c r="O10" s="10">
        <f t="shared" si="4"/>
        <v>59261.36364</v>
      </c>
      <c r="P10" s="10">
        <f t="shared" si="4"/>
        <v>59261.36364</v>
      </c>
      <c r="Q10" s="10">
        <f t="shared" si="4"/>
        <v>67727.27273</v>
      </c>
      <c r="R10" s="10">
        <f t="shared" si="4"/>
        <v>67727.27273</v>
      </c>
      <c r="S10" s="10">
        <f t="shared" si="4"/>
        <v>71818.18182</v>
      </c>
      <c r="T10" s="10">
        <f t="shared" si="4"/>
        <v>71818.18182</v>
      </c>
      <c r="U10" s="10">
        <f t="shared" si="4"/>
        <v>75909.09091</v>
      </c>
      <c r="V10" s="10">
        <f t="shared" si="4"/>
        <v>75909.09091</v>
      </c>
      <c r="W10" s="10">
        <f t="shared" si="4"/>
        <v>80000</v>
      </c>
      <c r="X10" s="10">
        <f t="shared" si="4"/>
        <v>80000</v>
      </c>
      <c r="Y10" s="10">
        <f t="shared" si="4"/>
        <v>80000</v>
      </c>
    </row>
    <row r="11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>
      <c r="A12" s="6" t="s">
        <v>120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>
      <c r="A13" s="6" t="s">
        <v>77</v>
      </c>
      <c r="B13" s="12">
        <v>0.0</v>
      </c>
      <c r="C13" s="12">
        <v>0.0</v>
      </c>
      <c r="D13" s="12">
        <v>0.0</v>
      </c>
      <c r="E13" s="12">
        <v>0.0</v>
      </c>
      <c r="F13" s="12">
        <v>0.0</v>
      </c>
      <c r="G13" s="12">
        <v>0.0</v>
      </c>
      <c r="H13" s="12">
        <v>0.0</v>
      </c>
      <c r="I13" s="12">
        <v>0.0</v>
      </c>
      <c r="J13" s="12">
        <v>0.0</v>
      </c>
      <c r="K13" s="12">
        <v>0.0</v>
      </c>
      <c r="L13" s="12">
        <v>0.0</v>
      </c>
      <c r="M13" s="12">
        <v>0.0</v>
      </c>
      <c r="N13" s="12">
        <v>0.0</v>
      </c>
      <c r="O13" s="12">
        <v>0.0</v>
      </c>
      <c r="P13" s="12">
        <v>0.0</v>
      </c>
      <c r="Q13" s="12">
        <v>0.0</v>
      </c>
      <c r="R13" s="12">
        <v>0.0</v>
      </c>
      <c r="S13" s="12">
        <f>'Medium Store-FAR'!H2+'Medium Store-FAR'!H3</f>
        <v>70000</v>
      </c>
      <c r="T13" s="12">
        <v>0.0</v>
      </c>
      <c r="U13" s="12">
        <f>'Medium Store-FAR'!H5+'Medium Store-FAR'!H6</f>
        <v>70000</v>
      </c>
      <c r="V13" s="12">
        <v>0.0</v>
      </c>
      <c r="W13" s="12">
        <f>'Medium Store-FAR'!H8+'Medium Store-FAR'!H9</f>
        <v>70000</v>
      </c>
      <c r="X13" s="12">
        <v>0.0</v>
      </c>
      <c r="Y13" s="12">
        <f>'Medium Store-FAR'!H11+'Medium Store-FAR'!H12</f>
        <v>70000</v>
      </c>
    </row>
    <row r="14">
      <c r="A14" s="6" t="s">
        <v>81</v>
      </c>
      <c r="B14" s="12">
        <v>0.0</v>
      </c>
      <c r="C14" s="12">
        <v>0.0</v>
      </c>
      <c r="D14" s="12">
        <v>0.0</v>
      </c>
      <c r="E14" s="12">
        <v>0.0</v>
      </c>
      <c r="F14" s="12">
        <v>0.0</v>
      </c>
      <c r="G14" s="12">
        <v>0.0</v>
      </c>
      <c r="H14" s="12">
        <v>0.0</v>
      </c>
      <c r="I14" s="12">
        <v>0.0</v>
      </c>
      <c r="J14" s="12">
        <v>0.0</v>
      </c>
      <c r="K14" s="12">
        <v>0.0</v>
      </c>
      <c r="L14" s="12">
        <v>0.0</v>
      </c>
      <c r="M14" s="12">
        <v>0.0</v>
      </c>
      <c r="N14" s="12">
        <v>0.0</v>
      </c>
      <c r="O14" s="12">
        <v>0.0</v>
      </c>
      <c r="P14" s="12">
        <v>0.0</v>
      </c>
      <c r="Q14" s="12">
        <v>0.0</v>
      </c>
      <c r="R14" s="12">
        <v>0.0</v>
      </c>
      <c r="S14" s="12">
        <v>0.0</v>
      </c>
      <c r="T14" s="12">
        <v>0.0</v>
      </c>
      <c r="U14" s="12">
        <v>0.0</v>
      </c>
      <c r="V14" s="12">
        <v>0.0</v>
      </c>
      <c r="W14" s="12">
        <v>0.0</v>
      </c>
      <c r="X14" s="12">
        <v>0.0</v>
      </c>
      <c r="Y14" s="12">
        <f>'Medium Store-FAR'!H4</f>
        <v>90000</v>
      </c>
    </row>
    <row r="15">
      <c r="A15" s="6" t="s">
        <v>61</v>
      </c>
      <c r="B15" s="10">
        <f t="shared" ref="B15:Y15" si="5">SUM(B13:B14)</f>
        <v>0</v>
      </c>
      <c r="C15" s="10">
        <f t="shared" si="5"/>
        <v>0</v>
      </c>
      <c r="D15" s="10">
        <f t="shared" si="5"/>
        <v>0</v>
      </c>
      <c r="E15" s="10">
        <f t="shared" si="5"/>
        <v>0</v>
      </c>
      <c r="F15" s="10">
        <f t="shared" si="5"/>
        <v>0</v>
      </c>
      <c r="G15" s="10">
        <f t="shared" si="5"/>
        <v>0</v>
      </c>
      <c r="H15" s="10">
        <f t="shared" si="5"/>
        <v>0</v>
      </c>
      <c r="I15" s="10">
        <f t="shared" si="5"/>
        <v>0</v>
      </c>
      <c r="J15" s="10">
        <f t="shared" si="5"/>
        <v>0</v>
      </c>
      <c r="K15" s="10">
        <f t="shared" si="5"/>
        <v>0</v>
      </c>
      <c r="L15" s="10">
        <f t="shared" si="5"/>
        <v>0</v>
      </c>
      <c r="M15" s="10">
        <f t="shared" si="5"/>
        <v>0</v>
      </c>
      <c r="N15" s="10">
        <f t="shared" si="5"/>
        <v>0</v>
      </c>
      <c r="O15" s="10">
        <f t="shared" si="5"/>
        <v>0</v>
      </c>
      <c r="P15" s="10">
        <f t="shared" si="5"/>
        <v>0</v>
      </c>
      <c r="Q15" s="10">
        <f t="shared" si="5"/>
        <v>0</v>
      </c>
      <c r="R15" s="10">
        <f t="shared" si="5"/>
        <v>0</v>
      </c>
      <c r="S15" s="10">
        <f t="shared" si="5"/>
        <v>70000</v>
      </c>
      <c r="T15" s="10">
        <f t="shared" si="5"/>
        <v>0</v>
      </c>
      <c r="U15" s="10">
        <f t="shared" si="5"/>
        <v>70000</v>
      </c>
      <c r="V15" s="10">
        <f t="shared" si="5"/>
        <v>0</v>
      </c>
      <c r="W15" s="10">
        <f t="shared" si="5"/>
        <v>70000</v>
      </c>
      <c r="X15" s="10">
        <f t="shared" si="5"/>
        <v>0</v>
      </c>
      <c r="Y15" s="10">
        <f t="shared" si="5"/>
        <v>160000</v>
      </c>
    </row>
    <row r="16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>
      <c r="A17" s="6" t="s">
        <v>119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>
      <c r="A18" s="6" t="s">
        <v>77</v>
      </c>
      <c r="B18" s="10">
        <f t="shared" ref="B18:Y18" si="6">B3+B8-B13</f>
        <v>0</v>
      </c>
      <c r="C18" s="10">
        <f t="shared" si="6"/>
        <v>4375</v>
      </c>
      <c r="D18" s="10">
        <f t="shared" si="6"/>
        <v>8750</v>
      </c>
      <c r="E18" s="10">
        <f t="shared" si="6"/>
        <v>17500</v>
      </c>
      <c r="F18" s="10">
        <f t="shared" si="6"/>
        <v>26250</v>
      </c>
      <c r="G18" s="10">
        <f t="shared" si="6"/>
        <v>39375</v>
      </c>
      <c r="H18" s="10">
        <f t="shared" si="6"/>
        <v>52500</v>
      </c>
      <c r="I18" s="10">
        <f t="shared" si="6"/>
        <v>70000</v>
      </c>
      <c r="J18" s="10">
        <f t="shared" si="6"/>
        <v>87500</v>
      </c>
      <c r="K18" s="10">
        <f t="shared" si="6"/>
        <v>109375</v>
      </c>
      <c r="L18" s="10">
        <f t="shared" si="6"/>
        <v>131250</v>
      </c>
      <c r="M18" s="10">
        <f t="shared" si="6"/>
        <v>157500</v>
      </c>
      <c r="N18" s="10">
        <f t="shared" si="6"/>
        <v>183750</v>
      </c>
      <c r="O18" s="10">
        <f t="shared" si="6"/>
        <v>214375</v>
      </c>
      <c r="P18" s="10">
        <f t="shared" si="6"/>
        <v>245000</v>
      </c>
      <c r="Q18" s="10">
        <f t="shared" si="6"/>
        <v>280000</v>
      </c>
      <c r="R18" s="10">
        <f t="shared" si="6"/>
        <v>315000</v>
      </c>
      <c r="S18" s="10">
        <f t="shared" si="6"/>
        <v>280000</v>
      </c>
      <c r="T18" s="10">
        <f t="shared" si="6"/>
        <v>315000</v>
      </c>
      <c r="U18" s="10">
        <f t="shared" si="6"/>
        <v>280000</v>
      </c>
      <c r="V18" s="10">
        <f t="shared" si="6"/>
        <v>315000</v>
      </c>
      <c r="W18" s="10">
        <f t="shared" si="6"/>
        <v>280000</v>
      </c>
      <c r="X18" s="10">
        <f t="shared" si="6"/>
        <v>315000</v>
      </c>
      <c r="Y18" s="10">
        <f t="shared" si="6"/>
        <v>280000</v>
      </c>
    </row>
    <row r="19">
      <c r="A19" s="6" t="s">
        <v>81</v>
      </c>
      <c r="B19" s="10">
        <f t="shared" ref="B19:Y19" si="7">B4+B9-B14</f>
        <v>0</v>
      </c>
      <c r="C19" s="10">
        <f t="shared" si="7"/>
        <v>4090.909091</v>
      </c>
      <c r="D19" s="10">
        <f t="shared" si="7"/>
        <v>8181.818182</v>
      </c>
      <c r="E19" s="10">
        <f t="shared" si="7"/>
        <v>16363.63636</v>
      </c>
      <c r="F19" s="10">
        <f t="shared" si="7"/>
        <v>24545.45455</v>
      </c>
      <c r="G19" s="10">
        <f t="shared" si="7"/>
        <v>36818.18182</v>
      </c>
      <c r="H19" s="10">
        <f t="shared" si="7"/>
        <v>49090.90909</v>
      </c>
      <c r="I19" s="10">
        <f t="shared" si="7"/>
        <v>65454.54545</v>
      </c>
      <c r="J19" s="10">
        <f t="shared" si="7"/>
        <v>81818.18182</v>
      </c>
      <c r="K19" s="10">
        <f t="shared" si="7"/>
        <v>102272.7273</v>
      </c>
      <c r="L19" s="10">
        <f t="shared" si="7"/>
        <v>122727.2727</v>
      </c>
      <c r="M19" s="10">
        <f t="shared" si="7"/>
        <v>147272.7273</v>
      </c>
      <c r="N19" s="10">
        <f t="shared" si="7"/>
        <v>171818.1818</v>
      </c>
      <c r="O19" s="10">
        <f t="shared" si="7"/>
        <v>200454.5455</v>
      </c>
      <c r="P19" s="10">
        <f t="shared" si="7"/>
        <v>229090.9091</v>
      </c>
      <c r="Q19" s="10">
        <f t="shared" si="7"/>
        <v>261818.1818</v>
      </c>
      <c r="R19" s="10">
        <f t="shared" si="7"/>
        <v>294545.4545</v>
      </c>
      <c r="S19" s="10">
        <f t="shared" si="7"/>
        <v>331363.6364</v>
      </c>
      <c r="T19" s="10">
        <f t="shared" si="7"/>
        <v>368181.8182</v>
      </c>
      <c r="U19" s="10">
        <f t="shared" si="7"/>
        <v>409090.9091</v>
      </c>
      <c r="V19" s="10">
        <f t="shared" si="7"/>
        <v>450000</v>
      </c>
      <c r="W19" s="10">
        <f t="shared" si="7"/>
        <v>495000</v>
      </c>
      <c r="X19" s="10">
        <f t="shared" si="7"/>
        <v>540000</v>
      </c>
      <c r="Y19" s="10">
        <f t="shared" si="7"/>
        <v>495000</v>
      </c>
    </row>
    <row r="20">
      <c r="A20" s="6" t="s">
        <v>61</v>
      </c>
      <c r="B20" s="10">
        <f t="shared" ref="B20:Y20" si="8">SUM(B18:B19)</f>
        <v>0</v>
      </c>
      <c r="C20" s="10">
        <f t="shared" si="8"/>
        <v>8465.909091</v>
      </c>
      <c r="D20" s="10">
        <f t="shared" si="8"/>
        <v>16931.81818</v>
      </c>
      <c r="E20" s="10">
        <f t="shared" si="8"/>
        <v>33863.63636</v>
      </c>
      <c r="F20" s="10">
        <f t="shared" si="8"/>
        <v>50795.45455</v>
      </c>
      <c r="G20" s="10">
        <f t="shared" si="8"/>
        <v>76193.18182</v>
      </c>
      <c r="H20" s="10">
        <f t="shared" si="8"/>
        <v>101590.9091</v>
      </c>
      <c r="I20" s="10">
        <f t="shared" si="8"/>
        <v>135454.5455</v>
      </c>
      <c r="J20" s="10">
        <f t="shared" si="8"/>
        <v>169318.1818</v>
      </c>
      <c r="K20" s="10">
        <f t="shared" si="8"/>
        <v>211647.7273</v>
      </c>
      <c r="L20" s="10">
        <f t="shared" si="8"/>
        <v>253977.2727</v>
      </c>
      <c r="M20" s="10">
        <f t="shared" si="8"/>
        <v>304772.7273</v>
      </c>
      <c r="N20" s="10">
        <f t="shared" si="8"/>
        <v>355568.1818</v>
      </c>
      <c r="O20" s="10">
        <f t="shared" si="8"/>
        <v>414829.5455</v>
      </c>
      <c r="P20" s="10">
        <f t="shared" si="8"/>
        <v>474090.9091</v>
      </c>
      <c r="Q20" s="10">
        <f t="shared" si="8"/>
        <v>541818.1818</v>
      </c>
      <c r="R20" s="10">
        <f t="shared" si="8"/>
        <v>609545.4545</v>
      </c>
      <c r="S20" s="10">
        <f t="shared" si="8"/>
        <v>611363.6364</v>
      </c>
      <c r="T20" s="10">
        <f t="shared" si="8"/>
        <v>683181.8182</v>
      </c>
      <c r="U20" s="10">
        <f t="shared" si="8"/>
        <v>689090.9091</v>
      </c>
      <c r="V20" s="10">
        <f t="shared" si="8"/>
        <v>765000</v>
      </c>
      <c r="W20" s="10">
        <f t="shared" si="8"/>
        <v>775000</v>
      </c>
      <c r="X20" s="10">
        <f t="shared" si="8"/>
        <v>855000</v>
      </c>
      <c r="Y20" s="10">
        <f t="shared" si="8"/>
        <v>775000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68</v>
      </c>
      <c r="B1" s="6" t="s">
        <v>69</v>
      </c>
      <c r="C1" s="6" t="s">
        <v>70</v>
      </c>
      <c r="D1" s="6" t="s">
        <v>71</v>
      </c>
      <c r="E1" s="6" t="s">
        <v>72</v>
      </c>
      <c r="F1" s="6" t="s">
        <v>73</v>
      </c>
      <c r="G1" s="6" t="s">
        <v>74</v>
      </c>
      <c r="H1" s="6" t="s">
        <v>75</v>
      </c>
    </row>
    <row r="2">
      <c r="A2" s="6" t="s">
        <v>121</v>
      </c>
      <c r="B2" s="6" t="s">
        <v>77</v>
      </c>
      <c r="C2" s="6" t="s">
        <v>78</v>
      </c>
      <c r="D2" s="6">
        <v>1.0</v>
      </c>
      <c r="E2" s="6">
        <v>35000.0</v>
      </c>
      <c r="F2" s="6">
        <v>16.0</v>
      </c>
      <c r="G2" s="9">
        <f t="shared" ref="G2:G49" si="1">F2+D2</f>
        <v>17</v>
      </c>
      <c r="H2" s="9">
        <f t="shared" ref="H2:H49" si="2">E2/F2*F2</f>
        <v>35000</v>
      </c>
    </row>
    <row r="3">
      <c r="A3" s="6" t="s">
        <v>122</v>
      </c>
      <c r="B3" s="6" t="s">
        <v>81</v>
      </c>
      <c r="C3" s="6" t="s">
        <v>123</v>
      </c>
      <c r="D3" s="6">
        <v>1.0</v>
      </c>
      <c r="E3" s="6">
        <v>80000.0</v>
      </c>
      <c r="F3" s="6">
        <v>20.0</v>
      </c>
      <c r="G3" s="9">
        <f t="shared" si="1"/>
        <v>21</v>
      </c>
      <c r="H3" s="9">
        <f t="shared" si="2"/>
        <v>80000</v>
      </c>
    </row>
    <row r="4">
      <c r="A4" s="6" t="s">
        <v>124</v>
      </c>
      <c r="B4" s="6" t="s">
        <v>77</v>
      </c>
      <c r="C4" s="6" t="s">
        <v>78</v>
      </c>
      <c r="D4" s="9">
        <f>D2+Assumptions!$B$26</f>
        <v>2</v>
      </c>
      <c r="E4" s="6">
        <v>35000.0</v>
      </c>
      <c r="F4" s="6">
        <v>16.0</v>
      </c>
      <c r="G4" s="9">
        <f t="shared" si="1"/>
        <v>18</v>
      </c>
      <c r="H4" s="9">
        <f t="shared" si="2"/>
        <v>35000</v>
      </c>
    </row>
    <row r="5">
      <c r="A5" s="6" t="s">
        <v>125</v>
      </c>
      <c r="B5" s="6" t="s">
        <v>81</v>
      </c>
      <c r="C5" s="6" t="s">
        <v>123</v>
      </c>
      <c r="D5" s="9">
        <f>D3+Assumptions!$B$26</f>
        <v>2</v>
      </c>
      <c r="E5" s="6">
        <v>80000.0</v>
      </c>
      <c r="F5" s="6">
        <v>20.0</v>
      </c>
      <c r="G5" s="9">
        <f t="shared" si="1"/>
        <v>22</v>
      </c>
      <c r="H5" s="9">
        <f t="shared" si="2"/>
        <v>80000</v>
      </c>
    </row>
    <row r="6">
      <c r="A6" s="6" t="s">
        <v>126</v>
      </c>
      <c r="B6" s="6" t="s">
        <v>77</v>
      </c>
      <c r="C6" s="6" t="s">
        <v>78</v>
      </c>
      <c r="D6" s="9">
        <f>D4+Assumptions!$B$26</f>
        <v>3</v>
      </c>
      <c r="E6" s="6">
        <v>35000.0</v>
      </c>
      <c r="F6" s="6">
        <v>16.0</v>
      </c>
      <c r="G6" s="9">
        <f t="shared" si="1"/>
        <v>19</v>
      </c>
      <c r="H6" s="9">
        <f t="shared" si="2"/>
        <v>35000</v>
      </c>
    </row>
    <row r="7">
      <c r="A7" s="6" t="s">
        <v>127</v>
      </c>
      <c r="B7" s="6" t="s">
        <v>81</v>
      </c>
      <c r="C7" s="6" t="s">
        <v>123</v>
      </c>
      <c r="D7" s="9">
        <f>D5+Assumptions!$B$26</f>
        <v>3</v>
      </c>
      <c r="E7" s="6">
        <v>80000.0</v>
      </c>
      <c r="F7" s="6">
        <v>20.0</v>
      </c>
      <c r="G7" s="9">
        <f t="shared" si="1"/>
        <v>23</v>
      </c>
      <c r="H7" s="9">
        <f t="shared" si="2"/>
        <v>80000</v>
      </c>
    </row>
    <row r="8">
      <c r="A8" s="6" t="s">
        <v>128</v>
      </c>
      <c r="B8" s="6" t="s">
        <v>77</v>
      </c>
      <c r="C8" s="6" t="s">
        <v>78</v>
      </c>
      <c r="D8" s="9">
        <f>D6+Assumptions!$B$26</f>
        <v>4</v>
      </c>
      <c r="E8" s="6">
        <v>35000.0</v>
      </c>
      <c r="F8" s="6">
        <v>16.0</v>
      </c>
      <c r="G8" s="9">
        <f t="shared" si="1"/>
        <v>20</v>
      </c>
      <c r="H8" s="9">
        <f t="shared" si="2"/>
        <v>35000</v>
      </c>
    </row>
    <row r="9">
      <c r="A9" s="6" t="s">
        <v>129</v>
      </c>
      <c r="B9" s="6" t="s">
        <v>81</v>
      </c>
      <c r="C9" s="6" t="s">
        <v>123</v>
      </c>
      <c r="D9" s="9">
        <f>D7+Assumptions!$B$26</f>
        <v>4</v>
      </c>
      <c r="E9" s="6">
        <v>80000.0</v>
      </c>
      <c r="F9" s="6">
        <v>20.0</v>
      </c>
      <c r="G9" s="9">
        <f t="shared" si="1"/>
        <v>24</v>
      </c>
      <c r="H9" s="9">
        <f t="shared" si="2"/>
        <v>80000</v>
      </c>
    </row>
    <row r="10">
      <c r="A10" s="6" t="s">
        <v>130</v>
      </c>
      <c r="B10" s="6" t="s">
        <v>77</v>
      </c>
      <c r="C10" s="6" t="s">
        <v>78</v>
      </c>
      <c r="D10" s="9">
        <f>D8+Assumptions!$B$26</f>
        <v>5</v>
      </c>
      <c r="E10" s="6">
        <v>35000.0</v>
      </c>
      <c r="F10" s="6">
        <v>16.0</v>
      </c>
      <c r="G10" s="9">
        <f t="shared" si="1"/>
        <v>21</v>
      </c>
      <c r="H10" s="9">
        <f t="shared" si="2"/>
        <v>35000</v>
      </c>
    </row>
    <row r="11">
      <c r="A11" s="6" t="s">
        <v>131</v>
      </c>
      <c r="B11" s="6" t="s">
        <v>81</v>
      </c>
      <c r="C11" s="6" t="s">
        <v>123</v>
      </c>
      <c r="D11" s="9">
        <f>D9+Assumptions!$B$26</f>
        <v>5</v>
      </c>
      <c r="E11" s="6">
        <v>80000.0</v>
      </c>
      <c r="F11" s="6">
        <v>20.0</v>
      </c>
      <c r="G11" s="9">
        <f t="shared" si="1"/>
        <v>25</v>
      </c>
      <c r="H11" s="9">
        <f t="shared" si="2"/>
        <v>80000</v>
      </c>
    </row>
    <row r="12">
      <c r="A12" s="6" t="s">
        <v>132</v>
      </c>
      <c r="B12" s="6" t="s">
        <v>77</v>
      </c>
      <c r="C12" s="6" t="s">
        <v>78</v>
      </c>
      <c r="D12" s="9">
        <f>D10+Assumptions!$B$26</f>
        <v>6</v>
      </c>
      <c r="E12" s="6">
        <v>35000.0</v>
      </c>
      <c r="F12" s="6">
        <v>16.0</v>
      </c>
      <c r="G12" s="9">
        <f t="shared" si="1"/>
        <v>22</v>
      </c>
      <c r="H12" s="9">
        <f t="shared" si="2"/>
        <v>35000</v>
      </c>
    </row>
    <row r="13">
      <c r="A13" s="6" t="s">
        <v>133</v>
      </c>
      <c r="B13" s="6" t="s">
        <v>81</v>
      </c>
      <c r="C13" s="6" t="s">
        <v>123</v>
      </c>
      <c r="D13" s="9">
        <f>D11+Assumptions!$B$26</f>
        <v>6</v>
      </c>
      <c r="E13" s="6">
        <v>80000.0</v>
      </c>
      <c r="F13" s="6">
        <v>20.0</v>
      </c>
      <c r="G13" s="9">
        <f t="shared" si="1"/>
        <v>26</v>
      </c>
      <c r="H13" s="9">
        <f t="shared" si="2"/>
        <v>80000</v>
      </c>
    </row>
    <row r="14">
      <c r="A14" s="6" t="s">
        <v>134</v>
      </c>
      <c r="B14" s="6" t="s">
        <v>77</v>
      </c>
      <c r="C14" s="6" t="s">
        <v>78</v>
      </c>
      <c r="D14" s="9">
        <f>D12+Assumptions!$B$26</f>
        <v>7</v>
      </c>
      <c r="E14" s="6">
        <v>35000.0</v>
      </c>
      <c r="F14" s="6">
        <v>16.0</v>
      </c>
      <c r="G14" s="9">
        <f t="shared" si="1"/>
        <v>23</v>
      </c>
      <c r="H14" s="9">
        <f t="shared" si="2"/>
        <v>35000</v>
      </c>
    </row>
    <row r="15">
      <c r="A15" s="6" t="s">
        <v>135</v>
      </c>
      <c r="B15" s="6" t="s">
        <v>81</v>
      </c>
      <c r="C15" s="6" t="s">
        <v>123</v>
      </c>
      <c r="D15" s="9">
        <f>D13+Assumptions!$B$26</f>
        <v>7</v>
      </c>
      <c r="E15" s="6">
        <v>80000.0</v>
      </c>
      <c r="F15" s="6">
        <v>20.0</v>
      </c>
      <c r="G15" s="9">
        <f t="shared" si="1"/>
        <v>27</v>
      </c>
      <c r="H15" s="9">
        <f t="shared" si="2"/>
        <v>80000</v>
      </c>
    </row>
    <row r="16">
      <c r="A16" s="6" t="s">
        <v>136</v>
      </c>
      <c r="B16" s="6" t="s">
        <v>77</v>
      </c>
      <c r="C16" s="6" t="s">
        <v>78</v>
      </c>
      <c r="D16" s="9">
        <f>D14+Assumptions!$B$26</f>
        <v>8</v>
      </c>
      <c r="E16" s="6">
        <v>35000.0</v>
      </c>
      <c r="F16" s="6">
        <v>16.0</v>
      </c>
      <c r="G16" s="9">
        <f t="shared" si="1"/>
        <v>24</v>
      </c>
      <c r="H16" s="9">
        <f t="shared" si="2"/>
        <v>35000</v>
      </c>
    </row>
    <row r="17">
      <c r="A17" s="6" t="s">
        <v>137</v>
      </c>
      <c r="B17" s="6" t="s">
        <v>81</v>
      </c>
      <c r="C17" s="6" t="s">
        <v>123</v>
      </c>
      <c r="D17" s="9">
        <f>D15+Assumptions!$B$26</f>
        <v>8</v>
      </c>
      <c r="E17" s="6">
        <v>80000.0</v>
      </c>
      <c r="F17" s="6">
        <v>20.0</v>
      </c>
      <c r="G17" s="9">
        <f t="shared" si="1"/>
        <v>28</v>
      </c>
      <c r="H17" s="9">
        <f t="shared" si="2"/>
        <v>80000</v>
      </c>
    </row>
    <row r="18">
      <c r="A18" s="6" t="s">
        <v>138</v>
      </c>
      <c r="B18" s="6" t="s">
        <v>77</v>
      </c>
      <c r="C18" s="6" t="s">
        <v>78</v>
      </c>
      <c r="D18" s="9">
        <f>D16+Assumptions!$B$26</f>
        <v>9</v>
      </c>
      <c r="E18" s="6">
        <v>35000.0</v>
      </c>
      <c r="F18" s="6">
        <v>16.0</v>
      </c>
      <c r="G18" s="9">
        <f t="shared" si="1"/>
        <v>25</v>
      </c>
      <c r="H18" s="9">
        <f t="shared" si="2"/>
        <v>35000</v>
      </c>
    </row>
    <row r="19">
      <c r="A19" s="6" t="s">
        <v>139</v>
      </c>
      <c r="B19" s="6" t="s">
        <v>81</v>
      </c>
      <c r="C19" s="6" t="s">
        <v>123</v>
      </c>
      <c r="D19" s="9">
        <f>D17+Assumptions!$B$26</f>
        <v>9</v>
      </c>
      <c r="E19" s="6">
        <v>80000.0</v>
      </c>
      <c r="F19" s="6">
        <v>20.0</v>
      </c>
      <c r="G19" s="9">
        <f t="shared" si="1"/>
        <v>29</v>
      </c>
      <c r="H19" s="9">
        <f t="shared" si="2"/>
        <v>80000</v>
      </c>
    </row>
    <row r="20">
      <c r="A20" s="6" t="s">
        <v>140</v>
      </c>
      <c r="B20" s="6" t="s">
        <v>77</v>
      </c>
      <c r="C20" s="6" t="s">
        <v>78</v>
      </c>
      <c r="D20" s="9">
        <f>D18+Assumptions!$B$26</f>
        <v>10</v>
      </c>
      <c r="E20" s="6">
        <v>35000.0</v>
      </c>
      <c r="F20" s="6">
        <v>16.0</v>
      </c>
      <c r="G20" s="9">
        <f t="shared" si="1"/>
        <v>26</v>
      </c>
      <c r="H20" s="9">
        <f t="shared" si="2"/>
        <v>35000</v>
      </c>
    </row>
    <row r="21">
      <c r="A21" s="6" t="s">
        <v>141</v>
      </c>
      <c r="B21" s="6" t="s">
        <v>81</v>
      </c>
      <c r="C21" s="6" t="s">
        <v>123</v>
      </c>
      <c r="D21" s="9">
        <f>D19+Assumptions!$B$26</f>
        <v>10</v>
      </c>
      <c r="E21" s="6">
        <v>80000.0</v>
      </c>
      <c r="F21" s="6">
        <v>20.0</v>
      </c>
      <c r="G21" s="9">
        <f t="shared" si="1"/>
        <v>30</v>
      </c>
      <c r="H21" s="9">
        <f t="shared" si="2"/>
        <v>80000</v>
      </c>
    </row>
    <row r="22">
      <c r="A22" s="6" t="s">
        <v>142</v>
      </c>
      <c r="B22" s="6" t="s">
        <v>77</v>
      </c>
      <c r="C22" s="6" t="s">
        <v>78</v>
      </c>
      <c r="D22" s="9">
        <f>D20+Assumptions!$B$26</f>
        <v>11</v>
      </c>
      <c r="E22" s="6">
        <v>35000.0</v>
      </c>
      <c r="F22" s="6">
        <v>16.0</v>
      </c>
      <c r="G22" s="9">
        <f t="shared" si="1"/>
        <v>27</v>
      </c>
      <c r="H22" s="9">
        <f t="shared" si="2"/>
        <v>35000</v>
      </c>
    </row>
    <row r="23">
      <c r="A23" s="6" t="s">
        <v>143</v>
      </c>
      <c r="B23" s="6" t="s">
        <v>81</v>
      </c>
      <c r="C23" s="6" t="s">
        <v>123</v>
      </c>
      <c r="D23" s="9">
        <f>D21+Assumptions!$B$26</f>
        <v>11</v>
      </c>
      <c r="E23" s="6">
        <v>80000.0</v>
      </c>
      <c r="F23" s="6">
        <v>20.0</v>
      </c>
      <c r="G23" s="9">
        <f t="shared" si="1"/>
        <v>31</v>
      </c>
      <c r="H23" s="9">
        <f t="shared" si="2"/>
        <v>80000</v>
      </c>
    </row>
    <row r="24">
      <c r="A24" s="6" t="s">
        <v>144</v>
      </c>
      <c r="B24" s="6" t="s">
        <v>77</v>
      </c>
      <c r="C24" s="6" t="s">
        <v>78</v>
      </c>
      <c r="D24" s="9">
        <f>D22+Assumptions!$B$26</f>
        <v>12</v>
      </c>
      <c r="E24" s="6">
        <v>35000.0</v>
      </c>
      <c r="F24" s="6">
        <v>16.0</v>
      </c>
      <c r="G24" s="9">
        <f t="shared" si="1"/>
        <v>28</v>
      </c>
      <c r="H24" s="9">
        <f t="shared" si="2"/>
        <v>35000</v>
      </c>
    </row>
    <row r="25">
      <c r="A25" s="6" t="s">
        <v>145</v>
      </c>
      <c r="B25" s="6" t="s">
        <v>81</v>
      </c>
      <c r="C25" s="6" t="s">
        <v>123</v>
      </c>
      <c r="D25" s="9">
        <f>D23+Assumptions!$B$26</f>
        <v>12</v>
      </c>
      <c r="E25" s="6">
        <v>80000.0</v>
      </c>
      <c r="F25" s="6">
        <v>20.0</v>
      </c>
      <c r="G25" s="9">
        <f t="shared" si="1"/>
        <v>32</v>
      </c>
      <c r="H25" s="9">
        <f t="shared" si="2"/>
        <v>80000</v>
      </c>
    </row>
    <row r="26">
      <c r="A26" s="6" t="s">
        <v>146</v>
      </c>
      <c r="B26" s="6" t="s">
        <v>77</v>
      </c>
      <c r="C26" s="6" t="s">
        <v>78</v>
      </c>
      <c r="D26" s="9">
        <f>D24+Assumptions!$B$26</f>
        <v>13</v>
      </c>
      <c r="E26" s="6">
        <v>35000.0</v>
      </c>
      <c r="F26" s="6">
        <v>16.0</v>
      </c>
      <c r="G26" s="9">
        <f t="shared" si="1"/>
        <v>29</v>
      </c>
      <c r="H26" s="9">
        <f t="shared" si="2"/>
        <v>35000</v>
      </c>
    </row>
    <row r="27">
      <c r="A27" s="6" t="s">
        <v>147</v>
      </c>
      <c r="B27" s="6" t="s">
        <v>81</v>
      </c>
      <c r="C27" s="6" t="s">
        <v>123</v>
      </c>
      <c r="D27" s="9">
        <f>D25+Assumptions!$B$26</f>
        <v>13</v>
      </c>
      <c r="E27" s="6">
        <v>80000.0</v>
      </c>
      <c r="F27" s="6">
        <v>20.0</v>
      </c>
      <c r="G27" s="9">
        <f t="shared" si="1"/>
        <v>33</v>
      </c>
      <c r="H27" s="9">
        <f t="shared" si="2"/>
        <v>80000</v>
      </c>
    </row>
    <row r="28">
      <c r="A28" s="6" t="s">
        <v>148</v>
      </c>
      <c r="B28" s="6" t="s">
        <v>77</v>
      </c>
      <c r="C28" s="6" t="s">
        <v>78</v>
      </c>
      <c r="D28" s="9">
        <f>D26+Assumptions!$B$26</f>
        <v>14</v>
      </c>
      <c r="E28" s="6">
        <v>35000.0</v>
      </c>
      <c r="F28" s="6">
        <v>16.0</v>
      </c>
      <c r="G28" s="9">
        <f t="shared" si="1"/>
        <v>30</v>
      </c>
      <c r="H28" s="9">
        <f t="shared" si="2"/>
        <v>35000</v>
      </c>
    </row>
    <row r="29">
      <c r="A29" s="6" t="s">
        <v>149</v>
      </c>
      <c r="B29" s="6" t="s">
        <v>81</v>
      </c>
      <c r="C29" s="6" t="s">
        <v>123</v>
      </c>
      <c r="D29" s="9">
        <f>D27+Assumptions!$B$26</f>
        <v>14</v>
      </c>
      <c r="E29" s="6">
        <v>80000.0</v>
      </c>
      <c r="F29" s="6">
        <v>20.0</v>
      </c>
      <c r="G29" s="9">
        <f t="shared" si="1"/>
        <v>34</v>
      </c>
      <c r="H29" s="9">
        <f t="shared" si="2"/>
        <v>80000</v>
      </c>
    </row>
    <row r="30">
      <c r="A30" s="6" t="s">
        <v>150</v>
      </c>
      <c r="B30" s="6" t="s">
        <v>77</v>
      </c>
      <c r="C30" s="6" t="s">
        <v>78</v>
      </c>
      <c r="D30" s="9">
        <f>D28+Assumptions!$B$26</f>
        <v>15</v>
      </c>
      <c r="E30" s="6">
        <v>35000.0</v>
      </c>
      <c r="F30" s="6">
        <v>16.0</v>
      </c>
      <c r="G30" s="9">
        <f t="shared" si="1"/>
        <v>31</v>
      </c>
      <c r="H30" s="9">
        <f t="shared" si="2"/>
        <v>35000</v>
      </c>
    </row>
    <row r="31">
      <c r="A31" s="6" t="s">
        <v>151</v>
      </c>
      <c r="B31" s="6" t="s">
        <v>81</v>
      </c>
      <c r="C31" s="6" t="s">
        <v>123</v>
      </c>
      <c r="D31" s="9">
        <f>D29+Assumptions!$B$26</f>
        <v>15</v>
      </c>
      <c r="E31" s="6">
        <v>80000.0</v>
      </c>
      <c r="F31" s="6">
        <v>20.0</v>
      </c>
      <c r="G31" s="9">
        <f t="shared" si="1"/>
        <v>35</v>
      </c>
      <c r="H31" s="9">
        <f t="shared" si="2"/>
        <v>80000</v>
      </c>
    </row>
    <row r="32">
      <c r="A32" s="6" t="s">
        <v>152</v>
      </c>
      <c r="B32" s="6" t="s">
        <v>77</v>
      </c>
      <c r="C32" s="6" t="s">
        <v>78</v>
      </c>
      <c r="D32" s="9">
        <f>D30+Assumptions!$B$26</f>
        <v>16</v>
      </c>
      <c r="E32" s="6">
        <v>35000.0</v>
      </c>
      <c r="F32" s="6">
        <v>16.0</v>
      </c>
      <c r="G32" s="9">
        <f t="shared" si="1"/>
        <v>32</v>
      </c>
      <c r="H32" s="9">
        <f t="shared" si="2"/>
        <v>35000</v>
      </c>
    </row>
    <row r="33">
      <c r="A33" s="6" t="s">
        <v>153</v>
      </c>
      <c r="B33" s="6" t="s">
        <v>81</v>
      </c>
      <c r="C33" s="6" t="s">
        <v>123</v>
      </c>
      <c r="D33" s="9">
        <f>D31+Assumptions!$B$26</f>
        <v>16</v>
      </c>
      <c r="E33" s="6">
        <v>80000.0</v>
      </c>
      <c r="F33" s="6">
        <v>20.0</v>
      </c>
      <c r="G33" s="9">
        <f t="shared" si="1"/>
        <v>36</v>
      </c>
      <c r="H33" s="9">
        <f t="shared" si="2"/>
        <v>80000</v>
      </c>
    </row>
    <row r="34">
      <c r="A34" s="6" t="s">
        <v>154</v>
      </c>
      <c r="B34" s="6" t="s">
        <v>77</v>
      </c>
      <c r="C34" s="6" t="s">
        <v>78</v>
      </c>
      <c r="D34" s="9">
        <f>D32+Assumptions!$B$26</f>
        <v>17</v>
      </c>
      <c r="E34" s="6">
        <v>35000.0</v>
      </c>
      <c r="F34" s="6">
        <v>16.0</v>
      </c>
      <c r="G34" s="9">
        <f t="shared" si="1"/>
        <v>33</v>
      </c>
      <c r="H34" s="9">
        <f t="shared" si="2"/>
        <v>35000</v>
      </c>
    </row>
    <row r="35">
      <c r="A35" s="6" t="s">
        <v>155</v>
      </c>
      <c r="B35" s="6" t="s">
        <v>81</v>
      </c>
      <c r="C35" s="6" t="s">
        <v>123</v>
      </c>
      <c r="D35" s="9">
        <f>D33+Assumptions!$B$26</f>
        <v>17</v>
      </c>
      <c r="E35" s="6">
        <v>80000.0</v>
      </c>
      <c r="F35" s="6">
        <v>20.0</v>
      </c>
      <c r="G35" s="9">
        <f t="shared" si="1"/>
        <v>37</v>
      </c>
      <c r="H35" s="9">
        <f t="shared" si="2"/>
        <v>80000</v>
      </c>
    </row>
    <row r="36">
      <c r="A36" s="6" t="s">
        <v>156</v>
      </c>
      <c r="B36" s="6" t="s">
        <v>77</v>
      </c>
      <c r="C36" s="6" t="s">
        <v>78</v>
      </c>
      <c r="D36" s="9">
        <f>D34+Assumptions!$B$26</f>
        <v>18</v>
      </c>
      <c r="E36" s="6">
        <v>35000.0</v>
      </c>
      <c r="F36" s="6">
        <v>16.0</v>
      </c>
      <c r="G36" s="9">
        <f t="shared" si="1"/>
        <v>34</v>
      </c>
      <c r="H36" s="9">
        <f t="shared" si="2"/>
        <v>35000</v>
      </c>
    </row>
    <row r="37">
      <c r="A37" s="6" t="s">
        <v>157</v>
      </c>
      <c r="B37" s="6" t="s">
        <v>81</v>
      </c>
      <c r="C37" s="6" t="s">
        <v>123</v>
      </c>
      <c r="D37" s="9">
        <f>D35+Assumptions!$B$26</f>
        <v>18</v>
      </c>
      <c r="E37" s="6">
        <v>80000.0</v>
      </c>
      <c r="F37" s="6">
        <v>20.0</v>
      </c>
      <c r="G37" s="9">
        <f t="shared" si="1"/>
        <v>38</v>
      </c>
      <c r="H37" s="9">
        <f t="shared" si="2"/>
        <v>80000</v>
      </c>
    </row>
    <row r="38">
      <c r="A38" s="6" t="s">
        <v>158</v>
      </c>
      <c r="B38" s="6" t="s">
        <v>77</v>
      </c>
      <c r="C38" s="6" t="s">
        <v>78</v>
      </c>
      <c r="D38" s="9">
        <f>D36+Assumptions!$B$26</f>
        <v>19</v>
      </c>
      <c r="E38" s="6">
        <v>35000.0</v>
      </c>
      <c r="F38" s="6">
        <v>16.0</v>
      </c>
      <c r="G38" s="9">
        <f t="shared" si="1"/>
        <v>35</v>
      </c>
      <c r="H38" s="9">
        <f t="shared" si="2"/>
        <v>35000</v>
      </c>
    </row>
    <row r="39">
      <c r="A39" s="6" t="s">
        <v>159</v>
      </c>
      <c r="B39" s="6" t="s">
        <v>81</v>
      </c>
      <c r="C39" s="6" t="s">
        <v>123</v>
      </c>
      <c r="D39" s="9">
        <f>D37+Assumptions!$B$26</f>
        <v>19</v>
      </c>
      <c r="E39" s="6">
        <v>80000.0</v>
      </c>
      <c r="F39" s="6">
        <v>20.0</v>
      </c>
      <c r="G39" s="9">
        <f t="shared" si="1"/>
        <v>39</v>
      </c>
      <c r="H39" s="9">
        <f t="shared" si="2"/>
        <v>80000</v>
      </c>
    </row>
    <row r="40">
      <c r="A40" s="6" t="s">
        <v>160</v>
      </c>
      <c r="B40" s="6" t="s">
        <v>77</v>
      </c>
      <c r="C40" s="6" t="s">
        <v>78</v>
      </c>
      <c r="D40" s="9">
        <f>D38+Assumptions!$B$26</f>
        <v>20</v>
      </c>
      <c r="E40" s="6">
        <v>35000.0</v>
      </c>
      <c r="F40" s="6">
        <v>16.0</v>
      </c>
      <c r="G40" s="9">
        <f t="shared" si="1"/>
        <v>36</v>
      </c>
      <c r="H40" s="9">
        <f t="shared" si="2"/>
        <v>35000</v>
      </c>
    </row>
    <row r="41">
      <c r="A41" s="6" t="s">
        <v>161</v>
      </c>
      <c r="B41" s="6" t="s">
        <v>81</v>
      </c>
      <c r="C41" s="6" t="s">
        <v>123</v>
      </c>
      <c r="D41" s="9">
        <f>D39+Assumptions!$B$26</f>
        <v>20</v>
      </c>
      <c r="E41" s="6">
        <v>80000.0</v>
      </c>
      <c r="F41" s="6">
        <v>20.0</v>
      </c>
      <c r="G41" s="9">
        <f t="shared" si="1"/>
        <v>40</v>
      </c>
      <c r="H41" s="9">
        <f t="shared" si="2"/>
        <v>80000</v>
      </c>
    </row>
    <row r="42">
      <c r="A42" s="6" t="s">
        <v>162</v>
      </c>
      <c r="B42" s="6" t="s">
        <v>77</v>
      </c>
      <c r="C42" s="6" t="s">
        <v>78</v>
      </c>
      <c r="D42" s="9">
        <f>D40+Assumptions!$B$26</f>
        <v>21</v>
      </c>
      <c r="E42" s="6">
        <v>35000.0</v>
      </c>
      <c r="F42" s="6">
        <v>16.0</v>
      </c>
      <c r="G42" s="9">
        <f t="shared" si="1"/>
        <v>37</v>
      </c>
      <c r="H42" s="9">
        <f t="shared" si="2"/>
        <v>35000</v>
      </c>
    </row>
    <row r="43">
      <c r="A43" s="6" t="s">
        <v>163</v>
      </c>
      <c r="B43" s="6" t="s">
        <v>81</v>
      </c>
      <c r="C43" s="6" t="s">
        <v>123</v>
      </c>
      <c r="D43" s="9">
        <f>D41+Assumptions!$B$26</f>
        <v>21</v>
      </c>
      <c r="E43" s="6">
        <v>80000.0</v>
      </c>
      <c r="F43" s="6">
        <v>20.0</v>
      </c>
      <c r="G43" s="9">
        <f t="shared" si="1"/>
        <v>41</v>
      </c>
      <c r="H43" s="9">
        <f t="shared" si="2"/>
        <v>80000</v>
      </c>
    </row>
    <row r="44">
      <c r="A44" s="6" t="s">
        <v>164</v>
      </c>
      <c r="B44" s="6" t="s">
        <v>77</v>
      </c>
      <c r="C44" s="6" t="s">
        <v>78</v>
      </c>
      <c r="D44" s="9">
        <f>D42+Assumptions!$B$26</f>
        <v>22</v>
      </c>
      <c r="E44" s="6">
        <v>35000.0</v>
      </c>
      <c r="F44" s="6">
        <v>16.0</v>
      </c>
      <c r="G44" s="9">
        <f t="shared" si="1"/>
        <v>38</v>
      </c>
      <c r="H44" s="9">
        <f t="shared" si="2"/>
        <v>35000</v>
      </c>
    </row>
    <row r="45">
      <c r="A45" s="6" t="s">
        <v>165</v>
      </c>
      <c r="B45" s="6" t="s">
        <v>81</v>
      </c>
      <c r="C45" s="6" t="s">
        <v>123</v>
      </c>
      <c r="D45" s="9">
        <f>D43+Assumptions!$B$26</f>
        <v>22</v>
      </c>
      <c r="E45" s="6">
        <v>80000.0</v>
      </c>
      <c r="F45" s="6">
        <v>20.0</v>
      </c>
      <c r="G45" s="9">
        <f t="shared" si="1"/>
        <v>42</v>
      </c>
      <c r="H45" s="9">
        <f t="shared" si="2"/>
        <v>80000</v>
      </c>
    </row>
    <row r="46">
      <c r="A46" s="6" t="s">
        <v>166</v>
      </c>
      <c r="B46" s="6" t="s">
        <v>77</v>
      </c>
      <c r="C46" s="6" t="s">
        <v>78</v>
      </c>
      <c r="D46" s="9">
        <f>D44+Assumptions!$B$26</f>
        <v>23</v>
      </c>
      <c r="E46" s="6">
        <v>35000.0</v>
      </c>
      <c r="F46" s="6">
        <v>16.0</v>
      </c>
      <c r="G46" s="9">
        <f t="shared" si="1"/>
        <v>39</v>
      </c>
      <c r="H46" s="9">
        <f t="shared" si="2"/>
        <v>35000</v>
      </c>
    </row>
    <row r="47">
      <c r="A47" s="6" t="s">
        <v>167</v>
      </c>
      <c r="B47" s="6" t="s">
        <v>81</v>
      </c>
      <c r="C47" s="6" t="s">
        <v>123</v>
      </c>
      <c r="D47" s="9">
        <f>D45+Assumptions!$B$26</f>
        <v>23</v>
      </c>
      <c r="E47" s="6">
        <v>80000.0</v>
      </c>
      <c r="F47" s="6">
        <v>20.0</v>
      </c>
      <c r="G47" s="9">
        <f t="shared" si="1"/>
        <v>43</v>
      </c>
      <c r="H47" s="9">
        <f t="shared" si="2"/>
        <v>80000</v>
      </c>
    </row>
    <row r="48">
      <c r="A48" s="6" t="s">
        <v>168</v>
      </c>
      <c r="B48" s="6" t="s">
        <v>77</v>
      </c>
      <c r="C48" s="6" t="s">
        <v>78</v>
      </c>
      <c r="D48" s="9">
        <f>D46+Assumptions!$B$26</f>
        <v>24</v>
      </c>
      <c r="E48" s="6">
        <v>35000.0</v>
      </c>
      <c r="F48" s="6">
        <v>16.0</v>
      </c>
      <c r="G48" s="9">
        <f t="shared" si="1"/>
        <v>40</v>
      </c>
      <c r="H48" s="9">
        <f t="shared" si="2"/>
        <v>35000</v>
      </c>
    </row>
    <row r="49">
      <c r="A49" s="6" t="s">
        <v>169</v>
      </c>
      <c r="B49" s="6" t="s">
        <v>81</v>
      </c>
      <c r="C49" s="6" t="s">
        <v>123</v>
      </c>
      <c r="D49" s="9">
        <f>D47+Assumptions!$B$26</f>
        <v>24</v>
      </c>
      <c r="E49" s="6">
        <v>80000.0</v>
      </c>
      <c r="F49" s="6">
        <v>20.0</v>
      </c>
      <c r="G49" s="9">
        <f t="shared" si="1"/>
        <v>44</v>
      </c>
      <c r="H49" s="9">
        <f t="shared" si="2"/>
        <v>80000</v>
      </c>
    </row>
  </sheetData>
  <drawing r:id="rId1"/>
</worksheet>
</file>