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Cons-Sales and Costs" sheetId="4" r:id="rId7"/>
    <sheet state="visible" name="Cons-Balances" sheetId="5" r:id="rId8"/>
    <sheet state="visible" name="Cons-Purchases" sheetId="6" r:id="rId9"/>
    <sheet state="visible" name="Cons-Collections" sheetId="7" r:id="rId10"/>
    <sheet state="visible" name="Cons-Asset Statements" sheetId="8" r:id="rId11"/>
    <sheet state="visible" name="Cons-Cash Detail" sheetId="9" r:id="rId12"/>
    <sheet state="visible" name="Sales and Costs- Small Store" sheetId="10" r:id="rId13"/>
    <sheet state="visible" name="Sales and Costs- Medium Store" sheetId="11" r:id="rId14"/>
    <sheet state="visible" name="Sales and Costs- Large Store" sheetId="12" r:id="rId15"/>
    <sheet state="visible" name="Large Store-FAR" sheetId="13" r:id="rId16"/>
    <sheet state="visible" name="Large Store-Fixed Asset Balance" sheetId="14" r:id="rId17"/>
    <sheet state="visible" name="Large Store-Depreciation" sheetId="15" r:id="rId18"/>
    <sheet state="visible" name="Medium Store-FAR" sheetId="16" r:id="rId19"/>
    <sheet state="visible" name="Medium Store-Fixed Asset Balanc" sheetId="17" r:id="rId20"/>
    <sheet state="visible" name="Medium Store-Depreciation" sheetId="18" r:id="rId21"/>
    <sheet state="visible" name="Small Store - FAR" sheetId="19" r:id="rId22"/>
    <sheet state="visible" name="Small Store - Fixed Asset Balan" sheetId="20" r:id="rId23"/>
    <sheet state="visible" name="Small Store - Depreciation" sheetId="21" r:id="rId24"/>
  </sheets>
  <definedNames/>
  <calcPr/>
</workbook>
</file>

<file path=xl/sharedStrings.xml><?xml version="1.0" encoding="utf-8"?>
<sst xmlns="http://schemas.openxmlformats.org/spreadsheetml/2006/main" count="1028" uniqueCount="238">
  <si>
    <t>Description</t>
  </si>
  <si>
    <t>A company runs a chain of small stationery stores.</t>
  </si>
  <si>
    <t>It sells Diaries. The selling price of a diary is Rs 300. The cost of a diary is 40% of the selling price.</t>
  </si>
  <si>
    <t>It estimates that a small store will receive 430 orders per month. An average order will comprise 1 diary.</t>
  </si>
  <si>
    <t>Each small store has 1 sales person. The monthly salary of a sales person is Rs 19000.</t>
  </si>
  <si>
    <t>The store delivers all its orders. It costs the store Rs 20 to deliver an order.</t>
  </si>
  <si>
    <t>It has a monthly rental cost of Rs 35000 and electricity cost of Rs 8000.</t>
  </si>
  <si>
    <t>Initially, the company had 0 small stores. The company estimates that it will open 1 new small store every month, starting from Month 1.</t>
  </si>
  <si>
    <t xml:space="preserve">Each small store has 1 AC (GHS 142), which costs Rs 35000 and has a life of 16 months and 1 Vehicle (THS 539), which costs Rs 80000 and has a life of 20 months. These assets are purchased every time a new small store is opened.  </t>
  </si>
  <si>
    <t>Calculate fixed asset balances and sales and costs of the company for 24 months</t>
  </si>
  <si>
    <t>Product</t>
  </si>
  <si>
    <t>Selling Price</t>
  </si>
  <si>
    <t>Cost Price</t>
  </si>
  <si>
    <t>Diary</t>
  </si>
  <si>
    <t>on selling price</t>
  </si>
  <si>
    <t>Number of orders per month</t>
  </si>
  <si>
    <t>Small Store</t>
  </si>
  <si>
    <t>Medium Store</t>
  </si>
  <si>
    <t>Large Store</t>
  </si>
  <si>
    <t>Average Order</t>
  </si>
  <si>
    <t>Delivery Cost per order</t>
  </si>
  <si>
    <t>Staff</t>
  </si>
  <si>
    <t>Sales Person</t>
  </si>
  <si>
    <t>Salaries</t>
  </si>
  <si>
    <t>Other Costs</t>
  </si>
  <si>
    <t>Rent</t>
  </si>
  <si>
    <t>Electricity</t>
  </si>
  <si>
    <t>Outlet Plan</t>
  </si>
  <si>
    <t>Initial Outlet</t>
  </si>
  <si>
    <t>New outlet evey month</t>
  </si>
  <si>
    <t>Starting from month 1</t>
  </si>
  <si>
    <t>from month 2 every 2 months</t>
  </si>
  <si>
    <t>from month 12</t>
  </si>
  <si>
    <t>every 3 months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</si>
  <si>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</si>
  <si>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</si>
  <si>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</si>
  <si>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</si>
  <si>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</si>
  <si>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</si>
  <si>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</si>
  <si>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</si>
  <si>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</si>
  <si>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</si>
  <si>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</si>
  <si>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</si>
  <si>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</si>
  <si>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</si>
  <si>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</si>
  <si>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</si>
  <si>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</si>
  <si>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</si>
  <si>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</si>
  <si>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</si>
  <si>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</si>
  <si>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</si>
  <si>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</si>
  <si>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</si>
  <si>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Number of Outlets</t>
  </si>
  <si>
    <t>Number of Orders</t>
  </si>
  <si>
    <t>Sales</t>
  </si>
  <si>
    <t xml:space="preserve">Medium Store </t>
  </si>
  <si>
    <t>Additional Outlets</t>
  </si>
  <si>
    <t>Total</t>
  </si>
  <si>
    <t>Cost of goods sold</t>
  </si>
  <si>
    <t>Salary</t>
  </si>
  <si>
    <t>Delivery Cost</t>
  </si>
  <si>
    <t>Depreciation</t>
  </si>
  <si>
    <t>Total Costs</t>
  </si>
  <si>
    <t>Profit</t>
  </si>
  <si>
    <t>Assets</t>
  </si>
  <si>
    <t>Cash Inhand</t>
  </si>
  <si>
    <t>Cash to be collected</t>
  </si>
  <si>
    <t>Fixed Asset</t>
  </si>
  <si>
    <t>Total Assets (TA)</t>
  </si>
  <si>
    <t>Liabilities</t>
  </si>
  <si>
    <t>Payment Outstanding</t>
  </si>
  <si>
    <t>Total Liabilities</t>
  </si>
  <si>
    <t>Difference 1(TA-TL)</t>
  </si>
  <si>
    <t>Opening Profit</t>
  </si>
  <si>
    <t>Net Profit for the month</t>
  </si>
  <si>
    <t>Accumulated Profit</t>
  </si>
  <si>
    <t>Difference 2(AP-D1)</t>
  </si>
  <si>
    <t>Purchases</t>
  </si>
  <si>
    <t>Purchase Payments</t>
  </si>
  <si>
    <t>Payment outstanding</t>
  </si>
  <si>
    <t>Customer 1</t>
  </si>
  <si>
    <t>Collection</t>
  </si>
  <si>
    <t>Cons-Asset Values</t>
  </si>
  <si>
    <t>Total Purchase of Assets</t>
  </si>
  <si>
    <t>Closing Balance of Assets</t>
  </si>
  <si>
    <t>Total Depreciation</t>
  </si>
  <si>
    <t>Closing Balance of Depreciation</t>
  </si>
  <si>
    <t>Cash Inflow</t>
  </si>
  <si>
    <t>Cash Collected from Sales</t>
  </si>
  <si>
    <t>Total Inflow</t>
  </si>
  <si>
    <t>Cash Outflow</t>
  </si>
  <si>
    <t>Cash paid for purchases</t>
  </si>
  <si>
    <t>Other cost</t>
  </si>
  <si>
    <t>Total Outflow</t>
  </si>
  <si>
    <t>Net Cash for the month</t>
  </si>
  <si>
    <t>Opening Cash</t>
  </si>
  <si>
    <t>Closing Cash</t>
  </si>
  <si>
    <t>Dairy</t>
  </si>
  <si>
    <t xml:space="preserve">Total 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</si>
  <si>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</si>
  <si>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</si>
  <si>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</si>
  <si>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</si>
  <si>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</si>
  <si>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</si>
  <si>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</si>
  <si>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Disposal Depreciation</t>
  </si>
  <si>
    <t>LFAS-AC-001</t>
  </si>
  <si>
    <t>AC</t>
  </si>
  <si>
    <t>GHS 142</t>
  </si>
  <si>
    <t>LFAS-AC-002</t>
  </si>
  <si>
    <t>LFAS-AC-003</t>
  </si>
  <si>
    <t>LFAS-AC-004</t>
  </si>
  <si>
    <t>LFAS-VE-001</t>
  </si>
  <si>
    <t>Vehicle</t>
  </si>
  <si>
    <t>THS 700</t>
  </si>
  <si>
    <t>LFAS-VE-002</t>
  </si>
  <si>
    <t>LFAS-AC-005</t>
  </si>
  <si>
    <t>LFAS-AC-006</t>
  </si>
  <si>
    <t>LFAS-AC-007</t>
  </si>
  <si>
    <t>LFAS-AC-008</t>
  </si>
  <si>
    <t>LFAS-VE-003</t>
  </si>
  <si>
    <t>LFAS-VE-004</t>
  </si>
  <si>
    <t>LFAS-AC-009</t>
  </si>
  <si>
    <t>LFAS-AC-010</t>
  </si>
  <si>
    <t>LFAS-AC-011</t>
  </si>
  <si>
    <t>LFAS-AC-012</t>
  </si>
  <si>
    <t>LFAS-VE-005</t>
  </si>
  <si>
    <t>LFAS-VE-006</t>
  </si>
  <si>
    <t>LFAS-AC-013</t>
  </si>
  <si>
    <t>LFAS-AC-014</t>
  </si>
  <si>
    <t>LFAS-AC-015</t>
  </si>
  <si>
    <t>LFAS-AC-016</t>
  </si>
  <si>
    <t>LFAS-VE-007</t>
  </si>
  <si>
    <t>LFAS-VE-008</t>
  </si>
  <si>
    <t>LFAS-AC-017</t>
  </si>
  <si>
    <t>LFAS-AC-018</t>
  </si>
  <si>
    <t>LFAS-AC-019</t>
  </si>
  <si>
    <t>LFAS-AC-020</t>
  </si>
  <si>
    <t>LFAS-VE-009</t>
  </si>
  <si>
    <t>LFAS-VE-010</t>
  </si>
  <si>
    <t>Opening Balance</t>
  </si>
  <si>
    <t>Purchase</t>
  </si>
  <si>
    <t>Disposal</t>
  </si>
  <si>
    <t>Closing Balance</t>
  </si>
  <si>
    <t>Item Detail</t>
  </si>
  <si>
    <t>Accumulated Depreciation</t>
  </si>
  <si>
    <t>MFAS-AC-001</t>
  </si>
  <si>
    <t>MFAS-AC-002</t>
  </si>
  <si>
    <t>MFAS-VE-001</t>
  </si>
  <si>
    <t>MFAS-AC-003</t>
  </si>
  <si>
    <t>MFAS-AC-004</t>
  </si>
  <si>
    <t>MFAS-VE-002</t>
  </si>
  <si>
    <t>MFAS-AC-005</t>
  </si>
  <si>
    <t>MFAS-AC-006</t>
  </si>
  <si>
    <t>MFAS-VE-003</t>
  </si>
  <si>
    <t>MFAS-AC-007</t>
  </si>
  <si>
    <t>MFAS-AC-008</t>
  </si>
  <si>
    <t>MFAS-VE-004</t>
  </si>
  <si>
    <t>MFAS-AC-009</t>
  </si>
  <si>
    <t>MFAS-AC-010</t>
  </si>
  <si>
    <t>MFAS-VE-005</t>
  </si>
  <si>
    <t>MFAS-AC-011</t>
  </si>
  <si>
    <t>MFAS-AC-012</t>
  </si>
  <si>
    <t>MFAS-VE-006</t>
  </si>
  <si>
    <t>MFAS-AC-013</t>
  </si>
  <si>
    <t>MFAS-AC-014</t>
  </si>
  <si>
    <t>MFAS-VE-007</t>
  </si>
  <si>
    <t>MFAS-AC-015</t>
  </si>
  <si>
    <t>MFAS-AC-016</t>
  </si>
  <si>
    <t>MFAS-VE-008</t>
  </si>
  <si>
    <t>MFAS-AC-017</t>
  </si>
  <si>
    <t>MFAS-AC-018</t>
  </si>
  <si>
    <t>MFAS-VE-009</t>
  </si>
  <si>
    <t>MFAS-AC-019</t>
  </si>
  <si>
    <t>MFAS-AC-020</t>
  </si>
  <si>
    <t>MFAS-VE-010</t>
  </si>
  <si>
    <t>MFAS-AC-021</t>
  </si>
  <si>
    <t>MFAS-AC-022</t>
  </si>
  <si>
    <t>MFAS-VE-011</t>
  </si>
  <si>
    <t>MFAS-AC-023</t>
  </si>
  <si>
    <t>MFAS-AC-024</t>
  </si>
  <si>
    <t>MFAS-VE-012</t>
  </si>
  <si>
    <t>SFAS-AC-001</t>
  </si>
  <si>
    <t>SFAS-VE-001</t>
  </si>
  <si>
    <t>THS 532</t>
  </si>
  <si>
    <t>SFAS-AC-002</t>
  </si>
  <si>
    <t>SFAS-VE-002</t>
  </si>
  <si>
    <t>SFAS-AC-003</t>
  </si>
  <si>
    <t>SFAS-VE-003</t>
  </si>
  <si>
    <t>SFAS-AC-004</t>
  </si>
  <si>
    <t>SFAS-VE-004</t>
  </si>
  <si>
    <t>SFAS-AC-005</t>
  </si>
  <si>
    <t>SFAS-VE-005</t>
  </si>
  <si>
    <t>SFAS-AC-006</t>
  </si>
  <si>
    <t>SFAS-VE-006</t>
  </si>
  <si>
    <t>SFAS-AC-007</t>
  </si>
  <si>
    <t>SFAS-VE-007</t>
  </si>
  <si>
    <t>SFAS-AC-008</t>
  </si>
  <si>
    <t>SFAS-VE-008</t>
  </si>
  <si>
    <t>SFAS-AC-009</t>
  </si>
  <si>
    <t>SFAS-VE-009</t>
  </si>
  <si>
    <t>SFAS-AC-010</t>
  </si>
  <si>
    <t>SFAS-VE-010</t>
  </si>
  <si>
    <t>SFAS-AC-011</t>
  </si>
  <si>
    <t>SFAS-VE-011</t>
  </si>
  <si>
    <t>SFAS-AC-012</t>
  </si>
  <si>
    <t>SFAS-VE-012</t>
  </si>
  <si>
    <t>SFAS-AC-013</t>
  </si>
  <si>
    <t>SFAS-VE-013</t>
  </si>
  <si>
    <t>SFAS-AC-014</t>
  </si>
  <si>
    <t>SFAS-VE-014</t>
  </si>
  <si>
    <t>SFAS-AC-015</t>
  </si>
  <si>
    <t>SFAS-VE-015</t>
  </si>
  <si>
    <t>SFAS-AC-016</t>
  </si>
  <si>
    <t>SFAS-VE-016</t>
  </si>
  <si>
    <t>SFAS-AC-017</t>
  </si>
  <si>
    <t>SFAS-VE-017</t>
  </si>
  <si>
    <t>SFAS-AC-018</t>
  </si>
  <si>
    <t>SFAS-VE-018</t>
  </si>
  <si>
    <t>SFAS-AC-019</t>
  </si>
  <si>
    <t>SFAS-VE-019</t>
  </si>
  <si>
    <t>SFAS-AC-020</t>
  </si>
  <si>
    <t>SFAS-VE-020</t>
  </si>
  <si>
    <t>SFAS-AC-021</t>
  </si>
  <si>
    <t>SFAS-VE-021</t>
  </si>
  <si>
    <t>SFAS-AC-022</t>
  </si>
  <si>
    <t>SFAS-VE-022</t>
  </si>
  <si>
    <t>SFAS-AC-023</t>
  </si>
  <si>
    <t>SFAS-VE-023</t>
  </si>
  <si>
    <t>SFAS-AC-024</t>
  </si>
  <si>
    <t>SFAS-VE-024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</si>
</sst>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6.0"/>
      <color theme="1"/>
      <name val="Arial"/>
    </font>
    <font>
      <sz val="16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  <xf borderId="0" fillId="0" fontId="3" numFmtId="9" xfId="0" applyAlignment="1" applyFont="1" applyNumberForma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0" xfId="0" applyFont="1"/>
    <xf borderId="0" fillId="0" fontId="3" numFmtId="1" xfId="0" applyFont="1" applyNumberFormat="1"/>
    <xf borderId="0" fillId="0" fontId="3" numFmtId="0" xfId="0" applyAlignment="1" applyFont="1">
      <alignment shrinkToFit="0" wrapText="0"/>
    </xf>
    <xf borderId="0" fillId="0" fontId="3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3.63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4" t="s">
        <v>3</v>
      </c>
    </row>
    <row r="5">
      <c r="A5" s="4" t="s">
        <v>4</v>
      </c>
    </row>
    <row r="6">
      <c r="A6" s="4" t="s">
        <v>5</v>
      </c>
    </row>
    <row r="7">
      <c r="A7" s="5" t="s">
        <v>6</v>
      </c>
    </row>
    <row r="8">
      <c r="A8" s="4" t="s">
        <v>7</v>
      </c>
    </row>
    <row r="10">
      <c r="A10" s="4" t="s">
        <v>8</v>
      </c>
    </row>
    <row r="11">
      <c r="A11" s="4"/>
    </row>
    <row r="12">
      <c r="A12" s="4" t="s">
        <v>9</v>
      </c>
    </row>
    <row r="34">
      <c r="A34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56</v>
      </c>
      <c r="Y1" s="6" t="s">
        <v>57</v>
      </c>
    </row>
    <row r="2">
      <c r="A2" s="6" t="s">
        <v>60</v>
      </c>
    </row>
    <row r="3">
      <c r="A3" s="6" t="s">
        <v>103</v>
      </c>
      <c r="B3" s="9">
        <f>'Calcs-1'!B14*Assumptions!$B$2</f>
        <v>129000</v>
      </c>
      <c r="C3" s="9">
        <f>'Calcs-1'!C14*Assumptions!$B$2</f>
        <v>258000</v>
      </c>
      <c r="D3" s="9">
        <f>'Calcs-1'!D14*Assumptions!$B$2</f>
        <v>387000</v>
      </c>
      <c r="E3" s="9">
        <f>'Calcs-1'!E14*Assumptions!$B$2</f>
        <v>516000</v>
      </c>
      <c r="F3" s="9">
        <f>'Calcs-1'!F14*Assumptions!$B$2</f>
        <v>645000</v>
      </c>
      <c r="G3" s="9">
        <f>'Calcs-1'!G14*Assumptions!$B$2</f>
        <v>774000</v>
      </c>
      <c r="H3" s="9">
        <f>'Calcs-1'!H14*Assumptions!$B$2</f>
        <v>903000</v>
      </c>
      <c r="I3" s="9">
        <f>'Calcs-1'!I14*Assumptions!$B$2</f>
        <v>1032000</v>
      </c>
      <c r="J3" s="9">
        <f>'Calcs-1'!J14*Assumptions!$B$2</f>
        <v>1161000</v>
      </c>
      <c r="K3" s="9">
        <f>'Calcs-1'!K14*Assumptions!$B$2</f>
        <v>1290000</v>
      </c>
      <c r="L3" s="9">
        <f>'Calcs-1'!L14*Assumptions!$B$2</f>
        <v>1419000</v>
      </c>
      <c r="M3" s="9">
        <f>'Calcs-1'!M14*Assumptions!$B$2</f>
        <v>1548000</v>
      </c>
      <c r="N3" s="9">
        <f>'Calcs-1'!N14*Assumptions!$B$2</f>
        <v>1677000</v>
      </c>
      <c r="O3" s="9">
        <f>'Calcs-1'!O14*Assumptions!$B$2</f>
        <v>1806000</v>
      </c>
      <c r="P3" s="9">
        <f>'Calcs-1'!P14*Assumptions!$B$2</f>
        <v>1935000</v>
      </c>
      <c r="Q3" s="9">
        <f>'Calcs-1'!Q14*Assumptions!$B$2</f>
        <v>2064000</v>
      </c>
      <c r="R3" s="9">
        <f>'Calcs-1'!R14*Assumptions!$B$2</f>
        <v>2193000</v>
      </c>
      <c r="S3" s="9">
        <f>'Calcs-1'!S14*Assumptions!$B$2</f>
        <v>2322000</v>
      </c>
      <c r="T3" s="9">
        <f>'Calcs-1'!T14*Assumptions!$B$2</f>
        <v>2451000</v>
      </c>
      <c r="U3" s="9">
        <f>'Calcs-1'!U14*Assumptions!$B$2</f>
        <v>2580000</v>
      </c>
      <c r="V3" s="9">
        <f>'Calcs-1'!V14*Assumptions!$B$2</f>
        <v>2709000</v>
      </c>
      <c r="W3" s="9">
        <f>'Calcs-1'!W14*Assumptions!$B$2</f>
        <v>2838000</v>
      </c>
      <c r="X3" s="9">
        <f>'Calcs-1'!X14*Assumptions!$B$2</f>
        <v>2967000</v>
      </c>
      <c r="Y3" s="9">
        <f>'Calcs-1'!Y14*Assumptions!$B$2</f>
        <v>3096000</v>
      </c>
    </row>
    <row r="4">
      <c r="A4" s="6" t="s">
        <v>63</v>
      </c>
      <c r="B4" s="9">
        <f t="shared" ref="B4:Y4" si="1">SUM(B3)</f>
        <v>129000</v>
      </c>
      <c r="C4" s="9">
        <f t="shared" si="1"/>
        <v>258000</v>
      </c>
      <c r="D4" s="9">
        <f t="shared" si="1"/>
        <v>387000</v>
      </c>
      <c r="E4" s="9">
        <f t="shared" si="1"/>
        <v>516000</v>
      </c>
      <c r="F4" s="9">
        <f t="shared" si="1"/>
        <v>645000</v>
      </c>
      <c r="G4" s="9">
        <f t="shared" si="1"/>
        <v>774000</v>
      </c>
      <c r="H4" s="9">
        <f t="shared" si="1"/>
        <v>903000</v>
      </c>
      <c r="I4" s="9">
        <f t="shared" si="1"/>
        <v>1032000</v>
      </c>
      <c r="J4" s="9">
        <f t="shared" si="1"/>
        <v>1161000</v>
      </c>
      <c r="K4" s="9">
        <f t="shared" si="1"/>
        <v>1290000</v>
      </c>
      <c r="L4" s="9">
        <f t="shared" si="1"/>
        <v>1419000</v>
      </c>
      <c r="M4" s="9">
        <f t="shared" si="1"/>
        <v>1548000</v>
      </c>
      <c r="N4" s="9">
        <f t="shared" si="1"/>
        <v>1677000</v>
      </c>
      <c r="O4" s="9">
        <f t="shared" si="1"/>
        <v>1806000</v>
      </c>
      <c r="P4" s="9">
        <f t="shared" si="1"/>
        <v>1935000</v>
      </c>
      <c r="Q4" s="9">
        <f t="shared" si="1"/>
        <v>2064000</v>
      </c>
      <c r="R4" s="9">
        <f t="shared" si="1"/>
        <v>2193000</v>
      </c>
      <c r="S4" s="9">
        <f t="shared" si="1"/>
        <v>2322000</v>
      </c>
      <c r="T4" s="9">
        <f t="shared" si="1"/>
        <v>2451000</v>
      </c>
      <c r="U4" s="9">
        <f t="shared" si="1"/>
        <v>2580000</v>
      </c>
      <c r="V4" s="9">
        <f t="shared" si="1"/>
        <v>2709000</v>
      </c>
      <c r="W4" s="9">
        <f t="shared" si="1"/>
        <v>2838000</v>
      </c>
      <c r="X4" s="9">
        <f t="shared" si="1"/>
        <v>2967000</v>
      </c>
      <c r="Y4" s="9">
        <f t="shared" si="1"/>
        <v>3096000</v>
      </c>
    </row>
    <row r="6">
      <c r="A6" s="6" t="s">
        <v>64</v>
      </c>
    </row>
    <row r="7">
      <c r="A7" s="6" t="s">
        <v>103</v>
      </c>
      <c r="B7" s="9">
        <f>B3*Assumptions!$C$2</f>
        <v>51600</v>
      </c>
      <c r="C7" s="9">
        <f>C3*Assumptions!$C$2</f>
        <v>103200</v>
      </c>
      <c r="D7" s="9">
        <f>D3*Assumptions!$C$2</f>
        <v>154800</v>
      </c>
      <c r="E7" s="9">
        <f>E3*Assumptions!$C$2</f>
        <v>206400</v>
      </c>
      <c r="F7" s="9">
        <f>F3*Assumptions!$C$2</f>
        <v>258000</v>
      </c>
      <c r="G7" s="9">
        <f>G3*Assumptions!$C$2</f>
        <v>309600</v>
      </c>
      <c r="H7" s="9">
        <f>H3*Assumptions!$C$2</f>
        <v>361200</v>
      </c>
      <c r="I7" s="9">
        <f>I3*Assumptions!$C$2</f>
        <v>412800</v>
      </c>
      <c r="J7" s="9">
        <f>J3*Assumptions!$C$2</f>
        <v>464400</v>
      </c>
      <c r="K7" s="9">
        <f>K3*Assumptions!$C$2</f>
        <v>516000</v>
      </c>
      <c r="L7" s="9">
        <f>L3*Assumptions!$C$2</f>
        <v>567600</v>
      </c>
      <c r="M7" s="9">
        <f>M3*Assumptions!$C$2</f>
        <v>619200</v>
      </c>
      <c r="N7" s="9">
        <f>N3*Assumptions!$C$2</f>
        <v>670800</v>
      </c>
      <c r="O7" s="9">
        <f>O3*Assumptions!$C$2</f>
        <v>722400</v>
      </c>
      <c r="P7" s="9">
        <f>P3*Assumptions!$C$2</f>
        <v>774000</v>
      </c>
      <c r="Q7" s="9">
        <f>Q3*Assumptions!$C$2</f>
        <v>825600</v>
      </c>
      <c r="R7" s="9">
        <f>R3*Assumptions!$C$2</f>
        <v>877200</v>
      </c>
      <c r="S7" s="9">
        <f>S3*Assumptions!$C$2</f>
        <v>928800</v>
      </c>
      <c r="T7" s="9">
        <f>T3*Assumptions!$C$2</f>
        <v>980400</v>
      </c>
      <c r="U7" s="9">
        <f>U3*Assumptions!$C$2</f>
        <v>1032000</v>
      </c>
      <c r="V7" s="9">
        <f>V3*Assumptions!$C$2</f>
        <v>1083600</v>
      </c>
      <c r="W7" s="9">
        <f>W3*Assumptions!$C$2</f>
        <v>1135200</v>
      </c>
      <c r="X7" s="9">
        <f>X3*Assumptions!$C$2</f>
        <v>1186800</v>
      </c>
      <c r="Y7" s="9">
        <f>Y3*Assumptions!$C$2</f>
        <v>1238400</v>
      </c>
    </row>
    <row r="8">
      <c r="A8" s="6" t="s">
        <v>63</v>
      </c>
      <c r="B8" s="9">
        <f t="shared" ref="B8:Y8" si="2">SUM(B7)</f>
        <v>51600</v>
      </c>
      <c r="C8" s="9">
        <f t="shared" si="2"/>
        <v>103200</v>
      </c>
      <c r="D8" s="9">
        <f t="shared" si="2"/>
        <v>154800</v>
      </c>
      <c r="E8" s="9">
        <f t="shared" si="2"/>
        <v>206400</v>
      </c>
      <c r="F8" s="9">
        <f t="shared" si="2"/>
        <v>258000</v>
      </c>
      <c r="G8" s="9">
        <f t="shared" si="2"/>
        <v>309600</v>
      </c>
      <c r="H8" s="9">
        <f t="shared" si="2"/>
        <v>361200</v>
      </c>
      <c r="I8" s="9">
        <f t="shared" si="2"/>
        <v>412800</v>
      </c>
      <c r="J8" s="9">
        <f t="shared" si="2"/>
        <v>464400</v>
      </c>
      <c r="K8" s="9">
        <f t="shared" si="2"/>
        <v>516000</v>
      </c>
      <c r="L8" s="9">
        <f t="shared" si="2"/>
        <v>567600</v>
      </c>
      <c r="M8" s="9">
        <f t="shared" si="2"/>
        <v>619200</v>
      </c>
      <c r="N8" s="9">
        <f t="shared" si="2"/>
        <v>670800</v>
      </c>
      <c r="O8" s="9">
        <f t="shared" si="2"/>
        <v>722400</v>
      </c>
      <c r="P8" s="9">
        <f t="shared" si="2"/>
        <v>774000</v>
      </c>
      <c r="Q8" s="9">
        <f t="shared" si="2"/>
        <v>825600</v>
      </c>
      <c r="R8" s="9">
        <f t="shared" si="2"/>
        <v>877200</v>
      </c>
      <c r="S8" s="9">
        <f t="shared" si="2"/>
        <v>928800</v>
      </c>
      <c r="T8" s="9">
        <f t="shared" si="2"/>
        <v>980400</v>
      </c>
      <c r="U8" s="9">
        <f t="shared" si="2"/>
        <v>1032000</v>
      </c>
      <c r="V8" s="9">
        <f t="shared" si="2"/>
        <v>1083600</v>
      </c>
      <c r="W8" s="9">
        <f t="shared" si="2"/>
        <v>1135200</v>
      </c>
      <c r="X8" s="9">
        <f t="shared" si="2"/>
        <v>1186800</v>
      </c>
      <c r="Y8" s="9">
        <f t="shared" si="2"/>
        <v>1238400</v>
      </c>
    </row>
    <row r="10">
      <c r="A10" s="6" t="s">
        <v>24</v>
      </c>
    </row>
    <row r="11">
      <c r="A11" s="6" t="s">
        <v>25</v>
      </c>
      <c r="B11" s="9">
        <f>'Calcs-1'!B3*Assumptions!$B$21</f>
        <v>35000</v>
      </c>
      <c r="C11" s="9">
        <f>'Calcs-1'!C3*Assumptions!$B$21</f>
        <v>70000</v>
      </c>
      <c r="D11" s="9">
        <f>'Calcs-1'!D3*Assumptions!$B$21</f>
        <v>105000</v>
      </c>
      <c r="E11" s="9">
        <f>'Calcs-1'!E3*Assumptions!$B$21</f>
        <v>140000</v>
      </c>
      <c r="F11" s="9">
        <f>'Calcs-1'!F3*Assumptions!$B$21</f>
        <v>175000</v>
      </c>
      <c r="G11" s="9">
        <f>'Calcs-1'!G3*Assumptions!$B$21</f>
        <v>210000</v>
      </c>
      <c r="H11" s="9">
        <f>'Calcs-1'!H3*Assumptions!$B$21</f>
        <v>245000</v>
      </c>
      <c r="I11" s="9">
        <f>'Calcs-1'!I3*Assumptions!$B$21</f>
        <v>280000</v>
      </c>
      <c r="J11" s="9">
        <f>'Calcs-1'!J3*Assumptions!$B$21</f>
        <v>315000</v>
      </c>
      <c r="K11" s="9">
        <f>'Calcs-1'!K3*Assumptions!$B$21</f>
        <v>350000</v>
      </c>
      <c r="L11" s="9">
        <f>'Calcs-1'!L3*Assumptions!$B$21</f>
        <v>385000</v>
      </c>
      <c r="M11" s="9">
        <f>'Calcs-1'!M3*Assumptions!$B$21</f>
        <v>420000</v>
      </c>
      <c r="N11" s="9">
        <f>'Calcs-1'!N3*Assumptions!$B$21</f>
        <v>455000</v>
      </c>
      <c r="O11" s="9">
        <f>'Calcs-1'!O3*Assumptions!$B$21</f>
        <v>490000</v>
      </c>
      <c r="P11" s="9">
        <f>'Calcs-1'!P3*Assumptions!$B$21</f>
        <v>525000</v>
      </c>
      <c r="Q11" s="9">
        <f>'Calcs-1'!Q3*Assumptions!$B$21</f>
        <v>560000</v>
      </c>
      <c r="R11" s="9">
        <f>'Calcs-1'!R3*Assumptions!$B$21</f>
        <v>595000</v>
      </c>
      <c r="S11" s="9">
        <f>'Calcs-1'!S3*Assumptions!$B$21</f>
        <v>630000</v>
      </c>
      <c r="T11" s="9">
        <f>'Calcs-1'!T3*Assumptions!$B$21</f>
        <v>665000</v>
      </c>
      <c r="U11" s="9">
        <f>'Calcs-1'!U3*Assumptions!$B$21</f>
        <v>700000</v>
      </c>
      <c r="V11" s="9">
        <f>'Calcs-1'!V3*Assumptions!$B$21</f>
        <v>735000</v>
      </c>
      <c r="W11" s="9">
        <f>'Calcs-1'!W3*Assumptions!$B$21</f>
        <v>770000</v>
      </c>
      <c r="X11" s="9">
        <f>'Calcs-1'!X3*Assumptions!$B$21</f>
        <v>805000</v>
      </c>
      <c r="Y11" s="9">
        <f>'Calcs-1'!Y3*Assumptions!$B$21</f>
        <v>840000</v>
      </c>
    </row>
    <row r="12">
      <c r="A12" s="6" t="s">
        <v>26</v>
      </c>
      <c r="B12" s="9">
        <f>'Calcs-1'!B3*Assumptions!$B$22</f>
        <v>8000</v>
      </c>
      <c r="C12" s="9">
        <f>'Calcs-1'!C3*Assumptions!$B$22</f>
        <v>16000</v>
      </c>
      <c r="D12" s="9">
        <f>'Calcs-1'!D3*Assumptions!$B$22</f>
        <v>24000</v>
      </c>
      <c r="E12" s="9">
        <f>'Calcs-1'!E3*Assumptions!$B$22</f>
        <v>32000</v>
      </c>
      <c r="F12" s="9">
        <f>'Calcs-1'!F3*Assumptions!$B$22</f>
        <v>40000</v>
      </c>
      <c r="G12" s="9">
        <f>'Calcs-1'!G3*Assumptions!$B$22</f>
        <v>48000</v>
      </c>
      <c r="H12" s="9">
        <f>'Calcs-1'!H3*Assumptions!$B$22</f>
        <v>56000</v>
      </c>
      <c r="I12" s="9">
        <f>'Calcs-1'!I3*Assumptions!$B$22</f>
        <v>64000</v>
      </c>
      <c r="J12" s="9">
        <f>'Calcs-1'!J3*Assumptions!$B$22</f>
        <v>72000</v>
      </c>
      <c r="K12" s="9">
        <f>'Calcs-1'!K3*Assumptions!$B$22</f>
        <v>80000</v>
      </c>
      <c r="L12" s="9">
        <f>'Calcs-1'!L3*Assumptions!$B$22</f>
        <v>88000</v>
      </c>
      <c r="M12" s="9">
        <f>'Calcs-1'!M3*Assumptions!$B$22</f>
        <v>96000</v>
      </c>
      <c r="N12" s="9">
        <f>'Calcs-1'!N3*Assumptions!$B$22</f>
        <v>104000</v>
      </c>
      <c r="O12" s="9">
        <f>'Calcs-1'!O3*Assumptions!$B$22</f>
        <v>112000</v>
      </c>
      <c r="P12" s="9">
        <f>'Calcs-1'!P3*Assumptions!$B$22</f>
        <v>120000</v>
      </c>
      <c r="Q12" s="9">
        <f>'Calcs-1'!Q3*Assumptions!$B$22</f>
        <v>128000</v>
      </c>
      <c r="R12" s="9">
        <f>'Calcs-1'!R3*Assumptions!$B$22</f>
        <v>136000</v>
      </c>
      <c r="S12" s="9">
        <f>'Calcs-1'!S3*Assumptions!$B$22</f>
        <v>144000</v>
      </c>
      <c r="T12" s="9">
        <f>'Calcs-1'!T3*Assumptions!$B$22</f>
        <v>152000</v>
      </c>
      <c r="U12" s="9">
        <f>'Calcs-1'!U3*Assumptions!$B$22</f>
        <v>160000</v>
      </c>
      <c r="V12" s="9">
        <f>'Calcs-1'!V3*Assumptions!$B$22</f>
        <v>168000</v>
      </c>
      <c r="W12" s="9">
        <f>'Calcs-1'!W3*Assumptions!$B$22</f>
        <v>176000</v>
      </c>
      <c r="X12" s="9">
        <f>'Calcs-1'!X3*Assumptions!$B$22</f>
        <v>184000</v>
      </c>
      <c r="Y12" s="9">
        <f>'Calcs-1'!Y3*Assumptions!$B$22</f>
        <v>192000</v>
      </c>
    </row>
    <row r="13">
      <c r="A13" s="6" t="s">
        <v>65</v>
      </c>
      <c r="B13" s="9">
        <f>'Calcs-1'!B3*Assumptions!$B$15*Assumptions!$B$18</f>
        <v>19000</v>
      </c>
      <c r="C13" s="9">
        <f>'Calcs-1'!C3*Assumptions!$B$15*Assumptions!$B$18</f>
        <v>38000</v>
      </c>
      <c r="D13" s="9">
        <f>'Calcs-1'!D3*Assumptions!$B$15*Assumptions!$B$18</f>
        <v>57000</v>
      </c>
      <c r="E13" s="9">
        <f>'Calcs-1'!E3*Assumptions!$B$15*Assumptions!$B$18</f>
        <v>76000</v>
      </c>
      <c r="F13" s="9">
        <f>'Calcs-1'!F3*Assumptions!$B$15*Assumptions!$B$18</f>
        <v>95000</v>
      </c>
      <c r="G13" s="9">
        <f>'Calcs-1'!G3*Assumptions!$B$15*Assumptions!$B$18</f>
        <v>114000</v>
      </c>
      <c r="H13" s="9">
        <f>'Calcs-1'!H3*Assumptions!$B$15*Assumptions!$B$18</f>
        <v>133000</v>
      </c>
      <c r="I13" s="9">
        <f>'Calcs-1'!I3*Assumptions!$B$15*Assumptions!$B$18</f>
        <v>152000</v>
      </c>
      <c r="J13" s="9">
        <f>'Calcs-1'!J3*Assumptions!$B$15*Assumptions!$B$18</f>
        <v>171000</v>
      </c>
      <c r="K13" s="9">
        <f>'Calcs-1'!K3*Assumptions!$B$15*Assumptions!$B$18</f>
        <v>190000</v>
      </c>
      <c r="L13" s="9">
        <f>'Calcs-1'!L3*Assumptions!$B$15*Assumptions!$B$18</f>
        <v>209000</v>
      </c>
      <c r="M13" s="9">
        <f>'Calcs-1'!M3*Assumptions!$B$15*Assumptions!$B$18</f>
        <v>228000</v>
      </c>
      <c r="N13" s="9">
        <f>'Calcs-1'!N3*Assumptions!$B$15*Assumptions!$B$18</f>
        <v>247000</v>
      </c>
      <c r="O13" s="9">
        <f>'Calcs-1'!O3*Assumptions!$B$15*Assumptions!$B$18</f>
        <v>266000</v>
      </c>
      <c r="P13" s="9">
        <f>'Calcs-1'!P3*Assumptions!$B$15*Assumptions!$B$18</f>
        <v>285000</v>
      </c>
      <c r="Q13" s="9">
        <f>'Calcs-1'!Q3*Assumptions!$B$15*Assumptions!$B$18</f>
        <v>304000</v>
      </c>
      <c r="R13" s="9">
        <f>'Calcs-1'!R3*Assumptions!$B$15*Assumptions!$B$18</f>
        <v>323000</v>
      </c>
      <c r="S13" s="9">
        <f>'Calcs-1'!S3*Assumptions!$B$15*Assumptions!$B$18</f>
        <v>342000</v>
      </c>
      <c r="T13" s="9">
        <f>'Calcs-1'!T3*Assumptions!$B$15*Assumptions!$B$18</f>
        <v>361000</v>
      </c>
      <c r="U13" s="9">
        <f>'Calcs-1'!U3*Assumptions!$B$15*Assumptions!$B$18</f>
        <v>380000</v>
      </c>
      <c r="V13" s="9">
        <f>'Calcs-1'!V3*Assumptions!$B$15*Assumptions!$B$18</f>
        <v>399000</v>
      </c>
      <c r="W13" s="9">
        <f>'Calcs-1'!W3*Assumptions!$B$15*Assumptions!$B$18</f>
        <v>418000</v>
      </c>
      <c r="X13" s="9">
        <f>'Calcs-1'!X3*Assumptions!$B$15*Assumptions!$B$18</f>
        <v>437000</v>
      </c>
      <c r="Y13" s="9">
        <f>'Calcs-1'!Y3*Assumptions!$B$15*Assumptions!$B$18</f>
        <v>456000</v>
      </c>
    </row>
    <row r="14">
      <c r="A14" s="6" t="s">
        <v>66</v>
      </c>
      <c r="B14" s="9">
        <f>'Calcs-1'!B8*Assumptions!$B$12</f>
        <v>8600</v>
      </c>
      <c r="C14" s="9">
        <f>'Calcs-1'!C8*Assumptions!$B$12</f>
        <v>17200</v>
      </c>
      <c r="D14" s="9">
        <f>'Calcs-1'!D8*Assumptions!$B$12</f>
        <v>25800</v>
      </c>
      <c r="E14" s="9">
        <f>'Calcs-1'!E8*Assumptions!$B$12</f>
        <v>34400</v>
      </c>
      <c r="F14" s="9">
        <f>'Calcs-1'!F8*Assumptions!$B$12</f>
        <v>43000</v>
      </c>
      <c r="G14" s="9">
        <f>'Calcs-1'!G8*Assumptions!$B$12</f>
        <v>51600</v>
      </c>
      <c r="H14" s="9">
        <f>'Calcs-1'!H8*Assumptions!$B$12</f>
        <v>60200</v>
      </c>
      <c r="I14" s="9">
        <f>'Calcs-1'!I8*Assumptions!$B$12</f>
        <v>68800</v>
      </c>
      <c r="J14" s="9">
        <f>'Calcs-1'!J8*Assumptions!$B$12</f>
        <v>77400</v>
      </c>
      <c r="K14" s="9">
        <f>'Calcs-1'!K8*Assumptions!$B$12</f>
        <v>86000</v>
      </c>
      <c r="L14" s="9">
        <f>'Calcs-1'!L8*Assumptions!$B$12</f>
        <v>94600</v>
      </c>
      <c r="M14" s="9">
        <f>'Calcs-1'!M8*Assumptions!$B$12</f>
        <v>103200</v>
      </c>
      <c r="N14" s="9">
        <f>'Calcs-1'!N8*Assumptions!$B$12</f>
        <v>111800</v>
      </c>
      <c r="O14" s="9">
        <f>'Calcs-1'!O8*Assumptions!$B$12</f>
        <v>120400</v>
      </c>
      <c r="P14" s="9">
        <f>'Calcs-1'!P8*Assumptions!$B$12</f>
        <v>129000</v>
      </c>
      <c r="Q14" s="9">
        <f>'Calcs-1'!Q8*Assumptions!$B$12</f>
        <v>137600</v>
      </c>
      <c r="R14" s="9">
        <f>'Calcs-1'!R8*Assumptions!$B$12</f>
        <v>146200</v>
      </c>
      <c r="S14" s="9">
        <f>'Calcs-1'!S8*Assumptions!$B$12</f>
        <v>154800</v>
      </c>
      <c r="T14" s="9">
        <f>'Calcs-1'!T8*Assumptions!$B$12</f>
        <v>163400</v>
      </c>
      <c r="U14" s="9">
        <f>'Calcs-1'!U8*Assumptions!$B$12</f>
        <v>172000</v>
      </c>
      <c r="V14" s="9">
        <f>'Calcs-1'!V8*Assumptions!$B$12</f>
        <v>180600</v>
      </c>
      <c r="W14" s="9">
        <f>'Calcs-1'!W8*Assumptions!$B$12</f>
        <v>189200</v>
      </c>
      <c r="X14" s="9">
        <f>'Calcs-1'!X8*Assumptions!$B$12</f>
        <v>197800</v>
      </c>
      <c r="Y14" s="9">
        <f>'Calcs-1'!Y8*Assumptions!$B$12</f>
        <v>206400</v>
      </c>
    </row>
    <row r="15">
      <c r="A15" s="6" t="s">
        <v>67</v>
      </c>
      <c r="B15" s="10">
        <f>'Small Store - Depreciation'!B10</f>
        <v>6187.5</v>
      </c>
      <c r="C15" s="10">
        <f>'Small Store - Depreciation'!C10</f>
        <v>12375</v>
      </c>
      <c r="D15" s="10">
        <f>'Small Store - Depreciation'!D10</f>
        <v>18562.5</v>
      </c>
      <c r="E15" s="10">
        <f>'Small Store - Depreciation'!E10</f>
        <v>24750</v>
      </c>
      <c r="F15" s="10">
        <f>'Small Store - Depreciation'!F10</f>
        <v>30937.5</v>
      </c>
      <c r="G15" s="10">
        <f>'Small Store - Depreciation'!G10</f>
        <v>37125</v>
      </c>
      <c r="H15" s="10">
        <f>'Small Store - Depreciation'!H10</f>
        <v>43312.5</v>
      </c>
      <c r="I15" s="10">
        <f>'Small Store - Depreciation'!I10</f>
        <v>49500</v>
      </c>
      <c r="J15" s="10">
        <f>'Small Store - Depreciation'!J10</f>
        <v>55687.5</v>
      </c>
      <c r="K15" s="10">
        <f>'Small Store - Depreciation'!K10</f>
        <v>61875</v>
      </c>
      <c r="L15" s="10">
        <f>'Small Store - Depreciation'!L10</f>
        <v>68062.5</v>
      </c>
      <c r="M15" s="10">
        <f>'Small Store - Depreciation'!M10</f>
        <v>74250</v>
      </c>
      <c r="N15" s="10">
        <f>'Small Store - Depreciation'!N10</f>
        <v>80437.5</v>
      </c>
      <c r="O15" s="10">
        <f>'Small Store - Depreciation'!O10</f>
        <v>86625</v>
      </c>
      <c r="P15" s="10">
        <f>'Small Store - Depreciation'!P10</f>
        <v>92812.5</v>
      </c>
      <c r="Q15" s="10">
        <f>'Small Store - Depreciation'!Q10</f>
        <v>99000</v>
      </c>
      <c r="R15" s="10">
        <f>'Small Store - Depreciation'!R10</f>
        <v>103000</v>
      </c>
      <c r="S15" s="10">
        <f>'Small Store - Depreciation'!S10</f>
        <v>107000</v>
      </c>
      <c r="T15" s="10">
        <f>'Small Store - Depreciation'!T10</f>
        <v>111000</v>
      </c>
      <c r="U15" s="10">
        <f>'Small Store - Depreciation'!U10</f>
        <v>115000</v>
      </c>
      <c r="V15" s="10">
        <f>'Small Store - Depreciation'!V10</f>
        <v>115000</v>
      </c>
      <c r="W15" s="10">
        <f>'Small Store - Depreciation'!W10</f>
        <v>115000</v>
      </c>
      <c r="X15" s="10">
        <f>'Small Store - Depreciation'!X10</f>
        <v>115000</v>
      </c>
      <c r="Y15" s="10">
        <f>'Small Store - Depreciation'!Y10</f>
        <v>115000</v>
      </c>
    </row>
    <row r="16">
      <c r="A16" s="6" t="s">
        <v>63</v>
      </c>
      <c r="B16" s="10">
        <f t="shared" ref="B16:Y16" si="3">SUM(B11:B15)</f>
        <v>76787.5</v>
      </c>
      <c r="C16" s="10">
        <f t="shared" si="3"/>
        <v>153575</v>
      </c>
      <c r="D16" s="10">
        <f t="shared" si="3"/>
        <v>230362.5</v>
      </c>
      <c r="E16" s="10">
        <f t="shared" si="3"/>
        <v>307150</v>
      </c>
      <c r="F16" s="10">
        <f t="shared" si="3"/>
        <v>383937.5</v>
      </c>
      <c r="G16" s="10">
        <f t="shared" si="3"/>
        <v>460725</v>
      </c>
      <c r="H16" s="10">
        <f t="shared" si="3"/>
        <v>537512.5</v>
      </c>
      <c r="I16" s="10">
        <f t="shared" si="3"/>
        <v>614300</v>
      </c>
      <c r="J16" s="10">
        <f t="shared" si="3"/>
        <v>691087.5</v>
      </c>
      <c r="K16" s="10">
        <f t="shared" si="3"/>
        <v>767875</v>
      </c>
      <c r="L16" s="10">
        <f t="shared" si="3"/>
        <v>844662.5</v>
      </c>
      <c r="M16" s="10">
        <f t="shared" si="3"/>
        <v>921450</v>
      </c>
      <c r="N16" s="10">
        <f t="shared" si="3"/>
        <v>998237.5</v>
      </c>
      <c r="O16" s="10">
        <f t="shared" si="3"/>
        <v>1075025</v>
      </c>
      <c r="P16" s="10">
        <f t="shared" si="3"/>
        <v>1151812.5</v>
      </c>
      <c r="Q16" s="10">
        <f t="shared" si="3"/>
        <v>1228600</v>
      </c>
      <c r="R16" s="10">
        <f t="shared" si="3"/>
        <v>1303200</v>
      </c>
      <c r="S16" s="10">
        <f t="shared" si="3"/>
        <v>1377800</v>
      </c>
      <c r="T16" s="10">
        <f t="shared" si="3"/>
        <v>1452400</v>
      </c>
      <c r="U16" s="10">
        <f t="shared" si="3"/>
        <v>1527000</v>
      </c>
      <c r="V16" s="10">
        <f t="shared" si="3"/>
        <v>1597600</v>
      </c>
      <c r="W16" s="10">
        <f t="shared" si="3"/>
        <v>1668200</v>
      </c>
      <c r="X16" s="10">
        <f t="shared" si="3"/>
        <v>1738800</v>
      </c>
      <c r="Y16" s="10">
        <f t="shared" si="3"/>
        <v>1809400</v>
      </c>
    </row>
    <row r="17">
      <c r="A17" s="6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6" t="s">
        <v>68</v>
      </c>
      <c r="B18" s="10">
        <f t="shared" ref="B18:Y18" si="4">B16+B8</f>
        <v>128387.5</v>
      </c>
      <c r="C18" s="10">
        <f t="shared" si="4"/>
        <v>256775</v>
      </c>
      <c r="D18" s="10">
        <f t="shared" si="4"/>
        <v>385162.5</v>
      </c>
      <c r="E18" s="10">
        <f t="shared" si="4"/>
        <v>513550</v>
      </c>
      <c r="F18" s="10">
        <f t="shared" si="4"/>
        <v>641937.5</v>
      </c>
      <c r="G18" s="10">
        <f t="shared" si="4"/>
        <v>770325</v>
      </c>
      <c r="H18" s="10">
        <f t="shared" si="4"/>
        <v>898712.5</v>
      </c>
      <c r="I18" s="10">
        <f t="shared" si="4"/>
        <v>1027100</v>
      </c>
      <c r="J18" s="10">
        <f t="shared" si="4"/>
        <v>1155487.5</v>
      </c>
      <c r="K18" s="10">
        <f t="shared" si="4"/>
        <v>1283875</v>
      </c>
      <c r="L18" s="10">
        <f t="shared" si="4"/>
        <v>1412262.5</v>
      </c>
      <c r="M18" s="10">
        <f t="shared" si="4"/>
        <v>1540650</v>
      </c>
      <c r="N18" s="10">
        <f t="shared" si="4"/>
        <v>1669037.5</v>
      </c>
      <c r="O18" s="10">
        <f t="shared" si="4"/>
        <v>1797425</v>
      </c>
      <c r="P18" s="10">
        <f t="shared" si="4"/>
        <v>1925812.5</v>
      </c>
      <c r="Q18" s="10">
        <f t="shared" si="4"/>
        <v>2054200</v>
      </c>
      <c r="R18" s="10">
        <f t="shared" si="4"/>
        <v>2180400</v>
      </c>
      <c r="S18" s="10">
        <f t="shared" si="4"/>
        <v>2306600</v>
      </c>
      <c r="T18" s="10">
        <f t="shared" si="4"/>
        <v>2432800</v>
      </c>
      <c r="U18" s="10">
        <f t="shared" si="4"/>
        <v>2559000</v>
      </c>
      <c r="V18" s="10">
        <f t="shared" si="4"/>
        <v>2681200</v>
      </c>
      <c r="W18" s="10">
        <f t="shared" si="4"/>
        <v>2803400</v>
      </c>
      <c r="X18" s="10">
        <f t="shared" si="4"/>
        <v>2925600</v>
      </c>
      <c r="Y18" s="10">
        <f t="shared" si="4"/>
        <v>3047800</v>
      </c>
    </row>
    <row r="20">
      <c r="A20" s="6" t="s">
        <v>69</v>
      </c>
      <c r="B20" s="10">
        <f t="shared" ref="B20:Y20" si="5">B4-B18</f>
        <v>612.5</v>
      </c>
      <c r="C20" s="10">
        <f t="shared" si="5"/>
        <v>1225</v>
      </c>
      <c r="D20" s="10">
        <f t="shared" si="5"/>
        <v>1837.5</v>
      </c>
      <c r="E20" s="10">
        <f t="shared" si="5"/>
        <v>2450</v>
      </c>
      <c r="F20" s="10">
        <f t="shared" si="5"/>
        <v>3062.5</v>
      </c>
      <c r="G20" s="10">
        <f t="shared" si="5"/>
        <v>3675</v>
      </c>
      <c r="H20" s="10">
        <f t="shared" si="5"/>
        <v>4287.5</v>
      </c>
      <c r="I20" s="10">
        <f t="shared" si="5"/>
        <v>4900</v>
      </c>
      <c r="J20" s="10">
        <f t="shared" si="5"/>
        <v>5512.5</v>
      </c>
      <c r="K20" s="10">
        <f t="shared" si="5"/>
        <v>6125</v>
      </c>
      <c r="L20" s="10">
        <f t="shared" si="5"/>
        <v>6737.5</v>
      </c>
      <c r="M20" s="10">
        <f t="shared" si="5"/>
        <v>7350</v>
      </c>
      <c r="N20" s="10">
        <f t="shared" si="5"/>
        <v>7962.5</v>
      </c>
      <c r="O20" s="10">
        <f t="shared" si="5"/>
        <v>8575</v>
      </c>
      <c r="P20" s="10">
        <f t="shared" si="5"/>
        <v>9187.5</v>
      </c>
      <c r="Q20" s="10">
        <f t="shared" si="5"/>
        <v>9800</v>
      </c>
      <c r="R20" s="10">
        <f t="shared" si="5"/>
        <v>12600</v>
      </c>
      <c r="S20" s="10">
        <f t="shared" si="5"/>
        <v>15400</v>
      </c>
      <c r="T20" s="10">
        <f t="shared" si="5"/>
        <v>18200</v>
      </c>
      <c r="U20" s="10">
        <f t="shared" si="5"/>
        <v>21000</v>
      </c>
      <c r="V20" s="10">
        <f t="shared" si="5"/>
        <v>27800</v>
      </c>
      <c r="W20" s="10">
        <f t="shared" si="5"/>
        <v>34600</v>
      </c>
      <c r="X20" s="10">
        <f t="shared" si="5"/>
        <v>41400</v>
      </c>
      <c r="Y20" s="10">
        <f t="shared" si="5"/>
        <v>48200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75"/>
  </cols>
  <sheetData>
    <row r="1">
      <c r="A1" s="11"/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56</v>
      </c>
      <c r="Y1" s="6" t="s">
        <v>57</v>
      </c>
    </row>
    <row r="2">
      <c r="A2" s="8" t="s">
        <v>60</v>
      </c>
    </row>
    <row r="3">
      <c r="A3" s="8" t="s">
        <v>103</v>
      </c>
      <c r="B3" s="9">
        <f>'Calcs-1'!B9*Assumptions!$B$2</f>
        <v>0</v>
      </c>
      <c r="C3" s="9">
        <f>'Calcs-1'!C16*Assumptions!$B$2</f>
        <v>180000</v>
      </c>
      <c r="D3" s="9">
        <f>'Calcs-1'!D16*Assumptions!$B$2</f>
        <v>180000</v>
      </c>
      <c r="E3" s="9">
        <f>'Calcs-1'!E16*Assumptions!$B$2</f>
        <v>360000</v>
      </c>
      <c r="F3" s="9">
        <f>'Calcs-1'!F16*Assumptions!$B$2</f>
        <v>360000</v>
      </c>
      <c r="G3" s="9">
        <f>'Calcs-1'!G16*Assumptions!$B$2</f>
        <v>540000</v>
      </c>
      <c r="H3" s="9">
        <f>'Calcs-1'!H16*Assumptions!$B$2</f>
        <v>540000</v>
      </c>
      <c r="I3" s="9">
        <f>'Calcs-1'!I16*Assumptions!$B$2</f>
        <v>720000</v>
      </c>
      <c r="J3" s="9">
        <f>'Calcs-1'!J16*Assumptions!$B$2</f>
        <v>720000</v>
      </c>
      <c r="K3" s="9">
        <f>'Calcs-1'!K16*Assumptions!$B$2</f>
        <v>900000</v>
      </c>
      <c r="L3" s="9">
        <f>'Calcs-1'!L16*Assumptions!$B$2</f>
        <v>900000</v>
      </c>
      <c r="M3" s="9">
        <f>'Calcs-1'!M16*Assumptions!$B$2</f>
        <v>1080000</v>
      </c>
      <c r="N3" s="9">
        <f>'Calcs-1'!N16*Assumptions!$B$2</f>
        <v>1080000</v>
      </c>
      <c r="O3" s="9">
        <f>'Calcs-1'!O16*Assumptions!$B$2</f>
        <v>1260000</v>
      </c>
      <c r="P3" s="9">
        <f>'Calcs-1'!P16*Assumptions!$B$2</f>
        <v>1260000</v>
      </c>
      <c r="Q3" s="9">
        <f>'Calcs-1'!Q16*Assumptions!$B$2</f>
        <v>1440000</v>
      </c>
      <c r="R3" s="9">
        <f>'Calcs-1'!R16*Assumptions!$B$2</f>
        <v>1440000</v>
      </c>
      <c r="S3" s="9">
        <f>'Calcs-1'!S16*Assumptions!$B$2</f>
        <v>1620000</v>
      </c>
      <c r="T3" s="9">
        <f>'Calcs-1'!T16*Assumptions!$B$2</f>
        <v>1620000</v>
      </c>
      <c r="U3" s="9">
        <f>'Calcs-1'!U16*Assumptions!$B$2</f>
        <v>1800000</v>
      </c>
      <c r="V3" s="9">
        <f>'Calcs-1'!V16*Assumptions!$B$2</f>
        <v>1800000</v>
      </c>
      <c r="W3" s="9">
        <f>'Calcs-1'!W16*Assumptions!$B$2</f>
        <v>1980000</v>
      </c>
      <c r="X3" s="9">
        <f>'Calcs-1'!X16*Assumptions!$B$2</f>
        <v>1980000</v>
      </c>
      <c r="Y3" s="9">
        <f>'Calcs-1'!Y16*Assumptions!$B$2</f>
        <v>2160000</v>
      </c>
    </row>
    <row r="4">
      <c r="A4" s="8" t="s">
        <v>63</v>
      </c>
      <c r="B4" s="9">
        <f t="shared" ref="B4:Y4" si="1">SUM(B3)</f>
        <v>0</v>
      </c>
      <c r="C4" s="9">
        <f t="shared" si="1"/>
        <v>180000</v>
      </c>
      <c r="D4" s="9">
        <f t="shared" si="1"/>
        <v>180000</v>
      </c>
      <c r="E4" s="9">
        <f t="shared" si="1"/>
        <v>360000</v>
      </c>
      <c r="F4" s="9">
        <f t="shared" si="1"/>
        <v>360000</v>
      </c>
      <c r="G4" s="9">
        <f t="shared" si="1"/>
        <v>540000</v>
      </c>
      <c r="H4" s="9">
        <f t="shared" si="1"/>
        <v>540000</v>
      </c>
      <c r="I4" s="9">
        <f t="shared" si="1"/>
        <v>720000</v>
      </c>
      <c r="J4" s="9">
        <f t="shared" si="1"/>
        <v>720000</v>
      </c>
      <c r="K4" s="9">
        <f t="shared" si="1"/>
        <v>900000</v>
      </c>
      <c r="L4" s="9">
        <f t="shared" si="1"/>
        <v>900000</v>
      </c>
      <c r="M4" s="9">
        <f t="shared" si="1"/>
        <v>1080000</v>
      </c>
      <c r="N4" s="9">
        <f t="shared" si="1"/>
        <v>1080000</v>
      </c>
      <c r="O4" s="9">
        <f t="shared" si="1"/>
        <v>1260000</v>
      </c>
      <c r="P4" s="9">
        <f t="shared" si="1"/>
        <v>1260000</v>
      </c>
      <c r="Q4" s="9">
        <f t="shared" si="1"/>
        <v>1440000</v>
      </c>
      <c r="R4" s="9">
        <f t="shared" si="1"/>
        <v>1440000</v>
      </c>
      <c r="S4" s="9">
        <f t="shared" si="1"/>
        <v>1620000</v>
      </c>
      <c r="T4" s="9">
        <f t="shared" si="1"/>
        <v>1620000</v>
      </c>
      <c r="U4" s="9">
        <f t="shared" si="1"/>
        <v>1800000</v>
      </c>
      <c r="V4" s="9">
        <f t="shared" si="1"/>
        <v>1800000</v>
      </c>
      <c r="W4" s="9">
        <f t="shared" si="1"/>
        <v>1980000</v>
      </c>
      <c r="X4" s="9">
        <f t="shared" si="1"/>
        <v>1980000</v>
      </c>
      <c r="Y4" s="9">
        <f t="shared" si="1"/>
        <v>2160000</v>
      </c>
    </row>
    <row r="5">
      <c r="A5" s="11"/>
    </row>
    <row r="6">
      <c r="A6" s="8" t="s">
        <v>64</v>
      </c>
    </row>
    <row r="7">
      <c r="A7" s="8" t="s">
        <v>103</v>
      </c>
      <c r="B7" s="9">
        <f>B3*Assumptions!$C$2</f>
        <v>0</v>
      </c>
      <c r="C7" s="9">
        <f>C3*Assumptions!$C$2</f>
        <v>72000</v>
      </c>
      <c r="D7" s="9">
        <f>D3*Assumptions!$C$2</f>
        <v>72000</v>
      </c>
      <c r="E7" s="9">
        <f>E3*Assumptions!$C$2</f>
        <v>144000</v>
      </c>
      <c r="F7" s="9">
        <f>F3*Assumptions!$C$2</f>
        <v>144000</v>
      </c>
      <c r="G7" s="9">
        <f>G3*Assumptions!$C$2</f>
        <v>216000</v>
      </c>
      <c r="H7" s="9">
        <f>H3*Assumptions!$C$2</f>
        <v>216000</v>
      </c>
      <c r="I7" s="9">
        <f>I3*Assumptions!$C$2</f>
        <v>288000</v>
      </c>
      <c r="J7" s="9">
        <f>J3*Assumptions!$C$2</f>
        <v>288000</v>
      </c>
      <c r="K7" s="9">
        <f>K3*Assumptions!$C$2</f>
        <v>360000</v>
      </c>
      <c r="L7" s="9">
        <f>L3*Assumptions!$C$2</f>
        <v>360000</v>
      </c>
      <c r="M7" s="9">
        <f>M3*Assumptions!$C$2</f>
        <v>432000</v>
      </c>
      <c r="N7" s="9">
        <f>N3*Assumptions!$C$2</f>
        <v>432000</v>
      </c>
      <c r="O7" s="9">
        <f>O3*Assumptions!$C$2</f>
        <v>504000</v>
      </c>
      <c r="P7" s="9">
        <f>P3*Assumptions!$C$2</f>
        <v>504000</v>
      </c>
      <c r="Q7" s="9">
        <f>Q3*Assumptions!$C$2</f>
        <v>576000</v>
      </c>
      <c r="R7" s="9">
        <f>R3*Assumptions!$C$2</f>
        <v>576000</v>
      </c>
      <c r="S7" s="9">
        <f>S3*Assumptions!$C$2</f>
        <v>648000</v>
      </c>
      <c r="T7" s="9">
        <f>T3*Assumptions!$C$2</f>
        <v>648000</v>
      </c>
      <c r="U7" s="9">
        <f>U3*Assumptions!$C$2</f>
        <v>720000</v>
      </c>
      <c r="V7" s="9">
        <f>V3*Assumptions!$C$2</f>
        <v>720000</v>
      </c>
      <c r="W7" s="9">
        <f>W3*Assumptions!$C$2</f>
        <v>792000</v>
      </c>
      <c r="X7" s="9">
        <f>X3*Assumptions!$C$2</f>
        <v>792000</v>
      </c>
      <c r="Y7" s="9">
        <f>Y3*Assumptions!$C$2</f>
        <v>864000</v>
      </c>
    </row>
    <row r="8">
      <c r="A8" s="8" t="s">
        <v>63</v>
      </c>
      <c r="B8" s="9">
        <f t="shared" ref="B8:Y8" si="2">SUM(B7)</f>
        <v>0</v>
      </c>
      <c r="C8" s="9">
        <f t="shared" si="2"/>
        <v>72000</v>
      </c>
      <c r="D8" s="9">
        <f t="shared" si="2"/>
        <v>72000</v>
      </c>
      <c r="E8" s="9">
        <f t="shared" si="2"/>
        <v>144000</v>
      </c>
      <c r="F8" s="9">
        <f t="shared" si="2"/>
        <v>144000</v>
      </c>
      <c r="G8" s="9">
        <f t="shared" si="2"/>
        <v>216000</v>
      </c>
      <c r="H8" s="9">
        <f t="shared" si="2"/>
        <v>216000</v>
      </c>
      <c r="I8" s="9">
        <f t="shared" si="2"/>
        <v>288000</v>
      </c>
      <c r="J8" s="9">
        <f t="shared" si="2"/>
        <v>288000</v>
      </c>
      <c r="K8" s="9">
        <f t="shared" si="2"/>
        <v>360000</v>
      </c>
      <c r="L8" s="9">
        <f t="shared" si="2"/>
        <v>360000</v>
      </c>
      <c r="M8" s="9">
        <f t="shared" si="2"/>
        <v>432000</v>
      </c>
      <c r="N8" s="9">
        <f t="shared" si="2"/>
        <v>432000</v>
      </c>
      <c r="O8" s="9">
        <f t="shared" si="2"/>
        <v>504000</v>
      </c>
      <c r="P8" s="9">
        <f t="shared" si="2"/>
        <v>504000</v>
      </c>
      <c r="Q8" s="9">
        <f t="shared" si="2"/>
        <v>576000</v>
      </c>
      <c r="R8" s="9">
        <f t="shared" si="2"/>
        <v>576000</v>
      </c>
      <c r="S8" s="9">
        <f t="shared" si="2"/>
        <v>648000</v>
      </c>
      <c r="T8" s="9">
        <f t="shared" si="2"/>
        <v>648000</v>
      </c>
      <c r="U8" s="9">
        <f t="shared" si="2"/>
        <v>720000</v>
      </c>
      <c r="V8" s="9">
        <f t="shared" si="2"/>
        <v>720000</v>
      </c>
      <c r="W8" s="9">
        <f t="shared" si="2"/>
        <v>792000</v>
      </c>
      <c r="X8" s="9">
        <f t="shared" si="2"/>
        <v>792000</v>
      </c>
      <c r="Y8" s="9">
        <f t="shared" si="2"/>
        <v>864000</v>
      </c>
    </row>
    <row r="9">
      <c r="A9" s="11"/>
    </row>
    <row r="10">
      <c r="A10" s="8" t="s">
        <v>24</v>
      </c>
    </row>
    <row r="11">
      <c r="A11" s="8" t="s">
        <v>25</v>
      </c>
      <c r="B11" s="9">
        <f>'Calcs-1'!B4*Assumptions!$C$21</f>
        <v>0</v>
      </c>
      <c r="C11" s="9">
        <f>'Calcs-1'!C4*Assumptions!$C$21</f>
        <v>40000</v>
      </c>
      <c r="D11" s="9">
        <f>'Calcs-1'!D4*Assumptions!$C$21</f>
        <v>40000</v>
      </c>
      <c r="E11" s="9">
        <f>'Calcs-1'!E4*Assumptions!$C$21</f>
        <v>80000</v>
      </c>
      <c r="F11" s="9">
        <f>'Calcs-1'!F4*Assumptions!$C$21</f>
        <v>80000</v>
      </c>
      <c r="G11" s="9">
        <f>'Calcs-1'!G4*Assumptions!$C$21</f>
        <v>120000</v>
      </c>
      <c r="H11" s="9">
        <f>'Calcs-1'!H4*Assumptions!$C$21</f>
        <v>120000</v>
      </c>
      <c r="I11" s="9">
        <f>'Calcs-1'!I4*Assumptions!$C$21</f>
        <v>160000</v>
      </c>
      <c r="J11" s="9">
        <f>'Calcs-1'!J4*Assumptions!$C$21</f>
        <v>160000</v>
      </c>
      <c r="K11" s="9">
        <f>'Calcs-1'!K4*Assumptions!$C$21</f>
        <v>200000</v>
      </c>
      <c r="L11" s="9">
        <f>'Calcs-1'!L4*Assumptions!$C$21</f>
        <v>200000</v>
      </c>
      <c r="M11" s="9">
        <f>'Calcs-1'!M4*Assumptions!$C$21</f>
        <v>240000</v>
      </c>
      <c r="N11" s="9">
        <f>'Calcs-1'!N4*Assumptions!$C$21</f>
        <v>240000</v>
      </c>
      <c r="O11" s="9">
        <f>'Calcs-1'!O4*Assumptions!$C$21</f>
        <v>280000</v>
      </c>
      <c r="P11" s="9">
        <f>'Calcs-1'!P4*Assumptions!$C$21</f>
        <v>280000</v>
      </c>
      <c r="Q11" s="9">
        <f>'Calcs-1'!Q4*Assumptions!$C$21</f>
        <v>320000</v>
      </c>
      <c r="R11" s="9">
        <f>'Calcs-1'!R4*Assumptions!$C$21</f>
        <v>320000</v>
      </c>
      <c r="S11" s="9">
        <f>'Calcs-1'!S4*Assumptions!$C$21</f>
        <v>360000</v>
      </c>
      <c r="T11" s="9">
        <f>'Calcs-1'!T4*Assumptions!$C$21</f>
        <v>360000</v>
      </c>
      <c r="U11" s="9">
        <f>'Calcs-1'!U4*Assumptions!$C$21</f>
        <v>400000</v>
      </c>
      <c r="V11" s="9">
        <f>'Calcs-1'!V4*Assumptions!$C$21</f>
        <v>400000</v>
      </c>
      <c r="W11" s="9">
        <f>'Calcs-1'!W4*Assumptions!$C$21</f>
        <v>440000</v>
      </c>
      <c r="X11" s="9">
        <f>'Calcs-1'!X4*Assumptions!$C$21</f>
        <v>440000</v>
      </c>
      <c r="Y11" s="9">
        <f>'Calcs-1'!Y4*Assumptions!$C$21</f>
        <v>480000</v>
      </c>
    </row>
    <row r="12">
      <c r="A12" s="8" t="s">
        <v>26</v>
      </c>
      <c r="B12" s="9">
        <f>'Calcs-1'!B4*Assumptions!$C$22</f>
        <v>0</v>
      </c>
      <c r="C12" s="9">
        <f>'Calcs-1'!C4*Assumptions!$C$22</f>
        <v>10000</v>
      </c>
      <c r="D12" s="9">
        <f>'Calcs-1'!D4*Assumptions!$C$22</f>
        <v>10000</v>
      </c>
      <c r="E12" s="9">
        <f>'Calcs-1'!E4*Assumptions!$C$22</f>
        <v>20000</v>
      </c>
      <c r="F12" s="9">
        <f>'Calcs-1'!F4*Assumptions!$C$22</f>
        <v>20000</v>
      </c>
      <c r="G12" s="9">
        <f>'Calcs-1'!G4*Assumptions!$C$22</f>
        <v>30000</v>
      </c>
      <c r="H12" s="9">
        <f>'Calcs-1'!H4*Assumptions!$C$22</f>
        <v>30000</v>
      </c>
      <c r="I12" s="9">
        <f>'Calcs-1'!I4*Assumptions!$C$22</f>
        <v>40000</v>
      </c>
      <c r="J12" s="9">
        <f>'Calcs-1'!J4*Assumptions!$C$22</f>
        <v>40000</v>
      </c>
      <c r="K12" s="9">
        <f>'Calcs-1'!K4*Assumptions!$C$22</f>
        <v>50000</v>
      </c>
      <c r="L12" s="9">
        <f>'Calcs-1'!L4*Assumptions!$C$22</f>
        <v>50000</v>
      </c>
      <c r="M12" s="9">
        <f>'Calcs-1'!M4*Assumptions!$C$22</f>
        <v>60000</v>
      </c>
      <c r="N12" s="9">
        <f>'Calcs-1'!N4*Assumptions!$C$22</f>
        <v>60000</v>
      </c>
      <c r="O12" s="9">
        <f>'Calcs-1'!O4*Assumptions!$C$22</f>
        <v>70000</v>
      </c>
      <c r="P12" s="9">
        <f>'Calcs-1'!P4*Assumptions!$C$22</f>
        <v>70000</v>
      </c>
      <c r="Q12" s="9">
        <f>'Calcs-1'!Q4*Assumptions!$C$22</f>
        <v>80000</v>
      </c>
      <c r="R12" s="9">
        <f>'Calcs-1'!R4*Assumptions!$C$22</f>
        <v>80000</v>
      </c>
      <c r="S12" s="9">
        <f>'Calcs-1'!S4*Assumptions!$C$22</f>
        <v>90000</v>
      </c>
      <c r="T12" s="9">
        <f>'Calcs-1'!T4*Assumptions!$C$22</f>
        <v>90000</v>
      </c>
      <c r="U12" s="9">
        <f>'Calcs-1'!U4*Assumptions!$C$22</f>
        <v>100000</v>
      </c>
      <c r="V12" s="9">
        <f>'Calcs-1'!V4*Assumptions!$C$22</f>
        <v>100000</v>
      </c>
      <c r="W12" s="9">
        <f>'Calcs-1'!W4*Assumptions!$C$22</f>
        <v>110000</v>
      </c>
      <c r="X12" s="9">
        <f>'Calcs-1'!X4*Assumptions!$C$22</f>
        <v>110000</v>
      </c>
      <c r="Y12" s="9">
        <f>'Calcs-1'!Y4*Assumptions!$C$22</f>
        <v>120000</v>
      </c>
    </row>
    <row r="13">
      <c r="A13" s="8" t="s">
        <v>65</v>
      </c>
      <c r="B13" s="9">
        <f>'Calcs-1'!B4*Assumptions!$C$15*Assumptions!$C$18</f>
        <v>0</v>
      </c>
      <c r="C13" s="9">
        <f>'Calcs-1'!C4*Assumptions!$C$15*Assumptions!$C$18</f>
        <v>38000</v>
      </c>
      <c r="D13" s="9">
        <f>'Calcs-1'!D4*Assumptions!$C$15*Assumptions!$C$18</f>
        <v>38000</v>
      </c>
      <c r="E13" s="9">
        <f>'Calcs-1'!E4*Assumptions!$C$15*Assumptions!$C$18</f>
        <v>76000</v>
      </c>
      <c r="F13" s="9">
        <f>'Calcs-1'!F4*Assumptions!$C$15*Assumptions!$C$18</f>
        <v>76000</v>
      </c>
      <c r="G13" s="9">
        <f>'Calcs-1'!G4*Assumptions!$C$15*Assumptions!$C$18</f>
        <v>114000</v>
      </c>
      <c r="H13" s="9">
        <f>'Calcs-1'!H4*Assumptions!$C$15*Assumptions!$C$18</f>
        <v>114000</v>
      </c>
      <c r="I13" s="9">
        <f>'Calcs-1'!I4*Assumptions!$C$15*Assumptions!$C$18</f>
        <v>152000</v>
      </c>
      <c r="J13" s="9">
        <f>'Calcs-1'!J4*Assumptions!$C$15*Assumptions!$C$18</f>
        <v>152000</v>
      </c>
      <c r="K13" s="9">
        <f>'Calcs-1'!K4*Assumptions!$C$15*Assumptions!$C$18</f>
        <v>190000</v>
      </c>
      <c r="L13" s="9">
        <f>'Calcs-1'!L4*Assumptions!$C$15*Assumptions!$C$18</f>
        <v>190000</v>
      </c>
      <c r="M13" s="9">
        <f>'Calcs-1'!M4*Assumptions!$C$15*Assumptions!$C$18</f>
        <v>228000</v>
      </c>
      <c r="N13" s="9">
        <f>'Calcs-1'!N4*Assumptions!$C$15*Assumptions!$C$18</f>
        <v>228000</v>
      </c>
      <c r="O13" s="9">
        <f>'Calcs-1'!O4*Assumptions!$C$15*Assumptions!$C$18</f>
        <v>266000</v>
      </c>
      <c r="P13" s="9">
        <f>'Calcs-1'!P4*Assumptions!$C$15*Assumptions!$C$18</f>
        <v>266000</v>
      </c>
      <c r="Q13" s="9">
        <f>'Calcs-1'!Q4*Assumptions!$C$15*Assumptions!$C$18</f>
        <v>304000</v>
      </c>
      <c r="R13" s="9">
        <f>'Calcs-1'!R4*Assumptions!$C$15*Assumptions!$C$18</f>
        <v>304000</v>
      </c>
      <c r="S13" s="9">
        <f>'Calcs-1'!S4*Assumptions!$C$15*Assumptions!$C$18</f>
        <v>342000</v>
      </c>
      <c r="T13" s="9">
        <f>'Calcs-1'!T4*Assumptions!$C$15*Assumptions!$C$18</f>
        <v>342000</v>
      </c>
      <c r="U13" s="9">
        <f>'Calcs-1'!U4*Assumptions!$C$15*Assumptions!$C$18</f>
        <v>380000</v>
      </c>
      <c r="V13" s="9">
        <f>'Calcs-1'!V4*Assumptions!$C$15*Assumptions!$C$18</f>
        <v>380000</v>
      </c>
      <c r="W13" s="9">
        <f>'Calcs-1'!W4*Assumptions!$C$15*Assumptions!$C$18</f>
        <v>418000</v>
      </c>
      <c r="X13" s="9">
        <f>'Calcs-1'!X4*Assumptions!$C$15*Assumptions!$C$18</f>
        <v>418000</v>
      </c>
      <c r="Y13" s="9">
        <f>'Calcs-1'!Y4*Assumptions!$C$15*Assumptions!$C$18</f>
        <v>456000</v>
      </c>
    </row>
    <row r="14">
      <c r="A14" s="8" t="s">
        <v>66</v>
      </c>
      <c r="B14" s="9">
        <f>'Calcs-1'!B9*Assumptions!$C$12</f>
        <v>0</v>
      </c>
      <c r="C14" s="9">
        <f>'Calcs-1'!C9*Assumptions!$C$12</f>
        <v>10000</v>
      </c>
      <c r="D14" s="9">
        <f>'Calcs-1'!D9*Assumptions!$C$12</f>
        <v>10000</v>
      </c>
      <c r="E14" s="9">
        <f>'Calcs-1'!E9*Assumptions!$C$12</f>
        <v>20000</v>
      </c>
      <c r="F14" s="9">
        <f>'Calcs-1'!F9*Assumptions!$C$12</f>
        <v>20000</v>
      </c>
      <c r="G14" s="9">
        <f>'Calcs-1'!G9*Assumptions!$C$12</f>
        <v>30000</v>
      </c>
      <c r="H14" s="9">
        <f>'Calcs-1'!H9*Assumptions!$C$12</f>
        <v>30000</v>
      </c>
      <c r="I14" s="9">
        <f>'Calcs-1'!I9*Assumptions!$C$12</f>
        <v>40000</v>
      </c>
      <c r="J14" s="9">
        <f>'Calcs-1'!J9*Assumptions!$C$12</f>
        <v>40000</v>
      </c>
      <c r="K14" s="9">
        <f>'Calcs-1'!K9*Assumptions!$C$12</f>
        <v>50000</v>
      </c>
      <c r="L14" s="9">
        <f>'Calcs-1'!L9*Assumptions!$C$12</f>
        <v>50000</v>
      </c>
      <c r="M14" s="9">
        <f>'Calcs-1'!M9*Assumptions!$C$12</f>
        <v>60000</v>
      </c>
      <c r="N14" s="9">
        <f>'Calcs-1'!N9*Assumptions!$C$12</f>
        <v>60000</v>
      </c>
      <c r="O14" s="9">
        <f>'Calcs-1'!O9*Assumptions!$C$12</f>
        <v>70000</v>
      </c>
      <c r="P14" s="9">
        <f>'Calcs-1'!P9*Assumptions!$C$12</f>
        <v>70000</v>
      </c>
      <c r="Q14" s="9">
        <f>'Calcs-1'!Q9*Assumptions!$C$12</f>
        <v>80000</v>
      </c>
      <c r="R14" s="9">
        <f>'Calcs-1'!R9*Assumptions!$C$12</f>
        <v>80000</v>
      </c>
      <c r="S14" s="9">
        <f>'Calcs-1'!S9*Assumptions!$C$12</f>
        <v>90000</v>
      </c>
      <c r="T14" s="9">
        <f>'Calcs-1'!T9*Assumptions!$C$12</f>
        <v>90000</v>
      </c>
      <c r="U14" s="9">
        <f>'Calcs-1'!U9*Assumptions!$C$12</f>
        <v>100000</v>
      </c>
      <c r="V14" s="9">
        <f>'Calcs-1'!V9*Assumptions!$C$12</f>
        <v>100000</v>
      </c>
      <c r="W14" s="9">
        <f>'Calcs-1'!W9*Assumptions!$C$12</f>
        <v>110000</v>
      </c>
      <c r="X14" s="9">
        <f>'Calcs-1'!X9*Assumptions!$C$12</f>
        <v>110000</v>
      </c>
      <c r="Y14" s="9">
        <f>'Calcs-1'!Y9*Assumptions!$C$12</f>
        <v>120000</v>
      </c>
    </row>
    <row r="15">
      <c r="A15" s="8" t="s">
        <v>67</v>
      </c>
      <c r="B15" s="10">
        <f>'Medium Store-Depreciation'!B10</f>
        <v>0</v>
      </c>
      <c r="C15" s="10">
        <f>'Medium Store-Depreciation'!C10</f>
        <v>8465.909091</v>
      </c>
      <c r="D15" s="10">
        <f>'Medium Store-Depreciation'!D10</f>
        <v>8465.909091</v>
      </c>
      <c r="E15" s="10">
        <f>'Medium Store-Depreciation'!E10</f>
        <v>16931.81818</v>
      </c>
      <c r="F15" s="10">
        <f>'Medium Store-Depreciation'!F10</f>
        <v>16931.81818</v>
      </c>
      <c r="G15" s="10">
        <f>'Medium Store-Depreciation'!G10</f>
        <v>25397.72727</v>
      </c>
      <c r="H15" s="10">
        <f>'Medium Store-Depreciation'!H10</f>
        <v>25397.72727</v>
      </c>
      <c r="I15" s="10">
        <f>'Medium Store-Depreciation'!I10</f>
        <v>33863.63636</v>
      </c>
      <c r="J15" s="10">
        <f>'Medium Store-Depreciation'!J10</f>
        <v>33863.63636</v>
      </c>
      <c r="K15" s="10">
        <f>'Medium Store-Depreciation'!K10</f>
        <v>42329.54545</v>
      </c>
      <c r="L15" s="10">
        <f>'Medium Store-Depreciation'!L10</f>
        <v>42329.54545</v>
      </c>
      <c r="M15" s="10">
        <f>'Medium Store-Depreciation'!M10</f>
        <v>50795.45455</v>
      </c>
      <c r="N15" s="10">
        <f>'Medium Store-Depreciation'!N10</f>
        <v>50795.45455</v>
      </c>
      <c r="O15" s="10">
        <f>'Medium Store-Depreciation'!O10</f>
        <v>59261.36364</v>
      </c>
      <c r="P15" s="10">
        <f>'Medium Store-Depreciation'!P10</f>
        <v>59261.36364</v>
      </c>
      <c r="Q15" s="10">
        <f>'Medium Store-Depreciation'!Q10</f>
        <v>67727.27273</v>
      </c>
      <c r="R15" s="10">
        <f>'Medium Store-Depreciation'!R10</f>
        <v>67727.27273</v>
      </c>
      <c r="S15" s="10">
        <f>'Medium Store-Depreciation'!S10</f>
        <v>71818.18182</v>
      </c>
      <c r="T15" s="10">
        <f>'Medium Store-Depreciation'!T10</f>
        <v>71818.18182</v>
      </c>
      <c r="U15" s="10">
        <f>'Medium Store-Depreciation'!U10</f>
        <v>75909.09091</v>
      </c>
      <c r="V15" s="10">
        <f>'Medium Store-Depreciation'!V10</f>
        <v>75909.09091</v>
      </c>
      <c r="W15" s="10">
        <f>'Medium Store-Depreciation'!W10</f>
        <v>80000</v>
      </c>
      <c r="X15" s="10">
        <f>'Medium Store-Depreciation'!X10</f>
        <v>80000</v>
      </c>
      <c r="Y15" s="10">
        <f>'Medium Store-Depreciation'!Y10</f>
        <v>80000</v>
      </c>
    </row>
    <row r="16">
      <c r="A16" s="8" t="s">
        <v>104</v>
      </c>
      <c r="B16" s="10">
        <f t="shared" ref="B16:Y16" si="3">SUM(B11:B15)</f>
        <v>0</v>
      </c>
      <c r="C16" s="10">
        <f t="shared" si="3"/>
        <v>106465.9091</v>
      </c>
      <c r="D16" s="10">
        <f t="shared" si="3"/>
        <v>106465.9091</v>
      </c>
      <c r="E16" s="10">
        <f t="shared" si="3"/>
        <v>212931.8182</v>
      </c>
      <c r="F16" s="10">
        <f t="shared" si="3"/>
        <v>212931.8182</v>
      </c>
      <c r="G16" s="10">
        <f t="shared" si="3"/>
        <v>319397.7273</v>
      </c>
      <c r="H16" s="10">
        <f t="shared" si="3"/>
        <v>319397.7273</v>
      </c>
      <c r="I16" s="10">
        <f t="shared" si="3"/>
        <v>425863.6364</v>
      </c>
      <c r="J16" s="10">
        <f t="shared" si="3"/>
        <v>425863.6364</v>
      </c>
      <c r="K16" s="10">
        <f t="shared" si="3"/>
        <v>532329.5455</v>
      </c>
      <c r="L16" s="10">
        <f t="shared" si="3"/>
        <v>532329.5455</v>
      </c>
      <c r="M16" s="10">
        <f t="shared" si="3"/>
        <v>638795.4545</v>
      </c>
      <c r="N16" s="10">
        <f t="shared" si="3"/>
        <v>638795.4545</v>
      </c>
      <c r="O16" s="10">
        <f t="shared" si="3"/>
        <v>745261.3636</v>
      </c>
      <c r="P16" s="10">
        <f t="shared" si="3"/>
        <v>745261.3636</v>
      </c>
      <c r="Q16" s="10">
        <f t="shared" si="3"/>
        <v>851727.2727</v>
      </c>
      <c r="R16" s="10">
        <f t="shared" si="3"/>
        <v>851727.2727</v>
      </c>
      <c r="S16" s="10">
        <f t="shared" si="3"/>
        <v>953818.1818</v>
      </c>
      <c r="T16" s="10">
        <f t="shared" si="3"/>
        <v>953818.1818</v>
      </c>
      <c r="U16" s="10">
        <f t="shared" si="3"/>
        <v>1055909.091</v>
      </c>
      <c r="V16" s="10">
        <f t="shared" si="3"/>
        <v>1055909.091</v>
      </c>
      <c r="W16" s="10">
        <f t="shared" si="3"/>
        <v>1158000</v>
      </c>
      <c r="X16" s="10">
        <f t="shared" si="3"/>
        <v>1158000</v>
      </c>
      <c r="Y16" s="10">
        <f t="shared" si="3"/>
        <v>1256000</v>
      </c>
    </row>
    <row r="17">
      <c r="A17" s="8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8" t="s">
        <v>68</v>
      </c>
      <c r="B18" s="10">
        <f t="shared" ref="B18:Y18" si="4">B16+B8</f>
        <v>0</v>
      </c>
      <c r="C18" s="10">
        <f t="shared" si="4"/>
        <v>178465.9091</v>
      </c>
      <c r="D18" s="10">
        <f t="shared" si="4"/>
        <v>178465.9091</v>
      </c>
      <c r="E18" s="10">
        <f t="shared" si="4"/>
        <v>356931.8182</v>
      </c>
      <c r="F18" s="10">
        <f t="shared" si="4"/>
        <v>356931.8182</v>
      </c>
      <c r="G18" s="10">
        <f t="shared" si="4"/>
        <v>535397.7273</v>
      </c>
      <c r="H18" s="10">
        <f t="shared" si="4"/>
        <v>535397.7273</v>
      </c>
      <c r="I18" s="10">
        <f t="shared" si="4"/>
        <v>713863.6364</v>
      </c>
      <c r="J18" s="10">
        <f t="shared" si="4"/>
        <v>713863.6364</v>
      </c>
      <c r="K18" s="10">
        <f t="shared" si="4"/>
        <v>892329.5455</v>
      </c>
      <c r="L18" s="10">
        <f t="shared" si="4"/>
        <v>892329.5455</v>
      </c>
      <c r="M18" s="10">
        <f t="shared" si="4"/>
        <v>1070795.455</v>
      </c>
      <c r="N18" s="10">
        <f t="shared" si="4"/>
        <v>1070795.455</v>
      </c>
      <c r="O18" s="10">
        <f t="shared" si="4"/>
        <v>1249261.364</v>
      </c>
      <c r="P18" s="10">
        <f t="shared" si="4"/>
        <v>1249261.364</v>
      </c>
      <c r="Q18" s="10">
        <f t="shared" si="4"/>
        <v>1427727.273</v>
      </c>
      <c r="R18" s="10">
        <f t="shared" si="4"/>
        <v>1427727.273</v>
      </c>
      <c r="S18" s="10">
        <f t="shared" si="4"/>
        <v>1601818.182</v>
      </c>
      <c r="T18" s="10">
        <f t="shared" si="4"/>
        <v>1601818.182</v>
      </c>
      <c r="U18" s="10">
        <f t="shared" si="4"/>
        <v>1775909.091</v>
      </c>
      <c r="V18" s="10">
        <f t="shared" si="4"/>
        <v>1775909.091</v>
      </c>
      <c r="W18" s="10">
        <f t="shared" si="4"/>
        <v>1950000</v>
      </c>
      <c r="X18" s="10">
        <f t="shared" si="4"/>
        <v>1950000</v>
      </c>
      <c r="Y18" s="10">
        <f t="shared" si="4"/>
        <v>2120000</v>
      </c>
    </row>
    <row r="19">
      <c r="A19" s="11"/>
    </row>
    <row r="20">
      <c r="A20" s="8" t="s">
        <v>69</v>
      </c>
      <c r="B20" s="10">
        <f t="shared" ref="B20:Y20" si="5">B4-B18</f>
        <v>0</v>
      </c>
      <c r="C20" s="10">
        <f t="shared" si="5"/>
        <v>1534.090909</v>
      </c>
      <c r="D20" s="10">
        <f t="shared" si="5"/>
        <v>1534.090909</v>
      </c>
      <c r="E20" s="10">
        <f t="shared" si="5"/>
        <v>3068.181818</v>
      </c>
      <c r="F20" s="10">
        <f t="shared" si="5"/>
        <v>3068.181818</v>
      </c>
      <c r="G20" s="10">
        <f t="shared" si="5"/>
        <v>4602.272727</v>
      </c>
      <c r="H20" s="10">
        <f t="shared" si="5"/>
        <v>4602.272727</v>
      </c>
      <c r="I20" s="10">
        <f t="shared" si="5"/>
        <v>6136.363636</v>
      </c>
      <c r="J20" s="10">
        <f t="shared" si="5"/>
        <v>6136.363636</v>
      </c>
      <c r="K20" s="10">
        <f t="shared" si="5"/>
        <v>7670.454545</v>
      </c>
      <c r="L20" s="10">
        <f t="shared" si="5"/>
        <v>7670.454545</v>
      </c>
      <c r="M20" s="10">
        <f t="shared" si="5"/>
        <v>9204.545455</v>
      </c>
      <c r="N20" s="10">
        <f t="shared" si="5"/>
        <v>9204.545455</v>
      </c>
      <c r="O20" s="10">
        <f t="shared" si="5"/>
        <v>10738.63636</v>
      </c>
      <c r="P20" s="10">
        <f t="shared" si="5"/>
        <v>10738.63636</v>
      </c>
      <c r="Q20" s="10">
        <f t="shared" si="5"/>
        <v>12272.72727</v>
      </c>
      <c r="R20" s="10">
        <f t="shared" si="5"/>
        <v>12272.72727</v>
      </c>
      <c r="S20" s="10">
        <f t="shared" si="5"/>
        <v>18181.81818</v>
      </c>
      <c r="T20" s="10">
        <f t="shared" si="5"/>
        <v>18181.81818</v>
      </c>
      <c r="U20" s="10">
        <f t="shared" si="5"/>
        <v>24090.90909</v>
      </c>
      <c r="V20" s="10">
        <f t="shared" si="5"/>
        <v>24090.90909</v>
      </c>
      <c r="W20" s="10">
        <f t="shared" si="5"/>
        <v>30000</v>
      </c>
      <c r="X20" s="10">
        <f t="shared" si="5"/>
        <v>30000</v>
      </c>
      <c r="Y20" s="10">
        <f t="shared" si="5"/>
        <v>40000</v>
      </c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75"/>
  </cols>
  <sheetData>
    <row r="1">
      <c r="A1" s="11"/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56</v>
      </c>
      <c r="Y1" s="6" t="s">
        <v>57</v>
      </c>
    </row>
    <row r="2">
      <c r="A2" s="8" t="s">
        <v>60</v>
      </c>
    </row>
    <row r="3">
      <c r="A3" s="8" t="s">
        <v>103</v>
      </c>
      <c r="B3" s="9">
        <f>'Calcs-1'!B18*Assumptions!$B$2</f>
        <v>0</v>
      </c>
      <c r="C3" s="9">
        <f>'Calcs-1'!C18*Assumptions!$B$2</f>
        <v>0</v>
      </c>
      <c r="D3" s="9">
        <f>'Calcs-1'!D18*Assumptions!$B$2</f>
        <v>0</v>
      </c>
      <c r="E3" s="9">
        <f>'Calcs-1'!E18*Assumptions!$B$2</f>
        <v>0</v>
      </c>
      <c r="F3" s="9">
        <f>'Calcs-1'!F18*Assumptions!$B$2</f>
        <v>0</v>
      </c>
      <c r="G3" s="9">
        <f>'Calcs-1'!G18*Assumptions!$B$2</f>
        <v>0</v>
      </c>
      <c r="H3" s="9">
        <f>'Calcs-1'!H18*Assumptions!$B$2</f>
        <v>0</v>
      </c>
      <c r="I3" s="9">
        <f>'Calcs-1'!I18*Assumptions!$B$2</f>
        <v>0</v>
      </c>
      <c r="J3" s="9">
        <f>'Calcs-1'!J18*Assumptions!$B$2</f>
        <v>0</v>
      </c>
      <c r="K3" s="9">
        <f>'Calcs-1'!K18*Assumptions!$B$2</f>
        <v>0</v>
      </c>
      <c r="L3" s="9">
        <f>'Calcs-1'!L18*Assumptions!$B$2</f>
        <v>0</v>
      </c>
      <c r="M3" s="9">
        <f>'Calcs-1'!M18*Assumptions!$B$2</f>
        <v>360000</v>
      </c>
      <c r="N3" s="9">
        <f>'Calcs-1'!N18*Assumptions!$B$2</f>
        <v>360000</v>
      </c>
      <c r="O3" s="9">
        <f>'Calcs-1'!O18*Assumptions!$B$2</f>
        <v>360000</v>
      </c>
      <c r="P3" s="9">
        <f>'Calcs-1'!P18*Assumptions!$B$2</f>
        <v>720000</v>
      </c>
      <c r="Q3" s="9">
        <f>'Calcs-1'!Q18*Assumptions!$B$2</f>
        <v>720000</v>
      </c>
      <c r="R3" s="9">
        <f>'Calcs-1'!R18*Assumptions!$B$2</f>
        <v>720000</v>
      </c>
      <c r="S3" s="9">
        <f>'Calcs-1'!S18*Assumptions!$B$2</f>
        <v>1080000</v>
      </c>
      <c r="T3" s="9">
        <f>'Calcs-1'!T18*Assumptions!$B$2</f>
        <v>1080000</v>
      </c>
      <c r="U3" s="9">
        <f>'Calcs-1'!U18*Assumptions!$B$2</f>
        <v>1080000</v>
      </c>
      <c r="V3" s="9">
        <f>'Calcs-1'!V18*Assumptions!$B$2</f>
        <v>1440000</v>
      </c>
      <c r="W3" s="9">
        <f>'Calcs-1'!W18*Assumptions!$B$2</f>
        <v>1440000</v>
      </c>
      <c r="X3" s="9">
        <f>'Calcs-1'!X18*Assumptions!$B$2</f>
        <v>1440000</v>
      </c>
      <c r="Y3" s="9">
        <f>'Calcs-1'!Y18*Assumptions!$B$2</f>
        <v>1800000</v>
      </c>
    </row>
    <row r="4">
      <c r="A4" s="8" t="s">
        <v>63</v>
      </c>
      <c r="B4" s="9">
        <f t="shared" ref="B4:Y4" si="1">SUM(B3)</f>
        <v>0</v>
      </c>
      <c r="C4" s="9">
        <f t="shared" si="1"/>
        <v>0</v>
      </c>
      <c r="D4" s="9">
        <f t="shared" si="1"/>
        <v>0</v>
      </c>
      <c r="E4" s="9">
        <f t="shared" si="1"/>
        <v>0</v>
      </c>
      <c r="F4" s="9">
        <f t="shared" si="1"/>
        <v>0</v>
      </c>
      <c r="G4" s="9">
        <f t="shared" si="1"/>
        <v>0</v>
      </c>
      <c r="H4" s="9">
        <f t="shared" si="1"/>
        <v>0</v>
      </c>
      <c r="I4" s="9">
        <f t="shared" si="1"/>
        <v>0</v>
      </c>
      <c r="J4" s="9">
        <f t="shared" si="1"/>
        <v>0</v>
      </c>
      <c r="K4" s="9">
        <f t="shared" si="1"/>
        <v>0</v>
      </c>
      <c r="L4" s="9">
        <f t="shared" si="1"/>
        <v>0</v>
      </c>
      <c r="M4" s="9">
        <f t="shared" si="1"/>
        <v>360000</v>
      </c>
      <c r="N4" s="9">
        <f t="shared" si="1"/>
        <v>360000</v>
      </c>
      <c r="O4" s="9">
        <f t="shared" si="1"/>
        <v>360000</v>
      </c>
      <c r="P4" s="9">
        <f t="shared" si="1"/>
        <v>720000</v>
      </c>
      <c r="Q4" s="9">
        <f t="shared" si="1"/>
        <v>720000</v>
      </c>
      <c r="R4" s="9">
        <f t="shared" si="1"/>
        <v>720000</v>
      </c>
      <c r="S4" s="9">
        <f t="shared" si="1"/>
        <v>1080000</v>
      </c>
      <c r="T4" s="9">
        <f t="shared" si="1"/>
        <v>1080000</v>
      </c>
      <c r="U4" s="9">
        <f t="shared" si="1"/>
        <v>1080000</v>
      </c>
      <c r="V4" s="9">
        <f t="shared" si="1"/>
        <v>1440000</v>
      </c>
      <c r="W4" s="9">
        <f t="shared" si="1"/>
        <v>1440000</v>
      </c>
      <c r="X4" s="9">
        <f t="shared" si="1"/>
        <v>1440000</v>
      </c>
      <c r="Y4" s="9">
        <f t="shared" si="1"/>
        <v>1800000</v>
      </c>
    </row>
    <row r="5">
      <c r="A5" s="11"/>
    </row>
    <row r="6">
      <c r="A6" s="8" t="s">
        <v>64</v>
      </c>
    </row>
    <row r="7">
      <c r="A7" s="8" t="s">
        <v>103</v>
      </c>
      <c r="B7" s="9">
        <f>B3*Assumptions!$C$2</f>
        <v>0</v>
      </c>
      <c r="C7" s="9">
        <f>C3*Assumptions!$C$2</f>
        <v>0</v>
      </c>
      <c r="D7" s="9">
        <f>D3*Assumptions!$C$2</f>
        <v>0</v>
      </c>
      <c r="E7" s="9">
        <f>E3*Assumptions!$C$2</f>
        <v>0</v>
      </c>
      <c r="F7" s="9">
        <f>F3*Assumptions!$C$2</f>
        <v>0</v>
      </c>
      <c r="G7" s="9">
        <f>G3*Assumptions!$C$2</f>
        <v>0</v>
      </c>
      <c r="H7" s="9">
        <f>H3*Assumptions!$C$2</f>
        <v>0</v>
      </c>
      <c r="I7" s="9">
        <f>I3*Assumptions!$C$2</f>
        <v>0</v>
      </c>
      <c r="J7" s="9">
        <f>J3*Assumptions!$C$2</f>
        <v>0</v>
      </c>
      <c r="K7" s="9">
        <f>K3*Assumptions!$C$2</f>
        <v>0</v>
      </c>
      <c r="L7" s="9">
        <f>L3*Assumptions!$C$2</f>
        <v>0</v>
      </c>
      <c r="M7" s="9">
        <f>M3*Assumptions!$C$2</f>
        <v>144000</v>
      </c>
      <c r="N7" s="9">
        <f>N3*Assumptions!$C$2</f>
        <v>144000</v>
      </c>
      <c r="O7" s="9">
        <f>O3*Assumptions!$C$2</f>
        <v>144000</v>
      </c>
      <c r="P7" s="9">
        <f>P3*Assumptions!$C$2</f>
        <v>288000</v>
      </c>
      <c r="Q7" s="9">
        <f>Q3*Assumptions!$C$2</f>
        <v>288000</v>
      </c>
      <c r="R7" s="9">
        <f>R3*Assumptions!$C$2</f>
        <v>288000</v>
      </c>
      <c r="S7" s="9">
        <f>S3*Assumptions!$C$2</f>
        <v>432000</v>
      </c>
      <c r="T7" s="9">
        <f>T3*Assumptions!$C$2</f>
        <v>432000</v>
      </c>
      <c r="U7" s="9">
        <f>U3*Assumptions!$C$2</f>
        <v>432000</v>
      </c>
      <c r="V7" s="9">
        <f>V3*Assumptions!$C$2</f>
        <v>576000</v>
      </c>
      <c r="W7" s="9">
        <f>W3*Assumptions!$C$2</f>
        <v>576000</v>
      </c>
      <c r="X7" s="9">
        <f>X3*Assumptions!$C$2</f>
        <v>576000</v>
      </c>
      <c r="Y7" s="9">
        <f>Y3*Assumptions!$C$2</f>
        <v>720000</v>
      </c>
    </row>
    <row r="8">
      <c r="A8" s="8" t="s">
        <v>63</v>
      </c>
      <c r="B8" s="9">
        <f t="shared" ref="B8:Y8" si="2">SUM(B7)</f>
        <v>0</v>
      </c>
      <c r="C8" s="9">
        <f t="shared" si="2"/>
        <v>0</v>
      </c>
      <c r="D8" s="9">
        <f t="shared" si="2"/>
        <v>0</v>
      </c>
      <c r="E8" s="9">
        <f t="shared" si="2"/>
        <v>0</v>
      </c>
      <c r="F8" s="9">
        <f t="shared" si="2"/>
        <v>0</v>
      </c>
      <c r="G8" s="9">
        <f t="shared" si="2"/>
        <v>0</v>
      </c>
      <c r="H8" s="9">
        <f t="shared" si="2"/>
        <v>0</v>
      </c>
      <c r="I8" s="9">
        <f t="shared" si="2"/>
        <v>0</v>
      </c>
      <c r="J8" s="9">
        <f t="shared" si="2"/>
        <v>0</v>
      </c>
      <c r="K8" s="9">
        <f t="shared" si="2"/>
        <v>0</v>
      </c>
      <c r="L8" s="9">
        <f t="shared" si="2"/>
        <v>0</v>
      </c>
      <c r="M8" s="9">
        <f t="shared" si="2"/>
        <v>144000</v>
      </c>
      <c r="N8" s="9">
        <f t="shared" si="2"/>
        <v>144000</v>
      </c>
      <c r="O8" s="9">
        <f t="shared" si="2"/>
        <v>144000</v>
      </c>
      <c r="P8" s="9">
        <f t="shared" si="2"/>
        <v>288000</v>
      </c>
      <c r="Q8" s="9">
        <f t="shared" si="2"/>
        <v>288000</v>
      </c>
      <c r="R8" s="9">
        <f t="shared" si="2"/>
        <v>288000</v>
      </c>
      <c r="S8" s="9">
        <f t="shared" si="2"/>
        <v>432000</v>
      </c>
      <c r="T8" s="9">
        <f t="shared" si="2"/>
        <v>432000</v>
      </c>
      <c r="U8" s="9">
        <f t="shared" si="2"/>
        <v>432000</v>
      </c>
      <c r="V8" s="9">
        <f t="shared" si="2"/>
        <v>576000</v>
      </c>
      <c r="W8" s="9">
        <f t="shared" si="2"/>
        <v>576000</v>
      </c>
      <c r="X8" s="9">
        <f t="shared" si="2"/>
        <v>576000</v>
      </c>
      <c r="Y8" s="9">
        <f t="shared" si="2"/>
        <v>720000</v>
      </c>
    </row>
    <row r="9">
      <c r="A9" s="11"/>
    </row>
    <row r="10">
      <c r="A10" s="8" t="s">
        <v>24</v>
      </c>
    </row>
    <row r="11">
      <c r="A11" s="8" t="s">
        <v>25</v>
      </c>
      <c r="B11" s="10">
        <f>'Calcs-1'!B5*Assumptions!$D$21</f>
        <v>0</v>
      </c>
      <c r="C11" s="10">
        <f>'Calcs-1'!C5*Assumptions!$D$21</f>
        <v>0</v>
      </c>
      <c r="D11" s="10">
        <f>'Calcs-1'!D5*Assumptions!$D$21</f>
        <v>0</v>
      </c>
      <c r="E11" s="10">
        <f>'Calcs-1'!E5*Assumptions!$D$21</f>
        <v>0</v>
      </c>
      <c r="F11" s="10">
        <f>'Calcs-1'!F5*Assumptions!$D$21</f>
        <v>0</v>
      </c>
      <c r="G11" s="10">
        <f>'Calcs-1'!G5*Assumptions!$D$21</f>
        <v>0</v>
      </c>
      <c r="H11" s="10">
        <f>'Calcs-1'!H5*Assumptions!$D$21</f>
        <v>0</v>
      </c>
      <c r="I11" s="10">
        <f>'Calcs-1'!I5*Assumptions!$D$21</f>
        <v>0</v>
      </c>
      <c r="J11" s="10">
        <f>'Calcs-1'!J5*Assumptions!$D$21</f>
        <v>0</v>
      </c>
      <c r="K11" s="10">
        <f>'Calcs-1'!K5*Assumptions!$D$21</f>
        <v>0</v>
      </c>
      <c r="L11" s="10">
        <f>'Calcs-1'!L5*Assumptions!$D$21</f>
        <v>0</v>
      </c>
      <c r="M11" s="10">
        <f>'Calcs-1'!M5*Assumptions!$D$21</f>
        <v>80000</v>
      </c>
      <c r="N11" s="10">
        <f>'Calcs-1'!N5*Assumptions!$D$21</f>
        <v>80000</v>
      </c>
      <c r="O11" s="10">
        <f>'Calcs-1'!O5*Assumptions!$D$21</f>
        <v>80000</v>
      </c>
      <c r="P11" s="10">
        <f>'Calcs-1'!P5*Assumptions!$D$21</f>
        <v>160000</v>
      </c>
      <c r="Q11" s="10">
        <f>'Calcs-1'!Q5*Assumptions!$D$21</f>
        <v>160000</v>
      </c>
      <c r="R11" s="10">
        <f>'Calcs-1'!R5*Assumptions!$D$21</f>
        <v>160000</v>
      </c>
      <c r="S11" s="10">
        <f>'Calcs-1'!S5*Assumptions!$D$21</f>
        <v>240000</v>
      </c>
      <c r="T11" s="10">
        <f>'Calcs-1'!T5*Assumptions!$D$21</f>
        <v>240000</v>
      </c>
      <c r="U11" s="10">
        <f>'Calcs-1'!U5*Assumptions!$D$21</f>
        <v>240000</v>
      </c>
      <c r="V11" s="10">
        <f>'Calcs-1'!V5*Assumptions!$D$21</f>
        <v>320000</v>
      </c>
      <c r="W11" s="10">
        <f>'Calcs-1'!W5*Assumptions!$D$21</f>
        <v>320000</v>
      </c>
      <c r="X11" s="10">
        <f>'Calcs-1'!X5*Assumptions!$D$21</f>
        <v>320000</v>
      </c>
      <c r="Y11" s="10">
        <f>'Calcs-1'!Y5*Assumptions!$D$21</f>
        <v>400000</v>
      </c>
    </row>
    <row r="12">
      <c r="A12" s="8" t="s">
        <v>26</v>
      </c>
      <c r="B12" s="10">
        <f>'Calcs-1'!B5*Assumptions!$D$22</f>
        <v>0</v>
      </c>
      <c r="C12" s="10">
        <f>'Calcs-1'!C5*Assumptions!$D$22</f>
        <v>0</v>
      </c>
      <c r="D12" s="10">
        <f>'Calcs-1'!D5*Assumptions!$D$22</f>
        <v>0</v>
      </c>
      <c r="E12" s="10">
        <f>'Calcs-1'!E5*Assumptions!$D$22</f>
        <v>0</v>
      </c>
      <c r="F12" s="10">
        <f>'Calcs-1'!F5*Assumptions!$D$22</f>
        <v>0</v>
      </c>
      <c r="G12" s="10">
        <f>'Calcs-1'!G5*Assumptions!$D$22</f>
        <v>0</v>
      </c>
      <c r="H12" s="10">
        <f>'Calcs-1'!H5*Assumptions!$D$22</f>
        <v>0</v>
      </c>
      <c r="I12" s="10">
        <f>'Calcs-1'!I5*Assumptions!$D$22</f>
        <v>0</v>
      </c>
      <c r="J12" s="10">
        <f>'Calcs-1'!J5*Assumptions!$D$22</f>
        <v>0</v>
      </c>
      <c r="K12" s="10">
        <f>'Calcs-1'!K5*Assumptions!$D$22</f>
        <v>0</v>
      </c>
      <c r="L12" s="10">
        <f>'Calcs-1'!L5*Assumptions!$D$22</f>
        <v>0</v>
      </c>
      <c r="M12" s="10">
        <f>'Calcs-1'!M5*Assumptions!$D$22</f>
        <v>13000</v>
      </c>
      <c r="N12" s="10">
        <f>'Calcs-1'!N5*Assumptions!$D$22</f>
        <v>13000</v>
      </c>
      <c r="O12" s="10">
        <f>'Calcs-1'!O5*Assumptions!$D$22</f>
        <v>13000</v>
      </c>
      <c r="P12" s="10">
        <f>'Calcs-1'!P5*Assumptions!$D$22</f>
        <v>26000</v>
      </c>
      <c r="Q12" s="10">
        <f>'Calcs-1'!Q5*Assumptions!$D$22</f>
        <v>26000</v>
      </c>
      <c r="R12" s="10">
        <f>'Calcs-1'!R5*Assumptions!$D$22</f>
        <v>26000</v>
      </c>
      <c r="S12" s="10">
        <f>'Calcs-1'!S5*Assumptions!$D$22</f>
        <v>39000</v>
      </c>
      <c r="T12" s="10">
        <f>'Calcs-1'!T5*Assumptions!$D$22</f>
        <v>39000</v>
      </c>
      <c r="U12" s="10">
        <f>'Calcs-1'!U5*Assumptions!$D$22</f>
        <v>39000</v>
      </c>
      <c r="V12" s="10">
        <f>'Calcs-1'!V5*Assumptions!$D$22</f>
        <v>52000</v>
      </c>
      <c r="W12" s="10">
        <f>'Calcs-1'!W5*Assumptions!$D$22</f>
        <v>52000</v>
      </c>
      <c r="X12" s="10">
        <f>'Calcs-1'!X5*Assumptions!$D$22</f>
        <v>52000</v>
      </c>
      <c r="Y12" s="10">
        <f>'Calcs-1'!Y5*Assumptions!$D$22</f>
        <v>65000</v>
      </c>
    </row>
    <row r="13">
      <c r="A13" s="8" t="s">
        <v>65</v>
      </c>
      <c r="B13" s="10">
        <f>'Calcs-1'!B5*Assumptions!$D$15*Assumptions!$D$18</f>
        <v>0</v>
      </c>
      <c r="C13" s="10">
        <f>'Calcs-1'!C5*Assumptions!$D$15*Assumptions!$D$18</f>
        <v>0</v>
      </c>
      <c r="D13" s="10">
        <f>'Calcs-1'!D5*Assumptions!$D$15*Assumptions!$D$18</f>
        <v>0</v>
      </c>
      <c r="E13" s="10">
        <f>'Calcs-1'!E5*Assumptions!$D$15*Assumptions!$D$18</f>
        <v>0</v>
      </c>
      <c r="F13" s="10">
        <f>'Calcs-1'!F5*Assumptions!$D$15*Assumptions!$D$18</f>
        <v>0</v>
      </c>
      <c r="G13" s="10">
        <f>'Calcs-1'!G5*Assumptions!$D$15*Assumptions!$D$18</f>
        <v>0</v>
      </c>
      <c r="H13" s="10">
        <f>'Calcs-1'!H5*Assumptions!$D$15*Assumptions!$D$18</f>
        <v>0</v>
      </c>
      <c r="I13" s="10">
        <f>'Calcs-1'!I5*Assumptions!$D$15*Assumptions!$D$18</f>
        <v>0</v>
      </c>
      <c r="J13" s="10">
        <f>'Calcs-1'!J5*Assumptions!$D$15*Assumptions!$D$18</f>
        <v>0</v>
      </c>
      <c r="K13" s="10">
        <f>'Calcs-1'!K5*Assumptions!$D$15*Assumptions!$D$18</f>
        <v>0</v>
      </c>
      <c r="L13" s="10">
        <f>'Calcs-1'!L5*Assumptions!$D$15*Assumptions!$D$18</f>
        <v>0</v>
      </c>
      <c r="M13" s="10">
        <f>'Calcs-1'!M5*Assumptions!$D$15*Assumptions!$D$18</f>
        <v>76000</v>
      </c>
      <c r="N13" s="10">
        <f>'Calcs-1'!N5*Assumptions!$D$15*Assumptions!$D$18</f>
        <v>76000</v>
      </c>
      <c r="O13" s="10">
        <f>'Calcs-1'!O5*Assumptions!$D$15*Assumptions!$D$18</f>
        <v>76000</v>
      </c>
      <c r="P13" s="10">
        <f>'Calcs-1'!P5*Assumptions!$D$15*Assumptions!$D$18</f>
        <v>152000</v>
      </c>
      <c r="Q13" s="10">
        <f>'Calcs-1'!Q5*Assumptions!$D$15*Assumptions!$D$18</f>
        <v>152000</v>
      </c>
      <c r="R13" s="10">
        <f>'Calcs-1'!R5*Assumptions!$D$15*Assumptions!$D$18</f>
        <v>152000</v>
      </c>
      <c r="S13" s="10">
        <f>'Calcs-1'!S5*Assumptions!$D$15*Assumptions!$D$18</f>
        <v>228000</v>
      </c>
      <c r="T13" s="10">
        <f>'Calcs-1'!T5*Assumptions!$D$15*Assumptions!$D$18</f>
        <v>228000</v>
      </c>
      <c r="U13" s="10">
        <f>'Calcs-1'!U5*Assumptions!$D$15*Assumptions!$D$18</f>
        <v>228000</v>
      </c>
      <c r="V13" s="10">
        <f>'Calcs-1'!V5*Assumptions!$D$15*Assumptions!$D$18</f>
        <v>304000</v>
      </c>
      <c r="W13" s="10">
        <f>'Calcs-1'!W5*Assumptions!$D$15*Assumptions!$D$18</f>
        <v>304000</v>
      </c>
      <c r="X13" s="10">
        <f>'Calcs-1'!X5*Assumptions!$D$15*Assumptions!$D$18</f>
        <v>304000</v>
      </c>
      <c r="Y13" s="10">
        <f>'Calcs-1'!Y5*Assumptions!$D$15*Assumptions!$D$18</f>
        <v>380000</v>
      </c>
    </row>
    <row r="14">
      <c r="A14" s="8" t="s">
        <v>66</v>
      </c>
      <c r="B14" s="10">
        <f>'Calcs-1'!B10*Assumptions!$D$12</f>
        <v>0</v>
      </c>
      <c r="C14" s="10">
        <f>'Calcs-1'!C10*Assumptions!$D$12</f>
        <v>0</v>
      </c>
      <c r="D14" s="10">
        <f>'Calcs-1'!D10*Assumptions!$D$12</f>
        <v>0</v>
      </c>
      <c r="E14" s="10">
        <f>'Calcs-1'!E10*Assumptions!$D$12</f>
        <v>0</v>
      </c>
      <c r="F14" s="10">
        <f>'Calcs-1'!F10*Assumptions!$D$12</f>
        <v>0</v>
      </c>
      <c r="G14" s="10">
        <f>'Calcs-1'!G10*Assumptions!$D$12</f>
        <v>0</v>
      </c>
      <c r="H14" s="10">
        <f>'Calcs-1'!H10*Assumptions!$D$12</f>
        <v>0</v>
      </c>
      <c r="I14" s="10">
        <f>'Calcs-1'!I10*Assumptions!$D$12</f>
        <v>0</v>
      </c>
      <c r="J14" s="10">
        <f>'Calcs-1'!J10*Assumptions!$D$12</f>
        <v>0</v>
      </c>
      <c r="K14" s="10">
        <f>'Calcs-1'!K10*Assumptions!$D$12</f>
        <v>0</v>
      </c>
      <c r="L14" s="10">
        <f>'Calcs-1'!L10*Assumptions!$D$12</f>
        <v>0</v>
      </c>
      <c r="M14" s="10">
        <f>'Calcs-1'!M10*Assumptions!$D$12</f>
        <v>12000</v>
      </c>
      <c r="N14" s="10">
        <f>'Calcs-1'!N10*Assumptions!$D$12</f>
        <v>12000</v>
      </c>
      <c r="O14" s="10">
        <f>'Calcs-1'!O10*Assumptions!$D$12</f>
        <v>12000</v>
      </c>
      <c r="P14" s="10">
        <f>'Calcs-1'!P10*Assumptions!$D$12</f>
        <v>24000</v>
      </c>
      <c r="Q14" s="10">
        <f>'Calcs-1'!Q10*Assumptions!$D$12</f>
        <v>24000</v>
      </c>
      <c r="R14" s="10">
        <f>'Calcs-1'!R10*Assumptions!$D$12</f>
        <v>24000</v>
      </c>
      <c r="S14" s="10">
        <f>'Calcs-1'!S10*Assumptions!$D$12</f>
        <v>36000</v>
      </c>
      <c r="T14" s="10">
        <f>'Calcs-1'!T10*Assumptions!$D$12</f>
        <v>36000</v>
      </c>
      <c r="U14" s="10">
        <f>'Calcs-1'!U10*Assumptions!$D$12</f>
        <v>36000</v>
      </c>
      <c r="V14" s="10">
        <f>'Calcs-1'!V10*Assumptions!$D$12</f>
        <v>48000</v>
      </c>
      <c r="W14" s="10">
        <f>'Calcs-1'!W10*Assumptions!$D$12</f>
        <v>48000</v>
      </c>
      <c r="X14" s="10">
        <f>'Calcs-1'!X10*Assumptions!$D$12</f>
        <v>48000</v>
      </c>
      <c r="Y14" s="10">
        <f>'Calcs-1'!Y10*Assumptions!$D$12</f>
        <v>60000</v>
      </c>
    </row>
    <row r="15">
      <c r="A15" s="8" t="s">
        <v>67</v>
      </c>
      <c r="B15" s="10">
        <f>'Large Store-Depreciation'!B10</f>
        <v>0</v>
      </c>
      <c r="C15" s="10">
        <f>'Large Store-Depreciation'!C10</f>
        <v>0</v>
      </c>
      <c r="D15" s="10">
        <f>'Large Store-Depreciation'!D10</f>
        <v>0</v>
      </c>
      <c r="E15" s="10">
        <f>'Large Store-Depreciation'!E10</f>
        <v>0</v>
      </c>
      <c r="F15" s="10">
        <f>'Large Store-Depreciation'!F10</f>
        <v>0</v>
      </c>
      <c r="G15" s="10">
        <f>'Large Store-Depreciation'!G10</f>
        <v>0</v>
      </c>
      <c r="H15" s="10">
        <f>'Large Store-Depreciation'!H10</f>
        <v>0</v>
      </c>
      <c r="I15" s="10">
        <f>'Large Store-Depreciation'!I10</f>
        <v>0</v>
      </c>
      <c r="J15" s="10">
        <f>'Large Store-Depreciation'!J10</f>
        <v>0</v>
      </c>
      <c r="K15" s="10">
        <f>'Large Store-Depreciation'!K10</f>
        <v>0</v>
      </c>
      <c r="L15" s="10">
        <f>'Large Store-Depreciation'!L10</f>
        <v>0</v>
      </c>
      <c r="M15" s="10">
        <f>'Large Store-Depreciation'!M10</f>
        <v>16931.81818</v>
      </c>
      <c r="N15" s="10">
        <f>'Large Store-Depreciation'!N10</f>
        <v>16931.81818</v>
      </c>
      <c r="O15" s="10">
        <f>'Large Store-Depreciation'!O10</f>
        <v>16931.81818</v>
      </c>
      <c r="P15" s="10">
        <f>'Large Store-Depreciation'!P10</f>
        <v>33863.63636</v>
      </c>
      <c r="Q15" s="10">
        <f>'Large Store-Depreciation'!Q10</f>
        <v>33863.63636</v>
      </c>
      <c r="R15" s="10">
        <f>'Large Store-Depreciation'!R10</f>
        <v>33863.63636</v>
      </c>
      <c r="S15" s="10">
        <f>'Large Store-Depreciation'!S10</f>
        <v>50795.45455</v>
      </c>
      <c r="T15" s="10">
        <f>'Large Store-Depreciation'!T10</f>
        <v>50795.45455</v>
      </c>
      <c r="U15" s="10">
        <f>'Large Store-Depreciation'!U10</f>
        <v>50795.45455</v>
      </c>
      <c r="V15" s="10">
        <f>'Large Store-Depreciation'!V10</f>
        <v>67727.27273</v>
      </c>
      <c r="W15" s="10">
        <f>'Large Store-Depreciation'!W10</f>
        <v>67727.27273</v>
      </c>
      <c r="X15" s="10">
        <f>'Large Store-Depreciation'!X10</f>
        <v>67727.27273</v>
      </c>
      <c r="Y15" s="10">
        <f>'Large Store-Depreciation'!Y10</f>
        <v>84659.09091</v>
      </c>
    </row>
    <row r="16">
      <c r="A16" s="8" t="s">
        <v>63</v>
      </c>
      <c r="B16" s="10">
        <f t="shared" ref="B16:Y16" si="3">SUM(B11:B15)</f>
        <v>0</v>
      </c>
      <c r="C16" s="10">
        <f t="shared" si="3"/>
        <v>0</v>
      </c>
      <c r="D16" s="10">
        <f t="shared" si="3"/>
        <v>0</v>
      </c>
      <c r="E16" s="10">
        <f t="shared" si="3"/>
        <v>0</v>
      </c>
      <c r="F16" s="10">
        <f t="shared" si="3"/>
        <v>0</v>
      </c>
      <c r="G16" s="10">
        <f t="shared" si="3"/>
        <v>0</v>
      </c>
      <c r="H16" s="10">
        <f t="shared" si="3"/>
        <v>0</v>
      </c>
      <c r="I16" s="10">
        <f t="shared" si="3"/>
        <v>0</v>
      </c>
      <c r="J16" s="10">
        <f t="shared" si="3"/>
        <v>0</v>
      </c>
      <c r="K16" s="10">
        <f t="shared" si="3"/>
        <v>0</v>
      </c>
      <c r="L16" s="10">
        <f t="shared" si="3"/>
        <v>0</v>
      </c>
      <c r="M16" s="10">
        <f t="shared" si="3"/>
        <v>197931.8182</v>
      </c>
      <c r="N16" s="10">
        <f t="shared" si="3"/>
        <v>197931.8182</v>
      </c>
      <c r="O16" s="10">
        <f t="shared" si="3"/>
        <v>197931.8182</v>
      </c>
      <c r="P16" s="10">
        <f t="shared" si="3"/>
        <v>395863.6364</v>
      </c>
      <c r="Q16" s="10">
        <f t="shared" si="3"/>
        <v>395863.6364</v>
      </c>
      <c r="R16" s="10">
        <f t="shared" si="3"/>
        <v>395863.6364</v>
      </c>
      <c r="S16" s="10">
        <f t="shared" si="3"/>
        <v>593795.4545</v>
      </c>
      <c r="T16" s="10">
        <f t="shared" si="3"/>
        <v>593795.4545</v>
      </c>
      <c r="U16" s="10">
        <f t="shared" si="3"/>
        <v>593795.4545</v>
      </c>
      <c r="V16" s="10">
        <f t="shared" si="3"/>
        <v>791727.2727</v>
      </c>
      <c r="W16" s="10">
        <f t="shared" si="3"/>
        <v>791727.2727</v>
      </c>
      <c r="X16" s="10">
        <f t="shared" si="3"/>
        <v>791727.2727</v>
      </c>
      <c r="Y16" s="10">
        <f t="shared" si="3"/>
        <v>989659.0909</v>
      </c>
    </row>
    <row r="17">
      <c r="A17" s="8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8" t="s">
        <v>68</v>
      </c>
      <c r="B18" s="10">
        <f t="shared" ref="B18:Y18" si="4">B8+B16</f>
        <v>0</v>
      </c>
      <c r="C18" s="10">
        <f t="shared" si="4"/>
        <v>0</v>
      </c>
      <c r="D18" s="10">
        <f t="shared" si="4"/>
        <v>0</v>
      </c>
      <c r="E18" s="10">
        <f t="shared" si="4"/>
        <v>0</v>
      </c>
      <c r="F18" s="10">
        <f t="shared" si="4"/>
        <v>0</v>
      </c>
      <c r="G18" s="10">
        <f t="shared" si="4"/>
        <v>0</v>
      </c>
      <c r="H18" s="10">
        <f t="shared" si="4"/>
        <v>0</v>
      </c>
      <c r="I18" s="10">
        <f t="shared" si="4"/>
        <v>0</v>
      </c>
      <c r="J18" s="10">
        <f t="shared" si="4"/>
        <v>0</v>
      </c>
      <c r="K18" s="10">
        <f t="shared" si="4"/>
        <v>0</v>
      </c>
      <c r="L18" s="10">
        <f t="shared" si="4"/>
        <v>0</v>
      </c>
      <c r="M18" s="10">
        <f t="shared" si="4"/>
        <v>341931.8182</v>
      </c>
      <c r="N18" s="10">
        <f t="shared" si="4"/>
        <v>341931.8182</v>
      </c>
      <c r="O18" s="10">
        <f t="shared" si="4"/>
        <v>341931.8182</v>
      </c>
      <c r="P18" s="10">
        <f t="shared" si="4"/>
        <v>683863.6364</v>
      </c>
      <c r="Q18" s="10">
        <f t="shared" si="4"/>
        <v>683863.6364</v>
      </c>
      <c r="R18" s="10">
        <f t="shared" si="4"/>
        <v>683863.6364</v>
      </c>
      <c r="S18" s="10">
        <f t="shared" si="4"/>
        <v>1025795.455</v>
      </c>
      <c r="T18" s="10">
        <f t="shared" si="4"/>
        <v>1025795.455</v>
      </c>
      <c r="U18" s="10">
        <f t="shared" si="4"/>
        <v>1025795.455</v>
      </c>
      <c r="V18" s="10">
        <f t="shared" si="4"/>
        <v>1367727.273</v>
      </c>
      <c r="W18" s="10">
        <f t="shared" si="4"/>
        <v>1367727.273</v>
      </c>
      <c r="X18" s="10">
        <f t="shared" si="4"/>
        <v>1367727.273</v>
      </c>
      <c r="Y18" s="10">
        <f t="shared" si="4"/>
        <v>1709659.091</v>
      </c>
    </row>
    <row r="19">
      <c r="A19" s="11"/>
    </row>
    <row r="20">
      <c r="A20" s="8" t="s">
        <v>69</v>
      </c>
      <c r="B20" s="10">
        <f t="shared" ref="B20:Y20" si="5">B4-B18</f>
        <v>0</v>
      </c>
      <c r="C20" s="10">
        <f t="shared" si="5"/>
        <v>0</v>
      </c>
      <c r="D20" s="10">
        <f t="shared" si="5"/>
        <v>0</v>
      </c>
      <c r="E20" s="10">
        <f t="shared" si="5"/>
        <v>0</v>
      </c>
      <c r="F20" s="10">
        <f t="shared" si="5"/>
        <v>0</v>
      </c>
      <c r="G20" s="10">
        <f t="shared" si="5"/>
        <v>0</v>
      </c>
      <c r="H20" s="10">
        <f t="shared" si="5"/>
        <v>0</v>
      </c>
      <c r="I20" s="10">
        <f t="shared" si="5"/>
        <v>0</v>
      </c>
      <c r="J20" s="10">
        <f t="shared" si="5"/>
        <v>0</v>
      </c>
      <c r="K20" s="10">
        <f t="shared" si="5"/>
        <v>0</v>
      </c>
      <c r="L20" s="10">
        <f t="shared" si="5"/>
        <v>0</v>
      </c>
      <c r="M20" s="10">
        <f t="shared" si="5"/>
        <v>18068.18182</v>
      </c>
      <c r="N20" s="10">
        <f t="shared" si="5"/>
        <v>18068.18182</v>
      </c>
      <c r="O20" s="10">
        <f t="shared" si="5"/>
        <v>18068.18182</v>
      </c>
      <c r="P20" s="10">
        <f t="shared" si="5"/>
        <v>36136.36364</v>
      </c>
      <c r="Q20" s="10">
        <f t="shared" si="5"/>
        <v>36136.36364</v>
      </c>
      <c r="R20" s="10">
        <f t="shared" si="5"/>
        <v>36136.36364</v>
      </c>
      <c r="S20" s="10">
        <f t="shared" si="5"/>
        <v>54204.54545</v>
      </c>
      <c r="T20" s="10">
        <f t="shared" si="5"/>
        <v>54204.54545</v>
      </c>
      <c r="U20" s="10">
        <f t="shared" si="5"/>
        <v>54204.54545</v>
      </c>
      <c r="V20" s="10">
        <f t="shared" si="5"/>
        <v>72272.72727</v>
      </c>
      <c r="W20" s="10">
        <f t="shared" si="5"/>
        <v>72272.72727</v>
      </c>
      <c r="X20" s="10">
        <f t="shared" si="5"/>
        <v>72272.72727</v>
      </c>
      <c r="Y20" s="10">
        <f t="shared" si="5"/>
        <v>90340.90909</v>
      </c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105</v>
      </c>
      <c r="B1" s="6" t="s">
        <v>106</v>
      </c>
      <c r="C1" s="6" t="s">
        <v>107</v>
      </c>
      <c r="D1" s="6" t="s">
        <v>108</v>
      </c>
      <c r="E1" s="6" t="s">
        <v>109</v>
      </c>
      <c r="F1" s="6" t="s">
        <v>110</v>
      </c>
      <c r="G1" s="6" t="s">
        <v>111</v>
      </c>
      <c r="H1" s="6" t="s">
        <v>112</v>
      </c>
    </row>
    <row r="2">
      <c r="A2" s="6" t="s">
        <v>113</v>
      </c>
      <c r="B2" s="6" t="s">
        <v>114</v>
      </c>
      <c r="C2" s="6" t="s">
        <v>115</v>
      </c>
      <c r="D2" s="6">
        <v>12.0</v>
      </c>
      <c r="E2" s="6">
        <v>35000.0</v>
      </c>
      <c r="F2" s="6">
        <v>16.0</v>
      </c>
      <c r="G2" s="9">
        <f t="shared" ref="G2:G31" si="1">F2+D2</f>
        <v>28</v>
      </c>
      <c r="H2" s="9">
        <f t="shared" ref="H2:H31" si="2">E2/F2*F2</f>
        <v>35000</v>
      </c>
    </row>
    <row r="3">
      <c r="A3" s="6" t="s">
        <v>116</v>
      </c>
      <c r="B3" s="6" t="s">
        <v>114</v>
      </c>
      <c r="C3" s="6" t="s">
        <v>115</v>
      </c>
      <c r="D3" s="6">
        <v>12.0</v>
      </c>
      <c r="E3" s="6">
        <v>35000.0</v>
      </c>
      <c r="F3" s="6">
        <v>16.0</v>
      </c>
      <c r="G3" s="9">
        <f t="shared" si="1"/>
        <v>28</v>
      </c>
      <c r="H3" s="9">
        <f t="shared" si="2"/>
        <v>35000</v>
      </c>
    </row>
    <row r="4">
      <c r="A4" s="6" t="s">
        <v>117</v>
      </c>
      <c r="B4" s="6" t="s">
        <v>114</v>
      </c>
      <c r="C4" s="6" t="s">
        <v>115</v>
      </c>
      <c r="D4" s="6">
        <v>12.0</v>
      </c>
      <c r="E4" s="6">
        <v>35000.0</v>
      </c>
      <c r="F4" s="6">
        <v>16.0</v>
      </c>
      <c r="G4" s="9">
        <f t="shared" si="1"/>
        <v>28</v>
      </c>
      <c r="H4" s="9">
        <f t="shared" si="2"/>
        <v>35000</v>
      </c>
    </row>
    <row r="5">
      <c r="A5" s="6" t="s">
        <v>118</v>
      </c>
      <c r="B5" s="6" t="s">
        <v>114</v>
      </c>
      <c r="C5" s="6" t="s">
        <v>115</v>
      </c>
      <c r="D5" s="6">
        <v>12.0</v>
      </c>
      <c r="E5" s="6">
        <v>35000.0</v>
      </c>
      <c r="F5" s="6">
        <v>16.0</v>
      </c>
      <c r="G5" s="9">
        <f t="shared" si="1"/>
        <v>28</v>
      </c>
      <c r="H5" s="9">
        <f t="shared" si="2"/>
        <v>35000</v>
      </c>
    </row>
    <row r="6">
      <c r="A6" s="6" t="s">
        <v>119</v>
      </c>
      <c r="B6" s="6" t="s">
        <v>120</v>
      </c>
      <c r="C6" s="6" t="s">
        <v>121</v>
      </c>
      <c r="D6" s="6">
        <v>12.0</v>
      </c>
      <c r="E6" s="6">
        <v>90000.0</v>
      </c>
      <c r="F6" s="6">
        <v>22.0</v>
      </c>
      <c r="G6" s="9">
        <f t="shared" si="1"/>
        <v>34</v>
      </c>
      <c r="H6" s="9">
        <f t="shared" si="2"/>
        <v>90000</v>
      </c>
    </row>
    <row r="7">
      <c r="A7" s="6" t="s">
        <v>122</v>
      </c>
      <c r="B7" s="6" t="s">
        <v>120</v>
      </c>
      <c r="C7" s="6" t="s">
        <v>121</v>
      </c>
      <c r="D7" s="6">
        <v>12.0</v>
      </c>
      <c r="E7" s="6">
        <v>90000.0</v>
      </c>
      <c r="F7" s="6">
        <v>22.0</v>
      </c>
      <c r="G7" s="9">
        <f t="shared" si="1"/>
        <v>34</v>
      </c>
      <c r="H7" s="9">
        <f t="shared" si="2"/>
        <v>90000</v>
      </c>
    </row>
    <row r="8">
      <c r="A8" s="6" t="s">
        <v>123</v>
      </c>
      <c r="B8" s="6" t="s">
        <v>114</v>
      </c>
      <c r="C8" s="6" t="s">
        <v>115</v>
      </c>
      <c r="D8" s="9">
        <f t="shared" ref="D8:D31" si="3">D2+3</f>
        <v>15</v>
      </c>
      <c r="E8" s="6">
        <v>35000.0</v>
      </c>
      <c r="F8" s="6">
        <v>16.0</v>
      </c>
      <c r="G8" s="9">
        <f t="shared" si="1"/>
        <v>31</v>
      </c>
      <c r="H8" s="9">
        <f t="shared" si="2"/>
        <v>35000</v>
      </c>
    </row>
    <row r="9">
      <c r="A9" s="6" t="s">
        <v>124</v>
      </c>
      <c r="B9" s="6" t="s">
        <v>114</v>
      </c>
      <c r="C9" s="6" t="s">
        <v>115</v>
      </c>
      <c r="D9" s="9">
        <f t="shared" si="3"/>
        <v>15</v>
      </c>
      <c r="E9" s="6">
        <v>35000.0</v>
      </c>
      <c r="F9" s="6">
        <v>16.0</v>
      </c>
      <c r="G9" s="9">
        <f t="shared" si="1"/>
        <v>31</v>
      </c>
      <c r="H9" s="9">
        <f t="shared" si="2"/>
        <v>35000</v>
      </c>
    </row>
    <row r="10">
      <c r="A10" s="6" t="s">
        <v>125</v>
      </c>
      <c r="B10" s="6" t="s">
        <v>114</v>
      </c>
      <c r="C10" s="6" t="s">
        <v>115</v>
      </c>
      <c r="D10" s="9">
        <f t="shared" si="3"/>
        <v>15</v>
      </c>
      <c r="E10" s="6">
        <v>35000.0</v>
      </c>
      <c r="F10" s="6">
        <v>16.0</v>
      </c>
      <c r="G10" s="9">
        <f t="shared" si="1"/>
        <v>31</v>
      </c>
      <c r="H10" s="9">
        <f t="shared" si="2"/>
        <v>35000</v>
      </c>
    </row>
    <row r="11">
      <c r="A11" s="6" t="s">
        <v>126</v>
      </c>
      <c r="B11" s="6" t="s">
        <v>114</v>
      </c>
      <c r="C11" s="6" t="s">
        <v>115</v>
      </c>
      <c r="D11" s="9">
        <f t="shared" si="3"/>
        <v>15</v>
      </c>
      <c r="E11" s="6">
        <v>35000.0</v>
      </c>
      <c r="F11" s="6">
        <v>16.0</v>
      </c>
      <c r="G11" s="9">
        <f t="shared" si="1"/>
        <v>31</v>
      </c>
      <c r="H11" s="9">
        <f t="shared" si="2"/>
        <v>35000</v>
      </c>
    </row>
    <row r="12">
      <c r="A12" s="6" t="s">
        <v>127</v>
      </c>
      <c r="B12" s="6" t="s">
        <v>120</v>
      </c>
      <c r="C12" s="6" t="s">
        <v>121</v>
      </c>
      <c r="D12" s="9">
        <f t="shared" si="3"/>
        <v>15</v>
      </c>
      <c r="E12" s="6">
        <v>90000.0</v>
      </c>
      <c r="F12" s="6">
        <v>22.0</v>
      </c>
      <c r="G12" s="9">
        <f t="shared" si="1"/>
        <v>37</v>
      </c>
      <c r="H12" s="9">
        <f t="shared" si="2"/>
        <v>90000</v>
      </c>
    </row>
    <row r="13">
      <c r="A13" s="6" t="s">
        <v>128</v>
      </c>
      <c r="B13" s="6" t="s">
        <v>120</v>
      </c>
      <c r="C13" s="6" t="s">
        <v>121</v>
      </c>
      <c r="D13" s="9">
        <f t="shared" si="3"/>
        <v>15</v>
      </c>
      <c r="E13" s="6">
        <v>90000.0</v>
      </c>
      <c r="F13" s="6">
        <v>22.0</v>
      </c>
      <c r="G13" s="9">
        <f t="shared" si="1"/>
        <v>37</v>
      </c>
      <c r="H13" s="9">
        <f t="shared" si="2"/>
        <v>90000</v>
      </c>
    </row>
    <row r="14">
      <c r="A14" s="6" t="s">
        <v>129</v>
      </c>
      <c r="B14" s="6" t="s">
        <v>114</v>
      </c>
      <c r="C14" s="6" t="s">
        <v>115</v>
      </c>
      <c r="D14" s="9">
        <f t="shared" si="3"/>
        <v>18</v>
      </c>
      <c r="E14" s="6">
        <v>35000.0</v>
      </c>
      <c r="F14" s="6">
        <v>16.0</v>
      </c>
      <c r="G14" s="9">
        <f t="shared" si="1"/>
        <v>34</v>
      </c>
      <c r="H14" s="9">
        <f t="shared" si="2"/>
        <v>35000</v>
      </c>
    </row>
    <row r="15">
      <c r="A15" s="6" t="s">
        <v>130</v>
      </c>
      <c r="B15" s="6" t="s">
        <v>114</v>
      </c>
      <c r="C15" s="6" t="s">
        <v>115</v>
      </c>
      <c r="D15" s="9">
        <f t="shared" si="3"/>
        <v>18</v>
      </c>
      <c r="E15" s="6">
        <v>35000.0</v>
      </c>
      <c r="F15" s="6">
        <v>16.0</v>
      </c>
      <c r="G15" s="9">
        <f t="shared" si="1"/>
        <v>34</v>
      </c>
      <c r="H15" s="9">
        <f t="shared" si="2"/>
        <v>35000</v>
      </c>
    </row>
    <row r="16">
      <c r="A16" s="6" t="s">
        <v>131</v>
      </c>
      <c r="B16" s="6" t="s">
        <v>114</v>
      </c>
      <c r="C16" s="6" t="s">
        <v>115</v>
      </c>
      <c r="D16" s="9">
        <f t="shared" si="3"/>
        <v>18</v>
      </c>
      <c r="E16" s="6">
        <v>35000.0</v>
      </c>
      <c r="F16" s="6">
        <v>16.0</v>
      </c>
      <c r="G16" s="9">
        <f t="shared" si="1"/>
        <v>34</v>
      </c>
      <c r="H16" s="9">
        <f t="shared" si="2"/>
        <v>35000</v>
      </c>
    </row>
    <row r="17">
      <c r="A17" s="6" t="s">
        <v>132</v>
      </c>
      <c r="B17" s="6" t="s">
        <v>114</v>
      </c>
      <c r="C17" s="6" t="s">
        <v>115</v>
      </c>
      <c r="D17" s="9">
        <f t="shared" si="3"/>
        <v>18</v>
      </c>
      <c r="E17" s="6">
        <v>35000.0</v>
      </c>
      <c r="F17" s="6">
        <v>16.0</v>
      </c>
      <c r="G17" s="9">
        <f t="shared" si="1"/>
        <v>34</v>
      </c>
      <c r="H17" s="9">
        <f t="shared" si="2"/>
        <v>35000</v>
      </c>
    </row>
    <row r="18">
      <c r="A18" s="6" t="s">
        <v>133</v>
      </c>
      <c r="B18" s="6" t="s">
        <v>120</v>
      </c>
      <c r="C18" s="6" t="s">
        <v>121</v>
      </c>
      <c r="D18" s="9">
        <f t="shared" si="3"/>
        <v>18</v>
      </c>
      <c r="E18" s="6">
        <v>90000.0</v>
      </c>
      <c r="F18" s="6">
        <v>22.0</v>
      </c>
      <c r="G18" s="9">
        <f t="shared" si="1"/>
        <v>40</v>
      </c>
      <c r="H18" s="9">
        <f t="shared" si="2"/>
        <v>90000</v>
      </c>
    </row>
    <row r="19">
      <c r="A19" s="6" t="s">
        <v>134</v>
      </c>
      <c r="B19" s="6" t="s">
        <v>120</v>
      </c>
      <c r="C19" s="6" t="s">
        <v>121</v>
      </c>
      <c r="D19" s="9">
        <f t="shared" si="3"/>
        <v>18</v>
      </c>
      <c r="E19" s="6">
        <v>90000.0</v>
      </c>
      <c r="F19" s="6">
        <v>22.0</v>
      </c>
      <c r="G19" s="9">
        <f t="shared" si="1"/>
        <v>40</v>
      </c>
      <c r="H19" s="9">
        <f t="shared" si="2"/>
        <v>90000</v>
      </c>
    </row>
    <row r="20">
      <c r="A20" s="6" t="s">
        <v>135</v>
      </c>
      <c r="B20" s="6" t="s">
        <v>114</v>
      </c>
      <c r="C20" s="6" t="s">
        <v>115</v>
      </c>
      <c r="D20" s="9">
        <f t="shared" si="3"/>
        <v>21</v>
      </c>
      <c r="E20" s="6">
        <v>35000.0</v>
      </c>
      <c r="F20" s="6">
        <v>16.0</v>
      </c>
      <c r="G20" s="9">
        <f t="shared" si="1"/>
        <v>37</v>
      </c>
      <c r="H20" s="9">
        <f t="shared" si="2"/>
        <v>35000</v>
      </c>
    </row>
    <row r="21">
      <c r="A21" s="6" t="s">
        <v>136</v>
      </c>
      <c r="B21" s="6" t="s">
        <v>114</v>
      </c>
      <c r="C21" s="6" t="s">
        <v>115</v>
      </c>
      <c r="D21" s="9">
        <f t="shared" si="3"/>
        <v>21</v>
      </c>
      <c r="E21" s="6">
        <v>35000.0</v>
      </c>
      <c r="F21" s="6">
        <v>16.0</v>
      </c>
      <c r="G21" s="9">
        <f t="shared" si="1"/>
        <v>37</v>
      </c>
      <c r="H21" s="9">
        <f t="shared" si="2"/>
        <v>35000</v>
      </c>
    </row>
    <row r="22">
      <c r="A22" s="6" t="s">
        <v>137</v>
      </c>
      <c r="B22" s="6" t="s">
        <v>114</v>
      </c>
      <c r="C22" s="6" t="s">
        <v>115</v>
      </c>
      <c r="D22" s="9">
        <f t="shared" si="3"/>
        <v>21</v>
      </c>
      <c r="E22" s="6">
        <v>35000.0</v>
      </c>
      <c r="F22" s="6">
        <v>16.0</v>
      </c>
      <c r="G22" s="9">
        <f t="shared" si="1"/>
        <v>37</v>
      </c>
      <c r="H22" s="9">
        <f t="shared" si="2"/>
        <v>35000</v>
      </c>
    </row>
    <row r="23">
      <c r="A23" s="6" t="s">
        <v>138</v>
      </c>
      <c r="B23" s="6" t="s">
        <v>114</v>
      </c>
      <c r="C23" s="6" t="s">
        <v>115</v>
      </c>
      <c r="D23" s="9">
        <f t="shared" si="3"/>
        <v>21</v>
      </c>
      <c r="E23" s="6">
        <v>35000.0</v>
      </c>
      <c r="F23" s="6">
        <v>16.0</v>
      </c>
      <c r="G23" s="9">
        <f t="shared" si="1"/>
        <v>37</v>
      </c>
      <c r="H23" s="9">
        <f t="shared" si="2"/>
        <v>35000</v>
      </c>
    </row>
    <row r="24">
      <c r="A24" s="6" t="s">
        <v>139</v>
      </c>
      <c r="B24" s="6" t="s">
        <v>120</v>
      </c>
      <c r="C24" s="6" t="s">
        <v>121</v>
      </c>
      <c r="D24" s="9">
        <f t="shared" si="3"/>
        <v>21</v>
      </c>
      <c r="E24" s="6">
        <v>90000.0</v>
      </c>
      <c r="F24" s="6">
        <v>22.0</v>
      </c>
      <c r="G24" s="9">
        <f t="shared" si="1"/>
        <v>43</v>
      </c>
      <c r="H24" s="9">
        <f t="shared" si="2"/>
        <v>90000</v>
      </c>
    </row>
    <row r="25">
      <c r="A25" s="6" t="s">
        <v>140</v>
      </c>
      <c r="B25" s="6" t="s">
        <v>120</v>
      </c>
      <c r="C25" s="6" t="s">
        <v>121</v>
      </c>
      <c r="D25" s="9">
        <f t="shared" si="3"/>
        <v>21</v>
      </c>
      <c r="E25" s="6">
        <v>90000.0</v>
      </c>
      <c r="F25" s="6">
        <v>22.0</v>
      </c>
      <c r="G25" s="9">
        <f t="shared" si="1"/>
        <v>43</v>
      </c>
      <c r="H25" s="9">
        <f t="shared" si="2"/>
        <v>90000</v>
      </c>
    </row>
    <row r="26">
      <c r="A26" s="6" t="s">
        <v>141</v>
      </c>
      <c r="B26" s="6" t="s">
        <v>114</v>
      </c>
      <c r="C26" s="6" t="s">
        <v>115</v>
      </c>
      <c r="D26" s="9">
        <f t="shared" si="3"/>
        <v>24</v>
      </c>
      <c r="E26" s="6">
        <v>35000.0</v>
      </c>
      <c r="F26" s="6">
        <v>16.0</v>
      </c>
      <c r="G26" s="9">
        <f t="shared" si="1"/>
        <v>40</v>
      </c>
      <c r="H26" s="9">
        <f t="shared" si="2"/>
        <v>35000</v>
      </c>
    </row>
    <row r="27">
      <c r="A27" s="6" t="s">
        <v>142</v>
      </c>
      <c r="B27" s="6" t="s">
        <v>114</v>
      </c>
      <c r="C27" s="6" t="s">
        <v>115</v>
      </c>
      <c r="D27" s="9">
        <f t="shared" si="3"/>
        <v>24</v>
      </c>
      <c r="E27" s="6">
        <v>35000.0</v>
      </c>
      <c r="F27" s="6">
        <v>16.0</v>
      </c>
      <c r="G27" s="9">
        <f t="shared" si="1"/>
        <v>40</v>
      </c>
      <c r="H27" s="9">
        <f t="shared" si="2"/>
        <v>35000</v>
      </c>
    </row>
    <row r="28">
      <c r="A28" s="6" t="s">
        <v>143</v>
      </c>
      <c r="B28" s="6" t="s">
        <v>114</v>
      </c>
      <c r="C28" s="6" t="s">
        <v>115</v>
      </c>
      <c r="D28" s="9">
        <f t="shared" si="3"/>
        <v>24</v>
      </c>
      <c r="E28" s="6">
        <v>35000.0</v>
      </c>
      <c r="F28" s="6">
        <v>16.0</v>
      </c>
      <c r="G28" s="9">
        <f t="shared" si="1"/>
        <v>40</v>
      </c>
      <c r="H28" s="9">
        <f t="shared" si="2"/>
        <v>35000</v>
      </c>
    </row>
    <row r="29">
      <c r="A29" s="6" t="s">
        <v>144</v>
      </c>
      <c r="B29" s="6" t="s">
        <v>114</v>
      </c>
      <c r="C29" s="6" t="s">
        <v>115</v>
      </c>
      <c r="D29" s="9">
        <f t="shared" si="3"/>
        <v>24</v>
      </c>
      <c r="E29" s="6">
        <v>35000.0</v>
      </c>
      <c r="F29" s="6">
        <v>16.0</v>
      </c>
      <c r="G29" s="9">
        <f t="shared" si="1"/>
        <v>40</v>
      </c>
      <c r="H29" s="9">
        <f t="shared" si="2"/>
        <v>35000</v>
      </c>
    </row>
    <row r="30">
      <c r="A30" s="6" t="s">
        <v>145</v>
      </c>
      <c r="B30" s="6" t="s">
        <v>120</v>
      </c>
      <c r="C30" s="6" t="s">
        <v>121</v>
      </c>
      <c r="D30" s="9">
        <f t="shared" si="3"/>
        <v>24</v>
      </c>
      <c r="E30" s="6">
        <v>90000.0</v>
      </c>
      <c r="F30" s="6">
        <v>22.0</v>
      </c>
      <c r="G30" s="9">
        <f t="shared" si="1"/>
        <v>46</v>
      </c>
      <c r="H30" s="9">
        <f t="shared" si="2"/>
        <v>90000</v>
      </c>
    </row>
    <row r="31">
      <c r="A31" s="6" t="s">
        <v>146</v>
      </c>
      <c r="B31" s="6" t="s">
        <v>120</v>
      </c>
      <c r="C31" s="6" t="s">
        <v>121</v>
      </c>
      <c r="D31" s="9">
        <f t="shared" si="3"/>
        <v>24</v>
      </c>
      <c r="E31" s="6">
        <v>90000.0</v>
      </c>
      <c r="F31" s="6">
        <v>22.0</v>
      </c>
      <c r="G31" s="9">
        <f t="shared" si="1"/>
        <v>46</v>
      </c>
      <c r="H31" s="9">
        <f t="shared" si="2"/>
        <v>90000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7.63"/>
  </cols>
  <sheetData>
    <row r="1"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56</v>
      </c>
      <c r="Y1" s="6" t="s">
        <v>57</v>
      </c>
    </row>
    <row r="2">
      <c r="A2" s="6" t="s">
        <v>147</v>
      </c>
    </row>
    <row r="3">
      <c r="A3" s="6" t="s">
        <v>114</v>
      </c>
      <c r="B3" s="6">
        <v>0.0</v>
      </c>
      <c r="C3" s="9">
        <f t="shared" ref="C3:Y3" si="1">B18</f>
        <v>0</v>
      </c>
      <c r="D3" s="9">
        <f t="shared" si="1"/>
        <v>0</v>
      </c>
      <c r="E3" s="9">
        <f t="shared" si="1"/>
        <v>0</v>
      </c>
      <c r="F3" s="9">
        <f t="shared" si="1"/>
        <v>0</v>
      </c>
      <c r="G3" s="9">
        <f t="shared" si="1"/>
        <v>0</v>
      </c>
      <c r="H3" s="9">
        <f t="shared" si="1"/>
        <v>0</v>
      </c>
      <c r="I3" s="9">
        <f t="shared" si="1"/>
        <v>0</v>
      </c>
      <c r="J3" s="9">
        <f t="shared" si="1"/>
        <v>0</v>
      </c>
      <c r="K3" s="9">
        <f t="shared" si="1"/>
        <v>0</v>
      </c>
      <c r="L3" s="9">
        <f t="shared" si="1"/>
        <v>0</v>
      </c>
      <c r="M3" s="9">
        <f t="shared" si="1"/>
        <v>0</v>
      </c>
      <c r="N3" s="9">
        <f t="shared" si="1"/>
        <v>140000</v>
      </c>
      <c r="O3" s="9">
        <f t="shared" si="1"/>
        <v>140000</v>
      </c>
      <c r="P3" s="9">
        <f t="shared" si="1"/>
        <v>140000</v>
      </c>
      <c r="Q3" s="9">
        <f t="shared" si="1"/>
        <v>280000</v>
      </c>
      <c r="R3" s="9">
        <f t="shared" si="1"/>
        <v>280000</v>
      </c>
      <c r="S3" s="9">
        <f t="shared" si="1"/>
        <v>280000</v>
      </c>
      <c r="T3" s="9">
        <f t="shared" si="1"/>
        <v>420000</v>
      </c>
      <c r="U3" s="9">
        <f t="shared" si="1"/>
        <v>420000</v>
      </c>
      <c r="V3" s="9">
        <f t="shared" si="1"/>
        <v>420000</v>
      </c>
      <c r="W3" s="9">
        <f t="shared" si="1"/>
        <v>560000</v>
      </c>
      <c r="X3" s="9">
        <f t="shared" si="1"/>
        <v>560000</v>
      </c>
      <c r="Y3" s="9">
        <f t="shared" si="1"/>
        <v>560000</v>
      </c>
    </row>
    <row r="4">
      <c r="A4" s="6" t="s">
        <v>120</v>
      </c>
      <c r="B4" s="6">
        <v>0.0</v>
      </c>
      <c r="C4" s="9">
        <f t="shared" ref="C4:Y4" si="2">B19</f>
        <v>0</v>
      </c>
      <c r="D4" s="9">
        <f t="shared" si="2"/>
        <v>0</v>
      </c>
      <c r="E4" s="9">
        <f t="shared" si="2"/>
        <v>0</v>
      </c>
      <c r="F4" s="9">
        <f t="shared" si="2"/>
        <v>0</v>
      </c>
      <c r="G4" s="9">
        <f t="shared" si="2"/>
        <v>0</v>
      </c>
      <c r="H4" s="9">
        <f t="shared" si="2"/>
        <v>0</v>
      </c>
      <c r="I4" s="9">
        <f t="shared" si="2"/>
        <v>0</v>
      </c>
      <c r="J4" s="9">
        <f t="shared" si="2"/>
        <v>0</v>
      </c>
      <c r="K4" s="9">
        <f t="shared" si="2"/>
        <v>0</v>
      </c>
      <c r="L4" s="9">
        <f t="shared" si="2"/>
        <v>0</v>
      </c>
      <c r="M4" s="9">
        <f t="shared" si="2"/>
        <v>0</v>
      </c>
      <c r="N4" s="9">
        <f t="shared" si="2"/>
        <v>180000</v>
      </c>
      <c r="O4" s="9">
        <f t="shared" si="2"/>
        <v>180000</v>
      </c>
      <c r="P4" s="9">
        <f t="shared" si="2"/>
        <v>180000</v>
      </c>
      <c r="Q4" s="9">
        <f t="shared" si="2"/>
        <v>360000</v>
      </c>
      <c r="R4" s="9">
        <f t="shared" si="2"/>
        <v>360000</v>
      </c>
      <c r="S4" s="9">
        <f t="shared" si="2"/>
        <v>360000</v>
      </c>
      <c r="T4" s="9">
        <f t="shared" si="2"/>
        <v>540000</v>
      </c>
      <c r="U4" s="9">
        <f t="shared" si="2"/>
        <v>540000</v>
      </c>
      <c r="V4" s="9">
        <f t="shared" si="2"/>
        <v>540000</v>
      </c>
      <c r="W4" s="9">
        <f t="shared" si="2"/>
        <v>720000</v>
      </c>
      <c r="X4" s="9">
        <f t="shared" si="2"/>
        <v>720000</v>
      </c>
      <c r="Y4" s="9">
        <f t="shared" si="2"/>
        <v>720000</v>
      </c>
    </row>
    <row r="5">
      <c r="A5" s="6" t="s">
        <v>63</v>
      </c>
      <c r="B5" s="9">
        <f t="shared" ref="B5:Y5" si="3">SUM(B3:B4)</f>
        <v>0</v>
      </c>
      <c r="C5" s="9">
        <f t="shared" si="3"/>
        <v>0</v>
      </c>
      <c r="D5" s="9">
        <f t="shared" si="3"/>
        <v>0</v>
      </c>
      <c r="E5" s="9">
        <f t="shared" si="3"/>
        <v>0</v>
      </c>
      <c r="F5" s="9">
        <f t="shared" si="3"/>
        <v>0</v>
      </c>
      <c r="G5" s="9">
        <f t="shared" si="3"/>
        <v>0</v>
      </c>
      <c r="H5" s="9">
        <f t="shared" si="3"/>
        <v>0</v>
      </c>
      <c r="I5" s="9">
        <f t="shared" si="3"/>
        <v>0</v>
      </c>
      <c r="J5" s="9">
        <f t="shared" si="3"/>
        <v>0</v>
      </c>
      <c r="K5" s="9">
        <f t="shared" si="3"/>
        <v>0</v>
      </c>
      <c r="L5" s="9">
        <f t="shared" si="3"/>
        <v>0</v>
      </c>
      <c r="M5" s="9">
        <f t="shared" si="3"/>
        <v>0</v>
      </c>
      <c r="N5" s="9">
        <f t="shared" si="3"/>
        <v>320000</v>
      </c>
      <c r="O5" s="9">
        <f t="shared" si="3"/>
        <v>320000</v>
      </c>
      <c r="P5" s="9">
        <f t="shared" si="3"/>
        <v>320000</v>
      </c>
      <c r="Q5" s="9">
        <f t="shared" si="3"/>
        <v>640000</v>
      </c>
      <c r="R5" s="9">
        <f t="shared" si="3"/>
        <v>640000</v>
      </c>
      <c r="S5" s="9">
        <f t="shared" si="3"/>
        <v>640000</v>
      </c>
      <c r="T5" s="9">
        <f t="shared" si="3"/>
        <v>960000</v>
      </c>
      <c r="U5" s="9">
        <f t="shared" si="3"/>
        <v>960000</v>
      </c>
      <c r="V5" s="9">
        <f t="shared" si="3"/>
        <v>960000</v>
      </c>
      <c r="W5" s="9">
        <f t="shared" si="3"/>
        <v>1280000</v>
      </c>
      <c r="X5" s="9">
        <f t="shared" si="3"/>
        <v>1280000</v>
      </c>
      <c r="Y5" s="9">
        <f t="shared" si="3"/>
        <v>1280000</v>
      </c>
    </row>
    <row r="7">
      <c r="A7" s="6" t="s">
        <v>148</v>
      </c>
    </row>
    <row r="8">
      <c r="A8" s="6" t="s">
        <v>114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f>'Large Store-FAR'!E2+'Large Store-FAR'!E3+'Large Store-FAR'!E4+'Large Store-FAR'!E5</f>
        <v>140000</v>
      </c>
      <c r="N8" s="6">
        <v>0.0</v>
      </c>
      <c r="O8" s="6">
        <v>0.0</v>
      </c>
      <c r="P8" s="6">
        <f>'Large Store-FAR'!E8+'Large Store-FAR'!E9+'Large Store-FAR'!E10+'Large Store-FAR'!E11</f>
        <v>140000</v>
      </c>
      <c r="Q8" s="6">
        <v>0.0</v>
      </c>
      <c r="R8" s="6">
        <v>0.0</v>
      </c>
      <c r="S8" s="6">
        <f>'Large Store-FAR'!E14+'Large Store-FAR'!E15+'Large Store-FAR'!E16+'Large Store-FAR'!E17</f>
        <v>140000</v>
      </c>
      <c r="T8" s="6">
        <v>0.0</v>
      </c>
      <c r="U8" s="6">
        <v>0.0</v>
      </c>
      <c r="V8" s="6">
        <f>'Large Store-FAR'!E20+'Large Store-FAR'!E21+'Large Store-FAR'!E22+'Large Store-FAR'!E23</f>
        <v>140000</v>
      </c>
      <c r="W8" s="6">
        <v>0.0</v>
      </c>
      <c r="X8" s="6">
        <v>0.0</v>
      </c>
      <c r="Y8" s="6">
        <f>'Large Store-FAR'!E26+'Large Store-FAR'!E27+'Large Store-FAR'!E28+'Large Store-FAR'!E29</f>
        <v>140000</v>
      </c>
    </row>
    <row r="9">
      <c r="A9" s="6" t="s">
        <v>120</v>
      </c>
      <c r="B9" s="6">
        <v>0.0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f>'Large Store-FAR'!E6+'Large Store-FAR'!E7</f>
        <v>180000</v>
      </c>
      <c r="N9" s="6">
        <v>0.0</v>
      </c>
      <c r="O9" s="6">
        <v>0.0</v>
      </c>
      <c r="P9" s="6">
        <f>'Large Store-FAR'!E12+'Large Store-FAR'!E13</f>
        <v>180000</v>
      </c>
      <c r="Q9" s="6">
        <v>0.0</v>
      </c>
      <c r="R9" s="6">
        <v>0.0</v>
      </c>
      <c r="S9" s="6">
        <f>'Large Store-FAR'!E18+'Large Store-FAR'!E19</f>
        <v>180000</v>
      </c>
      <c r="T9" s="6">
        <v>0.0</v>
      </c>
      <c r="U9" s="6">
        <v>0.0</v>
      </c>
      <c r="V9" s="6">
        <f>'Large Store-FAR'!E24+'Large Store-FAR'!E25</f>
        <v>180000</v>
      </c>
      <c r="W9" s="6">
        <v>0.0</v>
      </c>
      <c r="X9" s="6">
        <v>0.0</v>
      </c>
      <c r="Y9" s="6">
        <f>'Large Store-FAR'!E30+'Large Store-FAR'!E31</f>
        <v>180000</v>
      </c>
    </row>
    <row r="10">
      <c r="A10" s="6" t="s">
        <v>63</v>
      </c>
      <c r="B10" s="9">
        <f t="shared" ref="B10:Y10" si="4">SUM(B8:B9)</f>
        <v>0</v>
      </c>
      <c r="C10" s="9">
        <f t="shared" si="4"/>
        <v>0</v>
      </c>
      <c r="D10" s="9">
        <f t="shared" si="4"/>
        <v>0</v>
      </c>
      <c r="E10" s="9">
        <f t="shared" si="4"/>
        <v>0</v>
      </c>
      <c r="F10" s="9">
        <f t="shared" si="4"/>
        <v>0</v>
      </c>
      <c r="G10" s="9">
        <f t="shared" si="4"/>
        <v>0</v>
      </c>
      <c r="H10" s="9">
        <f t="shared" si="4"/>
        <v>0</v>
      </c>
      <c r="I10" s="9">
        <f t="shared" si="4"/>
        <v>0</v>
      </c>
      <c r="J10" s="9">
        <f t="shared" si="4"/>
        <v>0</v>
      </c>
      <c r="K10" s="9">
        <f t="shared" si="4"/>
        <v>0</v>
      </c>
      <c r="L10" s="9">
        <f t="shared" si="4"/>
        <v>0</v>
      </c>
      <c r="M10" s="9">
        <f t="shared" si="4"/>
        <v>320000</v>
      </c>
      <c r="N10" s="9">
        <f t="shared" si="4"/>
        <v>0</v>
      </c>
      <c r="O10" s="9">
        <f t="shared" si="4"/>
        <v>0</v>
      </c>
      <c r="P10" s="9">
        <f t="shared" si="4"/>
        <v>320000</v>
      </c>
      <c r="Q10" s="9">
        <f t="shared" si="4"/>
        <v>0</v>
      </c>
      <c r="R10" s="9">
        <f t="shared" si="4"/>
        <v>0</v>
      </c>
      <c r="S10" s="9">
        <f t="shared" si="4"/>
        <v>320000</v>
      </c>
      <c r="T10" s="9">
        <f t="shared" si="4"/>
        <v>0</v>
      </c>
      <c r="U10" s="9">
        <f t="shared" si="4"/>
        <v>0</v>
      </c>
      <c r="V10" s="9">
        <f t="shared" si="4"/>
        <v>320000</v>
      </c>
      <c r="W10" s="9">
        <f t="shared" si="4"/>
        <v>0</v>
      </c>
      <c r="X10" s="9">
        <f t="shared" si="4"/>
        <v>0</v>
      </c>
      <c r="Y10" s="9">
        <f t="shared" si="4"/>
        <v>320000</v>
      </c>
    </row>
    <row r="12">
      <c r="A12" s="6" t="s">
        <v>149</v>
      </c>
    </row>
    <row r="13">
      <c r="A13" s="6" t="s">
        <v>114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0.0</v>
      </c>
      <c r="X13" s="6">
        <v>0.0</v>
      </c>
      <c r="Y13" s="6">
        <v>0.0</v>
      </c>
    </row>
    <row r="14">
      <c r="A14" s="6" t="s">
        <v>120</v>
      </c>
      <c r="B14" s="6">
        <v>0.0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6">
        <v>0.0</v>
      </c>
    </row>
    <row r="15">
      <c r="A15" s="6" t="s">
        <v>63</v>
      </c>
      <c r="B15" s="9">
        <f t="shared" ref="B15:Y15" si="5">SUM(B13:B14)</f>
        <v>0</v>
      </c>
      <c r="C15" s="9">
        <f t="shared" si="5"/>
        <v>0</v>
      </c>
      <c r="D15" s="9">
        <f t="shared" si="5"/>
        <v>0</v>
      </c>
      <c r="E15" s="9">
        <f t="shared" si="5"/>
        <v>0</v>
      </c>
      <c r="F15" s="9">
        <f t="shared" si="5"/>
        <v>0</v>
      </c>
      <c r="G15" s="9">
        <f t="shared" si="5"/>
        <v>0</v>
      </c>
      <c r="H15" s="9">
        <f t="shared" si="5"/>
        <v>0</v>
      </c>
      <c r="I15" s="9">
        <f t="shared" si="5"/>
        <v>0</v>
      </c>
      <c r="J15" s="9">
        <f t="shared" si="5"/>
        <v>0</v>
      </c>
      <c r="K15" s="9">
        <f t="shared" si="5"/>
        <v>0</v>
      </c>
      <c r="L15" s="9">
        <f t="shared" si="5"/>
        <v>0</v>
      </c>
      <c r="M15" s="9">
        <f t="shared" si="5"/>
        <v>0</v>
      </c>
      <c r="N15" s="9">
        <f t="shared" si="5"/>
        <v>0</v>
      </c>
      <c r="O15" s="9">
        <f t="shared" si="5"/>
        <v>0</v>
      </c>
      <c r="P15" s="9">
        <f t="shared" si="5"/>
        <v>0</v>
      </c>
      <c r="Q15" s="9">
        <f t="shared" si="5"/>
        <v>0</v>
      </c>
      <c r="R15" s="9">
        <f t="shared" si="5"/>
        <v>0</v>
      </c>
      <c r="S15" s="9">
        <f t="shared" si="5"/>
        <v>0</v>
      </c>
      <c r="T15" s="9">
        <f t="shared" si="5"/>
        <v>0</v>
      </c>
      <c r="U15" s="9">
        <f t="shared" si="5"/>
        <v>0</v>
      </c>
      <c r="V15" s="9">
        <f t="shared" si="5"/>
        <v>0</v>
      </c>
      <c r="W15" s="9">
        <f t="shared" si="5"/>
        <v>0</v>
      </c>
      <c r="X15" s="9">
        <f t="shared" si="5"/>
        <v>0</v>
      </c>
      <c r="Y15" s="9">
        <f t="shared" si="5"/>
        <v>0</v>
      </c>
    </row>
    <row r="17">
      <c r="A17" s="6" t="s">
        <v>150</v>
      </c>
    </row>
    <row r="18">
      <c r="A18" s="6" t="s">
        <v>114</v>
      </c>
      <c r="B18" s="9">
        <f t="shared" ref="B18:Y18" si="6">B3+B8-B13</f>
        <v>0</v>
      </c>
      <c r="C18" s="9">
        <f t="shared" si="6"/>
        <v>0</v>
      </c>
      <c r="D18" s="9">
        <f t="shared" si="6"/>
        <v>0</v>
      </c>
      <c r="E18" s="9">
        <f t="shared" si="6"/>
        <v>0</v>
      </c>
      <c r="F18" s="9">
        <f t="shared" si="6"/>
        <v>0</v>
      </c>
      <c r="G18" s="9">
        <f t="shared" si="6"/>
        <v>0</v>
      </c>
      <c r="H18" s="9">
        <f t="shared" si="6"/>
        <v>0</v>
      </c>
      <c r="I18" s="9">
        <f t="shared" si="6"/>
        <v>0</v>
      </c>
      <c r="J18" s="9">
        <f t="shared" si="6"/>
        <v>0</v>
      </c>
      <c r="K18" s="9">
        <f t="shared" si="6"/>
        <v>0</v>
      </c>
      <c r="L18" s="9">
        <f t="shared" si="6"/>
        <v>0</v>
      </c>
      <c r="M18" s="9">
        <f t="shared" si="6"/>
        <v>140000</v>
      </c>
      <c r="N18" s="9">
        <f t="shared" si="6"/>
        <v>140000</v>
      </c>
      <c r="O18" s="9">
        <f t="shared" si="6"/>
        <v>140000</v>
      </c>
      <c r="P18" s="9">
        <f t="shared" si="6"/>
        <v>280000</v>
      </c>
      <c r="Q18" s="9">
        <f t="shared" si="6"/>
        <v>280000</v>
      </c>
      <c r="R18" s="9">
        <f t="shared" si="6"/>
        <v>280000</v>
      </c>
      <c r="S18" s="9">
        <f t="shared" si="6"/>
        <v>420000</v>
      </c>
      <c r="T18" s="9">
        <f t="shared" si="6"/>
        <v>420000</v>
      </c>
      <c r="U18" s="9">
        <f t="shared" si="6"/>
        <v>420000</v>
      </c>
      <c r="V18" s="9">
        <f t="shared" si="6"/>
        <v>560000</v>
      </c>
      <c r="W18" s="9">
        <f t="shared" si="6"/>
        <v>560000</v>
      </c>
      <c r="X18" s="9">
        <f t="shared" si="6"/>
        <v>560000</v>
      </c>
      <c r="Y18" s="9">
        <f t="shared" si="6"/>
        <v>700000</v>
      </c>
    </row>
    <row r="19">
      <c r="A19" s="6" t="s">
        <v>120</v>
      </c>
      <c r="B19" s="9">
        <f t="shared" ref="B19:Y19" si="7">B4+B9-B14</f>
        <v>0</v>
      </c>
      <c r="C19" s="9">
        <f t="shared" si="7"/>
        <v>0</v>
      </c>
      <c r="D19" s="9">
        <f t="shared" si="7"/>
        <v>0</v>
      </c>
      <c r="E19" s="9">
        <f t="shared" si="7"/>
        <v>0</v>
      </c>
      <c r="F19" s="9">
        <f t="shared" si="7"/>
        <v>0</v>
      </c>
      <c r="G19" s="9">
        <f t="shared" si="7"/>
        <v>0</v>
      </c>
      <c r="H19" s="9">
        <f t="shared" si="7"/>
        <v>0</v>
      </c>
      <c r="I19" s="9">
        <f t="shared" si="7"/>
        <v>0</v>
      </c>
      <c r="J19" s="9">
        <f t="shared" si="7"/>
        <v>0</v>
      </c>
      <c r="K19" s="9">
        <f t="shared" si="7"/>
        <v>0</v>
      </c>
      <c r="L19" s="9">
        <f t="shared" si="7"/>
        <v>0</v>
      </c>
      <c r="M19" s="9">
        <f t="shared" si="7"/>
        <v>180000</v>
      </c>
      <c r="N19" s="9">
        <f t="shared" si="7"/>
        <v>180000</v>
      </c>
      <c r="O19" s="9">
        <f t="shared" si="7"/>
        <v>180000</v>
      </c>
      <c r="P19" s="9">
        <f t="shared" si="7"/>
        <v>360000</v>
      </c>
      <c r="Q19" s="9">
        <f t="shared" si="7"/>
        <v>360000</v>
      </c>
      <c r="R19" s="9">
        <f t="shared" si="7"/>
        <v>360000</v>
      </c>
      <c r="S19" s="9">
        <f t="shared" si="7"/>
        <v>540000</v>
      </c>
      <c r="T19" s="9">
        <f t="shared" si="7"/>
        <v>540000</v>
      </c>
      <c r="U19" s="9">
        <f t="shared" si="7"/>
        <v>540000</v>
      </c>
      <c r="V19" s="9">
        <f t="shared" si="7"/>
        <v>720000</v>
      </c>
      <c r="W19" s="9">
        <f t="shared" si="7"/>
        <v>720000</v>
      </c>
      <c r="X19" s="9">
        <f t="shared" si="7"/>
        <v>720000</v>
      </c>
      <c r="Y19" s="9">
        <f t="shared" si="7"/>
        <v>900000</v>
      </c>
    </row>
    <row r="20">
      <c r="A20" s="6" t="s">
        <v>63</v>
      </c>
      <c r="B20" s="9">
        <f t="shared" ref="B20:Y20" si="8">SUM(B18:B19)</f>
        <v>0</v>
      </c>
      <c r="C20" s="9">
        <f t="shared" si="8"/>
        <v>0</v>
      </c>
      <c r="D20" s="9">
        <f t="shared" si="8"/>
        <v>0</v>
      </c>
      <c r="E20" s="9">
        <f t="shared" si="8"/>
        <v>0</v>
      </c>
      <c r="F20" s="9">
        <f t="shared" si="8"/>
        <v>0</v>
      </c>
      <c r="G20" s="9">
        <f t="shared" si="8"/>
        <v>0</v>
      </c>
      <c r="H20" s="9">
        <f t="shared" si="8"/>
        <v>0</v>
      </c>
      <c r="I20" s="9">
        <f t="shared" si="8"/>
        <v>0</v>
      </c>
      <c r="J20" s="9">
        <f t="shared" si="8"/>
        <v>0</v>
      </c>
      <c r="K20" s="9">
        <f t="shared" si="8"/>
        <v>0</v>
      </c>
      <c r="L20" s="9">
        <f t="shared" si="8"/>
        <v>0</v>
      </c>
      <c r="M20" s="9">
        <f t="shared" si="8"/>
        <v>320000</v>
      </c>
      <c r="N20" s="9">
        <f t="shared" si="8"/>
        <v>320000</v>
      </c>
      <c r="O20" s="9">
        <f t="shared" si="8"/>
        <v>320000</v>
      </c>
      <c r="P20" s="9">
        <f t="shared" si="8"/>
        <v>640000</v>
      </c>
      <c r="Q20" s="9">
        <f t="shared" si="8"/>
        <v>640000</v>
      </c>
      <c r="R20" s="9">
        <f t="shared" si="8"/>
        <v>640000</v>
      </c>
      <c r="S20" s="9">
        <f t="shared" si="8"/>
        <v>960000</v>
      </c>
      <c r="T20" s="9">
        <f t="shared" si="8"/>
        <v>960000</v>
      </c>
      <c r="U20" s="9">
        <f t="shared" si="8"/>
        <v>960000</v>
      </c>
      <c r="V20" s="9">
        <f t="shared" si="8"/>
        <v>1280000</v>
      </c>
      <c r="W20" s="9">
        <f t="shared" si="8"/>
        <v>1280000</v>
      </c>
      <c r="X20" s="9">
        <f t="shared" si="8"/>
        <v>1280000</v>
      </c>
      <c r="Y20" s="9">
        <f t="shared" si="8"/>
        <v>1600000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25"/>
  </cols>
  <sheetData>
    <row r="1"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56</v>
      </c>
      <c r="Y1" s="6" t="s">
        <v>57</v>
      </c>
    </row>
    <row r="2">
      <c r="A2" s="6" t="s">
        <v>147</v>
      </c>
    </row>
    <row r="3">
      <c r="A3" s="6" t="s">
        <v>114</v>
      </c>
      <c r="B3" s="6">
        <v>0.0</v>
      </c>
      <c r="C3" s="10">
        <f t="shared" ref="C3:Y3" si="1">B18</f>
        <v>0</v>
      </c>
      <c r="D3" s="10">
        <f t="shared" si="1"/>
        <v>0</v>
      </c>
      <c r="E3" s="10">
        <f t="shared" si="1"/>
        <v>0</v>
      </c>
      <c r="F3" s="10">
        <f t="shared" si="1"/>
        <v>0</v>
      </c>
      <c r="G3" s="10">
        <f t="shared" si="1"/>
        <v>0</v>
      </c>
      <c r="H3" s="10">
        <f t="shared" si="1"/>
        <v>0</v>
      </c>
      <c r="I3" s="10">
        <f t="shared" si="1"/>
        <v>0</v>
      </c>
      <c r="J3" s="10">
        <f t="shared" si="1"/>
        <v>0</v>
      </c>
      <c r="K3" s="10">
        <f t="shared" si="1"/>
        <v>0</v>
      </c>
      <c r="L3" s="10">
        <f t="shared" si="1"/>
        <v>0</v>
      </c>
      <c r="M3" s="10">
        <f t="shared" si="1"/>
        <v>0</v>
      </c>
      <c r="N3" s="10">
        <f t="shared" si="1"/>
        <v>8750</v>
      </c>
      <c r="O3" s="10">
        <f t="shared" si="1"/>
        <v>17500</v>
      </c>
      <c r="P3" s="10">
        <f t="shared" si="1"/>
        <v>26250</v>
      </c>
      <c r="Q3" s="10">
        <f t="shared" si="1"/>
        <v>43750</v>
      </c>
      <c r="R3" s="10">
        <f t="shared" si="1"/>
        <v>61250</v>
      </c>
      <c r="S3" s="10">
        <f t="shared" si="1"/>
        <v>78750</v>
      </c>
      <c r="T3" s="10">
        <f t="shared" si="1"/>
        <v>105000</v>
      </c>
      <c r="U3" s="10">
        <f t="shared" si="1"/>
        <v>131250</v>
      </c>
      <c r="V3" s="10">
        <f t="shared" si="1"/>
        <v>157500</v>
      </c>
      <c r="W3" s="10">
        <f t="shared" si="1"/>
        <v>192500</v>
      </c>
      <c r="X3" s="10">
        <f t="shared" si="1"/>
        <v>227500</v>
      </c>
      <c r="Y3" s="10">
        <f t="shared" si="1"/>
        <v>262500</v>
      </c>
    </row>
    <row r="4">
      <c r="A4" s="6" t="s">
        <v>120</v>
      </c>
      <c r="B4" s="6">
        <v>0.0</v>
      </c>
      <c r="C4" s="10">
        <f t="shared" ref="C4:Y4" si="2">B19</f>
        <v>0</v>
      </c>
      <c r="D4" s="10">
        <f t="shared" si="2"/>
        <v>0</v>
      </c>
      <c r="E4" s="10">
        <f t="shared" si="2"/>
        <v>0</v>
      </c>
      <c r="F4" s="10">
        <f t="shared" si="2"/>
        <v>0</v>
      </c>
      <c r="G4" s="10">
        <f t="shared" si="2"/>
        <v>0</v>
      </c>
      <c r="H4" s="10">
        <f t="shared" si="2"/>
        <v>0</v>
      </c>
      <c r="I4" s="10">
        <f t="shared" si="2"/>
        <v>0</v>
      </c>
      <c r="J4" s="10">
        <f t="shared" si="2"/>
        <v>0</v>
      </c>
      <c r="K4" s="10">
        <f t="shared" si="2"/>
        <v>0</v>
      </c>
      <c r="L4" s="10">
        <f t="shared" si="2"/>
        <v>0</v>
      </c>
      <c r="M4" s="10">
        <f t="shared" si="2"/>
        <v>0</v>
      </c>
      <c r="N4" s="10">
        <f t="shared" si="2"/>
        <v>8181.818182</v>
      </c>
      <c r="O4" s="10">
        <f t="shared" si="2"/>
        <v>16363.63636</v>
      </c>
      <c r="P4" s="10">
        <f t="shared" si="2"/>
        <v>24545.45455</v>
      </c>
      <c r="Q4" s="10">
        <f t="shared" si="2"/>
        <v>40909.09091</v>
      </c>
      <c r="R4" s="10">
        <f t="shared" si="2"/>
        <v>57272.72727</v>
      </c>
      <c r="S4" s="10">
        <f t="shared" si="2"/>
        <v>73636.36364</v>
      </c>
      <c r="T4" s="10">
        <f t="shared" si="2"/>
        <v>98181.81818</v>
      </c>
      <c r="U4" s="10">
        <f t="shared" si="2"/>
        <v>122727.2727</v>
      </c>
      <c r="V4" s="10">
        <f t="shared" si="2"/>
        <v>147272.7273</v>
      </c>
      <c r="W4" s="10">
        <f t="shared" si="2"/>
        <v>180000</v>
      </c>
      <c r="X4" s="10">
        <f t="shared" si="2"/>
        <v>212727.2727</v>
      </c>
      <c r="Y4" s="10">
        <f t="shared" si="2"/>
        <v>245454.5455</v>
      </c>
    </row>
    <row r="5">
      <c r="A5" s="6" t="s">
        <v>63</v>
      </c>
      <c r="B5" s="9">
        <f t="shared" ref="B5:Y5" si="3">SUM(B3:B4)</f>
        <v>0</v>
      </c>
      <c r="C5" s="10">
        <f t="shared" si="3"/>
        <v>0</v>
      </c>
      <c r="D5" s="10">
        <f t="shared" si="3"/>
        <v>0</v>
      </c>
      <c r="E5" s="10">
        <f t="shared" si="3"/>
        <v>0</v>
      </c>
      <c r="F5" s="10">
        <f t="shared" si="3"/>
        <v>0</v>
      </c>
      <c r="G5" s="10">
        <f t="shared" si="3"/>
        <v>0</v>
      </c>
      <c r="H5" s="10">
        <f t="shared" si="3"/>
        <v>0</v>
      </c>
      <c r="I5" s="10">
        <f t="shared" si="3"/>
        <v>0</v>
      </c>
      <c r="J5" s="10">
        <f t="shared" si="3"/>
        <v>0</v>
      </c>
      <c r="K5" s="10">
        <f t="shared" si="3"/>
        <v>0</v>
      </c>
      <c r="L5" s="10">
        <f t="shared" si="3"/>
        <v>0</v>
      </c>
      <c r="M5" s="10">
        <f t="shared" si="3"/>
        <v>0</v>
      </c>
      <c r="N5" s="10">
        <f t="shared" si="3"/>
        <v>16931.81818</v>
      </c>
      <c r="O5" s="10">
        <f t="shared" si="3"/>
        <v>33863.63636</v>
      </c>
      <c r="P5" s="10">
        <f t="shared" si="3"/>
        <v>50795.45455</v>
      </c>
      <c r="Q5" s="10">
        <f t="shared" si="3"/>
        <v>84659.09091</v>
      </c>
      <c r="R5" s="10">
        <f t="shared" si="3"/>
        <v>118522.7273</v>
      </c>
      <c r="S5" s="10">
        <f t="shared" si="3"/>
        <v>152386.3636</v>
      </c>
      <c r="T5" s="10">
        <f t="shared" si="3"/>
        <v>203181.8182</v>
      </c>
      <c r="U5" s="10">
        <f t="shared" si="3"/>
        <v>253977.2727</v>
      </c>
      <c r="V5" s="10">
        <f t="shared" si="3"/>
        <v>304772.7273</v>
      </c>
      <c r="W5" s="10">
        <f t="shared" si="3"/>
        <v>372500</v>
      </c>
      <c r="X5" s="10">
        <f t="shared" si="3"/>
        <v>440227.2727</v>
      </c>
      <c r="Y5" s="10">
        <f t="shared" si="3"/>
        <v>507954.5455</v>
      </c>
    </row>
    <row r="6"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>
      <c r="A7" s="6" t="s">
        <v>148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>
      <c r="A8" s="6" t="s">
        <v>114</v>
      </c>
      <c r="B8" s="9">
        <f>'Large Store-Fixed Asset Balance'!B18/'Large Store-FAR'!$F5</f>
        <v>0</v>
      </c>
      <c r="C8" s="10">
        <f>'Large Store-Fixed Asset Balance'!C18/'Large Store-FAR'!$F5</f>
        <v>0</v>
      </c>
      <c r="D8" s="10">
        <f>'Large Store-Fixed Asset Balance'!D18/'Large Store-FAR'!$F5</f>
        <v>0</v>
      </c>
      <c r="E8" s="10">
        <f>'Large Store-Fixed Asset Balance'!E18/'Large Store-FAR'!$F5</f>
        <v>0</v>
      </c>
      <c r="F8" s="10">
        <f>'Large Store-Fixed Asset Balance'!F18/'Large Store-FAR'!$F5</f>
        <v>0</v>
      </c>
      <c r="G8" s="10">
        <f>'Large Store-Fixed Asset Balance'!G18/'Large Store-FAR'!$F5</f>
        <v>0</v>
      </c>
      <c r="H8" s="10">
        <f>'Large Store-Fixed Asset Balance'!H18/'Large Store-FAR'!$F5</f>
        <v>0</v>
      </c>
      <c r="I8" s="10">
        <f>'Large Store-Fixed Asset Balance'!I18/'Large Store-FAR'!$F5</f>
        <v>0</v>
      </c>
      <c r="J8" s="10">
        <f>'Large Store-Fixed Asset Balance'!J18/'Large Store-FAR'!$F5</f>
        <v>0</v>
      </c>
      <c r="K8" s="10">
        <f>'Large Store-Fixed Asset Balance'!K18/'Large Store-FAR'!$F5</f>
        <v>0</v>
      </c>
      <c r="L8" s="10">
        <f>'Large Store-Fixed Asset Balance'!L18/'Large Store-FAR'!$F5</f>
        <v>0</v>
      </c>
      <c r="M8" s="10">
        <f>'Large Store-Fixed Asset Balance'!M18/'Large Store-FAR'!$F5</f>
        <v>8750</v>
      </c>
      <c r="N8" s="10">
        <f>'Large Store-Fixed Asset Balance'!N18/'Large Store-FAR'!$F5</f>
        <v>8750</v>
      </c>
      <c r="O8" s="10">
        <f>'Large Store-Fixed Asset Balance'!O18/'Large Store-FAR'!$F5</f>
        <v>8750</v>
      </c>
      <c r="P8" s="10">
        <f>'Large Store-Fixed Asset Balance'!P18/'Large Store-FAR'!$F5</f>
        <v>17500</v>
      </c>
      <c r="Q8" s="10">
        <f>'Large Store-Fixed Asset Balance'!Q18/'Large Store-FAR'!$F5</f>
        <v>17500</v>
      </c>
      <c r="R8" s="10">
        <f>'Large Store-Fixed Asset Balance'!R18/'Large Store-FAR'!$F5</f>
        <v>17500</v>
      </c>
      <c r="S8" s="10">
        <f>'Large Store-Fixed Asset Balance'!S18/'Large Store-FAR'!$F5</f>
        <v>26250</v>
      </c>
      <c r="T8" s="10">
        <f>'Large Store-Fixed Asset Balance'!T18/'Large Store-FAR'!$F5</f>
        <v>26250</v>
      </c>
      <c r="U8" s="10">
        <f>'Large Store-Fixed Asset Balance'!U18/'Large Store-FAR'!$F5</f>
        <v>26250</v>
      </c>
      <c r="V8" s="10">
        <f>'Large Store-Fixed Asset Balance'!V18/'Large Store-FAR'!$F5</f>
        <v>35000</v>
      </c>
      <c r="W8" s="10">
        <f>'Large Store-Fixed Asset Balance'!W18/'Large Store-FAR'!$F5</f>
        <v>35000</v>
      </c>
      <c r="X8" s="10">
        <f>'Large Store-Fixed Asset Balance'!X18/'Large Store-FAR'!$F5</f>
        <v>35000</v>
      </c>
      <c r="Y8" s="10">
        <f>'Large Store-Fixed Asset Balance'!Y18/'Large Store-FAR'!$F5</f>
        <v>43750</v>
      </c>
    </row>
    <row r="9">
      <c r="A9" s="6" t="s">
        <v>120</v>
      </c>
      <c r="B9" s="9">
        <f>'Large Store-Fixed Asset Balance'!B19/'Large Store-FAR'!$F6</f>
        <v>0</v>
      </c>
      <c r="C9" s="10">
        <f>'Large Store-Fixed Asset Balance'!C19/'Large Store-FAR'!$F6</f>
        <v>0</v>
      </c>
      <c r="D9" s="10">
        <f>'Large Store-Fixed Asset Balance'!D19/'Large Store-FAR'!$F6</f>
        <v>0</v>
      </c>
      <c r="E9" s="10">
        <f>'Large Store-Fixed Asset Balance'!E19/'Large Store-FAR'!$F6</f>
        <v>0</v>
      </c>
      <c r="F9" s="10">
        <f>'Large Store-Fixed Asset Balance'!F19/'Large Store-FAR'!$F6</f>
        <v>0</v>
      </c>
      <c r="G9" s="10">
        <f>'Large Store-Fixed Asset Balance'!G19/'Large Store-FAR'!$F6</f>
        <v>0</v>
      </c>
      <c r="H9" s="10">
        <f>'Large Store-Fixed Asset Balance'!H19/'Large Store-FAR'!$F6</f>
        <v>0</v>
      </c>
      <c r="I9" s="10">
        <f>'Large Store-Fixed Asset Balance'!I19/'Large Store-FAR'!$F6</f>
        <v>0</v>
      </c>
      <c r="J9" s="10">
        <f>'Large Store-Fixed Asset Balance'!J19/'Large Store-FAR'!$F6</f>
        <v>0</v>
      </c>
      <c r="K9" s="10">
        <f>'Large Store-Fixed Asset Balance'!K19/'Large Store-FAR'!$F6</f>
        <v>0</v>
      </c>
      <c r="L9" s="10">
        <f>'Large Store-Fixed Asset Balance'!L19/'Large Store-FAR'!$F6</f>
        <v>0</v>
      </c>
      <c r="M9" s="10">
        <f>'Large Store-Fixed Asset Balance'!M19/'Large Store-FAR'!$F6</f>
        <v>8181.818182</v>
      </c>
      <c r="N9" s="10">
        <f>'Large Store-Fixed Asset Balance'!N19/'Large Store-FAR'!$F6</f>
        <v>8181.818182</v>
      </c>
      <c r="O9" s="10">
        <f>'Large Store-Fixed Asset Balance'!O19/'Large Store-FAR'!$F6</f>
        <v>8181.818182</v>
      </c>
      <c r="P9" s="10">
        <f>'Large Store-Fixed Asset Balance'!P19/'Large Store-FAR'!$F6</f>
        <v>16363.63636</v>
      </c>
      <c r="Q9" s="10">
        <f>'Large Store-Fixed Asset Balance'!Q19/'Large Store-FAR'!$F6</f>
        <v>16363.63636</v>
      </c>
      <c r="R9" s="10">
        <f>'Large Store-Fixed Asset Balance'!R19/'Large Store-FAR'!$F6</f>
        <v>16363.63636</v>
      </c>
      <c r="S9" s="10">
        <f>'Large Store-Fixed Asset Balance'!S19/'Large Store-FAR'!$F6</f>
        <v>24545.45455</v>
      </c>
      <c r="T9" s="10">
        <f>'Large Store-Fixed Asset Balance'!T19/'Large Store-FAR'!$F6</f>
        <v>24545.45455</v>
      </c>
      <c r="U9" s="10">
        <f>'Large Store-Fixed Asset Balance'!U19/'Large Store-FAR'!$F6</f>
        <v>24545.45455</v>
      </c>
      <c r="V9" s="10">
        <f>'Large Store-Fixed Asset Balance'!V19/'Large Store-FAR'!$F6</f>
        <v>32727.27273</v>
      </c>
      <c r="W9" s="10">
        <f>'Large Store-Fixed Asset Balance'!W19/'Large Store-FAR'!$F6</f>
        <v>32727.27273</v>
      </c>
      <c r="X9" s="10">
        <f>'Large Store-Fixed Asset Balance'!X19/'Large Store-FAR'!$F6</f>
        <v>32727.27273</v>
      </c>
      <c r="Y9" s="10">
        <f>'Large Store-Fixed Asset Balance'!Y19/'Large Store-FAR'!$F6</f>
        <v>40909.09091</v>
      </c>
    </row>
    <row r="10">
      <c r="A10" s="6" t="s">
        <v>63</v>
      </c>
      <c r="B10" s="9">
        <f t="shared" ref="B10:Y10" si="4">SUM(B8:B9)</f>
        <v>0</v>
      </c>
      <c r="C10" s="10">
        <f t="shared" si="4"/>
        <v>0</v>
      </c>
      <c r="D10" s="10">
        <f t="shared" si="4"/>
        <v>0</v>
      </c>
      <c r="E10" s="10">
        <f t="shared" si="4"/>
        <v>0</v>
      </c>
      <c r="F10" s="10">
        <f t="shared" si="4"/>
        <v>0</v>
      </c>
      <c r="G10" s="10">
        <f t="shared" si="4"/>
        <v>0</v>
      </c>
      <c r="H10" s="10">
        <f t="shared" si="4"/>
        <v>0</v>
      </c>
      <c r="I10" s="10">
        <f t="shared" si="4"/>
        <v>0</v>
      </c>
      <c r="J10" s="10">
        <f t="shared" si="4"/>
        <v>0</v>
      </c>
      <c r="K10" s="10">
        <f t="shared" si="4"/>
        <v>0</v>
      </c>
      <c r="L10" s="10">
        <f t="shared" si="4"/>
        <v>0</v>
      </c>
      <c r="M10" s="10">
        <f t="shared" si="4"/>
        <v>16931.81818</v>
      </c>
      <c r="N10" s="10">
        <f t="shared" si="4"/>
        <v>16931.81818</v>
      </c>
      <c r="O10" s="10">
        <f t="shared" si="4"/>
        <v>16931.81818</v>
      </c>
      <c r="P10" s="10">
        <f t="shared" si="4"/>
        <v>33863.63636</v>
      </c>
      <c r="Q10" s="10">
        <f t="shared" si="4"/>
        <v>33863.63636</v>
      </c>
      <c r="R10" s="10">
        <f t="shared" si="4"/>
        <v>33863.63636</v>
      </c>
      <c r="S10" s="10">
        <f t="shared" si="4"/>
        <v>50795.45455</v>
      </c>
      <c r="T10" s="10">
        <f t="shared" si="4"/>
        <v>50795.45455</v>
      </c>
      <c r="U10" s="10">
        <f t="shared" si="4"/>
        <v>50795.45455</v>
      </c>
      <c r="V10" s="10">
        <f t="shared" si="4"/>
        <v>67727.27273</v>
      </c>
      <c r="W10" s="10">
        <f t="shared" si="4"/>
        <v>67727.27273</v>
      </c>
      <c r="X10" s="10">
        <f t="shared" si="4"/>
        <v>67727.27273</v>
      </c>
      <c r="Y10" s="10">
        <f t="shared" si="4"/>
        <v>84659.09091</v>
      </c>
    </row>
    <row r="11"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>
      <c r="A12" s="6" t="s">
        <v>149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>
      <c r="A13" s="6" t="s">
        <v>114</v>
      </c>
      <c r="B13" s="6">
        <v>0.0</v>
      </c>
      <c r="C13" s="12">
        <v>0.0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2">
        <v>0.0</v>
      </c>
      <c r="Q13" s="12">
        <v>0.0</v>
      </c>
      <c r="R13" s="12">
        <v>0.0</v>
      </c>
      <c r="S13" s="12">
        <v>0.0</v>
      </c>
      <c r="T13" s="12">
        <v>0.0</v>
      </c>
      <c r="U13" s="12">
        <v>0.0</v>
      </c>
      <c r="V13" s="12">
        <v>0.0</v>
      </c>
      <c r="W13" s="12">
        <v>0.0</v>
      </c>
      <c r="X13" s="12">
        <v>0.0</v>
      </c>
      <c r="Y13" s="12">
        <v>0.0</v>
      </c>
    </row>
    <row r="14">
      <c r="A14" s="6" t="s">
        <v>120</v>
      </c>
      <c r="B14" s="6">
        <v>0.0</v>
      </c>
      <c r="C14" s="12">
        <v>0.0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v>0.0</v>
      </c>
      <c r="P14" s="12">
        <v>0.0</v>
      </c>
      <c r="Q14" s="12">
        <v>0.0</v>
      </c>
      <c r="R14" s="12">
        <v>0.0</v>
      </c>
      <c r="S14" s="12">
        <v>0.0</v>
      </c>
      <c r="T14" s="12">
        <v>0.0</v>
      </c>
      <c r="U14" s="12">
        <v>0.0</v>
      </c>
      <c r="V14" s="12">
        <v>0.0</v>
      </c>
      <c r="W14" s="12">
        <v>0.0</v>
      </c>
      <c r="X14" s="12">
        <v>0.0</v>
      </c>
      <c r="Y14" s="12">
        <v>0.0</v>
      </c>
    </row>
    <row r="15">
      <c r="A15" s="6" t="s">
        <v>63</v>
      </c>
      <c r="B15" s="9">
        <f t="shared" ref="B15:Y15" si="5">SUM(B13:B14)</f>
        <v>0</v>
      </c>
      <c r="C15" s="10">
        <f t="shared" si="5"/>
        <v>0</v>
      </c>
      <c r="D15" s="10">
        <f t="shared" si="5"/>
        <v>0</v>
      </c>
      <c r="E15" s="10">
        <f t="shared" si="5"/>
        <v>0</v>
      </c>
      <c r="F15" s="10">
        <f t="shared" si="5"/>
        <v>0</v>
      </c>
      <c r="G15" s="10">
        <f t="shared" si="5"/>
        <v>0</v>
      </c>
      <c r="H15" s="10">
        <f t="shared" si="5"/>
        <v>0</v>
      </c>
      <c r="I15" s="10">
        <f t="shared" si="5"/>
        <v>0</v>
      </c>
      <c r="J15" s="10">
        <f t="shared" si="5"/>
        <v>0</v>
      </c>
      <c r="K15" s="10">
        <f t="shared" si="5"/>
        <v>0</v>
      </c>
      <c r="L15" s="10">
        <f t="shared" si="5"/>
        <v>0</v>
      </c>
      <c r="M15" s="10">
        <f t="shared" si="5"/>
        <v>0</v>
      </c>
      <c r="N15" s="10">
        <f t="shared" si="5"/>
        <v>0</v>
      </c>
      <c r="O15" s="10">
        <f t="shared" si="5"/>
        <v>0</v>
      </c>
      <c r="P15" s="10">
        <f t="shared" si="5"/>
        <v>0</v>
      </c>
      <c r="Q15" s="10">
        <f t="shared" si="5"/>
        <v>0</v>
      </c>
      <c r="R15" s="10">
        <f t="shared" si="5"/>
        <v>0</v>
      </c>
      <c r="S15" s="10">
        <f t="shared" si="5"/>
        <v>0</v>
      </c>
      <c r="T15" s="10">
        <f t="shared" si="5"/>
        <v>0</v>
      </c>
      <c r="U15" s="10">
        <f t="shared" si="5"/>
        <v>0</v>
      </c>
      <c r="V15" s="10">
        <f t="shared" si="5"/>
        <v>0</v>
      </c>
      <c r="W15" s="10">
        <f t="shared" si="5"/>
        <v>0</v>
      </c>
      <c r="X15" s="10">
        <f t="shared" si="5"/>
        <v>0</v>
      </c>
      <c r="Y15" s="10">
        <f t="shared" si="5"/>
        <v>0</v>
      </c>
    </row>
    <row r="16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>
      <c r="A17" s="6" t="s">
        <v>150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6" t="s">
        <v>114</v>
      </c>
      <c r="B18" s="9">
        <f t="shared" ref="B18:Y18" si="6">B3+B8-B13</f>
        <v>0</v>
      </c>
      <c r="C18" s="10">
        <f t="shared" si="6"/>
        <v>0</v>
      </c>
      <c r="D18" s="10">
        <f t="shared" si="6"/>
        <v>0</v>
      </c>
      <c r="E18" s="10">
        <f t="shared" si="6"/>
        <v>0</v>
      </c>
      <c r="F18" s="10">
        <f t="shared" si="6"/>
        <v>0</v>
      </c>
      <c r="G18" s="10">
        <f t="shared" si="6"/>
        <v>0</v>
      </c>
      <c r="H18" s="10">
        <f t="shared" si="6"/>
        <v>0</v>
      </c>
      <c r="I18" s="10">
        <f t="shared" si="6"/>
        <v>0</v>
      </c>
      <c r="J18" s="10">
        <f t="shared" si="6"/>
        <v>0</v>
      </c>
      <c r="K18" s="10">
        <f t="shared" si="6"/>
        <v>0</v>
      </c>
      <c r="L18" s="10">
        <f t="shared" si="6"/>
        <v>0</v>
      </c>
      <c r="M18" s="10">
        <f t="shared" si="6"/>
        <v>8750</v>
      </c>
      <c r="N18" s="10">
        <f t="shared" si="6"/>
        <v>17500</v>
      </c>
      <c r="O18" s="10">
        <f t="shared" si="6"/>
        <v>26250</v>
      </c>
      <c r="P18" s="10">
        <f t="shared" si="6"/>
        <v>43750</v>
      </c>
      <c r="Q18" s="10">
        <f t="shared" si="6"/>
        <v>61250</v>
      </c>
      <c r="R18" s="10">
        <f t="shared" si="6"/>
        <v>78750</v>
      </c>
      <c r="S18" s="10">
        <f t="shared" si="6"/>
        <v>105000</v>
      </c>
      <c r="T18" s="10">
        <f t="shared" si="6"/>
        <v>131250</v>
      </c>
      <c r="U18" s="10">
        <f t="shared" si="6"/>
        <v>157500</v>
      </c>
      <c r="V18" s="10">
        <f t="shared" si="6"/>
        <v>192500</v>
      </c>
      <c r="W18" s="10">
        <f t="shared" si="6"/>
        <v>227500</v>
      </c>
      <c r="X18" s="10">
        <f t="shared" si="6"/>
        <v>262500</v>
      </c>
      <c r="Y18" s="10">
        <f t="shared" si="6"/>
        <v>306250</v>
      </c>
    </row>
    <row r="19">
      <c r="A19" s="6" t="s">
        <v>120</v>
      </c>
      <c r="B19" s="9">
        <f t="shared" ref="B19:Y19" si="7">B4+B9-B14</f>
        <v>0</v>
      </c>
      <c r="C19" s="10">
        <f t="shared" si="7"/>
        <v>0</v>
      </c>
      <c r="D19" s="10">
        <f t="shared" si="7"/>
        <v>0</v>
      </c>
      <c r="E19" s="10">
        <f t="shared" si="7"/>
        <v>0</v>
      </c>
      <c r="F19" s="10">
        <f t="shared" si="7"/>
        <v>0</v>
      </c>
      <c r="G19" s="10">
        <f t="shared" si="7"/>
        <v>0</v>
      </c>
      <c r="H19" s="10">
        <f t="shared" si="7"/>
        <v>0</v>
      </c>
      <c r="I19" s="10">
        <f t="shared" si="7"/>
        <v>0</v>
      </c>
      <c r="J19" s="10">
        <f t="shared" si="7"/>
        <v>0</v>
      </c>
      <c r="K19" s="10">
        <f t="shared" si="7"/>
        <v>0</v>
      </c>
      <c r="L19" s="10">
        <f t="shared" si="7"/>
        <v>0</v>
      </c>
      <c r="M19" s="10">
        <f t="shared" si="7"/>
        <v>8181.818182</v>
      </c>
      <c r="N19" s="10">
        <f t="shared" si="7"/>
        <v>16363.63636</v>
      </c>
      <c r="O19" s="10">
        <f t="shared" si="7"/>
        <v>24545.45455</v>
      </c>
      <c r="P19" s="10">
        <f t="shared" si="7"/>
        <v>40909.09091</v>
      </c>
      <c r="Q19" s="10">
        <f t="shared" si="7"/>
        <v>57272.72727</v>
      </c>
      <c r="R19" s="10">
        <f t="shared" si="7"/>
        <v>73636.36364</v>
      </c>
      <c r="S19" s="10">
        <f t="shared" si="7"/>
        <v>98181.81818</v>
      </c>
      <c r="T19" s="10">
        <f t="shared" si="7"/>
        <v>122727.2727</v>
      </c>
      <c r="U19" s="10">
        <f t="shared" si="7"/>
        <v>147272.7273</v>
      </c>
      <c r="V19" s="10">
        <f t="shared" si="7"/>
        <v>180000</v>
      </c>
      <c r="W19" s="10">
        <f t="shared" si="7"/>
        <v>212727.2727</v>
      </c>
      <c r="X19" s="10">
        <f t="shared" si="7"/>
        <v>245454.5455</v>
      </c>
      <c r="Y19" s="10">
        <f t="shared" si="7"/>
        <v>286363.6364</v>
      </c>
    </row>
    <row r="20">
      <c r="A20" s="6" t="s">
        <v>63</v>
      </c>
      <c r="B20" s="9">
        <f t="shared" ref="B20:Y20" si="8">SUM(B18:B19)</f>
        <v>0</v>
      </c>
      <c r="C20" s="10">
        <f t="shared" si="8"/>
        <v>0</v>
      </c>
      <c r="D20" s="10">
        <f t="shared" si="8"/>
        <v>0</v>
      </c>
      <c r="E20" s="10">
        <f t="shared" si="8"/>
        <v>0</v>
      </c>
      <c r="F20" s="10">
        <f t="shared" si="8"/>
        <v>0</v>
      </c>
      <c r="G20" s="10">
        <f t="shared" si="8"/>
        <v>0</v>
      </c>
      <c r="H20" s="10">
        <f t="shared" si="8"/>
        <v>0</v>
      </c>
      <c r="I20" s="10">
        <f t="shared" si="8"/>
        <v>0</v>
      </c>
      <c r="J20" s="10">
        <f t="shared" si="8"/>
        <v>0</v>
      </c>
      <c r="K20" s="10">
        <f t="shared" si="8"/>
        <v>0</v>
      </c>
      <c r="L20" s="10">
        <f t="shared" si="8"/>
        <v>0</v>
      </c>
      <c r="M20" s="10">
        <f t="shared" si="8"/>
        <v>16931.81818</v>
      </c>
      <c r="N20" s="10">
        <f t="shared" si="8"/>
        <v>33863.63636</v>
      </c>
      <c r="O20" s="10">
        <f t="shared" si="8"/>
        <v>50795.45455</v>
      </c>
      <c r="P20" s="10">
        <f t="shared" si="8"/>
        <v>84659.09091</v>
      </c>
      <c r="Q20" s="10">
        <f t="shared" si="8"/>
        <v>118522.7273</v>
      </c>
      <c r="R20" s="10">
        <f t="shared" si="8"/>
        <v>152386.3636</v>
      </c>
      <c r="S20" s="10">
        <f t="shared" si="8"/>
        <v>203181.8182</v>
      </c>
      <c r="T20" s="10">
        <f t="shared" si="8"/>
        <v>253977.2727</v>
      </c>
      <c r="U20" s="10">
        <f t="shared" si="8"/>
        <v>304772.7273</v>
      </c>
      <c r="V20" s="10">
        <f t="shared" si="8"/>
        <v>372500</v>
      </c>
      <c r="W20" s="10">
        <f t="shared" si="8"/>
        <v>440227.2727</v>
      </c>
      <c r="X20" s="10">
        <f t="shared" si="8"/>
        <v>507954.5455</v>
      </c>
      <c r="Y20" s="10">
        <f t="shared" si="8"/>
        <v>592613.6364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105</v>
      </c>
      <c r="B1" s="6" t="s">
        <v>106</v>
      </c>
      <c r="C1" s="6" t="s">
        <v>151</v>
      </c>
      <c r="D1" s="6" t="s">
        <v>108</v>
      </c>
      <c r="E1" s="6" t="s">
        <v>109</v>
      </c>
      <c r="F1" s="6" t="s">
        <v>110</v>
      </c>
      <c r="G1" s="6" t="s">
        <v>111</v>
      </c>
      <c r="H1" s="6" t="s">
        <v>152</v>
      </c>
    </row>
    <row r="2">
      <c r="A2" s="6" t="s">
        <v>153</v>
      </c>
      <c r="B2" s="6" t="s">
        <v>114</v>
      </c>
      <c r="C2" s="6" t="s">
        <v>115</v>
      </c>
      <c r="D2" s="6">
        <v>2.0</v>
      </c>
      <c r="E2" s="6">
        <v>35000.0</v>
      </c>
      <c r="F2" s="6">
        <v>16.0</v>
      </c>
      <c r="G2" s="9">
        <f t="shared" ref="G2:G37" si="1">F2+D2</f>
        <v>18</v>
      </c>
      <c r="H2" s="9">
        <f t="shared" ref="H2:H37" si="2">E2/F2*F2</f>
        <v>35000</v>
      </c>
    </row>
    <row r="3">
      <c r="A3" s="6" t="s">
        <v>154</v>
      </c>
      <c r="B3" s="6" t="s">
        <v>114</v>
      </c>
      <c r="C3" s="6" t="s">
        <v>115</v>
      </c>
      <c r="D3" s="6">
        <v>2.0</v>
      </c>
      <c r="E3" s="6">
        <v>35000.0</v>
      </c>
      <c r="F3" s="6">
        <v>16.0</v>
      </c>
      <c r="G3" s="9">
        <f t="shared" si="1"/>
        <v>18</v>
      </c>
      <c r="H3" s="9">
        <f t="shared" si="2"/>
        <v>35000</v>
      </c>
    </row>
    <row r="4">
      <c r="A4" s="6" t="s">
        <v>155</v>
      </c>
      <c r="B4" s="6" t="s">
        <v>120</v>
      </c>
      <c r="C4" s="6" t="s">
        <v>121</v>
      </c>
      <c r="D4" s="6">
        <v>2.0</v>
      </c>
      <c r="E4" s="6">
        <v>90000.0</v>
      </c>
      <c r="F4" s="6">
        <v>22.0</v>
      </c>
      <c r="G4" s="9">
        <f t="shared" si="1"/>
        <v>24</v>
      </c>
      <c r="H4" s="9">
        <f t="shared" si="2"/>
        <v>90000</v>
      </c>
    </row>
    <row r="5">
      <c r="A5" s="6" t="s">
        <v>156</v>
      </c>
      <c r="B5" s="6" t="s">
        <v>114</v>
      </c>
      <c r="C5" s="6" t="s">
        <v>115</v>
      </c>
      <c r="D5" s="9">
        <f t="shared" ref="D5:D37" si="3">D2+2</f>
        <v>4</v>
      </c>
      <c r="E5" s="6">
        <v>35000.0</v>
      </c>
      <c r="F5" s="6">
        <v>16.0</v>
      </c>
      <c r="G5" s="9">
        <f t="shared" si="1"/>
        <v>20</v>
      </c>
      <c r="H5" s="9">
        <f t="shared" si="2"/>
        <v>35000</v>
      </c>
    </row>
    <row r="6">
      <c r="A6" s="6" t="s">
        <v>157</v>
      </c>
      <c r="B6" s="6" t="s">
        <v>114</v>
      </c>
      <c r="C6" s="6" t="s">
        <v>115</v>
      </c>
      <c r="D6" s="9">
        <f t="shared" si="3"/>
        <v>4</v>
      </c>
      <c r="E6" s="6">
        <v>35000.0</v>
      </c>
      <c r="F6" s="6">
        <v>16.0</v>
      </c>
      <c r="G6" s="9">
        <f t="shared" si="1"/>
        <v>20</v>
      </c>
      <c r="H6" s="9">
        <f t="shared" si="2"/>
        <v>35000</v>
      </c>
    </row>
    <row r="7">
      <c r="A7" s="6" t="s">
        <v>158</v>
      </c>
      <c r="B7" s="6" t="s">
        <v>120</v>
      </c>
      <c r="C7" s="6" t="s">
        <v>121</v>
      </c>
      <c r="D7" s="9">
        <f t="shared" si="3"/>
        <v>4</v>
      </c>
      <c r="E7" s="6">
        <v>90000.0</v>
      </c>
      <c r="F7" s="6">
        <v>22.0</v>
      </c>
      <c r="G7" s="9">
        <f t="shared" si="1"/>
        <v>26</v>
      </c>
      <c r="H7" s="9">
        <f t="shared" si="2"/>
        <v>90000</v>
      </c>
    </row>
    <row r="8">
      <c r="A8" s="6" t="s">
        <v>159</v>
      </c>
      <c r="B8" s="6" t="s">
        <v>114</v>
      </c>
      <c r="C8" s="6" t="s">
        <v>115</v>
      </c>
      <c r="D8" s="9">
        <f t="shared" si="3"/>
        <v>6</v>
      </c>
      <c r="E8" s="6">
        <v>35000.0</v>
      </c>
      <c r="F8" s="6">
        <v>16.0</v>
      </c>
      <c r="G8" s="9">
        <f t="shared" si="1"/>
        <v>22</v>
      </c>
      <c r="H8" s="9">
        <f t="shared" si="2"/>
        <v>35000</v>
      </c>
    </row>
    <row r="9">
      <c r="A9" s="6" t="s">
        <v>160</v>
      </c>
      <c r="B9" s="6" t="s">
        <v>114</v>
      </c>
      <c r="C9" s="6" t="s">
        <v>115</v>
      </c>
      <c r="D9" s="9">
        <f t="shared" si="3"/>
        <v>6</v>
      </c>
      <c r="E9" s="6">
        <v>35000.0</v>
      </c>
      <c r="F9" s="6">
        <v>16.0</v>
      </c>
      <c r="G9" s="9">
        <f t="shared" si="1"/>
        <v>22</v>
      </c>
      <c r="H9" s="9">
        <f t="shared" si="2"/>
        <v>35000</v>
      </c>
    </row>
    <row r="10">
      <c r="A10" s="6" t="s">
        <v>161</v>
      </c>
      <c r="B10" s="6" t="s">
        <v>120</v>
      </c>
      <c r="C10" s="6" t="s">
        <v>121</v>
      </c>
      <c r="D10" s="9">
        <f t="shared" si="3"/>
        <v>6</v>
      </c>
      <c r="E10" s="6">
        <v>90000.0</v>
      </c>
      <c r="F10" s="6">
        <v>22.0</v>
      </c>
      <c r="G10" s="9">
        <f t="shared" si="1"/>
        <v>28</v>
      </c>
      <c r="H10" s="9">
        <f t="shared" si="2"/>
        <v>90000</v>
      </c>
    </row>
    <row r="11">
      <c r="A11" s="6" t="s">
        <v>162</v>
      </c>
      <c r="B11" s="6" t="s">
        <v>114</v>
      </c>
      <c r="C11" s="6" t="s">
        <v>115</v>
      </c>
      <c r="D11" s="9">
        <f t="shared" si="3"/>
        <v>8</v>
      </c>
      <c r="E11" s="6">
        <v>35000.0</v>
      </c>
      <c r="F11" s="6">
        <v>16.0</v>
      </c>
      <c r="G11" s="9">
        <f t="shared" si="1"/>
        <v>24</v>
      </c>
      <c r="H11" s="9">
        <f t="shared" si="2"/>
        <v>35000</v>
      </c>
    </row>
    <row r="12">
      <c r="A12" s="6" t="s">
        <v>163</v>
      </c>
      <c r="B12" s="6" t="s">
        <v>114</v>
      </c>
      <c r="C12" s="6" t="s">
        <v>115</v>
      </c>
      <c r="D12" s="9">
        <f t="shared" si="3"/>
        <v>8</v>
      </c>
      <c r="E12" s="6">
        <v>35000.0</v>
      </c>
      <c r="F12" s="6">
        <v>16.0</v>
      </c>
      <c r="G12" s="9">
        <f t="shared" si="1"/>
        <v>24</v>
      </c>
      <c r="H12" s="9">
        <f t="shared" si="2"/>
        <v>35000</v>
      </c>
    </row>
    <row r="13">
      <c r="A13" s="6" t="s">
        <v>164</v>
      </c>
      <c r="B13" s="6" t="s">
        <v>120</v>
      </c>
      <c r="C13" s="6" t="s">
        <v>121</v>
      </c>
      <c r="D13" s="9">
        <f t="shared" si="3"/>
        <v>8</v>
      </c>
      <c r="E13" s="6">
        <v>90000.0</v>
      </c>
      <c r="F13" s="6">
        <v>22.0</v>
      </c>
      <c r="G13" s="9">
        <f t="shared" si="1"/>
        <v>30</v>
      </c>
      <c r="H13" s="9">
        <f t="shared" si="2"/>
        <v>90000</v>
      </c>
    </row>
    <row r="14">
      <c r="A14" s="6" t="s">
        <v>165</v>
      </c>
      <c r="B14" s="6" t="s">
        <v>114</v>
      </c>
      <c r="C14" s="6" t="s">
        <v>115</v>
      </c>
      <c r="D14" s="9">
        <f t="shared" si="3"/>
        <v>10</v>
      </c>
      <c r="E14" s="6">
        <v>35000.0</v>
      </c>
      <c r="F14" s="6">
        <v>16.0</v>
      </c>
      <c r="G14" s="9">
        <f t="shared" si="1"/>
        <v>26</v>
      </c>
      <c r="H14" s="9">
        <f t="shared" si="2"/>
        <v>35000</v>
      </c>
    </row>
    <row r="15">
      <c r="A15" s="6" t="s">
        <v>166</v>
      </c>
      <c r="B15" s="6" t="s">
        <v>114</v>
      </c>
      <c r="C15" s="6" t="s">
        <v>115</v>
      </c>
      <c r="D15" s="9">
        <f t="shared" si="3"/>
        <v>10</v>
      </c>
      <c r="E15" s="6">
        <v>35000.0</v>
      </c>
      <c r="F15" s="6">
        <v>16.0</v>
      </c>
      <c r="G15" s="9">
        <f t="shared" si="1"/>
        <v>26</v>
      </c>
      <c r="H15" s="9">
        <f t="shared" si="2"/>
        <v>35000</v>
      </c>
    </row>
    <row r="16">
      <c r="A16" s="6" t="s">
        <v>167</v>
      </c>
      <c r="B16" s="6" t="s">
        <v>120</v>
      </c>
      <c r="C16" s="6" t="s">
        <v>121</v>
      </c>
      <c r="D16" s="9">
        <f t="shared" si="3"/>
        <v>10</v>
      </c>
      <c r="E16" s="6">
        <v>90000.0</v>
      </c>
      <c r="F16" s="6">
        <v>22.0</v>
      </c>
      <c r="G16" s="9">
        <f t="shared" si="1"/>
        <v>32</v>
      </c>
      <c r="H16" s="9">
        <f t="shared" si="2"/>
        <v>90000</v>
      </c>
    </row>
    <row r="17">
      <c r="A17" s="6" t="s">
        <v>168</v>
      </c>
      <c r="B17" s="6" t="s">
        <v>114</v>
      </c>
      <c r="C17" s="6" t="s">
        <v>115</v>
      </c>
      <c r="D17" s="9">
        <f t="shared" si="3"/>
        <v>12</v>
      </c>
      <c r="E17" s="6">
        <v>35000.0</v>
      </c>
      <c r="F17" s="6">
        <v>16.0</v>
      </c>
      <c r="G17" s="9">
        <f t="shared" si="1"/>
        <v>28</v>
      </c>
      <c r="H17" s="9">
        <f t="shared" si="2"/>
        <v>35000</v>
      </c>
    </row>
    <row r="18">
      <c r="A18" s="6" t="s">
        <v>169</v>
      </c>
      <c r="B18" s="6" t="s">
        <v>114</v>
      </c>
      <c r="C18" s="6" t="s">
        <v>115</v>
      </c>
      <c r="D18" s="9">
        <f t="shared" si="3"/>
        <v>12</v>
      </c>
      <c r="E18" s="6">
        <v>35000.0</v>
      </c>
      <c r="F18" s="6">
        <v>16.0</v>
      </c>
      <c r="G18" s="9">
        <f t="shared" si="1"/>
        <v>28</v>
      </c>
      <c r="H18" s="9">
        <f t="shared" si="2"/>
        <v>35000</v>
      </c>
    </row>
    <row r="19">
      <c r="A19" s="6" t="s">
        <v>170</v>
      </c>
      <c r="B19" s="6" t="s">
        <v>120</v>
      </c>
      <c r="C19" s="6" t="s">
        <v>121</v>
      </c>
      <c r="D19" s="9">
        <f t="shared" si="3"/>
        <v>12</v>
      </c>
      <c r="E19" s="6">
        <v>90000.0</v>
      </c>
      <c r="F19" s="6">
        <v>22.0</v>
      </c>
      <c r="G19" s="9">
        <f t="shared" si="1"/>
        <v>34</v>
      </c>
      <c r="H19" s="9">
        <f t="shared" si="2"/>
        <v>90000</v>
      </c>
    </row>
    <row r="20">
      <c r="A20" s="6" t="s">
        <v>171</v>
      </c>
      <c r="B20" s="6" t="s">
        <v>114</v>
      </c>
      <c r="C20" s="6" t="s">
        <v>115</v>
      </c>
      <c r="D20" s="9">
        <f t="shared" si="3"/>
        <v>14</v>
      </c>
      <c r="E20" s="6">
        <v>35000.0</v>
      </c>
      <c r="F20" s="6">
        <v>16.0</v>
      </c>
      <c r="G20" s="9">
        <f t="shared" si="1"/>
        <v>30</v>
      </c>
      <c r="H20" s="9">
        <f t="shared" si="2"/>
        <v>35000</v>
      </c>
    </row>
    <row r="21">
      <c r="A21" s="6" t="s">
        <v>172</v>
      </c>
      <c r="B21" s="6" t="s">
        <v>114</v>
      </c>
      <c r="C21" s="6" t="s">
        <v>115</v>
      </c>
      <c r="D21" s="9">
        <f t="shared" si="3"/>
        <v>14</v>
      </c>
      <c r="E21" s="6">
        <v>35000.0</v>
      </c>
      <c r="F21" s="6">
        <v>16.0</v>
      </c>
      <c r="G21" s="9">
        <f t="shared" si="1"/>
        <v>30</v>
      </c>
      <c r="H21" s="9">
        <f t="shared" si="2"/>
        <v>35000</v>
      </c>
    </row>
    <row r="22">
      <c r="A22" s="6" t="s">
        <v>173</v>
      </c>
      <c r="B22" s="6" t="s">
        <v>120</v>
      </c>
      <c r="C22" s="6" t="s">
        <v>121</v>
      </c>
      <c r="D22" s="9">
        <f t="shared" si="3"/>
        <v>14</v>
      </c>
      <c r="E22" s="6">
        <v>90000.0</v>
      </c>
      <c r="F22" s="6">
        <v>22.0</v>
      </c>
      <c r="G22" s="9">
        <f t="shared" si="1"/>
        <v>36</v>
      </c>
      <c r="H22" s="9">
        <f t="shared" si="2"/>
        <v>90000</v>
      </c>
    </row>
    <row r="23">
      <c r="A23" s="6" t="s">
        <v>174</v>
      </c>
      <c r="B23" s="6" t="s">
        <v>114</v>
      </c>
      <c r="C23" s="6" t="s">
        <v>115</v>
      </c>
      <c r="D23" s="9">
        <f t="shared" si="3"/>
        <v>16</v>
      </c>
      <c r="E23" s="6">
        <v>35000.0</v>
      </c>
      <c r="F23" s="6">
        <v>16.0</v>
      </c>
      <c r="G23" s="9">
        <f t="shared" si="1"/>
        <v>32</v>
      </c>
      <c r="H23" s="9">
        <f t="shared" si="2"/>
        <v>35000</v>
      </c>
    </row>
    <row r="24">
      <c r="A24" s="6" t="s">
        <v>175</v>
      </c>
      <c r="B24" s="6" t="s">
        <v>114</v>
      </c>
      <c r="C24" s="6" t="s">
        <v>115</v>
      </c>
      <c r="D24" s="9">
        <f t="shared" si="3"/>
        <v>16</v>
      </c>
      <c r="E24" s="6">
        <v>35000.0</v>
      </c>
      <c r="F24" s="6">
        <v>16.0</v>
      </c>
      <c r="G24" s="9">
        <f t="shared" si="1"/>
        <v>32</v>
      </c>
      <c r="H24" s="9">
        <f t="shared" si="2"/>
        <v>35000</v>
      </c>
    </row>
    <row r="25">
      <c r="A25" s="6" t="s">
        <v>176</v>
      </c>
      <c r="B25" s="6" t="s">
        <v>120</v>
      </c>
      <c r="C25" s="6" t="s">
        <v>121</v>
      </c>
      <c r="D25" s="9">
        <f t="shared" si="3"/>
        <v>16</v>
      </c>
      <c r="E25" s="6">
        <v>90000.0</v>
      </c>
      <c r="F25" s="6">
        <v>22.0</v>
      </c>
      <c r="G25" s="9">
        <f t="shared" si="1"/>
        <v>38</v>
      </c>
      <c r="H25" s="9">
        <f t="shared" si="2"/>
        <v>90000</v>
      </c>
    </row>
    <row r="26">
      <c r="A26" s="6" t="s">
        <v>177</v>
      </c>
      <c r="B26" s="6" t="s">
        <v>114</v>
      </c>
      <c r="C26" s="6" t="s">
        <v>115</v>
      </c>
      <c r="D26" s="9">
        <f t="shared" si="3"/>
        <v>18</v>
      </c>
      <c r="E26" s="6">
        <v>35000.0</v>
      </c>
      <c r="F26" s="6">
        <v>16.0</v>
      </c>
      <c r="G26" s="9">
        <f t="shared" si="1"/>
        <v>34</v>
      </c>
      <c r="H26" s="9">
        <f t="shared" si="2"/>
        <v>35000</v>
      </c>
    </row>
    <row r="27">
      <c r="A27" s="6" t="s">
        <v>178</v>
      </c>
      <c r="B27" s="6" t="s">
        <v>114</v>
      </c>
      <c r="C27" s="6" t="s">
        <v>115</v>
      </c>
      <c r="D27" s="9">
        <f t="shared" si="3"/>
        <v>18</v>
      </c>
      <c r="E27" s="6">
        <v>35000.0</v>
      </c>
      <c r="F27" s="6">
        <v>16.0</v>
      </c>
      <c r="G27" s="9">
        <f t="shared" si="1"/>
        <v>34</v>
      </c>
      <c r="H27" s="9">
        <f t="shared" si="2"/>
        <v>35000</v>
      </c>
    </row>
    <row r="28">
      <c r="A28" s="6" t="s">
        <v>179</v>
      </c>
      <c r="B28" s="6" t="s">
        <v>120</v>
      </c>
      <c r="C28" s="6" t="s">
        <v>121</v>
      </c>
      <c r="D28" s="9">
        <f t="shared" si="3"/>
        <v>18</v>
      </c>
      <c r="E28" s="6">
        <v>90000.0</v>
      </c>
      <c r="F28" s="6">
        <v>22.0</v>
      </c>
      <c r="G28" s="9">
        <f t="shared" si="1"/>
        <v>40</v>
      </c>
      <c r="H28" s="9">
        <f t="shared" si="2"/>
        <v>90000</v>
      </c>
    </row>
    <row r="29">
      <c r="A29" s="6" t="s">
        <v>180</v>
      </c>
      <c r="B29" s="6" t="s">
        <v>114</v>
      </c>
      <c r="C29" s="6" t="s">
        <v>115</v>
      </c>
      <c r="D29" s="9">
        <f t="shared" si="3"/>
        <v>20</v>
      </c>
      <c r="E29" s="6">
        <v>35000.0</v>
      </c>
      <c r="F29" s="6">
        <v>16.0</v>
      </c>
      <c r="G29" s="9">
        <f t="shared" si="1"/>
        <v>36</v>
      </c>
      <c r="H29" s="9">
        <f t="shared" si="2"/>
        <v>35000</v>
      </c>
    </row>
    <row r="30">
      <c r="A30" s="6" t="s">
        <v>181</v>
      </c>
      <c r="B30" s="6" t="s">
        <v>114</v>
      </c>
      <c r="C30" s="6" t="s">
        <v>115</v>
      </c>
      <c r="D30" s="9">
        <f t="shared" si="3"/>
        <v>20</v>
      </c>
      <c r="E30" s="6">
        <v>35000.0</v>
      </c>
      <c r="F30" s="6">
        <v>16.0</v>
      </c>
      <c r="G30" s="9">
        <f t="shared" si="1"/>
        <v>36</v>
      </c>
      <c r="H30" s="9">
        <f t="shared" si="2"/>
        <v>35000</v>
      </c>
    </row>
    <row r="31">
      <c r="A31" s="6" t="s">
        <v>182</v>
      </c>
      <c r="B31" s="6" t="s">
        <v>120</v>
      </c>
      <c r="C31" s="6" t="s">
        <v>121</v>
      </c>
      <c r="D31" s="9">
        <f t="shared" si="3"/>
        <v>20</v>
      </c>
      <c r="E31" s="6">
        <v>90000.0</v>
      </c>
      <c r="F31" s="6">
        <v>22.0</v>
      </c>
      <c r="G31" s="9">
        <f t="shared" si="1"/>
        <v>42</v>
      </c>
      <c r="H31" s="9">
        <f t="shared" si="2"/>
        <v>90000</v>
      </c>
    </row>
    <row r="32">
      <c r="A32" s="6" t="s">
        <v>183</v>
      </c>
      <c r="B32" s="6" t="s">
        <v>114</v>
      </c>
      <c r="C32" s="6" t="s">
        <v>115</v>
      </c>
      <c r="D32" s="9">
        <f t="shared" si="3"/>
        <v>22</v>
      </c>
      <c r="E32" s="6">
        <v>35000.0</v>
      </c>
      <c r="F32" s="6">
        <v>16.0</v>
      </c>
      <c r="G32" s="9">
        <f t="shared" si="1"/>
        <v>38</v>
      </c>
      <c r="H32" s="9">
        <f t="shared" si="2"/>
        <v>35000</v>
      </c>
    </row>
    <row r="33">
      <c r="A33" s="6" t="s">
        <v>184</v>
      </c>
      <c r="B33" s="6" t="s">
        <v>114</v>
      </c>
      <c r="C33" s="6" t="s">
        <v>115</v>
      </c>
      <c r="D33" s="9">
        <f t="shared" si="3"/>
        <v>22</v>
      </c>
      <c r="E33" s="6">
        <v>35000.0</v>
      </c>
      <c r="F33" s="6">
        <v>16.0</v>
      </c>
      <c r="G33" s="9">
        <f t="shared" si="1"/>
        <v>38</v>
      </c>
      <c r="H33" s="9">
        <f t="shared" si="2"/>
        <v>35000</v>
      </c>
    </row>
    <row r="34">
      <c r="A34" s="6" t="s">
        <v>185</v>
      </c>
      <c r="B34" s="6" t="s">
        <v>120</v>
      </c>
      <c r="C34" s="6" t="s">
        <v>121</v>
      </c>
      <c r="D34" s="9">
        <f t="shared" si="3"/>
        <v>22</v>
      </c>
      <c r="E34" s="6">
        <v>90000.0</v>
      </c>
      <c r="F34" s="6">
        <v>22.0</v>
      </c>
      <c r="G34" s="9">
        <f t="shared" si="1"/>
        <v>44</v>
      </c>
      <c r="H34" s="9">
        <f t="shared" si="2"/>
        <v>90000</v>
      </c>
    </row>
    <row r="35">
      <c r="A35" s="6" t="s">
        <v>186</v>
      </c>
      <c r="B35" s="6" t="s">
        <v>114</v>
      </c>
      <c r="C35" s="6" t="s">
        <v>115</v>
      </c>
      <c r="D35" s="9">
        <f t="shared" si="3"/>
        <v>24</v>
      </c>
      <c r="E35" s="6">
        <v>35000.0</v>
      </c>
      <c r="F35" s="6">
        <v>16.0</v>
      </c>
      <c r="G35" s="9">
        <f t="shared" si="1"/>
        <v>40</v>
      </c>
      <c r="H35" s="9">
        <f t="shared" si="2"/>
        <v>35000</v>
      </c>
    </row>
    <row r="36">
      <c r="A36" s="6" t="s">
        <v>187</v>
      </c>
      <c r="B36" s="6" t="s">
        <v>114</v>
      </c>
      <c r="C36" s="6" t="s">
        <v>115</v>
      </c>
      <c r="D36" s="9">
        <f t="shared" si="3"/>
        <v>24</v>
      </c>
      <c r="E36" s="6">
        <v>35000.0</v>
      </c>
      <c r="F36" s="6">
        <v>16.0</v>
      </c>
      <c r="G36" s="9">
        <f t="shared" si="1"/>
        <v>40</v>
      </c>
      <c r="H36" s="9">
        <f t="shared" si="2"/>
        <v>35000</v>
      </c>
    </row>
    <row r="37">
      <c r="A37" s="6" t="s">
        <v>188</v>
      </c>
      <c r="B37" s="6" t="s">
        <v>120</v>
      </c>
      <c r="C37" s="6" t="s">
        <v>121</v>
      </c>
      <c r="D37" s="9">
        <f t="shared" si="3"/>
        <v>24</v>
      </c>
      <c r="E37" s="6">
        <v>90000.0</v>
      </c>
      <c r="F37" s="6">
        <v>22.0</v>
      </c>
      <c r="G37" s="9">
        <f t="shared" si="1"/>
        <v>46</v>
      </c>
      <c r="H37" s="9">
        <f t="shared" si="2"/>
        <v>90000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25"/>
  </cols>
  <sheetData>
    <row r="1"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56</v>
      </c>
      <c r="Y1" s="6" t="s">
        <v>57</v>
      </c>
    </row>
    <row r="2">
      <c r="A2" s="6" t="s">
        <v>147</v>
      </c>
    </row>
    <row r="3">
      <c r="A3" s="6" t="s">
        <v>114</v>
      </c>
      <c r="B3" s="6">
        <v>0.0</v>
      </c>
      <c r="C3" s="9">
        <f t="shared" ref="C3:Y3" si="1">B18</f>
        <v>0</v>
      </c>
      <c r="D3" s="9">
        <f t="shared" si="1"/>
        <v>70000</v>
      </c>
      <c r="E3" s="9">
        <f t="shared" si="1"/>
        <v>70000</v>
      </c>
      <c r="F3" s="9">
        <f t="shared" si="1"/>
        <v>140000</v>
      </c>
      <c r="G3" s="9">
        <f t="shared" si="1"/>
        <v>140000</v>
      </c>
      <c r="H3" s="9">
        <f t="shared" si="1"/>
        <v>210000</v>
      </c>
      <c r="I3" s="9">
        <f t="shared" si="1"/>
        <v>210000</v>
      </c>
      <c r="J3" s="9">
        <f t="shared" si="1"/>
        <v>280000</v>
      </c>
      <c r="K3" s="9">
        <f t="shared" si="1"/>
        <v>280000</v>
      </c>
      <c r="L3" s="9">
        <f t="shared" si="1"/>
        <v>350000</v>
      </c>
      <c r="M3" s="9">
        <f t="shared" si="1"/>
        <v>350000</v>
      </c>
      <c r="N3" s="9">
        <f t="shared" si="1"/>
        <v>420000</v>
      </c>
      <c r="O3" s="9">
        <f t="shared" si="1"/>
        <v>420000</v>
      </c>
      <c r="P3" s="9">
        <f t="shared" si="1"/>
        <v>490000</v>
      </c>
      <c r="Q3" s="9">
        <f t="shared" si="1"/>
        <v>490000</v>
      </c>
      <c r="R3" s="9">
        <f t="shared" si="1"/>
        <v>560000</v>
      </c>
      <c r="S3" s="9">
        <f t="shared" si="1"/>
        <v>560000</v>
      </c>
      <c r="T3" s="9">
        <f t="shared" si="1"/>
        <v>560000</v>
      </c>
      <c r="U3" s="9">
        <f t="shared" si="1"/>
        <v>560000</v>
      </c>
      <c r="V3" s="9">
        <f t="shared" si="1"/>
        <v>560000</v>
      </c>
      <c r="W3" s="9">
        <f t="shared" si="1"/>
        <v>560000</v>
      </c>
      <c r="X3" s="9">
        <f t="shared" si="1"/>
        <v>560000</v>
      </c>
      <c r="Y3" s="9">
        <f t="shared" si="1"/>
        <v>560000</v>
      </c>
    </row>
    <row r="4">
      <c r="A4" s="6" t="s">
        <v>120</v>
      </c>
      <c r="B4" s="6">
        <v>0.0</v>
      </c>
      <c r="C4" s="9">
        <f t="shared" ref="C4:Y4" si="2">B19</f>
        <v>0</v>
      </c>
      <c r="D4" s="9">
        <f t="shared" si="2"/>
        <v>90000</v>
      </c>
      <c r="E4" s="9">
        <f t="shared" si="2"/>
        <v>90000</v>
      </c>
      <c r="F4" s="9">
        <f t="shared" si="2"/>
        <v>180000</v>
      </c>
      <c r="G4" s="9">
        <f t="shared" si="2"/>
        <v>180000</v>
      </c>
      <c r="H4" s="9">
        <f t="shared" si="2"/>
        <v>270000</v>
      </c>
      <c r="I4" s="9">
        <f t="shared" si="2"/>
        <v>270000</v>
      </c>
      <c r="J4" s="9">
        <f t="shared" si="2"/>
        <v>360000</v>
      </c>
      <c r="K4" s="9">
        <f t="shared" si="2"/>
        <v>360000</v>
      </c>
      <c r="L4" s="9">
        <f t="shared" si="2"/>
        <v>450000</v>
      </c>
      <c r="M4" s="9">
        <f t="shared" si="2"/>
        <v>450000</v>
      </c>
      <c r="N4" s="9">
        <f t="shared" si="2"/>
        <v>540000</v>
      </c>
      <c r="O4" s="9">
        <f t="shared" si="2"/>
        <v>540000</v>
      </c>
      <c r="P4" s="9">
        <f t="shared" si="2"/>
        <v>630000</v>
      </c>
      <c r="Q4" s="9">
        <f t="shared" si="2"/>
        <v>630000</v>
      </c>
      <c r="R4" s="9">
        <f t="shared" si="2"/>
        <v>720000</v>
      </c>
      <c r="S4" s="9">
        <f t="shared" si="2"/>
        <v>720000</v>
      </c>
      <c r="T4" s="9">
        <f t="shared" si="2"/>
        <v>810000</v>
      </c>
      <c r="U4" s="9">
        <f t="shared" si="2"/>
        <v>810000</v>
      </c>
      <c r="V4" s="9">
        <f t="shared" si="2"/>
        <v>900000</v>
      </c>
      <c r="W4" s="9">
        <f t="shared" si="2"/>
        <v>900000</v>
      </c>
      <c r="X4" s="9">
        <f t="shared" si="2"/>
        <v>990000</v>
      </c>
      <c r="Y4" s="9">
        <f t="shared" si="2"/>
        <v>990000</v>
      </c>
    </row>
    <row r="5">
      <c r="A5" s="6" t="s">
        <v>63</v>
      </c>
      <c r="B5" s="9">
        <f t="shared" ref="B5:Y5" si="3">SUM(B3:B4)</f>
        <v>0</v>
      </c>
      <c r="C5" s="9">
        <f t="shared" si="3"/>
        <v>0</v>
      </c>
      <c r="D5" s="9">
        <f t="shared" si="3"/>
        <v>160000</v>
      </c>
      <c r="E5" s="9">
        <f t="shared" si="3"/>
        <v>160000</v>
      </c>
      <c r="F5" s="9">
        <f t="shared" si="3"/>
        <v>320000</v>
      </c>
      <c r="G5" s="9">
        <f t="shared" si="3"/>
        <v>320000</v>
      </c>
      <c r="H5" s="9">
        <f t="shared" si="3"/>
        <v>480000</v>
      </c>
      <c r="I5" s="9">
        <f t="shared" si="3"/>
        <v>480000</v>
      </c>
      <c r="J5" s="9">
        <f t="shared" si="3"/>
        <v>640000</v>
      </c>
      <c r="K5" s="9">
        <f t="shared" si="3"/>
        <v>640000</v>
      </c>
      <c r="L5" s="9">
        <f t="shared" si="3"/>
        <v>800000</v>
      </c>
      <c r="M5" s="9">
        <f t="shared" si="3"/>
        <v>800000</v>
      </c>
      <c r="N5" s="9">
        <f t="shared" si="3"/>
        <v>960000</v>
      </c>
      <c r="O5" s="9">
        <f t="shared" si="3"/>
        <v>960000</v>
      </c>
      <c r="P5" s="9">
        <f t="shared" si="3"/>
        <v>1120000</v>
      </c>
      <c r="Q5" s="9">
        <f t="shared" si="3"/>
        <v>1120000</v>
      </c>
      <c r="R5" s="9">
        <f t="shared" si="3"/>
        <v>1280000</v>
      </c>
      <c r="S5" s="9">
        <f t="shared" si="3"/>
        <v>1280000</v>
      </c>
      <c r="T5" s="9">
        <f t="shared" si="3"/>
        <v>1370000</v>
      </c>
      <c r="U5" s="9">
        <f t="shared" si="3"/>
        <v>1370000</v>
      </c>
      <c r="V5" s="9">
        <f t="shared" si="3"/>
        <v>1460000</v>
      </c>
      <c r="W5" s="9">
        <f t="shared" si="3"/>
        <v>1460000</v>
      </c>
      <c r="X5" s="9">
        <f t="shared" si="3"/>
        <v>1550000</v>
      </c>
      <c r="Y5" s="9">
        <f t="shared" si="3"/>
        <v>1550000</v>
      </c>
    </row>
    <row r="7">
      <c r="A7" s="6" t="s">
        <v>148</v>
      </c>
    </row>
    <row r="8">
      <c r="A8" s="6" t="s">
        <v>114</v>
      </c>
      <c r="B8" s="6">
        <v>0.0</v>
      </c>
      <c r="C8" s="6">
        <f>'Medium Store-FAR'!E2+'Medium Store-FAR'!E3</f>
        <v>70000</v>
      </c>
      <c r="D8" s="6">
        <v>0.0</v>
      </c>
      <c r="E8" s="6">
        <f>'Medium Store-FAR'!E5+'Medium Store-FAR'!E6</f>
        <v>70000</v>
      </c>
      <c r="F8" s="6">
        <v>0.0</v>
      </c>
      <c r="G8" s="6">
        <f>'Medium Store-FAR'!E8+'Medium Store-FAR'!E9</f>
        <v>70000</v>
      </c>
      <c r="H8" s="6">
        <v>0.0</v>
      </c>
      <c r="I8" s="6">
        <f>'Medium Store-FAR'!E11+'Medium Store-FAR'!E12</f>
        <v>70000</v>
      </c>
      <c r="J8" s="6">
        <v>0.0</v>
      </c>
      <c r="K8" s="6">
        <f>'Medium Store-FAR'!E14+'Medium Store-FAR'!E15</f>
        <v>70000</v>
      </c>
      <c r="L8" s="6">
        <v>0.0</v>
      </c>
      <c r="M8" s="6">
        <f>'Medium Store-FAR'!E17+'Medium Store-FAR'!E18</f>
        <v>70000</v>
      </c>
      <c r="N8" s="6">
        <v>0.0</v>
      </c>
      <c r="O8" s="6">
        <f>'Medium Store-FAR'!E20+'Medium Store-FAR'!E21</f>
        <v>70000</v>
      </c>
      <c r="P8" s="6">
        <v>0.0</v>
      </c>
      <c r="Q8" s="6">
        <f>'Medium Store-FAR'!E23+'Medium Store-FAR'!E24</f>
        <v>70000</v>
      </c>
      <c r="R8" s="6">
        <v>0.0</v>
      </c>
      <c r="S8" s="6">
        <f>'Medium Store-FAR'!E26+'Medium Store-FAR'!E27</f>
        <v>70000</v>
      </c>
      <c r="T8" s="6">
        <v>0.0</v>
      </c>
      <c r="U8" s="6">
        <f>'Medium Store-FAR'!E29+'Medium Store-FAR'!E30</f>
        <v>70000</v>
      </c>
      <c r="V8" s="6">
        <v>0.0</v>
      </c>
      <c r="W8" s="6">
        <f>'Medium Store-FAR'!E32+'Medium Store-FAR'!E33</f>
        <v>70000</v>
      </c>
      <c r="X8" s="6">
        <v>0.0</v>
      </c>
      <c r="Y8" s="6">
        <f>'Medium Store-FAR'!E35+'Medium Store-FAR'!E36</f>
        <v>70000</v>
      </c>
    </row>
    <row r="9">
      <c r="A9" s="6" t="s">
        <v>120</v>
      </c>
      <c r="B9" s="6">
        <v>0.0</v>
      </c>
      <c r="C9" s="6">
        <f>'Medium Store-FAR'!E4</f>
        <v>90000</v>
      </c>
      <c r="D9" s="6">
        <v>0.0</v>
      </c>
      <c r="E9" s="6">
        <f>'Medium Store-FAR'!E7</f>
        <v>90000</v>
      </c>
      <c r="F9" s="6">
        <v>0.0</v>
      </c>
      <c r="G9" s="6">
        <f>'Medium Store-FAR'!E10</f>
        <v>90000</v>
      </c>
      <c r="H9" s="6">
        <v>0.0</v>
      </c>
      <c r="I9" s="6">
        <f>'Medium Store-FAR'!E13</f>
        <v>90000</v>
      </c>
      <c r="J9" s="6">
        <v>0.0</v>
      </c>
      <c r="K9" s="6">
        <f>'Medium Store-FAR'!E16</f>
        <v>90000</v>
      </c>
      <c r="L9" s="6">
        <v>0.0</v>
      </c>
      <c r="M9" s="6">
        <f>'Medium Store-FAR'!E19</f>
        <v>90000</v>
      </c>
      <c r="N9" s="6">
        <v>0.0</v>
      </c>
      <c r="O9" s="6">
        <f>'Medium Store-FAR'!E22</f>
        <v>90000</v>
      </c>
      <c r="P9" s="6">
        <v>0.0</v>
      </c>
      <c r="Q9" s="6">
        <f>'Medium Store-FAR'!E25</f>
        <v>90000</v>
      </c>
      <c r="R9" s="6">
        <v>0.0</v>
      </c>
      <c r="S9" s="6">
        <f>'Medium Store-FAR'!E28</f>
        <v>90000</v>
      </c>
      <c r="T9" s="6">
        <v>0.0</v>
      </c>
      <c r="U9" s="6">
        <f>'Medium Store-FAR'!E31</f>
        <v>90000</v>
      </c>
      <c r="V9" s="6">
        <v>0.0</v>
      </c>
      <c r="W9" s="6">
        <f>'Medium Store-FAR'!E34</f>
        <v>90000</v>
      </c>
      <c r="X9" s="6">
        <v>0.0</v>
      </c>
      <c r="Y9" s="6">
        <f>'Medium Store-FAR'!E37</f>
        <v>90000</v>
      </c>
    </row>
    <row r="10">
      <c r="A10" s="6" t="s">
        <v>63</v>
      </c>
      <c r="B10" s="9">
        <f t="shared" ref="B10:Y10" si="4">SUM(B8:B9)</f>
        <v>0</v>
      </c>
      <c r="C10" s="9">
        <f t="shared" si="4"/>
        <v>160000</v>
      </c>
      <c r="D10" s="9">
        <f t="shared" si="4"/>
        <v>0</v>
      </c>
      <c r="E10" s="9">
        <f t="shared" si="4"/>
        <v>160000</v>
      </c>
      <c r="F10" s="9">
        <f t="shared" si="4"/>
        <v>0</v>
      </c>
      <c r="G10" s="9">
        <f t="shared" si="4"/>
        <v>160000</v>
      </c>
      <c r="H10" s="9">
        <f t="shared" si="4"/>
        <v>0</v>
      </c>
      <c r="I10" s="9">
        <f t="shared" si="4"/>
        <v>160000</v>
      </c>
      <c r="J10" s="9">
        <f t="shared" si="4"/>
        <v>0</v>
      </c>
      <c r="K10" s="9">
        <f t="shared" si="4"/>
        <v>160000</v>
      </c>
      <c r="L10" s="9">
        <f t="shared" si="4"/>
        <v>0</v>
      </c>
      <c r="M10" s="9">
        <f t="shared" si="4"/>
        <v>160000</v>
      </c>
      <c r="N10" s="9">
        <f t="shared" si="4"/>
        <v>0</v>
      </c>
      <c r="O10" s="9">
        <f t="shared" si="4"/>
        <v>160000</v>
      </c>
      <c r="P10" s="9">
        <f t="shared" si="4"/>
        <v>0</v>
      </c>
      <c r="Q10" s="9">
        <f t="shared" si="4"/>
        <v>160000</v>
      </c>
      <c r="R10" s="9">
        <f t="shared" si="4"/>
        <v>0</v>
      </c>
      <c r="S10" s="9">
        <f t="shared" si="4"/>
        <v>160000</v>
      </c>
      <c r="T10" s="9">
        <f t="shared" si="4"/>
        <v>0</v>
      </c>
      <c r="U10" s="9">
        <f t="shared" si="4"/>
        <v>160000</v>
      </c>
      <c r="V10" s="9">
        <f t="shared" si="4"/>
        <v>0</v>
      </c>
      <c r="W10" s="9">
        <f t="shared" si="4"/>
        <v>160000</v>
      </c>
      <c r="X10" s="9">
        <f t="shared" si="4"/>
        <v>0</v>
      </c>
      <c r="Y10" s="9">
        <f t="shared" si="4"/>
        <v>160000</v>
      </c>
    </row>
    <row r="12">
      <c r="A12" s="6" t="s">
        <v>149</v>
      </c>
    </row>
    <row r="13">
      <c r="A13" s="6" t="s">
        <v>114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f>'Medium Store-FAR'!E2+'Medium Store-FAR'!E3</f>
        <v>70000</v>
      </c>
      <c r="T13" s="6">
        <v>0.0</v>
      </c>
      <c r="U13" s="6">
        <f>'Medium Store-FAR'!E5+'Medium Store-FAR'!E6</f>
        <v>70000</v>
      </c>
      <c r="V13" s="6">
        <v>0.0</v>
      </c>
      <c r="W13" s="6">
        <f>'Medium Store-FAR'!E8+'Medium Store-FAR'!E9</f>
        <v>70000</v>
      </c>
      <c r="X13" s="6">
        <v>0.0</v>
      </c>
      <c r="Y13" s="6">
        <f>'Medium Store-FAR'!E12+'Medium Store-FAR'!E11</f>
        <v>70000</v>
      </c>
    </row>
    <row r="14">
      <c r="A14" s="6" t="s">
        <v>120</v>
      </c>
      <c r="B14" s="6">
        <v>0.0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6">
        <f>'Medium Store-FAR'!H4</f>
        <v>90000</v>
      </c>
    </row>
    <row r="15">
      <c r="A15" s="6" t="s">
        <v>63</v>
      </c>
      <c r="B15" s="9">
        <f t="shared" ref="B15:Y15" si="5">SUM(B13:B14)</f>
        <v>0</v>
      </c>
      <c r="C15" s="9">
        <f t="shared" si="5"/>
        <v>0</v>
      </c>
      <c r="D15" s="9">
        <f t="shared" si="5"/>
        <v>0</v>
      </c>
      <c r="E15" s="9">
        <f t="shared" si="5"/>
        <v>0</v>
      </c>
      <c r="F15" s="9">
        <f t="shared" si="5"/>
        <v>0</v>
      </c>
      <c r="G15" s="9">
        <f t="shared" si="5"/>
        <v>0</v>
      </c>
      <c r="H15" s="9">
        <f t="shared" si="5"/>
        <v>0</v>
      </c>
      <c r="I15" s="9">
        <f t="shared" si="5"/>
        <v>0</v>
      </c>
      <c r="J15" s="9">
        <f t="shared" si="5"/>
        <v>0</v>
      </c>
      <c r="K15" s="9">
        <f t="shared" si="5"/>
        <v>0</v>
      </c>
      <c r="L15" s="9">
        <f t="shared" si="5"/>
        <v>0</v>
      </c>
      <c r="M15" s="9">
        <f t="shared" si="5"/>
        <v>0</v>
      </c>
      <c r="N15" s="9">
        <f t="shared" si="5"/>
        <v>0</v>
      </c>
      <c r="O15" s="9">
        <f t="shared" si="5"/>
        <v>0</v>
      </c>
      <c r="P15" s="9">
        <f t="shared" si="5"/>
        <v>0</v>
      </c>
      <c r="Q15" s="9">
        <f t="shared" si="5"/>
        <v>0</v>
      </c>
      <c r="R15" s="9">
        <f t="shared" si="5"/>
        <v>0</v>
      </c>
      <c r="S15" s="9">
        <f t="shared" si="5"/>
        <v>70000</v>
      </c>
      <c r="T15" s="9">
        <f t="shared" si="5"/>
        <v>0</v>
      </c>
      <c r="U15" s="9">
        <f t="shared" si="5"/>
        <v>70000</v>
      </c>
      <c r="V15" s="9">
        <f t="shared" si="5"/>
        <v>0</v>
      </c>
      <c r="W15" s="9">
        <f t="shared" si="5"/>
        <v>70000</v>
      </c>
      <c r="X15" s="9">
        <f t="shared" si="5"/>
        <v>0</v>
      </c>
      <c r="Y15" s="9">
        <f t="shared" si="5"/>
        <v>160000</v>
      </c>
    </row>
    <row r="17">
      <c r="A17" s="6" t="s">
        <v>150</v>
      </c>
    </row>
    <row r="18">
      <c r="A18" s="6" t="s">
        <v>114</v>
      </c>
      <c r="B18" s="9">
        <f t="shared" ref="B18:Y18" si="6">B3+B8-B13</f>
        <v>0</v>
      </c>
      <c r="C18" s="9">
        <f t="shared" si="6"/>
        <v>70000</v>
      </c>
      <c r="D18" s="9">
        <f t="shared" si="6"/>
        <v>70000</v>
      </c>
      <c r="E18" s="9">
        <f t="shared" si="6"/>
        <v>140000</v>
      </c>
      <c r="F18" s="9">
        <f t="shared" si="6"/>
        <v>140000</v>
      </c>
      <c r="G18" s="9">
        <f t="shared" si="6"/>
        <v>210000</v>
      </c>
      <c r="H18" s="9">
        <f t="shared" si="6"/>
        <v>210000</v>
      </c>
      <c r="I18" s="9">
        <f t="shared" si="6"/>
        <v>280000</v>
      </c>
      <c r="J18" s="9">
        <f t="shared" si="6"/>
        <v>280000</v>
      </c>
      <c r="K18" s="9">
        <f t="shared" si="6"/>
        <v>350000</v>
      </c>
      <c r="L18" s="9">
        <f t="shared" si="6"/>
        <v>350000</v>
      </c>
      <c r="M18" s="9">
        <f t="shared" si="6"/>
        <v>420000</v>
      </c>
      <c r="N18" s="9">
        <f t="shared" si="6"/>
        <v>420000</v>
      </c>
      <c r="O18" s="9">
        <f t="shared" si="6"/>
        <v>490000</v>
      </c>
      <c r="P18" s="9">
        <f t="shared" si="6"/>
        <v>490000</v>
      </c>
      <c r="Q18" s="9">
        <f t="shared" si="6"/>
        <v>560000</v>
      </c>
      <c r="R18" s="9">
        <f t="shared" si="6"/>
        <v>560000</v>
      </c>
      <c r="S18" s="9">
        <f t="shared" si="6"/>
        <v>560000</v>
      </c>
      <c r="T18" s="9">
        <f t="shared" si="6"/>
        <v>560000</v>
      </c>
      <c r="U18" s="9">
        <f t="shared" si="6"/>
        <v>560000</v>
      </c>
      <c r="V18" s="9">
        <f t="shared" si="6"/>
        <v>560000</v>
      </c>
      <c r="W18" s="9">
        <f t="shared" si="6"/>
        <v>560000</v>
      </c>
      <c r="X18" s="9">
        <f t="shared" si="6"/>
        <v>560000</v>
      </c>
      <c r="Y18" s="9">
        <f t="shared" si="6"/>
        <v>560000</v>
      </c>
    </row>
    <row r="19">
      <c r="A19" s="6" t="s">
        <v>120</v>
      </c>
      <c r="B19" s="9">
        <f t="shared" ref="B19:Y19" si="7">B4+B9-B14</f>
        <v>0</v>
      </c>
      <c r="C19" s="9">
        <f t="shared" si="7"/>
        <v>90000</v>
      </c>
      <c r="D19" s="9">
        <f t="shared" si="7"/>
        <v>90000</v>
      </c>
      <c r="E19" s="9">
        <f t="shared" si="7"/>
        <v>180000</v>
      </c>
      <c r="F19" s="9">
        <f t="shared" si="7"/>
        <v>180000</v>
      </c>
      <c r="G19" s="9">
        <f t="shared" si="7"/>
        <v>270000</v>
      </c>
      <c r="H19" s="9">
        <f t="shared" si="7"/>
        <v>270000</v>
      </c>
      <c r="I19" s="9">
        <f t="shared" si="7"/>
        <v>360000</v>
      </c>
      <c r="J19" s="9">
        <f t="shared" si="7"/>
        <v>360000</v>
      </c>
      <c r="K19" s="9">
        <f t="shared" si="7"/>
        <v>450000</v>
      </c>
      <c r="L19" s="9">
        <f t="shared" si="7"/>
        <v>450000</v>
      </c>
      <c r="M19" s="9">
        <f t="shared" si="7"/>
        <v>540000</v>
      </c>
      <c r="N19" s="9">
        <f t="shared" si="7"/>
        <v>540000</v>
      </c>
      <c r="O19" s="9">
        <f t="shared" si="7"/>
        <v>630000</v>
      </c>
      <c r="P19" s="9">
        <f t="shared" si="7"/>
        <v>630000</v>
      </c>
      <c r="Q19" s="9">
        <f t="shared" si="7"/>
        <v>720000</v>
      </c>
      <c r="R19" s="9">
        <f t="shared" si="7"/>
        <v>720000</v>
      </c>
      <c r="S19" s="9">
        <f t="shared" si="7"/>
        <v>810000</v>
      </c>
      <c r="T19" s="9">
        <f t="shared" si="7"/>
        <v>810000</v>
      </c>
      <c r="U19" s="9">
        <f t="shared" si="7"/>
        <v>900000</v>
      </c>
      <c r="V19" s="9">
        <f t="shared" si="7"/>
        <v>900000</v>
      </c>
      <c r="W19" s="9">
        <f t="shared" si="7"/>
        <v>990000</v>
      </c>
      <c r="X19" s="9">
        <f t="shared" si="7"/>
        <v>990000</v>
      </c>
      <c r="Y19" s="9">
        <f t="shared" si="7"/>
        <v>990000</v>
      </c>
    </row>
    <row r="20">
      <c r="A20" s="6" t="s">
        <v>63</v>
      </c>
      <c r="B20" s="9">
        <f t="shared" ref="B20:Y20" si="8">SUM(B18:B19)</f>
        <v>0</v>
      </c>
      <c r="C20" s="9">
        <f t="shared" si="8"/>
        <v>160000</v>
      </c>
      <c r="D20" s="9">
        <f t="shared" si="8"/>
        <v>160000</v>
      </c>
      <c r="E20" s="9">
        <f t="shared" si="8"/>
        <v>320000</v>
      </c>
      <c r="F20" s="9">
        <f t="shared" si="8"/>
        <v>320000</v>
      </c>
      <c r="G20" s="9">
        <f t="shared" si="8"/>
        <v>480000</v>
      </c>
      <c r="H20" s="9">
        <f t="shared" si="8"/>
        <v>480000</v>
      </c>
      <c r="I20" s="9">
        <f t="shared" si="8"/>
        <v>640000</v>
      </c>
      <c r="J20" s="9">
        <f t="shared" si="8"/>
        <v>640000</v>
      </c>
      <c r="K20" s="9">
        <f t="shared" si="8"/>
        <v>800000</v>
      </c>
      <c r="L20" s="9">
        <f t="shared" si="8"/>
        <v>800000</v>
      </c>
      <c r="M20" s="9">
        <f t="shared" si="8"/>
        <v>960000</v>
      </c>
      <c r="N20" s="9">
        <f t="shared" si="8"/>
        <v>960000</v>
      </c>
      <c r="O20" s="9">
        <f t="shared" si="8"/>
        <v>1120000</v>
      </c>
      <c r="P20" s="9">
        <f t="shared" si="8"/>
        <v>1120000</v>
      </c>
      <c r="Q20" s="9">
        <f t="shared" si="8"/>
        <v>1280000</v>
      </c>
      <c r="R20" s="9">
        <f t="shared" si="8"/>
        <v>1280000</v>
      </c>
      <c r="S20" s="9">
        <f t="shared" si="8"/>
        <v>1370000</v>
      </c>
      <c r="T20" s="9">
        <f t="shared" si="8"/>
        <v>1370000</v>
      </c>
      <c r="U20" s="9">
        <f t="shared" si="8"/>
        <v>1460000</v>
      </c>
      <c r="V20" s="9">
        <f t="shared" si="8"/>
        <v>1460000</v>
      </c>
      <c r="W20" s="9">
        <f t="shared" si="8"/>
        <v>1550000</v>
      </c>
      <c r="X20" s="9">
        <f t="shared" si="8"/>
        <v>1550000</v>
      </c>
      <c r="Y20" s="9">
        <f t="shared" si="8"/>
        <v>1550000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9.0"/>
  </cols>
  <sheetData>
    <row r="1"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56</v>
      </c>
      <c r="Y1" s="6" t="s">
        <v>57</v>
      </c>
    </row>
    <row r="2">
      <c r="A2" s="6" t="s">
        <v>147</v>
      </c>
    </row>
    <row r="3">
      <c r="A3" s="6" t="s">
        <v>114</v>
      </c>
      <c r="B3" s="6">
        <v>0.0</v>
      </c>
      <c r="C3" s="10">
        <f t="shared" ref="C3:Y3" si="1">B18</f>
        <v>0</v>
      </c>
      <c r="D3" s="10">
        <f t="shared" si="1"/>
        <v>4375</v>
      </c>
      <c r="E3" s="10">
        <f t="shared" si="1"/>
        <v>8750</v>
      </c>
      <c r="F3" s="10">
        <f t="shared" si="1"/>
        <v>17500</v>
      </c>
      <c r="G3" s="10">
        <f t="shared" si="1"/>
        <v>26250</v>
      </c>
      <c r="H3" s="10">
        <f t="shared" si="1"/>
        <v>39375</v>
      </c>
      <c r="I3" s="10">
        <f t="shared" si="1"/>
        <v>52500</v>
      </c>
      <c r="J3" s="10">
        <f t="shared" si="1"/>
        <v>70000</v>
      </c>
      <c r="K3" s="10">
        <f t="shared" si="1"/>
        <v>87500</v>
      </c>
      <c r="L3" s="10">
        <f t="shared" si="1"/>
        <v>109375</v>
      </c>
      <c r="M3" s="10">
        <f t="shared" si="1"/>
        <v>131250</v>
      </c>
      <c r="N3" s="10">
        <f t="shared" si="1"/>
        <v>157500</v>
      </c>
      <c r="O3" s="10">
        <f t="shared" si="1"/>
        <v>183750</v>
      </c>
      <c r="P3" s="10">
        <f t="shared" si="1"/>
        <v>214375</v>
      </c>
      <c r="Q3" s="10">
        <f t="shared" si="1"/>
        <v>245000</v>
      </c>
      <c r="R3" s="10">
        <f t="shared" si="1"/>
        <v>280000</v>
      </c>
      <c r="S3" s="10">
        <f t="shared" si="1"/>
        <v>315000</v>
      </c>
      <c r="T3" s="10">
        <f t="shared" si="1"/>
        <v>280000</v>
      </c>
      <c r="U3" s="10">
        <f t="shared" si="1"/>
        <v>315000</v>
      </c>
      <c r="V3" s="10">
        <f t="shared" si="1"/>
        <v>280000</v>
      </c>
      <c r="W3" s="10">
        <f t="shared" si="1"/>
        <v>315000</v>
      </c>
      <c r="X3" s="10">
        <f t="shared" si="1"/>
        <v>280000</v>
      </c>
      <c r="Y3" s="10">
        <f t="shared" si="1"/>
        <v>315000</v>
      </c>
    </row>
    <row r="4">
      <c r="A4" s="6" t="s">
        <v>120</v>
      </c>
      <c r="B4" s="6">
        <v>0.0</v>
      </c>
      <c r="C4" s="10">
        <f t="shared" ref="C4:Y4" si="2">B19</f>
        <v>0</v>
      </c>
      <c r="D4" s="10">
        <f t="shared" si="2"/>
        <v>4090.909091</v>
      </c>
      <c r="E4" s="10">
        <f t="shared" si="2"/>
        <v>8181.818182</v>
      </c>
      <c r="F4" s="10">
        <f t="shared" si="2"/>
        <v>16363.63636</v>
      </c>
      <c r="G4" s="10">
        <f t="shared" si="2"/>
        <v>24545.45455</v>
      </c>
      <c r="H4" s="10">
        <f t="shared" si="2"/>
        <v>36818.18182</v>
      </c>
      <c r="I4" s="10">
        <f t="shared" si="2"/>
        <v>49090.90909</v>
      </c>
      <c r="J4" s="10">
        <f t="shared" si="2"/>
        <v>65454.54545</v>
      </c>
      <c r="K4" s="10">
        <f t="shared" si="2"/>
        <v>81818.18182</v>
      </c>
      <c r="L4" s="10">
        <f t="shared" si="2"/>
        <v>102272.7273</v>
      </c>
      <c r="M4" s="10">
        <f t="shared" si="2"/>
        <v>122727.2727</v>
      </c>
      <c r="N4" s="10">
        <f t="shared" si="2"/>
        <v>147272.7273</v>
      </c>
      <c r="O4" s="10">
        <f t="shared" si="2"/>
        <v>171818.1818</v>
      </c>
      <c r="P4" s="10">
        <f t="shared" si="2"/>
        <v>200454.5455</v>
      </c>
      <c r="Q4" s="10">
        <f t="shared" si="2"/>
        <v>229090.9091</v>
      </c>
      <c r="R4" s="10">
        <f t="shared" si="2"/>
        <v>261818.1818</v>
      </c>
      <c r="S4" s="10">
        <f t="shared" si="2"/>
        <v>294545.4545</v>
      </c>
      <c r="T4" s="10">
        <f t="shared" si="2"/>
        <v>331363.6364</v>
      </c>
      <c r="U4" s="10">
        <f t="shared" si="2"/>
        <v>368181.8182</v>
      </c>
      <c r="V4" s="10">
        <f t="shared" si="2"/>
        <v>409090.9091</v>
      </c>
      <c r="W4" s="10">
        <f t="shared" si="2"/>
        <v>450000</v>
      </c>
      <c r="X4" s="10">
        <f t="shared" si="2"/>
        <v>495000</v>
      </c>
      <c r="Y4" s="10">
        <f t="shared" si="2"/>
        <v>540000</v>
      </c>
    </row>
    <row r="5">
      <c r="A5" s="6" t="s">
        <v>63</v>
      </c>
      <c r="B5" s="9">
        <f t="shared" ref="B5:Y5" si="3">SUM(B3:B4)</f>
        <v>0</v>
      </c>
      <c r="C5" s="10">
        <f t="shared" si="3"/>
        <v>0</v>
      </c>
      <c r="D5" s="10">
        <f t="shared" si="3"/>
        <v>8465.909091</v>
      </c>
      <c r="E5" s="10">
        <f t="shared" si="3"/>
        <v>16931.81818</v>
      </c>
      <c r="F5" s="10">
        <f t="shared" si="3"/>
        <v>33863.63636</v>
      </c>
      <c r="G5" s="10">
        <f t="shared" si="3"/>
        <v>50795.45455</v>
      </c>
      <c r="H5" s="10">
        <f t="shared" si="3"/>
        <v>76193.18182</v>
      </c>
      <c r="I5" s="10">
        <f t="shared" si="3"/>
        <v>101590.9091</v>
      </c>
      <c r="J5" s="10">
        <f t="shared" si="3"/>
        <v>135454.5455</v>
      </c>
      <c r="K5" s="10">
        <f t="shared" si="3"/>
        <v>169318.1818</v>
      </c>
      <c r="L5" s="10">
        <f t="shared" si="3"/>
        <v>211647.7273</v>
      </c>
      <c r="M5" s="10">
        <f t="shared" si="3"/>
        <v>253977.2727</v>
      </c>
      <c r="N5" s="10">
        <f t="shared" si="3"/>
        <v>304772.7273</v>
      </c>
      <c r="O5" s="10">
        <f t="shared" si="3"/>
        <v>355568.1818</v>
      </c>
      <c r="P5" s="10">
        <f t="shared" si="3"/>
        <v>414829.5455</v>
      </c>
      <c r="Q5" s="10">
        <f t="shared" si="3"/>
        <v>474090.9091</v>
      </c>
      <c r="R5" s="10">
        <f t="shared" si="3"/>
        <v>541818.1818</v>
      </c>
      <c r="S5" s="10">
        <f t="shared" si="3"/>
        <v>609545.4545</v>
      </c>
      <c r="T5" s="10">
        <f t="shared" si="3"/>
        <v>611363.6364</v>
      </c>
      <c r="U5" s="10">
        <f t="shared" si="3"/>
        <v>683181.8182</v>
      </c>
      <c r="V5" s="10">
        <f t="shared" si="3"/>
        <v>689090.9091</v>
      </c>
      <c r="W5" s="10">
        <f t="shared" si="3"/>
        <v>765000</v>
      </c>
      <c r="X5" s="10">
        <f t="shared" si="3"/>
        <v>775000</v>
      </c>
      <c r="Y5" s="10">
        <f t="shared" si="3"/>
        <v>855000</v>
      </c>
    </row>
    <row r="7">
      <c r="A7" s="6" t="s">
        <v>67</v>
      </c>
    </row>
    <row r="8">
      <c r="A8" s="6" t="s">
        <v>114</v>
      </c>
      <c r="B8" s="10">
        <f>'Medium Store-Fixed Asset Balanc'!B18/'Medium Store-FAR'!$F2</f>
        <v>0</v>
      </c>
      <c r="C8" s="10">
        <f>'Medium Store-Fixed Asset Balanc'!C18/'Medium Store-FAR'!$F2</f>
        <v>4375</v>
      </c>
      <c r="D8" s="10">
        <f>'Medium Store-Fixed Asset Balanc'!D18/'Medium Store-FAR'!$F2</f>
        <v>4375</v>
      </c>
      <c r="E8" s="10">
        <f>'Medium Store-Fixed Asset Balanc'!E18/'Medium Store-FAR'!$F2</f>
        <v>8750</v>
      </c>
      <c r="F8" s="10">
        <f>'Medium Store-Fixed Asset Balanc'!F18/'Medium Store-FAR'!$F2</f>
        <v>8750</v>
      </c>
      <c r="G8" s="10">
        <f>'Medium Store-Fixed Asset Balanc'!G18/'Medium Store-FAR'!$F2</f>
        <v>13125</v>
      </c>
      <c r="H8" s="10">
        <f>'Medium Store-Fixed Asset Balanc'!H18/'Medium Store-FAR'!$F2</f>
        <v>13125</v>
      </c>
      <c r="I8" s="10">
        <f>'Medium Store-Fixed Asset Balanc'!I18/'Medium Store-FAR'!$F2</f>
        <v>17500</v>
      </c>
      <c r="J8" s="10">
        <f>'Medium Store-Fixed Asset Balanc'!J18/'Medium Store-FAR'!$F2</f>
        <v>17500</v>
      </c>
      <c r="K8" s="10">
        <f>'Medium Store-Fixed Asset Balanc'!K18/'Medium Store-FAR'!$F2</f>
        <v>21875</v>
      </c>
      <c r="L8" s="10">
        <f>'Medium Store-Fixed Asset Balanc'!L18/'Medium Store-FAR'!$F2</f>
        <v>21875</v>
      </c>
      <c r="M8" s="10">
        <f>'Medium Store-Fixed Asset Balanc'!M18/'Medium Store-FAR'!$F2</f>
        <v>26250</v>
      </c>
      <c r="N8" s="10">
        <f>'Medium Store-Fixed Asset Balanc'!N18/'Medium Store-FAR'!$F2</f>
        <v>26250</v>
      </c>
      <c r="O8" s="10">
        <f>'Medium Store-Fixed Asset Balanc'!O18/'Medium Store-FAR'!$F2</f>
        <v>30625</v>
      </c>
      <c r="P8" s="10">
        <f>'Medium Store-Fixed Asset Balanc'!P18/'Medium Store-FAR'!$F2</f>
        <v>30625</v>
      </c>
      <c r="Q8" s="10">
        <f>'Medium Store-Fixed Asset Balanc'!Q18/'Medium Store-FAR'!$F2</f>
        <v>35000</v>
      </c>
      <c r="R8" s="10">
        <f>'Medium Store-Fixed Asset Balanc'!R18/'Medium Store-FAR'!$F2</f>
        <v>35000</v>
      </c>
      <c r="S8" s="10">
        <f>'Medium Store-Fixed Asset Balanc'!S18/'Medium Store-FAR'!$F2</f>
        <v>35000</v>
      </c>
      <c r="T8" s="10">
        <f>'Medium Store-Fixed Asset Balanc'!T18/'Medium Store-FAR'!$F2</f>
        <v>35000</v>
      </c>
      <c r="U8" s="10">
        <f>'Medium Store-Fixed Asset Balanc'!U18/'Medium Store-FAR'!$F2</f>
        <v>35000</v>
      </c>
      <c r="V8" s="10">
        <f>'Medium Store-Fixed Asset Balanc'!V18/'Medium Store-FAR'!$F2</f>
        <v>35000</v>
      </c>
      <c r="W8" s="10">
        <f>'Medium Store-Fixed Asset Balanc'!W18/'Medium Store-FAR'!$F2</f>
        <v>35000</v>
      </c>
      <c r="X8" s="10">
        <f>'Medium Store-Fixed Asset Balanc'!X18/'Medium Store-FAR'!$F2</f>
        <v>35000</v>
      </c>
      <c r="Y8" s="10">
        <f>'Medium Store-Fixed Asset Balanc'!Y18/'Medium Store-FAR'!$F2</f>
        <v>35000</v>
      </c>
    </row>
    <row r="9">
      <c r="A9" s="6" t="s">
        <v>120</v>
      </c>
      <c r="B9" s="10">
        <f>'Medium Store-Fixed Asset Balanc'!B19/'Medium Store-FAR'!$F4</f>
        <v>0</v>
      </c>
      <c r="C9" s="10">
        <f>'Medium Store-Fixed Asset Balanc'!C19/'Medium Store-FAR'!$F4</f>
        <v>4090.909091</v>
      </c>
      <c r="D9" s="10">
        <f>'Medium Store-Fixed Asset Balanc'!D19/'Medium Store-FAR'!$F4</f>
        <v>4090.909091</v>
      </c>
      <c r="E9" s="10">
        <f>'Medium Store-Fixed Asset Balanc'!E19/'Medium Store-FAR'!$F4</f>
        <v>8181.818182</v>
      </c>
      <c r="F9" s="10">
        <f>'Medium Store-Fixed Asset Balanc'!F19/'Medium Store-FAR'!$F4</f>
        <v>8181.818182</v>
      </c>
      <c r="G9" s="10">
        <f>'Medium Store-Fixed Asset Balanc'!G19/'Medium Store-FAR'!$F4</f>
        <v>12272.72727</v>
      </c>
      <c r="H9" s="10">
        <f>'Medium Store-Fixed Asset Balanc'!H19/'Medium Store-FAR'!$F4</f>
        <v>12272.72727</v>
      </c>
      <c r="I9" s="10">
        <f>'Medium Store-Fixed Asset Balanc'!I19/'Medium Store-FAR'!$F4</f>
        <v>16363.63636</v>
      </c>
      <c r="J9" s="10">
        <f>'Medium Store-Fixed Asset Balanc'!J19/'Medium Store-FAR'!$F4</f>
        <v>16363.63636</v>
      </c>
      <c r="K9" s="10">
        <f>'Medium Store-Fixed Asset Balanc'!K19/'Medium Store-FAR'!$F4</f>
        <v>20454.54545</v>
      </c>
      <c r="L9" s="10">
        <f>'Medium Store-Fixed Asset Balanc'!L19/'Medium Store-FAR'!$F4</f>
        <v>20454.54545</v>
      </c>
      <c r="M9" s="10">
        <f>'Medium Store-Fixed Asset Balanc'!M19/'Medium Store-FAR'!$F4</f>
        <v>24545.45455</v>
      </c>
      <c r="N9" s="10">
        <f>'Medium Store-Fixed Asset Balanc'!N19/'Medium Store-FAR'!$F4</f>
        <v>24545.45455</v>
      </c>
      <c r="O9" s="10">
        <f>'Medium Store-Fixed Asset Balanc'!O19/'Medium Store-FAR'!$F4</f>
        <v>28636.36364</v>
      </c>
      <c r="P9" s="10">
        <f>'Medium Store-Fixed Asset Balanc'!P19/'Medium Store-FAR'!$F4</f>
        <v>28636.36364</v>
      </c>
      <c r="Q9" s="10">
        <f>'Medium Store-Fixed Asset Balanc'!Q19/'Medium Store-FAR'!$F4</f>
        <v>32727.27273</v>
      </c>
      <c r="R9" s="10">
        <f>'Medium Store-Fixed Asset Balanc'!R19/'Medium Store-FAR'!$F4</f>
        <v>32727.27273</v>
      </c>
      <c r="S9" s="10">
        <f>'Medium Store-Fixed Asset Balanc'!S19/'Medium Store-FAR'!$F4</f>
        <v>36818.18182</v>
      </c>
      <c r="T9" s="10">
        <f>'Medium Store-Fixed Asset Balanc'!T19/'Medium Store-FAR'!$F4</f>
        <v>36818.18182</v>
      </c>
      <c r="U9" s="10">
        <f>'Medium Store-Fixed Asset Balanc'!U19/'Medium Store-FAR'!$F4</f>
        <v>40909.09091</v>
      </c>
      <c r="V9" s="10">
        <f>'Medium Store-Fixed Asset Balanc'!V19/'Medium Store-FAR'!$F4</f>
        <v>40909.09091</v>
      </c>
      <c r="W9" s="10">
        <f>'Medium Store-Fixed Asset Balanc'!W19/'Medium Store-FAR'!$F4</f>
        <v>45000</v>
      </c>
      <c r="X9" s="10">
        <f>'Medium Store-Fixed Asset Balanc'!X19/'Medium Store-FAR'!$F4</f>
        <v>45000</v>
      </c>
      <c r="Y9" s="10">
        <f>'Medium Store-Fixed Asset Balanc'!Y19/'Medium Store-FAR'!$F4</f>
        <v>45000</v>
      </c>
    </row>
    <row r="10">
      <c r="A10" s="6" t="s">
        <v>63</v>
      </c>
      <c r="B10" s="10">
        <f t="shared" ref="B10:Y10" si="4">SUM(B8:B9)</f>
        <v>0</v>
      </c>
      <c r="C10" s="10">
        <f t="shared" si="4"/>
        <v>8465.909091</v>
      </c>
      <c r="D10" s="10">
        <f t="shared" si="4"/>
        <v>8465.909091</v>
      </c>
      <c r="E10" s="10">
        <f t="shared" si="4"/>
        <v>16931.81818</v>
      </c>
      <c r="F10" s="10">
        <f t="shared" si="4"/>
        <v>16931.81818</v>
      </c>
      <c r="G10" s="10">
        <f t="shared" si="4"/>
        <v>25397.72727</v>
      </c>
      <c r="H10" s="10">
        <f t="shared" si="4"/>
        <v>25397.72727</v>
      </c>
      <c r="I10" s="10">
        <f t="shared" si="4"/>
        <v>33863.63636</v>
      </c>
      <c r="J10" s="10">
        <f t="shared" si="4"/>
        <v>33863.63636</v>
      </c>
      <c r="K10" s="10">
        <f t="shared" si="4"/>
        <v>42329.54545</v>
      </c>
      <c r="L10" s="10">
        <f t="shared" si="4"/>
        <v>42329.54545</v>
      </c>
      <c r="M10" s="10">
        <f t="shared" si="4"/>
        <v>50795.45455</v>
      </c>
      <c r="N10" s="10">
        <f t="shared" si="4"/>
        <v>50795.45455</v>
      </c>
      <c r="O10" s="10">
        <f t="shared" si="4"/>
        <v>59261.36364</v>
      </c>
      <c r="P10" s="10">
        <f t="shared" si="4"/>
        <v>59261.36364</v>
      </c>
      <c r="Q10" s="10">
        <f t="shared" si="4"/>
        <v>67727.27273</v>
      </c>
      <c r="R10" s="10">
        <f t="shared" si="4"/>
        <v>67727.27273</v>
      </c>
      <c r="S10" s="10">
        <f t="shared" si="4"/>
        <v>71818.18182</v>
      </c>
      <c r="T10" s="10">
        <f t="shared" si="4"/>
        <v>71818.18182</v>
      </c>
      <c r="U10" s="10">
        <f t="shared" si="4"/>
        <v>75909.09091</v>
      </c>
      <c r="V10" s="10">
        <f t="shared" si="4"/>
        <v>75909.09091</v>
      </c>
      <c r="W10" s="10">
        <f t="shared" si="4"/>
        <v>80000</v>
      </c>
      <c r="X10" s="10">
        <f t="shared" si="4"/>
        <v>80000</v>
      </c>
      <c r="Y10" s="10">
        <f t="shared" si="4"/>
        <v>80000</v>
      </c>
    </row>
    <row r="11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>
      <c r="A12" s="6" t="s">
        <v>112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>
      <c r="A13" s="6" t="s">
        <v>114</v>
      </c>
      <c r="B13" s="12">
        <v>0.0</v>
      </c>
      <c r="C13" s="12">
        <v>0.0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2">
        <v>0.0</v>
      </c>
      <c r="Q13" s="12">
        <v>0.0</v>
      </c>
      <c r="R13" s="12">
        <v>0.0</v>
      </c>
      <c r="S13" s="12">
        <f>'Medium Store-FAR'!H2+'Medium Store-FAR'!H3</f>
        <v>70000</v>
      </c>
      <c r="T13" s="12">
        <v>0.0</v>
      </c>
      <c r="U13" s="12">
        <f>'Medium Store-FAR'!H5+'Medium Store-FAR'!H6</f>
        <v>70000</v>
      </c>
      <c r="V13" s="12">
        <v>0.0</v>
      </c>
      <c r="W13" s="12">
        <f>'Medium Store-FAR'!H8+'Medium Store-FAR'!H9</f>
        <v>70000</v>
      </c>
      <c r="X13" s="12">
        <v>0.0</v>
      </c>
      <c r="Y13" s="12">
        <f>'Medium Store-FAR'!H11+'Medium Store-FAR'!H12</f>
        <v>70000</v>
      </c>
    </row>
    <row r="14">
      <c r="A14" s="6" t="s">
        <v>120</v>
      </c>
      <c r="B14" s="12">
        <v>0.0</v>
      </c>
      <c r="C14" s="12">
        <v>0.0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v>0.0</v>
      </c>
      <c r="P14" s="12">
        <v>0.0</v>
      </c>
      <c r="Q14" s="12">
        <v>0.0</v>
      </c>
      <c r="R14" s="12">
        <v>0.0</v>
      </c>
      <c r="S14" s="12">
        <v>0.0</v>
      </c>
      <c r="T14" s="12">
        <v>0.0</v>
      </c>
      <c r="U14" s="12">
        <v>0.0</v>
      </c>
      <c r="V14" s="12">
        <v>0.0</v>
      </c>
      <c r="W14" s="12">
        <v>0.0</v>
      </c>
      <c r="X14" s="12">
        <v>0.0</v>
      </c>
      <c r="Y14" s="12">
        <f>'Medium Store-FAR'!H4</f>
        <v>90000</v>
      </c>
    </row>
    <row r="15">
      <c r="A15" s="6" t="s">
        <v>63</v>
      </c>
      <c r="B15" s="10">
        <f t="shared" ref="B15:Y15" si="5">SUM(B13:B14)</f>
        <v>0</v>
      </c>
      <c r="C15" s="10">
        <f t="shared" si="5"/>
        <v>0</v>
      </c>
      <c r="D15" s="10">
        <f t="shared" si="5"/>
        <v>0</v>
      </c>
      <c r="E15" s="10">
        <f t="shared" si="5"/>
        <v>0</v>
      </c>
      <c r="F15" s="10">
        <f t="shared" si="5"/>
        <v>0</v>
      </c>
      <c r="G15" s="10">
        <f t="shared" si="5"/>
        <v>0</v>
      </c>
      <c r="H15" s="10">
        <f t="shared" si="5"/>
        <v>0</v>
      </c>
      <c r="I15" s="10">
        <f t="shared" si="5"/>
        <v>0</v>
      </c>
      <c r="J15" s="10">
        <f t="shared" si="5"/>
        <v>0</v>
      </c>
      <c r="K15" s="10">
        <f t="shared" si="5"/>
        <v>0</v>
      </c>
      <c r="L15" s="10">
        <f t="shared" si="5"/>
        <v>0</v>
      </c>
      <c r="M15" s="10">
        <f t="shared" si="5"/>
        <v>0</v>
      </c>
      <c r="N15" s="10">
        <f t="shared" si="5"/>
        <v>0</v>
      </c>
      <c r="O15" s="10">
        <f t="shared" si="5"/>
        <v>0</v>
      </c>
      <c r="P15" s="10">
        <f t="shared" si="5"/>
        <v>0</v>
      </c>
      <c r="Q15" s="10">
        <f t="shared" si="5"/>
        <v>0</v>
      </c>
      <c r="R15" s="10">
        <f t="shared" si="5"/>
        <v>0</v>
      </c>
      <c r="S15" s="10">
        <f t="shared" si="5"/>
        <v>70000</v>
      </c>
      <c r="T15" s="10">
        <f t="shared" si="5"/>
        <v>0</v>
      </c>
      <c r="U15" s="10">
        <f t="shared" si="5"/>
        <v>70000</v>
      </c>
      <c r="V15" s="10">
        <f t="shared" si="5"/>
        <v>0</v>
      </c>
      <c r="W15" s="10">
        <f t="shared" si="5"/>
        <v>70000</v>
      </c>
      <c r="X15" s="10">
        <f t="shared" si="5"/>
        <v>0</v>
      </c>
      <c r="Y15" s="10">
        <f t="shared" si="5"/>
        <v>160000</v>
      </c>
    </row>
    <row r="16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>
      <c r="A17" s="6" t="s">
        <v>150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6" t="s">
        <v>114</v>
      </c>
      <c r="B18" s="10">
        <f t="shared" ref="B18:Y18" si="6">B3+B8-B13</f>
        <v>0</v>
      </c>
      <c r="C18" s="10">
        <f t="shared" si="6"/>
        <v>4375</v>
      </c>
      <c r="D18" s="10">
        <f t="shared" si="6"/>
        <v>8750</v>
      </c>
      <c r="E18" s="10">
        <f t="shared" si="6"/>
        <v>17500</v>
      </c>
      <c r="F18" s="10">
        <f t="shared" si="6"/>
        <v>26250</v>
      </c>
      <c r="G18" s="10">
        <f t="shared" si="6"/>
        <v>39375</v>
      </c>
      <c r="H18" s="10">
        <f t="shared" si="6"/>
        <v>52500</v>
      </c>
      <c r="I18" s="10">
        <f t="shared" si="6"/>
        <v>70000</v>
      </c>
      <c r="J18" s="10">
        <f t="shared" si="6"/>
        <v>87500</v>
      </c>
      <c r="K18" s="10">
        <f t="shared" si="6"/>
        <v>109375</v>
      </c>
      <c r="L18" s="10">
        <f t="shared" si="6"/>
        <v>131250</v>
      </c>
      <c r="M18" s="10">
        <f t="shared" si="6"/>
        <v>157500</v>
      </c>
      <c r="N18" s="10">
        <f t="shared" si="6"/>
        <v>183750</v>
      </c>
      <c r="O18" s="10">
        <f t="shared" si="6"/>
        <v>214375</v>
      </c>
      <c r="P18" s="10">
        <f t="shared" si="6"/>
        <v>245000</v>
      </c>
      <c r="Q18" s="10">
        <f t="shared" si="6"/>
        <v>280000</v>
      </c>
      <c r="R18" s="10">
        <f t="shared" si="6"/>
        <v>315000</v>
      </c>
      <c r="S18" s="10">
        <f t="shared" si="6"/>
        <v>280000</v>
      </c>
      <c r="T18" s="10">
        <f t="shared" si="6"/>
        <v>315000</v>
      </c>
      <c r="U18" s="10">
        <f t="shared" si="6"/>
        <v>280000</v>
      </c>
      <c r="V18" s="10">
        <f t="shared" si="6"/>
        <v>315000</v>
      </c>
      <c r="W18" s="10">
        <f t="shared" si="6"/>
        <v>280000</v>
      </c>
      <c r="X18" s="10">
        <f t="shared" si="6"/>
        <v>315000</v>
      </c>
      <c r="Y18" s="10">
        <f t="shared" si="6"/>
        <v>280000</v>
      </c>
    </row>
    <row r="19">
      <c r="A19" s="6" t="s">
        <v>120</v>
      </c>
      <c r="B19" s="10">
        <f t="shared" ref="B19:Y19" si="7">B4+B9-B14</f>
        <v>0</v>
      </c>
      <c r="C19" s="10">
        <f t="shared" si="7"/>
        <v>4090.909091</v>
      </c>
      <c r="D19" s="10">
        <f t="shared" si="7"/>
        <v>8181.818182</v>
      </c>
      <c r="E19" s="10">
        <f t="shared" si="7"/>
        <v>16363.63636</v>
      </c>
      <c r="F19" s="10">
        <f t="shared" si="7"/>
        <v>24545.45455</v>
      </c>
      <c r="G19" s="10">
        <f t="shared" si="7"/>
        <v>36818.18182</v>
      </c>
      <c r="H19" s="10">
        <f t="shared" si="7"/>
        <v>49090.90909</v>
      </c>
      <c r="I19" s="10">
        <f t="shared" si="7"/>
        <v>65454.54545</v>
      </c>
      <c r="J19" s="10">
        <f t="shared" si="7"/>
        <v>81818.18182</v>
      </c>
      <c r="K19" s="10">
        <f t="shared" si="7"/>
        <v>102272.7273</v>
      </c>
      <c r="L19" s="10">
        <f t="shared" si="7"/>
        <v>122727.2727</v>
      </c>
      <c r="M19" s="10">
        <f t="shared" si="7"/>
        <v>147272.7273</v>
      </c>
      <c r="N19" s="10">
        <f t="shared" si="7"/>
        <v>171818.1818</v>
      </c>
      <c r="O19" s="10">
        <f t="shared" si="7"/>
        <v>200454.5455</v>
      </c>
      <c r="P19" s="10">
        <f t="shared" si="7"/>
        <v>229090.9091</v>
      </c>
      <c r="Q19" s="10">
        <f t="shared" si="7"/>
        <v>261818.1818</v>
      </c>
      <c r="R19" s="10">
        <f t="shared" si="7"/>
        <v>294545.4545</v>
      </c>
      <c r="S19" s="10">
        <f t="shared" si="7"/>
        <v>331363.6364</v>
      </c>
      <c r="T19" s="10">
        <f t="shared" si="7"/>
        <v>368181.8182</v>
      </c>
      <c r="U19" s="10">
        <f t="shared" si="7"/>
        <v>409090.9091</v>
      </c>
      <c r="V19" s="10">
        <f t="shared" si="7"/>
        <v>450000</v>
      </c>
      <c r="W19" s="10">
        <f t="shared" si="7"/>
        <v>495000</v>
      </c>
      <c r="X19" s="10">
        <f t="shared" si="7"/>
        <v>540000</v>
      </c>
      <c r="Y19" s="10">
        <f t="shared" si="7"/>
        <v>495000</v>
      </c>
    </row>
    <row r="20">
      <c r="A20" s="6" t="s">
        <v>63</v>
      </c>
      <c r="B20" s="10">
        <f t="shared" ref="B20:Y20" si="8">SUM(B18:B19)</f>
        <v>0</v>
      </c>
      <c r="C20" s="10">
        <f t="shared" si="8"/>
        <v>8465.909091</v>
      </c>
      <c r="D20" s="10">
        <f t="shared" si="8"/>
        <v>16931.81818</v>
      </c>
      <c r="E20" s="10">
        <f t="shared" si="8"/>
        <v>33863.63636</v>
      </c>
      <c r="F20" s="10">
        <f t="shared" si="8"/>
        <v>50795.45455</v>
      </c>
      <c r="G20" s="10">
        <f t="shared" si="8"/>
        <v>76193.18182</v>
      </c>
      <c r="H20" s="10">
        <f t="shared" si="8"/>
        <v>101590.9091</v>
      </c>
      <c r="I20" s="10">
        <f t="shared" si="8"/>
        <v>135454.5455</v>
      </c>
      <c r="J20" s="10">
        <f t="shared" si="8"/>
        <v>169318.1818</v>
      </c>
      <c r="K20" s="10">
        <f t="shared" si="8"/>
        <v>211647.7273</v>
      </c>
      <c r="L20" s="10">
        <f t="shared" si="8"/>
        <v>253977.2727</v>
      </c>
      <c r="M20" s="10">
        <f t="shared" si="8"/>
        <v>304772.7273</v>
      </c>
      <c r="N20" s="10">
        <f t="shared" si="8"/>
        <v>355568.1818</v>
      </c>
      <c r="O20" s="10">
        <f t="shared" si="8"/>
        <v>414829.5455</v>
      </c>
      <c r="P20" s="10">
        <f t="shared" si="8"/>
        <v>474090.9091</v>
      </c>
      <c r="Q20" s="10">
        <f t="shared" si="8"/>
        <v>541818.1818</v>
      </c>
      <c r="R20" s="10">
        <f t="shared" si="8"/>
        <v>609545.4545</v>
      </c>
      <c r="S20" s="10">
        <f t="shared" si="8"/>
        <v>611363.6364</v>
      </c>
      <c r="T20" s="10">
        <f t="shared" si="8"/>
        <v>683181.8182</v>
      </c>
      <c r="U20" s="10">
        <f t="shared" si="8"/>
        <v>689090.9091</v>
      </c>
      <c r="V20" s="10">
        <f t="shared" si="8"/>
        <v>765000</v>
      </c>
      <c r="W20" s="10">
        <f t="shared" si="8"/>
        <v>775000</v>
      </c>
      <c r="X20" s="10">
        <f t="shared" si="8"/>
        <v>855000</v>
      </c>
      <c r="Y20" s="10">
        <f t="shared" si="8"/>
        <v>775000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105</v>
      </c>
      <c r="B1" s="6" t="s">
        <v>106</v>
      </c>
      <c r="C1" s="6" t="s">
        <v>151</v>
      </c>
      <c r="D1" s="6" t="s">
        <v>108</v>
      </c>
      <c r="E1" s="6" t="s">
        <v>109</v>
      </c>
      <c r="F1" s="6" t="s">
        <v>110</v>
      </c>
      <c r="G1" s="6" t="s">
        <v>111</v>
      </c>
      <c r="H1" s="6" t="s">
        <v>152</v>
      </c>
    </row>
    <row r="2">
      <c r="A2" s="6" t="s">
        <v>189</v>
      </c>
      <c r="B2" s="6" t="s">
        <v>114</v>
      </c>
      <c r="C2" s="6" t="s">
        <v>115</v>
      </c>
      <c r="D2" s="6">
        <v>1.0</v>
      </c>
      <c r="E2" s="6">
        <v>35000.0</v>
      </c>
      <c r="F2" s="6">
        <v>16.0</v>
      </c>
      <c r="G2" s="9">
        <f t="shared" ref="G2:G49" si="1">F2+D2</f>
        <v>17</v>
      </c>
      <c r="H2" s="9">
        <f t="shared" ref="H2:H49" si="2">E2/F2*F2</f>
        <v>35000</v>
      </c>
    </row>
    <row r="3">
      <c r="A3" s="6" t="s">
        <v>190</v>
      </c>
      <c r="B3" s="6" t="s">
        <v>120</v>
      </c>
      <c r="C3" s="6" t="s">
        <v>191</v>
      </c>
      <c r="D3" s="6">
        <v>1.0</v>
      </c>
      <c r="E3" s="6">
        <v>80000.0</v>
      </c>
      <c r="F3" s="6">
        <v>20.0</v>
      </c>
      <c r="G3" s="9">
        <f t="shared" si="1"/>
        <v>21</v>
      </c>
      <c r="H3" s="9">
        <f t="shared" si="2"/>
        <v>80000</v>
      </c>
    </row>
    <row r="4">
      <c r="A4" s="6" t="s">
        <v>192</v>
      </c>
      <c r="B4" s="6" t="s">
        <v>114</v>
      </c>
      <c r="C4" s="6" t="s">
        <v>115</v>
      </c>
      <c r="D4" s="9">
        <f>D2+Assumptions!$B$26</f>
        <v>2</v>
      </c>
      <c r="E4" s="6">
        <v>35000.0</v>
      </c>
      <c r="F4" s="6">
        <v>16.0</v>
      </c>
      <c r="G4" s="9">
        <f t="shared" si="1"/>
        <v>18</v>
      </c>
      <c r="H4" s="9">
        <f t="shared" si="2"/>
        <v>35000</v>
      </c>
    </row>
    <row r="5">
      <c r="A5" s="6" t="s">
        <v>193</v>
      </c>
      <c r="B5" s="6" t="s">
        <v>120</v>
      </c>
      <c r="C5" s="6" t="s">
        <v>191</v>
      </c>
      <c r="D5" s="9">
        <f>D3+Assumptions!$B$26</f>
        <v>2</v>
      </c>
      <c r="E5" s="6">
        <v>80000.0</v>
      </c>
      <c r="F5" s="6">
        <v>20.0</v>
      </c>
      <c r="G5" s="9">
        <f t="shared" si="1"/>
        <v>22</v>
      </c>
      <c r="H5" s="9">
        <f t="shared" si="2"/>
        <v>80000</v>
      </c>
    </row>
    <row r="6">
      <c r="A6" s="6" t="s">
        <v>194</v>
      </c>
      <c r="B6" s="6" t="s">
        <v>114</v>
      </c>
      <c r="C6" s="6" t="s">
        <v>115</v>
      </c>
      <c r="D6" s="9">
        <f>D4+Assumptions!$B$26</f>
        <v>3</v>
      </c>
      <c r="E6" s="6">
        <v>35000.0</v>
      </c>
      <c r="F6" s="6">
        <v>16.0</v>
      </c>
      <c r="G6" s="9">
        <f t="shared" si="1"/>
        <v>19</v>
      </c>
      <c r="H6" s="9">
        <f t="shared" si="2"/>
        <v>35000</v>
      </c>
    </row>
    <row r="7">
      <c r="A7" s="6" t="s">
        <v>195</v>
      </c>
      <c r="B7" s="6" t="s">
        <v>120</v>
      </c>
      <c r="C7" s="6" t="s">
        <v>191</v>
      </c>
      <c r="D7" s="9">
        <f>D5+Assumptions!$B$26</f>
        <v>3</v>
      </c>
      <c r="E7" s="6">
        <v>80000.0</v>
      </c>
      <c r="F7" s="6">
        <v>20.0</v>
      </c>
      <c r="G7" s="9">
        <f t="shared" si="1"/>
        <v>23</v>
      </c>
      <c r="H7" s="9">
        <f t="shared" si="2"/>
        <v>80000</v>
      </c>
    </row>
    <row r="8">
      <c r="A8" s="6" t="s">
        <v>196</v>
      </c>
      <c r="B8" s="6" t="s">
        <v>114</v>
      </c>
      <c r="C8" s="6" t="s">
        <v>115</v>
      </c>
      <c r="D8" s="9">
        <f>D6+Assumptions!$B$26</f>
        <v>4</v>
      </c>
      <c r="E8" s="6">
        <v>35000.0</v>
      </c>
      <c r="F8" s="6">
        <v>16.0</v>
      </c>
      <c r="G8" s="9">
        <f t="shared" si="1"/>
        <v>20</v>
      </c>
      <c r="H8" s="9">
        <f t="shared" si="2"/>
        <v>35000</v>
      </c>
    </row>
    <row r="9">
      <c r="A9" s="6" t="s">
        <v>197</v>
      </c>
      <c r="B9" s="6" t="s">
        <v>120</v>
      </c>
      <c r="C9" s="6" t="s">
        <v>191</v>
      </c>
      <c r="D9" s="9">
        <f>D7+Assumptions!$B$26</f>
        <v>4</v>
      </c>
      <c r="E9" s="6">
        <v>80000.0</v>
      </c>
      <c r="F9" s="6">
        <v>20.0</v>
      </c>
      <c r="G9" s="9">
        <f t="shared" si="1"/>
        <v>24</v>
      </c>
      <c r="H9" s="9">
        <f t="shared" si="2"/>
        <v>80000</v>
      </c>
    </row>
    <row r="10">
      <c r="A10" s="6" t="s">
        <v>198</v>
      </c>
      <c r="B10" s="6" t="s">
        <v>114</v>
      </c>
      <c r="C10" s="6" t="s">
        <v>115</v>
      </c>
      <c r="D10" s="9">
        <f>D8+Assumptions!$B$26</f>
        <v>5</v>
      </c>
      <c r="E10" s="6">
        <v>35000.0</v>
      </c>
      <c r="F10" s="6">
        <v>16.0</v>
      </c>
      <c r="G10" s="9">
        <f t="shared" si="1"/>
        <v>21</v>
      </c>
      <c r="H10" s="9">
        <f t="shared" si="2"/>
        <v>35000</v>
      </c>
    </row>
    <row r="11">
      <c r="A11" s="6" t="s">
        <v>199</v>
      </c>
      <c r="B11" s="6" t="s">
        <v>120</v>
      </c>
      <c r="C11" s="6" t="s">
        <v>191</v>
      </c>
      <c r="D11" s="9">
        <f>D9+Assumptions!$B$26</f>
        <v>5</v>
      </c>
      <c r="E11" s="6">
        <v>80000.0</v>
      </c>
      <c r="F11" s="6">
        <v>20.0</v>
      </c>
      <c r="G11" s="9">
        <f t="shared" si="1"/>
        <v>25</v>
      </c>
      <c r="H11" s="9">
        <f t="shared" si="2"/>
        <v>80000</v>
      </c>
    </row>
    <row r="12">
      <c r="A12" s="6" t="s">
        <v>200</v>
      </c>
      <c r="B12" s="6" t="s">
        <v>114</v>
      </c>
      <c r="C12" s="6" t="s">
        <v>115</v>
      </c>
      <c r="D12" s="9">
        <f>D10+Assumptions!$B$26</f>
        <v>6</v>
      </c>
      <c r="E12" s="6">
        <v>35000.0</v>
      </c>
      <c r="F12" s="6">
        <v>16.0</v>
      </c>
      <c r="G12" s="9">
        <f t="shared" si="1"/>
        <v>22</v>
      </c>
      <c r="H12" s="9">
        <f t="shared" si="2"/>
        <v>35000</v>
      </c>
    </row>
    <row r="13">
      <c r="A13" s="6" t="s">
        <v>201</v>
      </c>
      <c r="B13" s="6" t="s">
        <v>120</v>
      </c>
      <c r="C13" s="6" t="s">
        <v>191</v>
      </c>
      <c r="D13" s="9">
        <f>D11+Assumptions!$B$26</f>
        <v>6</v>
      </c>
      <c r="E13" s="6">
        <v>80000.0</v>
      </c>
      <c r="F13" s="6">
        <v>20.0</v>
      </c>
      <c r="G13" s="9">
        <f t="shared" si="1"/>
        <v>26</v>
      </c>
      <c r="H13" s="9">
        <f t="shared" si="2"/>
        <v>80000</v>
      </c>
    </row>
    <row r="14">
      <c r="A14" s="6" t="s">
        <v>202</v>
      </c>
      <c r="B14" s="6" t="s">
        <v>114</v>
      </c>
      <c r="C14" s="6" t="s">
        <v>115</v>
      </c>
      <c r="D14" s="9">
        <f>D12+Assumptions!$B$26</f>
        <v>7</v>
      </c>
      <c r="E14" s="6">
        <v>35000.0</v>
      </c>
      <c r="F14" s="6">
        <v>16.0</v>
      </c>
      <c r="G14" s="9">
        <f t="shared" si="1"/>
        <v>23</v>
      </c>
      <c r="H14" s="9">
        <f t="shared" si="2"/>
        <v>35000</v>
      </c>
    </row>
    <row r="15">
      <c r="A15" s="6" t="s">
        <v>203</v>
      </c>
      <c r="B15" s="6" t="s">
        <v>120</v>
      </c>
      <c r="C15" s="6" t="s">
        <v>191</v>
      </c>
      <c r="D15" s="9">
        <f>D13+Assumptions!$B$26</f>
        <v>7</v>
      </c>
      <c r="E15" s="6">
        <v>80000.0</v>
      </c>
      <c r="F15" s="6">
        <v>20.0</v>
      </c>
      <c r="G15" s="9">
        <f t="shared" si="1"/>
        <v>27</v>
      </c>
      <c r="H15" s="9">
        <f t="shared" si="2"/>
        <v>80000</v>
      </c>
    </row>
    <row r="16">
      <c r="A16" s="6" t="s">
        <v>204</v>
      </c>
      <c r="B16" s="6" t="s">
        <v>114</v>
      </c>
      <c r="C16" s="6" t="s">
        <v>115</v>
      </c>
      <c r="D16" s="9">
        <f>D14+Assumptions!$B$26</f>
        <v>8</v>
      </c>
      <c r="E16" s="6">
        <v>35000.0</v>
      </c>
      <c r="F16" s="6">
        <v>16.0</v>
      </c>
      <c r="G16" s="9">
        <f t="shared" si="1"/>
        <v>24</v>
      </c>
      <c r="H16" s="9">
        <f t="shared" si="2"/>
        <v>35000</v>
      </c>
    </row>
    <row r="17">
      <c r="A17" s="6" t="s">
        <v>205</v>
      </c>
      <c r="B17" s="6" t="s">
        <v>120</v>
      </c>
      <c r="C17" s="6" t="s">
        <v>191</v>
      </c>
      <c r="D17" s="9">
        <f>D15+Assumptions!$B$26</f>
        <v>8</v>
      </c>
      <c r="E17" s="6">
        <v>80000.0</v>
      </c>
      <c r="F17" s="6">
        <v>20.0</v>
      </c>
      <c r="G17" s="9">
        <f t="shared" si="1"/>
        <v>28</v>
      </c>
      <c r="H17" s="9">
        <f t="shared" si="2"/>
        <v>80000</v>
      </c>
    </row>
    <row r="18">
      <c r="A18" s="6" t="s">
        <v>206</v>
      </c>
      <c r="B18" s="6" t="s">
        <v>114</v>
      </c>
      <c r="C18" s="6" t="s">
        <v>115</v>
      </c>
      <c r="D18" s="9">
        <f>D16+Assumptions!$B$26</f>
        <v>9</v>
      </c>
      <c r="E18" s="6">
        <v>35000.0</v>
      </c>
      <c r="F18" s="6">
        <v>16.0</v>
      </c>
      <c r="G18" s="9">
        <f t="shared" si="1"/>
        <v>25</v>
      </c>
      <c r="H18" s="9">
        <f t="shared" si="2"/>
        <v>35000</v>
      </c>
    </row>
    <row r="19">
      <c r="A19" s="6" t="s">
        <v>207</v>
      </c>
      <c r="B19" s="6" t="s">
        <v>120</v>
      </c>
      <c r="C19" s="6" t="s">
        <v>191</v>
      </c>
      <c r="D19" s="9">
        <f>D17+Assumptions!$B$26</f>
        <v>9</v>
      </c>
      <c r="E19" s="6">
        <v>80000.0</v>
      </c>
      <c r="F19" s="6">
        <v>20.0</v>
      </c>
      <c r="G19" s="9">
        <f t="shared" si="1"/>
        <v>29</v>
      </c>
      <c r="H19" s="9">
        <f t="shared" si="2"/>
        <v>80000</v>
      </c>
    </row>
    <row r="20">
      <c r="A20" s="6" t="s">
        <v>208</v>
      </c>
      <c r="B20" s="6" t="s">
        <v>114</v>
      </c>
      <c r="C20" s="6" t="s">
        <v>115</v>
      </c>
      <c r="D20" s="9">
        <f>D18+Assumptions!$B$26</f>
        <v>10</v>
      </c>
      <c r="E20" s="6">
        <v>35000.0</v>
      </c>
      <c r="F20" s="6">
        <v>16.0</v>
      </c>
      <c r="G20" s="9">
        <f t="shared" si="1"/>
        <v>26</v>
      </c>
      <c r="H20" s="9">
        <f t="shared" si="2"/>
        <v>35000</v>
      </c>
    </row>
    <row r="21">
      <c r="A21" s="6" t="s">
        <v>209</v>
      </c>
      <c r="B21" s="6" t="s">
        <v>120</v>
      </c>
      <c r="C21" s="6" t="s">
        <v>191</v>
      </c>
      <c r="D21" s="9">
        <f>D19+Assumptions!$B$26</f>
        <v>10</v>
      </c>
      <c r="E21" s="6">
        <v>80000.0</v>
      </c>
      <c r="F21" s="6">
        <v>20.0</v>
      </c>
      <c r="G21" s="9">
        <f t="shared" si="1"/>
        <v>30</v>
      </c>
      <c r="H21" s="9">
        <f t="shared" si="2"/>
        <v>80000</v>
      </c>
    </row>
    <row r="22">
      <c r="A22" s="6" t="s">
        <v>210</v>
      </c>
      <c r="B22" s="6" t="s">
        <v>114</v>
      </c>
      <c r="C22" s="6" t="s">
        <v>115</v>
      </c>
      <c r="D22" s="9">
        <f>D20+Assumptions!$B$26</f>
        <v>11</v>
      </c>
      <c r="E22" s="6">
        <v>35000.0</v>
      </c>
      <c r="F22" s="6">
        <v>16.0</v>
      </c>
      <c r="G22" s="9">
        <f t="shared" si="1"/>
        <v>27</v>
      </c>
      <c r="H22" s="9">
        <f t="shared" si="2"/>
        <v>35000</v>
      </c>
    </row>
    <row r="23">
      <c r="A23" s="6" t="s">
        <v>211</v>
      </c>
      <c r="B23" s="6" t="s">
        <v>120</v>
      </c>
      <c r="C23" s="6" t="s">
        <v>191</v>
      </c>
      <c r="D23" s="9">
        <f>D21+Assumptions!$B$26</f>
        <v>11</v>
      </c>
      <c r="E23" s="6">
        <v>80000.0</v>
      </c>
      <c r="F23" s="6">
        <v>20.0</v>
      </c>
      <c r="G23" s="9">
        <f t="shared" si="1"/>
        <v>31</v>
      </c>
      <c r="H23" s="9">
        <f t="shared" si="2"/>
        <v>80000</v>
      </c>
    </row>
    <row r="24">
      <c r="A24" s="6" t="s">
        <v>212</v>
      </c>
      <c r="B24" s="6" t="s">
        <v>114</v>
      </c>
      <c r="C24" s="6" t="s">
        <v>115</v>
      </c>
      <c r="D24" s="9">
        <f>D22+Assumptions!$B$26</f>
        <v>12</v>
      </c>
      <c r="E24" s="6">
        <v>35000.0</v>
      </c>
      <c r="F24" s="6">
        <v>16.0</v>
      </c>
      <c r="G24" s="9">
        <f t="shared" si="1"/>
        <v>28</v>
      </c>
      <c r="H24" s="9">
        <f t="shared" si="2"/>
        <v>35000</v>
      </c>
    </row>
    <row r="25">
      <c r="A25" s="6" t="s">
        <v>213</v>
      </c>
      <c r="B25" s="6" t="s">
        <v>120</v>
      </c>
      <c r="C25" s="6" t="s">
        <v>191</v>
      </c>
      <c r="D25" s="9">
        <f>D23+Assumptions!$B$26</f>
        <v>12</v>
      </c>
      <c r="E25" s="6">
        <v>80000.0</v>
      </c>
      <c r="F25" s="6">
        <v>20.0</v>
      </c>
      <c r="G25" s="9">
        <f t="shared" si="1"/>
        <v>32</v>
      </c>
      <c r="H25" s="9">
        <f t="shared" si="2"/>
        <v>80000</v>
      </c>
    </row>
    <row r="26">
      <c r="A26" s="6" t="s">
        <v>214</v>
      </c>
      <c r="B26" s="6" t="s">
        <v>114</v>
      </c>
      <c r="C26" s="6" t="s">
        <v>115</v>
      </c>
      <c r="D26" s="9">
        <f>D24+Assumptions!$B$26</f>
        <v>13</v>
      </c>
      <c r="E26" s="6">
        <v>35000.0</v>
      </c>
      <c r="F26" s="6">
        <v>16.0</v>
      </c>
      <c r="G26" s="9">
        <f t="shared" si="1"/>
        <v>29</v>
      </c>
      <c r="H26" s="9">
        <f t="shared" si="2"/>
        <v>35000</v>
      </c>
    </row>
    <row r="27">
      <c r="A27" s="6" t="s">
        <v>215</v>
      </c>
      <c r="B27" s="6" t="s">
        <v>120</v>
      </c>
      <c r="C27" s="6" t="s">
        <v>191</v>
      </c>
      <c r="D27" s="9">
        <f>D25+Assumptions!$B$26</f>
        <v>13</v>
      </c>
      <c r="E27" s="6">
        <v>80000.0</v>
      </c>
      <c r="F27" s="6">
        <v>20.0</v>
      </c>
      <c r="G27" s="9">
        <f t="shared" si="1"/>
        <v>33</v>
      </c>
      <c r="H27" s="9">
        <f t="shared" si="2"/>
        <v>80000</v>
      </c>
    </row>
    <row r="28">
      <c r="A28" s="6" t="s">
        <v>216</v>
      </c>
      <c r="B28" s="6" t="s">
        <v>114</v>
      </c>
      <c r="C28" s="6" t="s">
        <v>115</v>
      </c>
      <c r="D28" s="9">
        <f>D26+Assumptions!$B$26</f>
        <v>14</v>
      </c>
      <c r="E28" s="6">
        <v>35000.0</v>
      </c>
      <c r="F28" s="6">
        <v>16.0</v>
      </c>
      <c r="G28" s="9">
        <f t="shared" si="1"/>
        <v>30</v>
      </c>
      <c r="H28" s="9">
        <f t="shared" si="2"/>
        <v>35000</v>
      </c>
    </row>
    <row r="29">
      <c r="A29" s="6" t="s">
        <v>217</v>
      </c>
      <c r="B29" s="6" t="s">
        <v>120</v>
      </c>
      <c r="C29" s="6" t="s">
        <v>191</v>
      </c>
      <c r="D29" s="9">
        <f>D27+Assumptions!$B$26</f>
        <v>14</v>
      </c>
      <c r="E29" s="6">
        <v>80000.0</v>
      </c>
      <c r="F29" s="6">
        <v>20.0</v>
      </c>
      <c r="G29" s="9">
        <f t="shared" si="1"/>
        <v>34</v>
      </c>
      <c r="H29" s="9">
        <f t="shared" si="2"/>
        <v>80000</v>
      </c>
    </row>
    <row r="30">
      <c r="A30" s="6" t="s">
        <v>218</v>
      </c>
      <c r="B30" s="6" t="s">
        <v>114</v>
      </c>
      <c r="C30" s="6" t="s">
        <v>115</v>
      </c>
      <c r="D30" s="9">
        <f>D28+Assumptions!$B$26</f>
        <v>15</v>
      </c>
      <c r="E30" s="6">
        <v>35000.0</v>
      </c>
      <c r="F30" s="6">
        <v>16.0</v>
      </c>
      <c r="G30" s="9">
        <f t="shared" si="1"/>
        <v>31</v>
      </c>
      <c r="H30" s="9">
        <f t="shared" si="2"/>
        <v>35000</v>
      </c>
    </row>
    <row r="31">
      <c r="A31" s="6" t="s">
        <v>219</v>
      </c>
      <c r="B31" s="6" t="s">
        <v>120</v>
      </c>
      <c r="C31" s="6" t="s">
        <v>191</v>
      </c>
      <c r="D31" s="9">
        <f>D29+Assumptions!$B$26</f>
        <v>15</v>
      </c>
      <c r="E31" s="6">
        <v>80000.0</v>
      </c>
      <c r="F31" s="6">
        <v>20.0</v>
      </c>
      <c r="G31" s="9">
        <f t="shared" si="1"/>
        <v>35</v>
      </c>
      <c r="H31" s="9">
        <f t="shared" si="2"/>
        <v>80000</v>
      </c>
    </row>
    <row r="32">
      <c r="A32" s="6" t="s">
        <v>220</v>
      </c>
      <c r="B32" s="6" t="s">
        <v>114</v>
      </c>
      <c r="C32" s="6" t="s">
        <v>115</v>
      </c>
      <c r="D32" s="9">
        <f>D30+Assumptions!$B$26</f>
        <v>16</v>
      </c>
      <c r="E32" s="6">
        <v>35000.0</v>
      </c>
      <c r="F32" s="6">
        <v>16.0</v>
      </c>
      <c r="G32" s="9">
        <f t="shared" si="1"/>
        <v>32</v>
      </c>
      <c r="H32" s="9">
        <f t="shared" si="2"/>
        <v>35000</v>
      </c>
    </row>
    <row r="33">
      <c r="A33" s="6" t="s">
        <v>221</v>
      </c>
      <c r="B33" s="6" t="s">
        <v>120</v>
      </c>
      <c r="C33" s="6" t="s">
        <v>191</v>
      </c>
      <c r="D33" s="9">
        <f>D31+Assumptions!$B$26</f>
        <v>16</v>
      </c>
      <c r="E33" s="6">
        <v>80000.0</v>
      </c>
      <c r="F33" s="6">
        <v>20.0</v>
      </c>
      <c r="G33" s="9">
        <f t="shared" si="1"/>
        <v>36</v>
      </c>
      <c r="H33" s="9">
        <f t="shared" si="2"/>
        <v>80000</v>
      </c>
    </row>
    <row r="34">
      <c r="A34" s="6" t="s">
        <v>222</v>
      </c>
      <c r="B34" s="6" t="s">
        <v>114</v>
      </c>
      <c r="C34" s="6" t="s">
        <v>115</v>
      </c>
      <c r="D34" s="9">
        <f>D32+Assumptions!$B$26</f>
        <v>17</v>
      </c>
      <c r="E34" s="6">
        <v>35000.0</v>
      </c>
      <c r="F34" s="6">
        <v>16.0</v>
      </c>
      <c r="G34" s="9">
        <f t="shared" si="1"/>
        <v>33</v>
      </c>
      <c r="H34" s="9">
        <f t="shared" si="2"/>
        <v>35000</v>
      </c>
    </row>
    <row r="35">
      <c r="A35" s="6" t="s">
        <v>223</v>
      </c>
      <c r="B35" s="6" t="s">
        <v>120</v>
      </c>
      <c r="C35" s="6" t="s">
        <v>191</v>
      </c>
      <c r="D35" s="9">
        <f>D33+Assumptions!$B$26</f>
        <v>17</v>
      </c>
      <c r="E35" s="6">
        <v>80000.0</v>
      </c>
      <c r="F35" s="6">
        <v>20.0</v>
      </c>
      <c r="G35" s="9">
        <f t="shared" si="1"/>
        <v>37</v>
      </c>
      <c r="H35" s="9">
        <f t="shared" si="2"/>
        <v>80000</v>
      </c>
    </row>
    <row r="36">
      <c r="A36" s="6" t="s">
        <v>224</v>
      </c>
      <c r="B36" s="6" t="s">
        <v>114</v>
      </c>
      <c r="C36" s="6" t="s">
        <v>115</v>
      </c>
      <c r="D36" s="9">
        <f>D34+Assumptions!$B$26</f>
        <v>18</v>
      </c>
      <c r="E36" s="6">
        <v>35000.0</v>
      </c>
      <c r="F36" s="6">
        <v>16.0</v>
      </c>
      <c r="G36" s="9">
        <f t="shared" si="1"/>
        <v>34</v>
      </c>
      <c r="H36" s="9">
        <f t="shared" si="2"/>
        <v>35000</v>
      </c>
    </row>
    <row r="37">
      <c r="A37" s="6" t="s">
        <v>225</v>
      </c>
      <c r="B37" s="6" t="s">
        <v>120</v>
      </c>
      <c r="C37" s="6" t="s">
        <v>191</v>
      </c>
      <c r="D37" s="9">
        <f>D35+Assumptions!$B$26</f>
        <v>18</v>
      </c>
      <c r="E37" s="6">
        <v>80000.0</v>
      </c>
      <c r="F37" s="6">
        <v>20.0</v>
      </c>
      <c r="G37" s="9">
        <f t="shared" si="1"/>
        <v>38</v>
      </c>
      <c r="H37" s="9">
        <f t="shared" si="2"/>
        <v>80000</v>
      </c>
    </row>
    <row r="38">
      <c r="A38" s="6" t="s">
        <v>226</v>
      </c>
      <c r="B38" s="6" t="s">
        <v>114</v>
      </c>
      <c r="C38" s="6" t="s">
        <v>115</v>
      </c>
      <c r="D38" s="9">
        <f>D36+Assumptions!$B$26</f>
        <v>19</v>
      </c>
      <c r="E38" s="6">
        <v>35000.0</v>
      </c>
      <c r="F38" s="6">
        <v>16.0</v>
      </c>
      <c r="G38" s="9">
        <f t="shared" si="1"/>
        <v>35</v>
      </c>
      <c r="H38" s="9">
        <f t="shared" si="2"/>
        <v>35000</v>
      </c>
    </row>
    <row r="39">
      <c r="A39" s="6" t="s">
        <v>227</v>
      </c>
      <c r="B39" s="6" t="s">
        <v>120</v>
      </c>
      <c r="C39" s="6" t="s">
        <v>191</v>
      </c>
      <c r="D39" s="9">
        <f>D37+Assumptions!$B$26</f>
        <v>19</v>
      </c>
      <c r="E39" s="6">
        <v>80000.0</v>
      </c>
      <c r="F39" s="6">
        <v>20.0</v>
      </c>
      <c r="G39" s="9">
        <f t="shared" si="1"/>
        <v>39</v>
      </c>
      <c r="H39" s="9">
        <f t="shared" si="2"/>
        <v>80000</v>
      </c>
    </row>
    <row r="40">
      <c r="A40" s="6" t="s">
        <v>228</v>
      </c>
      <c r="B40" s="6" t="s">
        <v>114</v>
      </c>
      <c r="C40" s="6" t="s">
        <v>115</v>
      </c>
      <c r="D40" s="9">
        <f>D38+Assumptions!$B$26</f>
        <v>20</v>
      </c>
      <c r="E40" s="6">
        <v>35000.0</v>
      </c>
      <c r="F40" s="6">
        <v>16.0</v>
      </c>
      <c r="G40" s="9">
        <f t="shared" si="1"/>
        <v>36</v>
      </c>
      <c r="H40" s="9">
        <f t="shared" si="2"/>
        <v>35000</v>
      </c>
    </row>
    <row r="41">
      <c r="A41" s="6" t="s">
        <v>229</v>
      </c>
      <c r="B41" s="6" t="s">
        <v>120</v>
      </c>
      <c r="C41" s="6" t="s">
        <v>191</v>
      </c>
      <c r="D41" s="9">
        <f>D39+Assumptions!$B$26</f>
        <v>20</v>
      </c>
      <c r="E41" s="6">
        <v>80000.0</v>
      </c>
      <c r="F41" s="6">
        <v>20.0</v>
      </c>
      <c r="G41" s="9">
        <f t="shared" si="1"/>
        <v>40</v>
      </c>
      <c r="H41" s="9">
        <f t="shared" si="2"/>
        <v>80000</v>
      </c>
    </row>
    <row r="42">
      <c r="A42" s="6" t="s">
        <v>230</v>
      </c>
      <c r="B42" s="6" t="s">
        <v>114</v>
      </c>
      <c r="C42" s="6" t="s">
        <v>115</v>
      </c>
      <c r="D42" s="9">
        <f>D40+Assumptions!$B$26</f>
        <v>21</v>
      </c>
      <c r="E42" s="6">
        <v>35000.0</v>
      </c>
      <c r="F42" s="6">
        <v>16.0</v>
      </c>
      <c r="G42" s="9">
        <f t="shared" si="1"/>
        <v>37</v>
      </c>
      <c r="H42" s="9">
        <f t="shared" si="2"/>
        <v>35000</v>
      </c>
    </row>
    <row r="43">
      <c r="A43" s="6" t="s">
        <v>231</v>
      </c>
      <c r="B43" s="6" t="s">
        <v>120</v>
      </c>
      <c r="C43" s="6" t="s">
        <v>191</v>
      </c>
      <c r="D43" s="9">
        <f>D41+Assumptions!$B$26</f>
        <v>21</v>
      </c>
      <c r="E43" s="6">
        <v>80000.0</v>
      </c>
      <c r="F43" s="6">
        <v>20.0</v>
      </c>
      <c r="G43" s="9">
        <f t="shared" si="1"/>
        <v>41</v>
      </c>
      <c r="H43" s="9">
        <f t="shared" si="2"/>
        <v>80000</v>
      </c>
    </row>
    <row r="44">
      <c r="A44" s="6" t="s">
        <v>232</v>
      </c>
      <c r="B44" s="6" t="s">
        <v>114</v>
      </c>
      <c r="C44" s="6" t="s">
        <v>115</v>
      </c>
      <c r="D44" s="9">
        <f>D42+Assumptions!$B$26</f>
        <v>22</v>
      </c>
      <c r="E44" s="6">
        <v>35000.0</v>
      </c>
      <c r="F44" s="6">
        <v>16.0</v>
      </c>
      <c r="G44" s="9">
        <f t="shared" si="1"/>
        <v>38</v>
      </c>
      <c r="H44" s="9">
        <f t="shared" si="2"/>
        <v>35000</v>
      </c>
    </row>
    <row r="45">
      <c r="A45" s="6" t="s">
        <v>233</v>
      </c>
      <c r="B45" s="6" t="s">
        <v>120</v>
      </c>
      <c r="C45" s="6" t="s">
        <v>191</v>
      </c>
      <c r="D45" s="9">
        <f>D43+Assumptions!$B$26</f>
        <v>22</v>
      </c>
      <c r="E45" s="6">
        <v>80000.0</v>
      </c>
      <c r="F45" s="6">
        <v>20.0</v>
      </c>
      <c r="G45" s="9">
        <f t="shared" si="1"/>
        <v>42</v>
      </c>
      <c r="H45" s="9">
        <f t="shared" si="2"/>
        <v>80000</v>
      </c>
    </row>
    <row r="46">
      <c r="A46" s="6" t="s">
        <v>234</v>
      </c>
      <c r="B46" s="6" t="s">
        <v>114</v>
      </c>
      <c r="C46" s="6" t="s">
        <v>115</v>
      </c>
      <c r="D46" s="9">
        <f>D44+Assumptions!$B$26</f>
        <v>23</v>
      </c>
      <c r="E46" s="6">
        <v>35000.0</v>
      </c>
      <c r="F46" s="6">
        <v>16.0</v>
      </c>
      <c r="G46" s="9">
        <f t="shared" si="1"/>
        <v>39</v>
      </c>
      <c r="H46" s="9">
        <f t="shared" si="2"/>
        <v>35000</v>
      </c>
    </row>
    <row r="47">
      <c r="A47" s="6" t="s">
        <v>235</v>
      </c>
      <c r="B47" s="6" t="s">
        <v>120</v>
      </c>
      <c r="C47" s="6" t="s">
        <v>191</v>
      </c>
      <c r="D47" s="9">
        <f>D45+Assumptions!$B$26</f>
        <v>23</v>
      </c>
      <c r="E47" s="6">
        <v>80000.0</v>
      </c>
      <c r="F47" s="6">
        <v>20.0</v>
      </c>
      <c r="G47" s="9">
        <f t="shared" si="1"/>
        <v>43</v>
      </c>
      <c r="H47" s="9">
        <f t="shared" si="2"/>
        <v>80000</v>
      </c>
    </row>
    <row r="48">
      <c r="A48" s="6" t="s">
        <v>236</v>
      </c>
      <c r="B48" s="6" t="s">
        <v>114</v>
      </c>
      <c r="C48" s="6" t="s">
        <v>115</v>
      </c>
      <c r="D48" s="9">
        <f>D46+Assumptions!$B$26</f>
        <v>24</v>
      </c>
      <c r="E48" s="6">
        <v>35000.0</v>
      </c>
      <c r="F48" s="6">
        <v>16.0</v>
      </c>
      <c r="G48" s="9">
        <f t="shared" si="1"/>
        <v>40</v>
      </c>
      <c r="H48" s="9">
        <f t="shared" si="2"/>
        <v>35000</v>
      </c>
    </row>
    <row r="49">
      <c r="A49" s="6" t="s">
        <v>237</v>
      </c>
      <c r="B49" s="6" t="s">
        <v>120</v>
      </c>
      <c r="C49" s="6" t="s">
        <v>191</v>
      </c>
      <c r="D49" s="9">
        <f>D47+Assumptions!$B$26</f>
        <v>24</v>
      </c>
      <c r="E49" s="6">
        <v>80000.0</v>
      </c>
      <c r="F49" s="6">
        <v>20.0</v>
      </c>
      <c r="G49" s="9">
        <f t="shared" si="1"/>
        <v>44</v>
      </c>
      <c r="H49" s="9">
        <f t="shared" si="2"/>
        <v>80000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10</v>
      </c>
      <c r="B1" s="6" t="s">
        <v>11</v>
      </c>
      <c r="C1" s="6" t="s">
        <v>12</v>
      </c>
    </row>
    <row r="2">
      <c r="A2" s="6" t="s">
        <v>13</v>
      </c>
      <c r="B2" s="6">
        <v>300.0</v>
      </c>
      <c r="C2" s="7">
        <v>0.4</v>
      </c>
      <c r="D2" s="6" t="s">
        <v>14</v>
      </c>
    </row>
    <row r="4">
      <c r="A4" s="6" t="s">
        <v>15</v>
      </c>
      <c r="B4" s="6" t="s">
        <v>16</v>
      </c>
      <c r="C4" s="6" t="s">
        <v>17</v>
      </c>
      <c r="D4" s="6" t="s">
        <v>18</v>
      </c>
    </row>
    <row r="5">
      <c r="B5" s="6">
        <v>430.0</v>
      </c>
      <c r="C5" s="6">
        <v>500.0</v>
      </c>
      <c r="D5" s="6">
        <v>600.0</v>
      </c>
    </row>
    <row r="7">
      <c r="A7" s="6" t="s">
        <v>19</v>
      </c>
    </row>
    <row r="8">
      <c r="A8" s="6" t="s">
        <v>10</v>
      </c>
      <c r="B8" s="6" t="s">
        <v>16</v>
      </c>
      <c r="C8" s="6" t="s">
        <v>17</v>
      </c>
      <c r="D8" s="6" t="s">
        <v>18</v>
      </c>
    </row>
    <row r="9">
      <c r="A9" s="6" t="s">
        <v>13</v>
      </c>
      <c r="B9" s="6">
        <v>1.0</v>
      </c>
      <c r="C9" s="6">
        <v>1.2</v>
      </c>
      <c r="D9" s="6">
        <v>2.0</v>
      </c>
    </row>
    <row r="11">
      <c r="A11" s="6" t="s">
        <v>20</v>
      </c>
      <c r="B11" s="6" t="s">
        <v>16</v>
      </c>
      <c r="C11" s="6" t="s">
        <v>17</v>
      </c>
      <c r="D11" s="6" t="s">
        <v>18</v>
      </c>
    </row>
    <row r="12">
      <c r="B12" s="6">
        <v>20.0</v>
      </c>
      <c r="C12" s="6">
        <v>20.0</v>
      </c>
      <c r="D12" s="6">
        <v>20.0</v>
      </c>
    </row>
    <row r="14">
      <c r="A14" s="6" t="s">
        <v>21</v>
      </c>
      <c r="B14" s="6" t="s">
        <v>16</v>
      </c>
      <c r="C14" s="6" t="s">
        <v>17</v>
      </c>
      <c r="D14" s="6" t="s">
        <v>18</v>
      </c>
    </row>
    <row r="15">
      <c r="A15" s="6" t="s">
        <v>22</v>
      </c>
      <c r="B15" s="6">
        <v>1.0</v>
      </c>
      <c r="C15" s="6">
        <v>2.0</v>
      </c>
      <c r="D15" s="6">
        <v>4.0</v>
      </c>
    </row>
    <row r="17">
      <c r="A17" s="6" t="s">
        <v>23</v>
      </c>
      <c r="B17" s="6" t="s">
        <v>16</v>
      </c>
      <c r="C17" s="6" t="s">
        <v>17</v>
      </c>
      <c r="D17" s="6" t="s">
        <v>18</v>
      </c>
    </row>
    <row r="18">
      <c r="A18" s="6" t="s">
        <v>22</v>
      </c>
      <c r="B18" s="6">
        <v>19000.0</v>
      </c>
      <c r="C18" s="6">
        <v>19000.0</v>
      </c>
      <c r="D18" s="6">
        <v>19000.0</v>
      </c>
    </row>
    <row r="20">
      <c r="A20" s="6" t="s">
        <v>24</v>
      </c>
      <c r="B20" s="6" t="s">
        <v>16</v>
      </c>
      <c r="C20" s="6" t="s">
        <v>17</v>
      </c>
      <c r="D20" s="6" t="s">
        <v>18</v>
      </c>
    </row>
    <row r="21">
      <c r="A21" s="6" t="s">
        <v>25</v>
      </c>
      <c r="B21" s="6">
        <v>35000.0</v>
      </c>
      <c r="C21" s="6">
        <v>40000.0</v>
      </c>
      <c r="D21" s="6">
        <v>80000.0</v>
      </c>
    </row>
    <row r="22">
      <c r="A22" s="6" t="s">
        <v>26</v>
      </c>
      <c r="B22" s="6">
        <v>8000.0</v>
      </c>
      <c r="C22" s="6">
        <v>10000.0</v>
      </c>
      <c r="D22" s="6">
        <v>13000.0</v>
      </c>
    </row>
    <row r="24">
      <c r="A24" s="6" t="s">
        <v>27</v>
      </c>
      <c r="B24" s="6" t="s">
        <v>16</v>
      </c>
      <c r="C24" s="6" t="s">
        <v>17</v>
      </c>
      <c r="D24" s="6" t="s">
        <v>18</v>
      </c>
    </row>
    <row r="25">
      <c r="A25" s="6" t="s">
        <v>28</v>
      </c>
      <c r="B25" s="6">
        <v>0.0</v>
      </c>
      <c r="C25" s="6">
        <v>0.0</v>
      </c>
      <c r="D25" s="6">
        <v>0.0</v>
      </c>
    </row>
    <row r="26">
      <c r="A26" s="6" t="s">
        <v>29</v>
      </c>
      <c r="B26" s="6">
        <v>1.0</v>
      </c>
      <c r="C26" s="6">
        <v>1.0</v>
      </c>
      <c r="D26" s="6">
        <v>1.0</v>
      </c>
    </row>
    <row r="27">
      <c r="B27" s="8" t="s">
        <v>30</v>
      </c>
      <c r="C27" s="8" t="s">
        <v>31</v>
      </c>
      <c r="D27" s="6" t="s">
        <v>32</v>
      </c>
    </row>
    <row r="28">
      <c r="D28" s="6" t="s">
        <v>33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5" width="8.25"/>
  </cols>
  <sheetData>
    <row r="1"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56</v>
      </c>
      <c r="Y1" s="6" t="s">
        <v>57</v>
      </c>
    </row>
    <row r="2">
      <c r="A2" s="6" t="s">
        <v>147</v>
      </c>
    </row>
    <row r="3">
      <c r="A3" s="6" t="s">
        <v>114</v>
      </c>
      <c r="B3" s="6">
        <v>0.0</v>
      </c>
      <c r="C3" s="9">
        <f t="shared" ref="C3:Y3" si="1">B18</f>
        <v>35000</v>
      </c>
      <c r="D3" s="9">
        <f t="shared" si="1"/>
        <v>70000</v>
      </c>
      <c r="E3" s="9">
        <f t="shared" si="1"/>
        <v>105000</v>
      </c>
      <c r="F3" s="9">
        <f t="shared" si="1"/>
        <v>140000</v>
      </c>
      <c r="G3" s="9">
        <f t="shared" si="1"/>
        <v>175000</v>
      </c>
      <c r="H3" s="9">
        <f t="shared" si="1"/>
        <v>210000</v>
      </c>
      <c r="I3" s="9">
        <f t="shared" si="1"/>
        <v>245000</v>
      </c>
      <c r="J3" s="9">
        <f t="shared" si="1"/>
        <v>280000</v>
      </c>
      <c r="K3" s="9">
        <f t="shared" si="1"/>
        <v>315000</v>
      </c>
      <c r="L3" s="9">
        <f t="shared" si="1"/>
        <v>350000</v>
      </c>
      <c r="M3" s="9">
        <f t="shared" si="1"/>
        <v>385000</v>
      </c>
      <c r="N3" s="9">
        <f t="shared" si="1"/>
        <v>420000</v>
      </c>
      <c r="O3" s="9">
        <f t="shared" si="1"/>
        <v>455000</v>
      </c>
      <c r="P3" s="9">
        <f t="shared" si="1"/>
        <v>490000</v>
      </c>
      <c r="Q3" s="9">
        <f t="shared" si="1"/>
        <v>525000</v>
      </c>
      <c r="R3" s="9">
        <f t="shared" si="1"/>
        <v>560000</v>
      </c>
      <c r="S3" s="9">
        <f t="shared" si="1"/>
        <v>560000</v>
      </c>
      <c r="T3" s="9">
        <f t="shared" si="1"/>
        <v>560000</v>
      </c>
      <c r="U3" s="9">
        <f t="shared" si="1"/>
        <v>560000</v>
      </c>
      <c r="V3" s="9">
        <f t="shared" si="1"/>
        <v>560000</v>
      </c>
      <c r="W3" s="9">
        <f t="shared" si="1"/>
        <v>560000</v>
      </c>
      <c r="X3" s="9">
        <f t="shared" si="1"/>
        <v>560000</v>
      </c>
      <c r="Y3" s="9">
        <f t="shared" si="1"/>
        <v>560000</v>
      </c>
    </row>
    <row r="4">
      <c r="A4" s="6" t="s">
        <v>120</v>
      </c>
      <c r="B4" s="6">
        <v>0.0</v>
      </c>
      <c r="C4" s="9">
        <f t="shared" ref="C4:Y4" si="2">B19</f>
        <v>80000</v>
      </c>
      <c r="D4" s="9">
        <f t="shared" si="2"/>
        <v>160000</v>
      </c>
      <c r="E4" s="9">
        <f t="shared" si="2"/>
        <v>240000</v>
      </c>
      <c r="F4" s="9">
        <f t="shared" si="2"/>
        <v>320000</v>
      </c>
      <c r="G4" s="9">
        <f t="shared" si="2"/>
        <v>400000</v>
      </c>
      <c r="H4" s="9">
        <f t="shared" si="2"/>
        <v>480000</v>
      </c>
      <c r="I4" s="9">
        <f t="shared" si="2"/>
        <v>560000</v>
      </c>
      <c r="J4" s="9">
        <f t="shared" si="2"/>
        <v>640000</v>
      </c>
      <c r="K4" s="9">
        <f t="shared" si="2"/>
        <v>720000</v>
      </c>
      <c r="L4" s="9">
        <f t="shared" si="2"/>
        <v>800000</v>
      </c>
      <c r="M4" s="9">
        <f t="shared" si="2"/>
        <v>880000</v>
      </c>
      <c r="N4" s="9">
        <f t="shared" si="2"/>
        <v>960000</v>
      </c>
      <c r="O4" s="9">
        <f t="shared" si="2"/>
        <v>1040000</v>
      </c>
      <c r="P4" s="9">
        <f t="shared" si="2"/>
        <v>1120000</v>
      </c>
      <c r="Q4" s="9">
        <f t="shared" si="2"/>
        <v>1200000</v>
      </c>
      <c r="R4" s="9">
        <f t="shared" si="2"/>
        <v>1280000</v>
      </c>
      <c r="S4" s="9">
        <f t="shared" si="2"/>
        <v>1360000</v>
      </c>
      <c r="T4" s="9">
        <f t="shared" si="2"/>
        <v>1440000</v>
      </c>
      <c r="U4" s="9">
        <f t="shared" si="2"/>
        <v>1520000</v>
      </c>
      <c r="V4" s="9">
        <f t="shared" si="2"/>
        <v>1600000</v>
      </c>
      <c r="W4" s="9">
        <f t="shared" si="2"/>
        <v>1600000</v>
      </c>
      <c r="X4" s="9">
        <f t="shared" si="2"/>
        <v>1600000</v>
      </c>
      <c r="Y4" s="9">
        <f t="shared" si="2"/>
        <v>1600000</v>
      </c>
    </row>
    <row r="5">
      <c r="A5" s="6" t="s">
        <v>63</v>
      </c>
      <c r="B5" s="9">
        <f t="shared" ref="B5:Y5" si="3">SUM(B3:B4)</f>
        <v>0</v>
      </c>
      <c r="C5" s="9">
        <f t="shared" si="3"/>
        <v>115000</v>
      </c>
      <c r="D5" s="9">
        <f t="shared" si="3"/>
        <v>230000</v>
      </c>
      <c r="E5" s="9">
        <f t="shared" si="3"/>
        <v>345000</v>
      </c>
      <c r="F5" s="9">
        <f t="shared" si="3"/>
        <v>460000</v>
      </c>
      <c r="G5" s="9">
        <f t="shared" si="3"/>
        <v>575000</v>
      </c>
      <c r="H5" s="9">
        <f t="shared" si="3"/>
        <v>690000</v>
      </c>
      <c r="I5" s="9">
        <f t="shared" si="3"/>
        <v>805000</v>
      </c>
      <c r="J5" s="9">
        <f t="shared" si="3"/>
        <v>920000</v>
      </c>
      <c r="K5" s="9">
        <f t="shared" si="3"/>
        <v>1035000</v>
      </c>
      <c r="L5" s="9">
        <f t="shared" si="3"/>
        <v>1150000</v>
      </c>
      <c r="M5" s="9">
        <f t="shared" si="3"/>
        <v>1265000</v>
      </c>
      <c r="N5" s="9">
        <f t="shared" si="3"/>
        <v>1380000</v>
      </c>
      <c r="O5" s="9">
        <f t="shared" si="3"/>
        <v>1495000</v>
      </c>
      <c r="P5" s="9">
        <f t="shared" si="3"/>
        <v>1610000</v>
      </c>
      <c r="Q5" s="9">
        <f t="shared" si="3"/>
        <v>1725000</v>
      </c>
      <c r="R5" s="9">
        <f t="shared" si="3"/>
        <v>1840000</v>
      </c>
      <c r="S5" s="9">
        <f t="shared" si="3"/>
        <v>1920000</v>
      </c>
      <c r="T5" s="9">
        <f t="shared" si="3"/>
        <v>2000000</v>
      </c>
      <c r="U5" s="9">
        <f t="shared" si="3"/>
        <v>2080000</v>
      </c>
      <c r="V5" s="9">
        <f t="shared" si="3"/>
        <v>2160000</v>
      </c>
      <c r="W5" s="9">
        <f t="shared" si="3"/>
        <v>2160000</v>
      </c>
      <c r="X5" s="9">
        <f t="shared" si="3"/>
        <v>2160000</v>
      </c>
      <c r="Y5" s="9">
        <f t="shared" si="3"/>
        <v>2160000</v>
      </c>
    </row>
    <row r="7">
      <c r="A7" s="6" t="s">
        <v>148</v>
      </c>
    </row>
    <row r="8">
      <c r="A8" s="6" t="s">
        <v>114</v>
      </c>
      <c r="B8" s="9">
        <f>'Small Store - FAR'!E2</f>
        <v>35000</v>
      </c>
      <c r="C8" s="6">
        <f>'Small Store - FAR'!E4</f>
        <v>35000</v>
      </c>
      <c r="D8" s="6">
        <f>'Small Store - FAR'!E6</f>
        <v>35000</v>
      </c>
      <c r="E8" s="6">
        <f>'Small Store - FAR'!E8</f>
        <v>35000</v>
      </c>
      <c r="F8" s="6">
        <f>'Small Store - FAR'!E10</f>
        <v>35000</v>
      </c>
      <c r="G8" s="6">
        <f>'Small Store - FAR'!E12</f>
        <v>35000</v>
      </c>
      <c r="H8" s="6">
        <f>'Small Store - FAR'!E14</f>
        <v>35000</v>
      </c>
      <c r="I8" s="6">
        <f>'Small Store - FAR'!E16</f>
        <v>35000</v>
      </c>
      <c r="J8" s="6">
        <f>'Small Store - FAR'!E18</f>
        <v>35000</v>
      </c>
      <c r="K8" s="6">
        <f>'Small Store - FAR'!E20</f>
        <v>35000</v>
      </c>
      <c r="L8" s="6">
        <f>'Small Store - FAR'!E22</f>
        <v>35000</v>
      </c>
      <c r="M8" s="6">
        <f>'Small Store - FAR'!E24</f>
        <v>35000</v>
      </c>
      <c r="N8" s="6">
        <f>'Small Store - FAR'!E26</f>
        <v>35000</v>
      </c>
      <c r="O8" s="6">
        <f>'Small Store - FAR'!E28</f>
        <v>35000</v>
      </c>
      <c r="P8" s="6">
        <f>'Small Store - FAR'!E30</f>
        <v>35000</v>
      </c>
      <c r="Q8" s="6">
        <f>'Small Store - FAR'!E32</f>
        <v>35000</v>
      </c>
      <c r="R8" s="6">
        <f>'Small Store - FAR'!E34</f>
        <v>35000</v>
      </c>
      <c r="S8" s="6">
        <f>'Small Store - FAR'!E36</f>
        <v>35000</v>
      </c>
      <c r="T8" s="6">
        <f>'Small Store - FAR'!E38</f>
        <v>35000</v>
      </c>
      <c r="U8" s="6">
        <f>'Small Store - FAR'!E40</f>
        <v>35000</v>
      </c>
      <c r="V8" s="9">
        <f>'Small Store - FAR'!E42</f>
        <v>35000</v>
      </c>
      <c r="W8" s="6">
        <f>'Small Store - FAR'!E44</f>
        <v>35000</v>
      </c>
      <c r="X8" s="6">
        <f>'Small Store - FAR'!E46</f>
        <v>35000</v>
      </c>
      <c r="Y8" s="6">
        <f>'Small Store - FAR'!E48</f>
        <v>35000</v>
      </c>
    </row>
    <row r="9">
      <c r="A9" s="6" t="s">
        <v>120</v>
      </c>
      <c r="B9" s="6">
        <f>'Small Store - FAR'!E3</f>
        <v>80000</v>
      </c>
      <c r="C9" s="6">
        <f>'Small Store - FAR'!E5</f>
        <v>80000</v>
      </c>
      <c r="D9" s="6">
        <f>'Small Store - FAR'!E7</f>
        <v>80000</v>
      </c>
      <c r="E9" s="6">
        <f>'Small Store - FAR'!E9</f>
        <v>80000</v>
      </c>
      <c r="F9" s="6">
        <f>'Small Store - FAR'!E11</f>
        <v>80000</v>
      </c>
      <c r="G9" s="6">
        <f>'Small Store - FAR'!E13</f>
        <v>80000</v>
      </c>
      <c r="H9" s="6">
        <f>'Small Store - FAR'!E15</f>
        <v>80000</v>
      </c>
      <c r="I9" s="6">
        <f>'Small Store - FAR'!E17</f>
        <v>80000</v>
      </c>
      <c r="J9" s="6">
        <f>'Small Store - FAR'!E19</f>
        <v>80000</v>
      </c>
      <c r="K9" s="6">
        <f>'Small Store - FAR'!E21</f>
        <v>80000</v>
      </c>
      <c r="L9" s="6">
        <f>'Small Store - FAR'!E23</f>
        <v>80000</v>
      </c>
      <c r="M9" s="6">
        <f>'Small Store - FAR'!E25</f>
        <v>80000</v>
      </c>
      <c r="N9" s="6">
        <f>'Small Store - FAR'!E27</f>
        <v>80000</v>
      </c>
      <c r="O9" s="6">
        <f>'Small Store - FAR'!E29</f>
        <v>80000</v>
      </c>
      <c r="P9" s="6">
        <f>'Small Store - FAR'!E31</f>
        <v>80000</v>
      </c>
      <c r="Q9" s="6">
        <f>'Small Store - FAR'!E33</f>
        <v>80000</v>
      </c>
      <c r="R9" s="6">
        <f>'Small Store - FAR'!E35</f>
        <v>80000</v>
      </c>
      <c r="S9" s="6">
        <f>'Small Store - FAR'!E37</f>
        <v>80000</v>
      </c>
      <c r="T9" s="6">
        <f>'Small Store - FAR'!E39</f>
        <v>80000</v>
      </c>
      <c r="U9" s="6">
        <f>'Small Store - FAR'!E41</f>
        <v>80000</v>
      </c>
      <c r="V9" s="6">
        <f>'Small Store - FAR'!E43</f>
        <v>80000</v>
      </c>
      <c r="W9" s="6">
        <f>'Small Store - FAR'!E45</f>
        <v>80000</v>
      </c>
      <c r="X9" s="6">
        <f>'Small Store - FAR'!E47</f>
        <v>80000</v>
      </c>
      <c r="Y9" s="6">
        <f>'Small Store - FAR'!E49</f>
        <v>80000</v>
      </c>
    </row>
    <row r="10">
      <c r="A10" s="6" t="s">
        <v>63</v>
      </c>
      <c r="B10" s="9">
        <f t="shared" ref="B10:Y10" si="4">SUM(B8:B9)</f>
        <v>115000</v>
      </c>
      <c r="C10" s="9">
        <f t="shared" si="4"/>
        <v>115000</v>
      </c>
      <c r="D10" s="9">
        <f t="shared" si="4"/>
        <v>115000</v>
      </c>
      <c r="E10" s="9">
        <f t="shared" si="4"/>
        <v>115000</v>
      </c>
      <c r="F10" s="9">
        <f t="shared" si="4"/>
        <v>115000</v>
      </c>
      <c r="G10" s="9">
        <f t="shared" si="4"/>
        <v>115000</v>
      </c>
      <c r="H10" s="9">
        <f t="shared" si="4"/>
        <v>115000</v>
      </c>
      <c r="I10" s="9">
        <f t="shared" si="4"/>
        <v>115000</v>
      </c>
      <c r="J10" s="9">
        <f t="shared" si="4"/>
        <v>115000</v>
      </c>
      <c r="K10" s="9">
        <f t="shared" si="4"/>
        <v>115000</v>
      </c>
      <c r="L10" s="9">
        <f t="shared" si="4"/>
        <v>115000</v>
      </c>
      <c r="M10" s="9">
        <f t="shared" si="4"/>
        <v>115000</v>
      </c>
      <c r="N10" s="9">
        <f t="shared" si="4"/>
        <v>115000</v>
      </c>
      <c r="O10" s="9">
        <f t="shared" si="4"/>
        <v>115000</v>
      </c>
      <c r="P10" s="9">
        <f t="shared" si="4"/>
        <v>115000</v>
      </c>
      <c r="Q10" s="9">
        <f t="shared" si="4"/>
        <v>115000</v>
      </c>
      <c r="R10" s="9">
        <f t="shared" si="4"/>
        <v>115000</v>
      </c>
      <c r="S10" s="9">
        <f t="shared" si="4"/>
        <v>115000</v>
      </c>
      <c r="T10" s="9">
        <f t="shared" si="4"/>
        <v>115000</v>
      </c>
      <c r="U10" s="9">
        <f t="shared" si="4"/>
        <v>115000</v>
      </c>
      <c r="V10" s="9">
        <f t="shared" si="4"/>
        <v>115000</v>
      </c>
      <c r="W10" s="9">
        <f t="shared" si="4"/>
        <v>115000</v>
      </c>
      <c r="X10" s="9">
        <f t="shared" si="4"/>
        <v>115000</v>
      </c>
      <c r="Y10" s="9">
        <f t="shared" si="4"/>
        <v>115000</v>
      </c>
    </row>
    <row r="12">
      <c r="A12" s="6" t="s">
        <v>149</v>
      </c>
    </row>
    <row r="13">
      <c r="A13" s="6" t="s">
        <v>114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f>'Small Store - FAR'!E2</f>
        <v>35000</v>
      </c>
      <c r="S13" s="6">
        <f>'Small Store - FAR'!E4</f>
        <v>35000</v>
      </c>
      <c r="T13" s="6">
        <f>'Small Store - FAR'!E6</f>
        <v>35000</v>
      </c>
      <c r="U13" s="6">
        <f>'Small Store - FAR'!E8</f>
        <v>35000</v>
      </c>
      <c r="V13" s="6">
        <f>'Small Store - FAR'!E10</f>
        <v>35000</v>
      </c>
      <c r="W13" s="6">
        <f>'Small Store - FAR'!E12</f>
        <v>35000</v>
      </c>
      <c r="X13" s="6">
        <f>'Small Store - FAR'!E14</f>
        <v>35000</v>
      </c>
      <c r="Y13" s="6">
        <f>'Small Store - FAR'!E16</f>
        <v>35000</v>
      </c>
    </row>
    <row r="14">
      <c r="A14" s="6" t="s">
        <v>120</v>
      </c>
      <c r="B14" s="6">
        <v>0.0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9">
        <f>'Small Store - FAR'!E3</f>
        <v>80000</v>
      </c>
      <c r="W14" s="6">
        <f>'Small Store - FAR'!E5</f>
        <v>80000</v>
      </c>
      <c r="X14" s="6">
        <f>'Small Store - FAR'!E7</f>
        <v>80000</v>
      </c>
      <c r="Y14" s="6">
        <f>'Small Store - FAR'!E9</f>
        <v>80000</v>
      </c>
    </row>
    <row r="15">
      <c r="A15" s="6" t="s">
        <v>63</v>
      </c>
      <c r="B15" s="9">
        <f t="shared" ref="B15:Y15" si="5">SUM(B13:B14)</f>
        <v>0</v>
      </c>
      <c r="C15" s="9">
        <f t="shared" si="5"/>
        <v>0</v>
      </c>
      <c r="D15" s="9">
        <f t="shared" si="5"/>
        <v>0</v>
      </c>
      <c r="E15" s="9">
        <f t="shared" si="5"/>
        <v>0</v>
      </c>
      <c r="F15" s="9">
        <f t="shared" si="5"/>
        <v>0</v>
      </c>
      <c r="G15" s="9">
        <f t="shared" si="5"/>
        <v>0</v>
      </c>
      <c r="H15" s="9">
        <f t="shared" si="5"/>
        <v>0</v>
      </c>
      <c r="I15" s="9">
        <f t="shared" si="5"/>
        <v>0</v>
      </c>
      <c r="J15" s="9">
        <f t="shared" si="5"/>
        <v>0</v>
      </c>
      <c r="K15" s="9">
        <f t="shared" si="5"/>
        <v>0</v>
      </c>
      <c r="L15" s="9">
        <f t="shared" si="5"/>
        <v>0</v>
      </c>
      <c r="M15" s="9">
        <f t="shared" si="5"/>
        <v>0</v>
      </c>
      <c r="N15" s="9">
        <f t="shared" si="5"/>
        <v>0</v>
      </c>
      <c r="O15" s="9">
        <f t="shared" si="5"/>
        <v>0</v>
      </c>
      <c r="P15" s="9">
        <f t="shared" si="5"/>
        <v>0</v>
      </c>
      <c r="Q15" s="9">
        <f t="shared" si="5"/>
        <v>0</v>
      </c>
      <c r="R15" s="9">
        <f t="shared" si="5"/>
        <v>35000</v>
      </c>
      <c r="S15" s="9">
        <f t="shared" si="5"/>
        <v>35000</v>
      </c>
      <c r="T15" s="9">
        <f t="shared" si="5"/>
        <v>35000</v>
      </c>
      <c r="U15" s="9">
        <f t="shared" si="5"/>
        <v>35000</v>
      </c>
      <c r="V15" s="9">
        <f t="shared" si="5"/>
        <v>115000</v>
      </c>
      <c r="W15" s="9">
        <f t="shared" si="5"/>
        <v>115000</v>
      </c>
      <c r="X15" s="9">
        <f t="shared" si="5"/>
        <v>115000</v>
      </c>
      <c r="Y15" s="9">
        <f t="shared" si="5"/>
        <v>115000</v>
      </c>
    </row>
    <row r="17">
      <c r="A17" s="6" t="s">
        <v>150</v>
      </c>
    </row>
    <row r="18">
      <c r="A18" s="6" t="s">
        <v>114</v>
      </c>
      <c r="B18" s="9">
        <f t="shared" ref="B18:Y18" si="6">B3+B8-B13</f>
        <v>35000</v>
      </c>
      <c r="C18" s="9">
        <f t="shared" si="6"/>
        <v>70000</v>
      </c>
      <c r="D18" s="9">
        <f t="shared" si="6"/>
        <v>105000</v>
      </c>
      <c r="E18" s="9">
        <f t="shared" si="6"/>
        <v>140000</v>
      </c>
      <c r="F18" s="9">
        <f t="shared" si="6"/>
        <v>175000</v>
      </c>
      <c r="G18" s="9">
        <f t="shared" si="6"/>
        <v>210000</v>
      </c>
      <c r="H18" s="9">
        <f t="shared" si="6"/>
        <v>245000</v>
      </c>
      <c r="I18" s="9">
        <f t="shared" si="6"/>
        <v>280000</v>
      </c>
      <c r="J18" s="9">
        <f t="shared" si="6"/>
        <v>315000</v>
      </c>
      <c r="K18" s="9">
        <f t="shared" si="6"/>
        <v>350000</v>
      </c>
      <c r="L18" s="9">
        <f t="shared" si="6"/>
        <v>385000</v>
      </c>
      <c r="M18" s="9">
        <f t="shared" si="6"/>
        <v>420000</v>
      </c>
      <c r="N18" s="9">
        <f t="shared" si="6"/>
        <v>455000</v>
      </c>
      <c r="O18" s="9">
        <f t="shared" si="6"/>
        <v>490000</v>
      </c>
      <c r="P18" s="9">
        <f t="shared" si="6"/>
        <v>525000</v>
      </c>
      <c r="Q18" s="9">
        <f t="shared" si="6"/>
        <v>560000</v>
      </c>
      <c r="R18" s="9">
        <f t="shared" si="6"/>
        <v>560000</v>
      </c>
      <c r="S18" s="9">
        <f t="shared" si="6"/>
        <v>560000</v>
      </c>
      <c r="T18" s="9">
        <f t="shared" si="6"/>
        <v>560000</v>
      </c>
      <c r="U18" s="9">
        <f t="shared" si="6"/>
        <v>560000</v>
      </c>
      <c r="V18" s="9">
        <f t="shared" si="6"/>
        <v>560000</v>
      </c>
      <c r="W18" s="9">
        <f t="shared" si="6"/>
        <v>560000</v>
      </c>
      <c r="X18" s="9">
        <f t="shared" si="6"/>
        <v>560000</v>
      </c>
      <c r="Y18" s="9">
        <f t="shared" si="6"/>
        <v>560000</v>
      </c>
    </row>
    <row r="19">
      <c r="A19" s="6" t="s">
        <v>120</v>
      </c>
      <c r="B19" s="9">
        <f t="shared" ref="B19:Y19" si="7">B4+B9-B14</f>
        <v>80000</v>
      </c>
      <c r="C19" s="9">
        <f t="shared" si="7"/>
        <v>160000</v>
      </c>
      <c r="D19" s="9">
        <f t="shared" si="7"/>
        <v>240000</v>
      </c>
      <c r="E19" s="9">
        <f t="shared" si="7"/>
        <v>320000</v>
      </c>
      <c r="F19" s="9">
        <f t="shared" si="7"/>
        <v>400000</v>
      </c>
      <c r="G19" s="9">
        <f t="shared" si="7"/>
        <v>480000</v>
      </c>
      <c r="H19" s="9">
        <f t="shared" si="7"/>
        <v>560000</v>
      </c>
      <c r="I19" s="9">
        <f t="shared" si="7"/>
        <v>640000</v>
      </c>
      <c r="J19" s="9">
        <f t="shared" si="7"/>
        <v>720000</v>
      </c>
      <c r="K19" s="9">
        <f t="shared" si="7"/>
        <v>800000</v>
      </c>
      <c r="L19" s="9">
        <f t="shared" si="7"/>
        <v>880000</v>
      </c>
      <c r="M19" s="9">
        <f t="shared" si="7"/>
        <v>960000</v>
      </c>
      <c r="N19" s="9">
        <f t="shared" si="7"/>
        <v>1040000</v>
      </c>
      <c r="O19" s="9">
        <f t="shared" si="7"/>
        <v>1120000</v>
      </c>
      <c r="P19" s="9">
        <f t="shared" si="7"/>
        <v>1200000</v>
      </c>
      <c r="Q19" s="9">
        <f t="shared" si="7"/>
        <v>1280000</v>
      </c>
      <c r="R19" s="9">
        <f t="shared" si="7"/>
        <v>1360000</v>
      </c>
      <c r="S19" s="9">
        <f t="shared" si="7"/>
        <v>1440000</v>
      </c>
      <c r="T19" s="9">
        <f t="shared" si="7"/>
        <v>1520000</v>
      </c>
      <c r="U19" s="9">
        <f t="shared" si="7"/>
        <v>1600000</v>
      </c>
      <c r="V19" s="9">
        <f t="shared" si="7"/>
        <v>1600000</v>
      </c>
      <c r="W19" s="9">
        <f t="shared" si="7"/>
        <v>1600000</v>
      </c>
      <c r="X19" s="9">
        <f t="shared" si="7"/>
        <v>1600000</v>
      </c>
      <c r="Y19" s="9">
        <f t="shared" si="7"/>
        <v>1600000</v>
      </c>
    </row>
    <row r="20">
      <c r="A20" s="6" t="s">
        <v>63</v>
      </c>
      <c r="B20" s="9">
        <f t="shared" ref="B20:Y20" si="8">SUM(B18:B19)</f>
        <v>115000</v>
      </c>
      <c r="C20" s="9">
        <f t="shared" si="8"/>
        <v>230000</v>
      </c>
      <c r="D20" s="9">
        <f t="shared" si="8"/>
        <v>345000</v>
      </c>
      <c r="E20" s="9">
        <f t="shared" si="8"/>
        <v>460000</v>
      </c>
      <c r="F20" s="9">
        <f t="shared" si="8"/>
        <v>575000</v>
      </c>
      <c r="G20" s="9">
        <f t="shared" si="8"/>
        <v>690000</v>
      </c>
      <c r="H20" s="9">
        <f t="shared" si="8"/>
        <v>805000</v>
      </c>
      <c r="I20" s="9">
        <f t="shared" si="8"/>
        <v>920000</v>
      </c>
      <c r="J20" s="9">
        <f t="shared" si="8"/>
        <v>1035000</v>
      </c>
      <c r="K20" s="9">
        <f t="shared" si="8"/>
        <v>1150000</v>
      </c>
      <c r="L20" s="9">
        <f t="shared" si="8"/>
        <v>1265000</v>
      </c>
      <c r="M20" s="9">
        <f t="shared" si="8"/>
        <v>1380000</v>
      </c>
      <c r="N20" s="9">
        <f t="shared" si="8"/>
        <v>1495000</v>
      </c>
      <c r="O20" s="9">
        <f t="shared" si="8"/>
        <v>1610000</v>
      </c>
      <c r="P20" s="9">
        <f t="shared" si="8"/>
        <v>1725000</v>
      </c>
      <c r="Q20" s="9">
        <f t="shared" si="8"/>
        <v>1840000</v>
      </c>
      <c r="R20" s="9">
        <f t="shared" si="8"/>
        <v>1920000</v>
      </c>
      <c r="S20" s="9">
        <f t="shared" si="8"/>
        <v>2000000</v>
      </c>
      <c r="T20" s="9">
        <f t="shared" si="8"/>
        <v>2080000</v>
      </c>
      <c r="U20" s="9">
        <f t="shared" si="8"/>
        <v>2160000</v>
      </c>
      <c r="V20" s="9">
        <f t="shared" si="8"/>
        <v>2160000</v>
      </c>
      <c r="W20" s="9">
        <f t="shared" si="8"/>
        <v>2160000</v>
      </c>
      <c r="X20" s="9">
        <f t="shared" si="8"/>
        <v>2160000</v>
      </c>
      <c r="Y20" s="9">
        <f t="shared" si="8"/>
        <v>2160000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5" width="8.75"/>
  </cols>
  <sheetData>
    <row r="1"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56</v>
      </c>
      <c r="Y1" s="6" t="s">
        <v>57</v>
      </c>
    </row>
    <row r="2">
      <c r="A2" s="6" t="s">
        <v>147</v>
      </c>
    </row>
    <row r="3">
      <c r="A3" s="6" t="s">
        <v>114</v>
      </c>
      <c r="B3" s="6">
        <v>0.0</v>
      </c>
      <c r="C3" s="10">
        <f t="shared" ref="C3:Y3" si="1">B18</f>
        <v>2187.5</v>
      </c>
      <c r="D3" s="10">
        <f t="shared" si="1"/>
        <v>6562.5</v>
      </c>
      <c r="E3" s="10">
        <f t="shared" si="1"/>
        <v>13125</v>
      </c>
      <c r="F3" s="10">
        <f t="shared" si="1"/>
        <v>21875</v>
      </c>
      <c r="G3" s="10">
        <f t="shared" si="1"/>
        <v>32812.5</v>
      </c>
      <c r="H3" s="10">
        <f t="shared" si="1"/>
        <v>45937.5</v>
      </c>
      <c r="I3" s="10">
        <f t="shared" si="1"/>
        <v>61250</v>
      </c>
      <c r="J3" s="10">
        <f t="shared" si="1"/>
        <v>78750</v>
      </c>
      <c r="K3" s="10">
        <f t="shared" si="1"/>
        <v>98437.5</v>
      </c>
      <c r="L3" s="10">
        <f t="shared" si="1"/>
        <v>120312.5</v>
      </c>
      <c r="M3" s="10">
        <f t="shared" si="1"/>
        <v>144375</v>
      </c>
      <c r="N3" s="10">
        <f t="shared" si="1"/>
        <v>170625</v>
      </c>
      <c r="O3" s="10">
        <f t="shared" si="1"/>
        <v>199062.5</v>
      </c>
      <c r="P3" s="10">
        <f t="shared" si="1"/>
        <v>229687.5</v>
      </c>
      <c r="Q3" s="10">
        <f t="shared" si="1"/>
        <v>262500</v>
      </c>
      <c r="R3" s="10">
        <f t="shared" si="1"/>
        <v>297500</v>
      </c>
      <c r="S3" s="10">
        <f t="shared" si="1"/>
        <v>297500</v>
      </c>
      <c r="T3" s="10">
        <f t="shared" si="1"/>
        <v>297500</v>
      </c>
      <c r="U3" s="10">
        <f t="shared" si="1"/>
        <v>297500</v>
      </c>
      <c r="V3" s="10">
        <f t="shared" si="1"/>
        <v>297500</v>
      </c>
      <c r="W3" s="10">
        <f t="shared" si="1"/>
        <v>297500</v>
      </c>
      <c r="X3" s="10">
        <f t="shared" si="1"/>
        <v>297500</v>
      </c>
      <c r="Y3" s="10">
        <f t="shared" si="1"/>
        <v>297500</v>
      </c>
    </row>
    <row r="4">
      <c r="A4" s="6" t="s">
        <v>120</v>
      </c>
      <c r="B4" s="6">
        <v>0.0</v>
      </c>
      <c r="C4" s="10">
        <f t="shared" ref="C4:Y4" si="2">B19</f>
        <v>4000</v>
      </c>
      <c r="D4" s="10">
        <f t="shared" si="2"/>
        <v>12000</v>
      </c>
      <c r="E4" s="10">
        <f t="shared" si="2"/>
        <v>24000</v>
      </c>
      <c r="F4" s="10">
        <f t="shared" si="2"/>
        <v>40000</v>
      </c>
      <c r="G4" s="10">
        <f t="shared" si="2"/>
        <v>60000</v>
      </c>
      <c r="H4" s="10">
        <f t="shared" si="2"/>
        <v>84000</v>
      </c>
      <c r="I4" s="10">
        <f t="shared" si="2"/>
        <v>112000</v>
      </c>
      <c r="J4" s="10">
        <f t="shared" si="2"/>
        <v>144000</v>
      </c>
      <c r="K4" s="10">
        <f t="shared" si="2"/>
        <v>180000</v>
      </c>
      <c r="L4" s="10">
        <f t="shared" si="2"/>
        <v>220000</v>
      </c>
      <c r="M4" s="10">
        <f t="shared" si="2"/>
        <v>264000</v>
      </c>
      <c r="N4" s="10">
        <f t="shared" si="2"/>
        <v>312000</v>
      </c>
      <c r="O4" s="10">
        <f t="shared" si="2"/>
        <v>364000</v>
      </c>
      <c r="P4" s="10">
        <f t="shared" si="2"/>
        <v>420000</v>
      </c>
      <c r="Q4" s="10">
        <f t="shared" si="2"/>
        <v>480000</v>
      </c>
      <c r="R4" s="10">
        <f t="shared" si="2"/>
        <v>544000</v>
      </c>
      <c r="S4" s="10">
        <f t="shared" si="2"/>
        <v>612000</v>
      </c>
      <c r="T4" s="10">
        <f t="shared" si="2"/>
        <v>684000</v>
      </c>
      <c r="U4" s="10">
        <f t="shared" si="2"/>
        <v>760000</v>
      </c>
      <c r="V4" s="10">
        <f t="shared" si="2"/>
        <v>840000</v>
      </c>
      <c r="W4" s="10">
        <f t="shared" si="2"/>
        <v>840000</v>
      </c>
      <c r="X4" s="10">
        <f t="shared" si="2"/>
        <v>840000</v>
      </c>
      <c r="Y4" s="10">
        <f t="shared" si="2"/>
        <v>840000</v>
      </c>
    </row>
    <row r="5">
      <c r="A5" s="6" t="s">
        <v>63</v>
      </c>
      <c r="B5" s="9">
        <f t="shared" ref="B5:Y5" si="3">SUM(B3:B4)</f>
        <v>0</v>
      </c>
      <c r="C5" s="10">
        <f t="shared" si="3"/>
        <v>6187.5</v>
      </c>
      <c r="D5" s="10">
        <f t="shared" si="3"/>
        <v>18562.5</v>
      </c>
      <c r="E5" s="10">
        <f t="shared" si="3"/>
        <v>37125</v>
      </c>
      <c r="F5" s="10">
        <f t="shared" si="3"/>
        <v>61875</v>
      </c>
      <c r="G5" s="10">
        <f t="shared" si="3"/>
        <v>92812.5</v>
      </c>
      <c r="H5" s="10">
        <f t="shared" si="3"/>
        <v>129937.5</v>
      </c>
      <c r="I5" s="10">
        <f t="shared" si="3"/>
        <v>173250</v>
      </c>
      <c r="J5" s="10">
        <f t="shared" si="3"/>
        <v>222750</v>
      </c>
      <c r="K5" s="10">
        <f t="shared" si="3"/>
        <v>278437.5</v>
      </c>
      <c r="L5" s="10">
        <f t="shared" si="3"/>
        <v>340312.5</v>
      </c>
      <c r="M5" s="10">
        <f t="shared" si="3"/>
        <v>408375</v>
      </c>
      <c r="N5" s="10">
        <f t="shared" si="3"/>
        <v>482625</v>
      </c>
      <c r="O5" s="10">
        <f t="shared" si="3"/>
        <v>563062.5</v>
      </c>
      <c r="P5" s="10">
        <f t="shared" si="3"/>
        <v>649687.5</v>
      </c>
      <c r="Q5" s="10">
        <f t="shared" si="3"/>
        <v>742500</v>
      </c>
      <c r="R5" s="10">
        <f t="shared" si="3"/>
        <v>841500</v>
      </c>
      <c r="S5" s="10">
        <f t="shared" si="3"/>
        <v>909500</v>
      </c>
      <c r="T5" s="10">
        <f t="shared" si="3"/>
        <v>981500</v>
      </c>
      <c r="U5" s="10">
        <f t="shared" si="3"/>
        <v>1057500</v>
      </c>
      <c r="V5" s="10">
        <f t="shared" si="3"/>
        <v>1137500</v>
      </c>
      <c r="W5" s="10">
        <f t="shared" si="3"/>
        <v>1137500</v>
      </c>
      <c r="X5" s="10">
        <f t="shared" si="3"/>
        <v>1137500</v>
      </c>
      <c r="Y5" s="10">
        <f t="shared" si="3"/>
        <v>1137500</v>
      </c>
    </row>
    <row r="7">
      <c r="A7" s="6" t="s">
        <v>148</v>
      </c>
    </row>
    <row r="8">
      <c r="A8" s="6" t="s">
        <v>114</v>
      </c>
      <c r="B8" s="10">
        <f>'Small Store - Fixed Asset Balan'!B18/'Small Store - FAR'!$F2</f>
        <v>2187.5</v>
      </c>
      <c r="C8" s="10">
        <f>'Small Store - Fixed Asset Balan'!C18/'Small Store - FAR'!$F2</f>
        <v>4375</v>
      </c>
      <c r="D8" s="10">
        <f>'Small Store - Fixed Asset Balan'!D18/'Small Store - FAR'!$F2</f>
        <v>6562.5</v>
      </c>
      <c r="E8" s="10">
        <f>'Small Store - Fixed Asset Balan'!E18/'Small Store - FAR'!$F2</f>
        <v>8750</v>
      </c>
      <c r="F8" s="10">
        <f>'Small Store - Fixed Asset Balan'!F18/'Small Store - FAR'!$F2</f>
        <v>10937.5</v>
      </c>
      <c r="G8" s="10">
        <f>'Small Store - Fixed Asset Balan'!G18/'Small Store - FAR'!$F2</f>
        <v>13125</v>
      </c>
      <c r="H8" s="10">
        <f>'Small Store - Fixed Asset Balan'!H18/'Small Store - FAR'!$F2</f>
        <v>15312.5</v>
      </c>
      <c r="I8" s="10">
        <f>'Small Store - Fixed Asset Balan'!I18/'Small Store - FAR'!$F2</f>
        <v>17500</v>
      </c>
      <c r="J8" s="10">
        <f>'Small Store - Fixed Asset Balan'!J18/'Small Store - FAR'!$F2</f>
        <v>19687.5</v>
      </c>
      <c r="K8" s="10">
        <f>'Small Store - Fixed Asset Balan'!K18/'Small Store - FAR'!$F2</f>
        <v>21875</v>
      </c>
      <c r="L8" s="10">
        <f>'Small Store - Fixed Asset Balan'!L18/'Small Store - FAR'!$F2</f>
        <v>24062.5</v>
      </c>
      <c r="M8" s="10">
        <f>'Small Store - Fixed Asset Balan'!M18/'Small Store - FAR'!$F2</f>
        <v>26250</v>
      </c>
      <c r="N8" s="10">
        <f>'Small Store - Fixed Asset Balan'!N18/'Small Store - FAR'!$F2</f>
        <v>28437.5</v>
      </c>
      <c r="O8" s="10">
        <f>'Small Store - Fixed Asset Balan'!O18/'Small Store - FAR'!$F2</f>
        <v>30625</v>
      </c>
      <c r="P8" s="10">
        <f>'Small Store - Fixed Asset Balan'!P18/'Small Store - FAR'!$F2</f>
        <v>32812.5</v>
      </c>
      <c r="Q8" s="10">
        <f>'Small Store - Fixed Asset Balan'!Q18/'Small Store - FAR'!$F2</f>
        <v>35000</v>
      </c>
      <c r="R8" s="10">
        <f>'Small Store - Fixed Asset Balan'!R18/'Small Store - FAR'!$F2</f>
        <v>35000</v>
      </c>
      <c r="S8" s="10">
        <f>'Small Store - Fixed Asset Balan'!S18/'Small Store - FAR'!$F2</f>
        <v>35000</v>
      </c>
      <c r="T8" s="10">
        <f>'Small Store - Fixed Asset Balan'!T18/'Small Store - FAR'!$F2</f>
        <v>35000</v>
      </c>
      <c r="U8" s="10">
        <f>'Small Store - Fixed Asset Balan'!U18/'Small Store - FAR'!$F2</f>
        <v>35000</v>
      </c>
      <c r="V8" s="10">
        <f>'Small Store - Fixed Asset Balan'!V18/'Small Store - FAR'!$F2</f>
        <v>35000</v>
      </c>
      <c r="W8" s="10">
        <f>'Small Store - Fixed Asset Balan'!W18/'Small Store - FAR'!$F2</f>
        <v>35000</v>
      </c>
      <c r="X8" s="10">
        <f>'Small Store - Fixed Asset Balan'!X18/'Small Store - FAR'!$F2</f>
        <v>35000</v>
      </c>
      <c r="Y8" s="10">
        <f>'Small Store - Fixed Asset Balan'!Y18/'Small Store - FAR'!$F2</f>
        <v>35000</v>
      </c>
    </row>
    <row r="9">
      <c r="A9" s="6" t="s">
        <v>120</v>
      </c>
      <c r="B9" s="10">
        <f>'Small Store - Fixed Asset Balan'!B19/'Small Store - FAR'!$F3</f>
        <v>4000</v>
      </c>
      <c r="C9" s="10">
        <f>'Small Store - Fixed Asset Balan'!C19/'Small Store - FAR'!$F3</f>
        <v>8000</v>
      </c>
      <c r="D9" s="10">
        <f>'Small Store - Fixed Asset Balan'!D19/'Small Store - FAR'!$F3</f>
        <v>12000</v>
      </c>
      <c r="E9" s="10">
        <f>'Small Store - Fixed Asset Balan'!E19/'Small Store - FAR'!$F3</f>
        <v>16000</v>
      </c>
      <c r="F9" s="10">
        <f>'Small Store - Fixed Asset Balan'!F19/'Small Store - FAR'!$F3</f>
        <v>20000</v>
      </c>
      <c r="G9" s="10">
        <f>'Small Store - Fixed Asset Balan'!G19/'Small Store - FAR'!$F3</f>
        <v>24000</v>
      </c>
      <c r="H9" s="10">
        <f>'Small Store - Fixed Asset Balan'!H19/'Small Store - FAR'!$F3</f>
        <v>28000</v>
      </c>
      <c r="I9" s="10">
        <f>'Small Store - Fixed Asset Balan'!I19/'Small Store - FAR'!$F3</f>
        <v>32000</v>
      </c>
      <c r="J9" s="10">
        <f>'Small Store - Fixed Asset Balan'!J19/'Small Store - FAR'!$F3</f>
        <v>36000</v>
      </c>
      <c r="K9" s="10">
        <f>'Small Store - Fixed Asset Balan'!K19/'Small Store - FAR'!$F3</f>
        <v>40000</v>
      </c>
      <c r="L9" s="10">
        <f>'Small Store - Fixed Asset Balan'!L19/'Small Store - FAR'!$F3</f>
        <v>44000</v>
      </c>
      <c r="M9" s="10">
        <f>'Small Store - Fixed Asset Balan'!M19/'Small Store - FAR'!$F3</f>
        <v>48000</v>
      </c>
      <c r="N9" s="10">
        <f>'Small Store - Fixed Asset Balan'!N19/'Small Store - FAR'!$F3</f>
        <v>52000</v>
      </c>
      <c r="O9" s="10">
        <f>'Small Store - Fixed Asset Balan'!O19/'Small Store - FAR'!$F3</f>
        <v>56000</v>
      </c>
      <c r="P9" s="10">
        <f>'Small Store - Fixed Asset Balan'!P19/'Small Store - FAR'!$F3</f>
        <v>60000</v>
      </c>
      <c r="Q9" s="10">
        <f>'Small Store - Fixed Asset Balan'!Q19/'Small Store - FAR'!$F3</f>
        <v>64000</v>
      </c>
      <c r="R9" s="10">
        <f>'Small Store - Fixed Asset Balan'!R19/'Small Store - FAR'!$F3</f>
        <v>68000</v>
      </c>
      <c r="S9" s="10">
        <f>'Small Store - Fixed Asset Balan'!S19/'Small Store - FAR'!$F3</f>
        <v>72000</v>
      </c>
      <c r="T9" s="10">
        <f>'Small Store - Fixed Asset Balan'!T19/'Small Store - FAR'!$F3</f>
        <v>76000</v>
      </c>
      <c r="U9" s="10">
        <f>'Small Store - Fixed Asset Balan'!U19/'Small Store - FAR'!$F3</f>
        <v>80000</v>
      </c>
      <c r="V9" s="10">
        <f>'Small Store - Fixed Asset Balan'!V19/'Small Store - FAR'!$F3</f>
        <v>80000</v>
      </c>
      <c r="W9" s="10">
        <f>'Small Store - Fixed Asset Balan'!W19/'Small Store - FAR'!$F3</f>
        <v>80000</v>
      </c>
      <c r="X9" s="10">
        <f>'Small Store - Fixed Asset Balan'!X19/'Small Store - FAR'!$F3</f>
        <v>80000</v>
      </c>
      <c r="Y9" s="10">
        <f>'Small Store - Fixed Asset Balan'!Y19/'Small Store - FAR'!$F3</f>
        <v>80000</v>
      </c>
    </row>
    <row r="10">
      <c r="A10" s="6" t="s">
        <v>63</v>
      </c>
      <c r="B10" s="10">
        <f t="shared" ref="B10:Y10" si="4">SUM(B8:B9)</f>
        <v>6187.5</v>
      </c>
      <c r="C10" s="10">
        <f t="shared" si="4"/>
        <v>12375</v>
      </c>
      <c r="D10" s="10">
        <f t="shared" si="4"/>
        <v>18562.5</v>
      </c>
      <c r="E10" s="10">
        <f t="shared" si="4"/>
        <v>24750</v>
      </c>
      <c r="F10" s="10">
        <f t="shared" si="4"/>
        <v>30937.5</v>
      </c>
      <c r="G10" s="10">
        <f t="shared" si="4"/>
        <v>37125</v>
      </c>
      <c r="H10" s="10">
        <f t="shared" si="4"/>
        <v>43312.5</v>
      </c>
      <c r="I10" s="10">
        <f t="shared" si="4"/>
        <v>49500</v>
      </c>
      <c r="J10" s="10">
        <f t="shared" si="4"/>
        <v>55687.5</v>
      </c>
      <c r="K10" s="10">
        <f t="shared" si="4"/>
        <v>61875</v>
      </c>
      <c r="L10" s="10">
        <f t="shared" si="4"/>
        <v>68062.5</v>
      </c>
      <c r="M10" s="10">
        <f t="shared" si="4"/>
        <v>74250</v>
      </c>
      <c r="N10" s="10">
        <f t="shared" si="4"/>
        <v>80437.5</v>
      </c>
      <c r="O10" s="10">
        <f t="shared" si="4"/>
        <v>86625</v>
      </c>
      <c r="P10" s="10">
        <f t="shared" si="4"/>
        <v>92812.5</v>
      </c>
      <c r="Q10" s="10">
        <f t="shared" si="4"/>
        <v>99000</v>
      </c>
      <c r="R10" s="10">
        <f t="shared" si="4"/>
        <v>103000</v>
      </c>
      <c r="S10" s="10">
        <f t="shared" si="4"/>
        <v>107000</v>
      </c>
      <c r="T10" s="10">
        <f t="shared" si="4"/>
        <v>111000</v>
      </c>
      <c r="U10" s="10">
        <f t="shared" si="4"/>
        <v>115000</v>
      </c>
      <c r="V10" s="10">
        <f t="shared" si="4"/>
        <v>115000</v>
      </c>
      <c r="W10" s="10">
        <f t="shared" si="4"/>
        <v>115000</v>
      </c>
      <c r="X10" s="10">
        <f t="shared" si="4"/>
        <v>115000</v>
      </c>
      <c r="Y10" s="10">
        <f t="shared" si="4"/>
        <v>115000</v>
      </c>
    </row>
    <row r="12">
      <c r="A12" s="6" t="s">
        <v>149</v>
      </c>
    </row>
    <row r="13">
      <c r="A13" s="6" t="s">
        <v>114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9">
        <f>'Small Store - FAR'!H2</f>
        <v>35000</v>
      </c>
      <c r="S13" s="9">
        <f>'Small Store - FAR'!H4</f>
        <v>35000</v>
      </c>
      <c r="T13" s="6">
        <f>'Small Store - FAR'!H6</f>
        <v>35000</v>
      </c>
      <c r="U13" s="6">
        <f>'Small Store - FAR'!H8</f>
        <v>35000</v>
      </c>
      <c r="V13" s="6">
        <f>'Small Store - FAR'!H10</f>
        <v>35000</v>
      </c>
      <c r="W13" s="6">
        <f>'Small Store - FAR'!H12</f>
        <v>35000</v>
      </c>
      <c r="X13" s="6">
        <f>'Small Store - FAR'!H14</f>
        <v>35000</v>
      </c>
      <c r="Y13" s="6">
        <f>'Small Store - FAR'!H16</f>
        <v>35000</v>
      </c>
    </row>
    <row r="14">
      <c r="A14" s="6" t="s">
        <v>120</v>
      </c>
      <c r="B14" s="6">
        <v>0.0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9">
        <f>'Small Store - FAR'!H3</f>
        <v>80000</v>
      </c>
      <c r="W14" s="6">
        <f>'Small Store - FAR'!H5</f>
        <v>80000</v>
      </c>
      <c r="X14" s="6">
        <f>'Small Store - FAR'!H7</f>
        <v>80000</v>
      </c>
      <c r="Y14" s="6">
        <f>'Small Store - FAR'!H9</f>
        <v>80000</v>
      </c>
    </row>
    <row r="15">
      <c r="A15" s="6" t="s">
        <v>63</v>
      </c>
      <c r="B15" s="9">
        <f t="shared" ref="B15:Y15" si="5">SUM(B13:B14)</f>
        <v>0</v>
      </c>
      <c r="C15" s="9">
        <f t="shared" si="5"/>
        <v>0</v>
      </c>
      <c r="D15" s="9">
        <f t="shared" si="5"/>
        <v>0</v>
      </c>
      <c r="E15" s="9">
        <f t="shared" si="5"/>
        <v>0</v>
      </c>
      <c r="F15" s="9">
        <f t="shared" si="5"/>
        <v>0</v>
      </c>
      <c r="G15" s="9">
        <f t="shared" si="5"/>
        <v>0</v>
      </c>
      <c r="H15" s="9">
        <f t="shared" si="5"/>
        <v>0</v>
      </c>
      <c r="I15" s="9">
        <f t="shared" si="5"/>
        <v>0</v>
      </c>
      <c r="J15" s="9">
        <f t="shared" si="5"/>
        <v>0</v>
      </c>
      <c r="K15" s="9">
        <f t="shared" si="5"/>
        <v>0</v>
      </c>
      <c r="L15" s="9">
        <f t="shared" si="5"/>
        <v>0</v>
      </c>
      <c r="M15" s="9">
        <f t="shared" si="5"/>
        <v>0</v>
      </c>
      <c r="N15" s="9">
        <f t="shared" si="5"/>
        <v>0</v>
      </c>
      <c r="O15" s="9">
        <f t="shared" si="5"/>
        <v>0</v>
      </c>
      <c r="P15" s="9">
        <f t="shared" si="5"/>
        <v>0</v>
      </c>
      <c r="Q15" s="9">
        <f t="shared" si="5"/>
        <v>0</v>
      </c>
      <c r="R15" s="9">
        <f t="shared" si="5"/>
        <v>35000</v>
      </c>
      <c r="S15" s="9">
        <f t="shared" si="5"/>
        <v>35000</v>
      </c>
      <c r="T15" s="9">
        <f t="shared" si="5"/>
        <v>35000</v>
      </c>
      <c r="U15" s="9">
        <f t="shared" si="5"/>
        <v>35000</v>
      </c>
      <c r="V15" s="9">
        <f t="shared" si="5"/>
        <v>115000</v>
      </c>
      <c r="W15" s="9">
        <f t="shared" si="5"/>
        <v>115000</v>
      </c>
      <c r="X15" s="9">
        <f t="shared" si="5"/>
        <v>115000</v>
      </c>
      <c r="Y15" s="9">
        <f t="shared" si="5"/>
        <v>115000</v>
      </c>
    </row>
    <row r="17">
      <c r="A17" s="6" t="s">
        <v>150</v>
      </c>
    </row>
    <row r="18">
      <c r="A18" s="6" t="s">
        <v>114</v>
      </c>
      <c r="B18" s="10">
        <f t="shared" ref="B18:Y18" si="6">B3+B8-B13</f>
        <v>2187.5</v>
      </c>
      <c r="C18" s="10">
        <f t="shared" si="6"/>
        <v>6562.5</v>
      </c>
      <c r="D18" s="10">
        <f t="shared" si="6"/>
        <v>13125</v>
      </c>
      <c r="E18" s="10">
        <f t="shared" si="6"/>
        <v>21875</v>
      </c>
      <c r="F18" s="10">
        <f t="shared" si="6"/>
        <v>32812.5</v>
      </c>
      <c r="G18" s="10">
        <f t="shared" si="6"/>
        <v>45937.5</v>
      </c>
      <c r="H18" s="10">
        <f t="shared" si="6"/>
        <v>61250</v>
      </c>
      <c r="I18" s="10">
        <f t="shared" si="6"/>
        <v>78750</v>
      </c>
      <c r="J18" s="10">
        <f t="shared" si="6"/>
        <v>98437.5</v>
      </c>
      <c r="K18" s="10">
        <f t="shared" si="6"/>
        <v>120312.5</v>
      </c>
      <c r="L18" s="10">
        <f t="shared" si="6"/>
        <v>144375</v>
      </c>
      <c r="M18" s="10">
        <f t="shared" si="6"/>
        <v>170625</v>
      </c>
      <c r="N18" s="10">
        <f t="shared" si="6"/>
        <v>199062.5</v>
      </c>
      <c r="O18" s="10">
        <f t="shared" si="6"/>
        <v>229687.5</v>
      </c>
      <c r="P18" s="10">
        <f t="shared" si="6"/>
        <v>262500</v>
      </c>
      <c r="Q18" s="10">
        <f t="shared" si="6"/>
        <v>297500</v>
      </c>
      <c r="R18" s="10">
        <f t="shared" si="6"/>
        <v>297500</v>
      </c>
      <c r="S18" s="10">
        <f t="shared" si="6"/>
        <v>297500</v>
      </c>
      <c r="T18" s="10">
        <f t="shared" si="6"/>
        <v>297500</v>
      </c>
      <c r="U18" s="10">
        <f t="shared" si="6"/>
        <v>297500</v>
      </c>
      <c r="V18" s="10">
        <f t="shared" si="6"/>
        <v>297500</v>
      </c>
      <c r="W18" s="10">
        <f t="shared" si="6"/>
        <v>297500</v>
      </c>
      <c r="X18" s="10">
        <f t="shared" si="6"/>
        <v>297500</v>
      </c>
      <c r="Y18" s="10">
        <f t="shared" si="6"/>
        <v>297500</v>
      </c>
    </row>
    <row r="19">
      <c r="A19" s="6" t="s">
        <v>120</v>
      </c>
      <c r="B19" s="10">
        <f t="shared" ref="B19:Y19" si="7">B4+B9-B14</f>
        <v>4000</v>
      </c>
      <c r="C19" s="10">
        <f t="shared" si="7"/>
        <v>12000</v>
      </c>
      <c r="D19" s="10">
        <f t="shared" si="7"/>
        <v>24000</v>
      </c>
      <c r="E19" s="10">
        <f t="shared" si="7"/>
        <v>40000</v>
      </c>
      <c r="F19" s="10">
        <f t="shared" si="7"/>
        <v>60000</v>
      </c>
      <c r="G19" s="10">
        <f t="shared" si="7"/>
        <v>84000</v>
      </c>
      <c r="H19" s="10">
        <f t="shared" si="7"/>
        <v>112000</v>
      </c>
      <c r="I19" s="10">
        <f t="shared" si="7"/>
        <v>144000</v>
      </c>
      <c r="J19" s="10">
        <f t="shared" si="7"/>
        <v>180000</v>
      </c>
      <c r="K19" s="10">
        <f t="shared" si="7"/>
        <v>220000</v>
      </c>
      <c r="L19" s="10">
        <f t="shared" si="7"/>
        <v>264000</v>
      </c>
      <c r="M19" s="10">
        <f t="shared" si="7"/>
        <v>312000</v>
      </c>
      <c r="N19" s="10">
        <f t="shared" si="7"/>
        <v>364000</v>
      </c>
      <c r="O19" s="10">
        <f t="shared" si="7"/>
        <v>420000</v>
      </c>
      <c r="P19" s="10">
        <f t="shared" si="7"/>
        <v>480000</v>
      </c>
      <c r="Q19" s="10">
        <f t="shared" si="7"/>
        <v>544000</v>
      </c>
      <c r="R19" s="10">
        <f t="shared" si="7"/>
        <v>612000</v>
      </c>
      <c r="S19" s="10">
        <f t="shared" si="7"/>
        <v>684000</v>
      </c>
      <c r="T19" s="10">
        <f t="shared" si="7"/>
        <v>760000</v>
      </c>
      <c r="U19" s="10">
        <f t="shared" si="7"/>
        <v>840000</v>
      </c>
      <c r="V19" s="10">
        <f t="shared" si="7"/>
        <v>840000</v>
      </c>
      <c r="W19" s="10">
        <f t="shared" si="7"/>
        <v>840000</v>
      </c>
      <c r="X19" s="10">
        <f t="shared" si="7"/>
        <v>840000</v>
      </c>
      <c r="Y19" s="10">
        <f t="shared" si="7"/>
        <v>840000</v>
      </c>
    </row>
    <row r="20">
      <c r="A20" s="6" t="s">
        <v>63</v>
      </c>
      <c r="B20" s="10">
        <f t="shared" ref="B20:Y20" si="8">SUM(B18:B19)</f>
        <v>6187.5</v>
      </c>
      <c r="C20" s="10">
        <f t="shared" si="8"/>
        <v>18562.5</v>
      </c>
      <c r="D20" s="10">
        <f t="shared" si="8"/>
        <v>37125</v>
      </c>
      <c r="E20" s="10">
        <f t="shared" si="8"/>
        <v>61875</v>
      </c>
      <c r="F20" s="10">
        <f t="shared" si="8"/>
        <v>92812.5</v>
      </c>
      <c r="G20" s="10">
        <f t="shared" si="8"/>
        <v>129937.5</v>
      </c>
      <c r="H20" s="10">
        <f t="shared" si="8"/>
        <v>173250</v>
      </c>
      <c r="I20" s="10">
        <f t="shared" si="8"/>
        <v>222750</v>
      </c>
      <c r="J20" s="10">
        <f t="shared" si="8"/>
        <v>278437.5</v>
      </c>
      <c r="K20" s="10">
        <f t="shared" si="8"/>
        <v>340312.5</v>
      </c>
      <c r="L20" s="10">
        <f t="shared" si="8"/>
        <v>408375</v>
      </c>
      <c r="M20" s="10">
        <f t="shared" si="8"/>
        <v>482625</v>
      </c>
      <c r="N20" s="10">
        <f t="shared" si="8"/>
        <v>563062.5</v>
      </c>
      <c r="O20" s="10">
        <f t="shared" si="8"/>
        <v>649687.5</v>
      </c>
      <c r="P20" s="10">
        <f t="shared" si="8"/>
        <v>742500</v>
      </c>
      <c r="Q20" s="10">
        <f t="shared" si="8"/>
        <v>841500</v>
      </c>
      <c r="R20" s="10">
        <f t="shared" si="8"/>
        <v>909500</v>
      </c>
      <c r="S20" s="10">
        <f t="shared" si="8"/>
        <v>981500</v>
      </c>
      <c r="T20" s="10">
        <f t="shared" si="8"/>
        <v>1057500</v>
      </c>
      <c r="U20" s="10">
        <f t="shared" si="8"/>
        <v>1137500</v>
      </c>
      <c r="V20" s="10">
        <f t="shared" si="8"/>
        <v>1137500</v>
      </c>
      <c r="W20" s="10">
        <f t="shared" si="8"/>
        <v>1137500</v>
      </c>
      <c r="X20" s="10">
        <f t="shared" si="8"/>
        <v>1137500</v>
      </c>
      <c r="Y20" s="10">
        <f t="shared" si="8"/>
        <v>1137500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5" width="8.5"/>
  </cols>
  <sheetData>
    <row r="1"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56</v>
      </c>
      <c r="Y1" s="6" t="s">
        <v>57</v>
      </c>
    </row>
    <row r="2">
      <c r="A2" s="6" t="s">
        <v>58</v>
      </c>
    </row>
    <row r="3">
      <c r="A3" s="6" t="s">
        <v>16</v>
      </c>
      <c r="B3" s="9">
        <f>Assumptions!B25+Assumptions!$B$26</f>
        <v>1</v>
      </c>
      <c r="C3" s="9">
        <f>B3+Assumptions!$B$26</f>
        <v>2</v>
      </c>
      <c r="D3" s="9">
        <f>C3+Assumptions!$B$26</f>
        <v>3</v>
      </c>
      <c r="E3" s="9">
        <f>D3+Assumptions!$B$26</f>
        <v>4</v>
      </c>
      <c r="F3" s="9">
        <f>E3+Assumptions!$B$26</f>
        <v>5</v>
      </c>
      <c r="G3" s="9">
        <f>F3+Assumptions!$B$26</f>
        <v>6</v>
      </c>
      <c r="H3" s="9">
        <f>G3+Assumptions!$B$26</f>
        <v>7</v>
      </c>
      <c r="I3" s="9">
        <f>H3+Assumptions!$B$26</f>
        <v>8</v>
      </c>
      <c r="J3" s="9">
        <f>I3+Assumptions!$B$26</f>
        <v>9</v>
      </c>
      <c r="K3" s="9">
        <f>J3+Assumptions!$B$26</f>
        <v>10</v>
      </c>
      <c r="L3" s="9">
        <f>K3+Assumptions!$B$26</f>
        <v>11</v>
      </c>
      <c r="M3" s="9">
        <f>L3+Assumptions!$B$26</f>
        <v>12</v>
      </c>
      <c r="N3" s="9">
        <f>M3+Assumptions!$B$26</f>
        <v>13</v>
      </c>
      <c r="O3" s="9">
        <f>N3+Assumptions!$B$26</f>
        <v>14</v>
      </c>
      <c r="P3" s="9">
        <f>O3+Assumptions!$B$26</f>
        <v>15</v>
      </c>
      <c r="Q3" s="9">
        <f>P3+Assumptions!$B$26</f>
        <v>16</v>
      </c>
      <c r="R3" s="9">
        <f>Q3+Assumptions!$B$26</f>
        <v>17</v>
      </c>
      <c r="S3" s="9">
        <f>R3+Assumptions!$B$26</f>
        <v>18</v>
      </c>
      <c r="T3" s="9">
        <f>S3+Assumptions!$B$26</f>
        <v>19</v>
      </c>
      <c r="U3" s="9">
        <f>T3+Assumptions!$B$26</f>
        <v>20</v>
      </c>
      <c r="V3" s="9">
        <f>U3+Assumptions!$B$26</f>
        <v>21</v>
      </c>
      <c r="W3" s="9">
        <f>V3+Assumptions!$B$26</f>
        <v>22</v>
      </c>
      <c r="X3" s="9">
        <f>W3+Assumptions!$B$26</f>
        <v>23</v>
      </c>
      <c r="Y3" s="9">
        <f>X3+Assumptions!$B$26</f>
        <v>24</v>
      </c>
    </row>
    <row r="4">
      <c r="A4" s="6" t="s">
        <v>17</v>
      </c>
      <c r="B4" s="9">
        <f>Assumptions!C25</f>
        <v>0</v>
      </c>
      <c r="C4" s="9">
        <f>B4+Assumptions!$C$26</f>
        <v>1</v>
      </c>
      <c r="D4" s="9">
        <f>C4+0</f>
        <v>1</v>
      </c>
      <c r="E4" s="9">
        <f>D4+Assumptions!$C$26</f>
        <v>2</v>
      </c>
      <c r="F4" s="9">
        <f>E4+0</f>
        <v>2</v>
      </c>
      <c r="G4" s="9">
        <f>F4+Assumptions!$C$26</f>
        <v>3</v>
      </c>
      <c r="H4" s="9">
        <f>G4+0</f>
        <v>3</v>
      </c>
      <c r="I4" s="9">
        <f>H4+Assumptions!$C$26</f>
        <v>4</v>
      </c>
      <c r="J4" s="9">
        <f>I4+0</f>
        <v>4</v>
      </c>
      <c r="K4" s="9">
        <f>J4+Assumptions!$C$26</f>
        <v>5</v>
      </c>
      <c r="L4" s="9">
        <f>K4+0</f>
        <v>5</v>
      </c>
      <c r="M4" s="9">
        <f>L4+Assumptions!$C$26</f>
        <v>6</v>
      </c>
      <c r="N4" s="9">
        <f t="shared" ref="N4:N5" si="1">M4+0</f>
        <v>6</v>
      </c>
      <c r="O4" s="9">
        <f>N4+Assumptions!$C$26</f>
        <v>7</v>
      </c>
      <c r="P4" s="9">
        <f>O4+0</f>
        <v>7</v>
      </c>
      <c r="Q4" s="9">
        <f>P4+Assumptions!$C$26</f>
        <v>8</v>
      </c>
      <c r="R4" s="9">
        <f>Q4+0</f>
        <v>8</v>
      </c>
      <c r="S4" s="9">
        <f>R4+Assumptions!$C$26</f>
        <v>9</v>
      </c>
      <c r="T4" s="9">
        <f t="shared" ref="T4:T5" si="3">S4+0</f>
        <v>9</v>
      </c>
      <c r="U4" s="9">
        <f>T4+Assumptions!$C$26</f>
        <v>10</v>
      </c>
      <c r="V4" s="9">
        <f>U4+0</f>
        <v>10</v>
      </c>
      <c r="W4" s="9">
        <f>V4+Assumptions!$C$26</f>
        <v>11</v>
      </c>
      <c r="X4" s="9">
        <f>W4+0</f>
        <v>11</v>
      </c>
      <c r="Y4" s="9">
        <f>X4+Assumptions!$C$26</f>
        <v>12</v>
      </c>
    </row>
    <row r="5">
      <c r="A5" s="6" t="s">
        <v>18</v>
      </c>
      <c r="B5" s="6">
        <v>0.0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9">
        <f>L5+Assumptions!$D$26</f>
        <v>1</v>
      </c>
      <c r="N5" s="9">
        <f t="shared" si="1"/>
        <v>1</v>
      </c>
      <c r="O5" s="9">
        <f>N5+0</f>
        <v>1</v>
      </c>
      <c r="P5" s="9">
        <f>O5+Assumptions!$D$26</f>
        <v>2</v>
      </c>
      <c r="Q5" s="9">
        <f t="shared" ref="Q5:R5" si="2">P5+0</f>
        <v>2</v>
      </c>
      <c r="R5" s="9">
        <f t="shared" si="2"/>
        <v>2</v>
      </c>
      <c r="S5" s="9">
        <f>R5+Assumptions!$D$26</f>
        <v>3</v>
      </c>
      <c r="T5" s="9">
        <f t="shared" si="3"/>
        <v>3</v>
      </c>
      <c r="U5" s="9">
        <f>T5+0</f>
        <v>3</v>
      </c>
      <c r="V5" s="9">
        <f>U5+Assumptions!$D$26</f>
        <v>4</v>
      </c>
      <c r="W5" s="9">
        <f t="shared" ref="W5:X5" si="4">V5+0</f>
        <v>4</v>
      </c>
      <c r="X5" s="9">
        <f t="shared" si="4"/>
        <v>4</v>
      </c>
      <c r="Y5" s="9">
        <f>X5+Assumptions!$D$26</f>
        <v>5</v>
      </c>
    </row>
    <row r="6">
      <c r="A6" s="6"/>
    </row>
    <row r="7">
      <c r="A7" s="6" t="s">
        <v>59</v>
      </c>
    </row>
    <row r="8">
      <c r="A8" s="6" t="s">
        <v>16</v>
      </c>
      <c r="B8" s="9">
        <f>B3*Assumptions!$B$5</f>
        <v>430</v>
      </c>
      <c r="C8" s="9">
        <f>C3*Assumptions!$B$5</f>
        <v>860</v>
      </c>
      <c r="D8" s="9">
        <f>D3*Assumptions!$B$5</f>
        <v>1290</v>
      </c>
      <c r="E8" s="9">
        <f>E3*Assumptions!$B$5</f>
        <v>1720</v>
      </c>
      <c r="F8" s="9">
        <f>F3*Assumptions!$B$5</f>
        <v>2150</v>
      </c>
      <c r="G8" s="9">
        <f>G3*Assumptions!$B$5</f>
        <v>2580</v>
      </c>
      <c r="H8" s="9">
        <f>H3*Assumptions!$B$5</f>
        <v>3010</v>
      </c>
      <c r="I8" s="9">
        <f>I3*Assumptions!$B$5</f>
        <v>3440</v>
      </c>
      <c r="J8" s="9">
        <f>J3*Assumptions!$B$5</f>
        <v>3870</v>
      </c>
      <c r="K8" s="9">
        <f>K3*Assumptions!$B$5</f>
        <v>4300</v>
      </c>
      <c r="L8" s="9">
        <f>L3*Assumptions!$B$5</f>
        <v>4730</v>
      </c>
      <c r="M8" s="9">
        <f>M3*Assumptions!$B$5</f>
        <v>5160</v>
      </c>
      <c r="N8" s="9">
        <f>N3*Assumptions!$B$5</f>
        <v>5590</v>
      </c>
      <c r="O8" s="9">
        <f>O3*Assumptions!$B$5</f>
        <v>6020</v>
      </c>
      <c r="P8" s="9">
        <f>P3*Assumptions!$B$5</f>
        <v>6450</v>
      </c>
      <c r="Q8" s="9">
        <f>Q3*Assumptions!$B$5</f>
        <v>6880</v>
      </c>
      <c r="R8" s="9">
        <f>R3*Assumptions!$B$5</f>
        <v>7310</v>
      </c>
      <c r="S8" s="9">
        <f>S3*Assumptions!$B$5</f>
        <v>7740</v>
      </c>
      <c r="T8" s="9">
        <f>T3*Assumptions!$B$5</f>
        <v>8170</v>
      </c>
      <c r="U8" s="9">
        <f>U3*Assumptions!$B$5</f>
        <v>8600</v>
      </c>
      <c r="V8" s="9">
        <f>V3*Assumptions!$B$5</f>
        <v>9030</v>
      </c>
      <c r="W8" s="9">
        <f>W3*Assumptions!$B$5</f>
        <v>9460</v>
      </c>
      <c r="X8" s="9">
        <f>X3*Assumptions!$B$5</f>
        <v>9890</v>
      </c>
      <c r="Y8" s="9">
        <f>Y3*Assumptions!$B$5</f>
        <v>10320</v>
      </c>
    </row>
    <row r="9">
      <c r="A9" s="6" t="s">
        <v>17</v>
      </c>
      <c r="B9" s="9">
        <f>B4*Assumptions!$C$5</f>
        <v>0</v>
      </c>
      <c r="C9" s="9">
        <f>C4*Assumptions!$C$5</f>
        <v>500</v>
      </c>
      <c r="D9" s="9">
        <f>D4*Assumptions!$C$5</f>
        <v>500</v>
      </c>
      <c r="E9" s="9">
        <f>E4*Assumptions!$C$5</f>
        <v>1000</v>
      </c>
      <c r="F9" s="9">
        <f>F4*Assumptions!$C$5</f>
        <v>1000</v>
      </c>
      <c r="G9" s="9">
        <f>G4*Assumptions!$C$5</f>
        <v>1500</v>
      </c>
      <c r="H9" s="9">
        <f>H4*Assumptions!$C$5</f>
        <v>1500</v>
      </c>
      <c r="I9" s="9">
        <f>I4*Assumptions!$C$5</f>
        <v>2000</v>
      </c>
      <c r="J9" s="9">
        <f>J4*Assumptions!$C$5</f>
        <v>2000</v>
      </c>
      <c r="K9" s="9">
        <f>K4*Assumptions!$C$5</f>
        <v>2500</v>
      </c>
      <c r="L9" s="9">
        <f>L4*Assumptions!$C$5</f>
        <v>2500</v>
      </c>
      <c r="M9" s="9">
        <f>M4*Assumptions!$C$5</f>
        <v>3000</v>
      </c>
      <c r="N9" s="9">
        <f>N4*Assumptions!$C$5</f>
        <v>3000</v>
      </c>
      <c r="O9" s="9">
        <f>O4*Assumptions!$C$5</f>
        <v>3500</v>
      </c>
      <c r="P9" s="9">
        <f>P4*Assumptions!$C$5</f>
        <v>3500</v>
      </c>
      <c r="Q9" s="9">
        <f>Q4*Assumptions!$C$5</f>
        <v>4000</v>
      </c>
      <c r="R9" s="9">
        <f>R4*Assumptions!$C$5</f>
        <v>4000</v>
      </c>
      <c r="S9" s="9">
        <f>S4*Assumptions!$C$5</f>
        <v>4500</v>
      </c>
      <c r="T9" s="9">
        <f>T4*Assumptions!$C$5</f>
        <v>4500</v>
      </c>
      <c r="U9" s="9">
        <f>U4*Assumptions!$C$5</f>
        <v>5000</v>
      </c>
      <c r="V9" s="9">
        <f>V4*Assumptions!$C$5</f>
        <v>5000</v>
      </c>
      <c r="W9" s="9">
        <f>W4*Assumptions!$C$5</f>
        <v>5500</v>
      </c>
      <c r="X9" s="9">
        <f>X4*Assumptions!$C$5</f>
        <v>5500</v>
      </c>
      <c r="Y9" s="9">
        <f>Y4*Assumptions!$C$5</f>
        <v>6000</v>
      </c>
    </row>
    <row r="10">
      <c r="A10" s="6" t="s">
        <v>18</v>
      </c>
      <c r="B10" s="9">
        <f>B5*Assumptions!$D$5</f>
        <v>0</v>
      </c>
      <c r="C10" s="9">
        <f>C5*Assumptions!$D$5</f>
        <v>0</v>
      </c>
      <c r="D10" s="9">
        <f>D5*Assumptions!$D$5</f>
        <v>0</v>
      </c>
      <c r="E10" s="9">
        <f>E5*Assumptions!$D$5</f>
        <v>0</v>
      </c>
      <c r="F10" s="9">
        <f>F5*Assumptions!$D$5</f>
        <v>0</v>
      </c>
      <c r="G10" s="9">
        <f>G5*Assumptions!$D$5</f>
        <v>0</v>
      </c>
      <c r="H10" s="9">
        <f>H5*Assumptions!$D$5</f>
        <v>0</v>
      </c>
      <c r="I10" s="9">
        <f>I5*Assumptions!$D$5</f>
        <v>0</v>
      </c>
      <c r="J10" s="9">
        <f>J5*Assumptions!$D$5</f>
        <v>0</v>
      </c>
      <c r="K10" s="9">
        <f>K5*Assumptions!$D$5</f>
        <v>0</v>
      </c>
      <c r="L10" s="9">
        <f>L5*Assumptions!$D$5</f>
        <v>0</v>
      </c>
      <c r="M10" s="9">
        <f>M5*Assumptions!$D$5</f>
        <v>600</v>
      </c>
      <c r="N10" s="9">
        <f>N5*Assumptions!$D$5</f>
        <v>600</v>
      </c>
      <c r="O10" s="9">
        <f>O5*Assumptions!$D$5</f>
        <v>600</v>
      </c>
      <c r="P10" s="9">
        <f>P5*Assumptions!$D$5</f>
        <v>1200</v>
      </c>
      <c r="Q10" s="9">
        <f>Q5*Assumptions!$D$5</f>
        <v>1200</v>
      </c>
      <c r="R10" s="9">
        <f>R5*Assumptions!$D$5</f>
        <v>1200</v>
      </c>
      <c r="S10" s="9">
        <f>S5*Assumptions!$D$5</f>
        <v>1800</v>
      </c>
      <c r="T10" s="9">
        <f>T5*Assumptions!$D$5</f>
        <v>1800</v>
      </c>
      <c r="U10" s="9">
        <f>U5*Assumptions!$D$5</f>
        <v>1800</v>
      </c>
      <c r="V10" s="9">
        <f>V5*Assumptions!$D$5</f>
        <v>2400</v>
      </c>
      <c r="W10" s="9">
        <f>W5*Assumptions!$D$5</f>
        <v>2400</v>
      </c>
      <c r="X10" s="9">
        <f>X5*Assumptions!$D$5</f>
        <v>2400</v>
      </c>
      <c r="Y10" s="9">
        <f>Y5*Assumptions!$D$5</f>
        <v>3000</v>
      </c>
    </row>
    <row r="11">
      <c r="A11" s="6"/>
    </row>
    <row r="12">
      <c r="A12" s="6" t="s">
        <v>60</v>
      </c>
    </row>
    <row r="13">
      <c r="A13" s="6" t="s">
        <v>16</v>
      </c>
    </row>
    <row r="14">
      <c r="A14" s="6" t="s">
        <v>13</v>
      </c>
      <c r="B14" s="9">
        <f>B8*Assumptions!$B$9</f>
        <v>430</v>
      </c>
      <c r="C14" s="9">
        <f>C8*Assumptions!$B$9</f>
        <v>860</v>
      </c>
      <c r="D14" s="9">
        <f>D8*Assumptions!$B$9</f>
        <v>1290</v>
      </c>
      <c r="E14" s="9">
        <f>E8*Assumptions!$B$9</f>
        <v>1720</v>
      </c>
      <c r="F14" s="9">
        <f>F8*Assumptions!$B$9</f>
        <v>2150</v>
      </c>
      <c r="G14" s="9">
        <f>G8*Assumptions!$B$9</f>
        <v>2580</v>
      </c>
      <c r="H14" s="9">
        <f>H8*Assumptions!$B$9</f>
        <v>3010</v>
      </c>
      <c r="I14" s="9">
        <f>I8*Assumptions!$B$9</f>
        <v>3440</v>
      </c>
      <c r="J14" s="9">
        <f>J8*Assumptions!$B$9</f>
        <v>3870</v>
      </c>
      <c r="K14" s="9">
        <f>K8*Assumptions!$B$9</f>
        <v>4300</v>
      </c>
      <c r="L14" s="9">
        <f>L8*Assumptions!$B$9</f>
        <v>4730</v>
      </c>
      <c r="M14" s="9">
        <f>M8*Assumptions!$B$9</f>
        <v>5160</v>
      </c>
      <c r="N14" s="9">
        <f>N8*Assumptions!$B$9</f>
        <v>5590</v>
      </c>
      <c r="O14" s="9">
        <f>O8*Assumptions!$B$9</f>
        <v>6020</v>
      </c>
      <c r="P14" s="9">
        <f>P8*Assumptions!$B$9</f>
        <v>6450</v>
      </c>
      <c r="Q14" s="9">
        <f>Q8*Assumptions!$B$9</f>
        <v>6880</v>
      </c>
      <c r="R14" s="9">
        <f>R8*Assumptions!$B$9</f>
        <v>7310</v>
      </c>
      <c r="S14" s="9">
        <f>S8*Assumptions!$B$9</f>
        <v>7740</v>
      </c>
      <c r="T14" s="9">
        <f>T8*Assumptions!$B$9</f>
        <v>8170</v>
      </c>
      <c r="U14" s="9">
        <f>U8*Assumptions!$B$9</f>
        <v>8600</v>
      </c>
      <c r="V14" s="9">
        <f>V8*Assumptions!$B$9</f>
        <v>9030</v>
      </c>
      <c r="W14" s="9">
        <f>W8*Assumptions!$B$9</f>
        <v>9460</v>
      </c>
      <c r="X14" s="9">
        <f>X8*Assumptions!$B$9</f>
        <v>9890</v>
      </c>
      <c r="Y14" s="9">
        <f>Y8*Assumptions!$B$9</f>
        <v>10320</v>
      </c>
    </row>
    <row r="15">
      <c r="A15" s="6" t="s">
        <v>61</v>
      </c>
    </row>
    <row r="16">
      <c r="A16" s="6" t="s">
        <v>13</v>
      </c>
      <c r="B16" s="9">
        <f>B9*Assumptions!$C$9</f>
        <v>0</v>
      </c>
      <c r="C16" s="9">
        <f>C9*Assumptions!$C$9</f>
        <v>600</v>
      </c>
      <c r="D16" s="9">
        <f>D9*Assumptions!$C$9</f>
        <v>600</v>
      </c>
      <c r="E16" s="9">
        <f>E9*Assumptions!$C$9</f>
        <v>1200</v>
      </c>
      <c r="F16" s="9">
        <f>F9*Assumptions!$C$9</f>
        <v>1200</v>
      </c>
      <c r="G16" s="9">
        <f>G9*Assumptions!$C$9</f>
        <v>1800</v>
      </c>
      <c r="H16" s="9">
        <f>H9*Assumptions!$C$9</f>
        <v>1800</v>
      </c>
      <c r="I16" s="9">
        <f>I9*Assumptions!$C$9</f>
        <v>2400</v>
      </c>
      <c r="J16" s="9">
        <f>J9*Assumptions!$C$9</f>
        <v>2400</v>
      </c>
      <c r="K16" s="9">
        <f>K9*Assumptions!$C$9</f>
        <v>3000</v>
      </c>
      <c r="L16" s="9">
        <f>L9*Assumptions!$C$9</f>
        <v>3000</v>
      </c>
      <c r="M16" s="9">
        <f>M9*Assumptions!$C$9</f>
        <v>3600</v>
      </c>
      <c r="N16" s="9">
        <f>N9*Assumptions!$C$9</f>
        <v>3600</v>
      </c>
      <c r="O16" s="9">
        <f>O9*Assumptions!$C$9</f>
        <v>4200</v>
      </c>
      <c r="P16" s="9">
        <f>P9*Assumptions!$C$9</f>
        <v>4200</v>
      </c>
      <c r="Q16" s="9">
        <f>Q9*Assumptions!$C$9</f>
        <v>4800</v>
      </c>
      <c r="R16" s="9">
        <f>R9*Assumptions!$C$9</f>
        <v>4800</v>
      </c>
      <c r="S16" s="9">
        <f>S9*Assumptions!$C$9</f>
        <v>5400</v>
      </c>
      <c r="T16" s="9">
        <f>T9*Assumptions!$C$9</f>
        <v>5400</v>
      </c>
      <c r="U16" s="9">
        <f>U9*Assumptions!$C$9</f>
        <v>6000</v>
      </c>
      <c r="V16" s="9">
        <f>V9*Assumptions!$C$9</f>
        <v>6000</v>
      </c>
      <c r="W16" s="9">
        <f>W9*Assumptions!$C$9</f>
        <v>6600</v>
      </c>
      <c r="X16" s="9">
        <f>X9*Assumptions!$C$9</f>
        <v>6600</v>
      </c>
      <c r="Y16" s="9">
        <f>Y9*Assumptions!$C$9</f>
        <v>7200</v>
      </c>
    </row>
    <row r="17">
      <c r="A17" s="6" t="s">
        <v>18</v>
      </c>
    </row>
    <row r="18">
      <c r="A18" s="6" t="s">
        <v>13</v>
      </c>
      <c r="B18" s="9">
        <f>B10*Assumptions!$D$9</f>
        <v>0</v>
      </c>
      <c r="C18" s="9">
        <f>C10*Assumptions!$D$9</f>
        <v>0</v>
      </c>
      <c r="D18" s="9">
        <f>D10*Assumptions!$D$9</f>
        <v>0</v>
      </c>
      <c r="E18" s="9">
        <f>E10*Assumptions!$D$9</f>
        <v>0</v>
      </c>
      <c r="F18" s="9">
        <f>F10*Assumptions!$D$9</f>
        <v>0</v>
      </c>
      <c r="G18" s="9">
        <f>G10*Assumptions!$D$9</f>
        <v>0</v>
      </c>
      <c r="H18" s="9">
        <f>H10*Assumptions!$D$9</f>
        <v>0</v>
      </c>
      <c r="I18" s="9">
        <f>I10*Assumptions!$D$9</f>
        <v>0</v>
      </c>
      <c r="J18" s="9">
        <f>J10*Assumptions!$D$9</f>
        <v>0</v>
      </c>
      <c r="K18" s="9">
        <f>K10*Assumptions!$D$9</f>
        <v>0</v>
      </c>
      <c r="L18" s="9">
        <f>L10*Assumptions!$D$9</f>
        <v>0</v>
      </c>
      <c r="M18" s="9">
        <f>M10*Assumptions!$D$9</f>
        <v>1200</v>
      </c>
      <c r="N18" s="9">
        <f>N10*Assumptions!$D$9</f>
        <v>1200</v>
      </c>
      <c r="O18" s="9">
        <f>O10*Assumptions!$D$9</f>
        <v>1200</v>
      </c>
      <c r="P18" s="9">
        <f>P10*Assumptions!$D$9</f>
        <v>2400</v>
      </c>
      <c r="Q18" s="9">
        <f>Q10*Assumptions!$D$9</f>
        <v>2400</v>
      </c>
      <c r="R18" s="9">
        <f>R10*Assumptions!$D$9</f>
        <v>2400</v>
      </c>
      <c r="S18" s="9">
        <f>S10*Assumptions!$D$9</f>
        <v>3600</v>
      </c>
      <c r="T18" s="9">
        <f>T10*Assumptions!$D$9</f>
        <v>3600</v>
      </c>
      <c r="U18" s="9">
        <f>U10*Assumptions!$D$9</f>
        <v>3600</v>
      </c>
      <c r="V18" s="9">
        <f>V10*Assumptions!$D$9</f>
        <v>4800</v>
      </c>
      <c r="W18" s="9">
        <f>W10*Assumptions!$D$9</f>
        <v>4800</v>
      </c>
      <c r="X18" s="9">
        <f>X10*Assumptions!$D$9</f>
        <v>4800</v>
      </c>
      <c r="Y18" s="9">
        <f>Y10*Assumptions!$D$9</f>
        <v>6000</v>
      </c>
    </row>
    <row r="19">
      <c r="A19" s="6"/>
    </row>
    <row r="20">
      <c r="A20" s="6" t="s">
        <v>62</v>
      </c>
    </row>
    <row r="21">
      <c r="A21" s="6" t="s">
        <v>16</v>
      </c>
      <c r="B21" s="9">
        <f t="shared" ref="B21:B23" si="6">B3-0</f>
        <v>1</v>
      </c>
      <c r="C21" s="9">
        <f t="shared" ref="C21:Y21" si="5">C3-B3</f>
        <v>1</v>
      </c>
      <c r="D21" s="9">
        <f t="shared" si="5"/>
        <v>1</v>
      </c>
      <c r="E21" s="9">
        <f t="shared" si="5"/>
        <v>1</v>
      </c>
      <c r="F21" s="9">
        <f t="shared" si="5"/>
        <v>1</v>
      </c>
      <c r="G21" s="9">
        <f t="shared" si="5"/>
        <v>1</v>
      </c>
      <c r="H21" s="9">
        <f t="shared" si="5"/>
        <v>1</v>
      </c>
      <c r="I21" s="9">
        <f t="shared" si="5"/>
        <v>1</v>
      </c>
      <c r="J21" s="9">
        <f t="shared" si="5"/>
        <v>1</v>
      </c>
      <c r="K21" s="9">
        <f t="shared" si="5"/>
        <v>1</v>
      </c>
      <c r="L21" s="9">
        <f t="shared" si="5"/>
        <v>1</v>
      </c>
      <c r="M21" s="9">
        <f t="shared" si="5"/>
        <v>1</v>
      </c>
      <c r="N21" s="9">
        <f t="shared" si="5"/>
        <v>1</v>
      </c>
      <c r="O21" s="9">
        <f t="shared" si="5"/>
        <v>1</v>
      </c>
      <c r="P21" s="9">
        <f t="shared" si="5"/>
        <v>1</v>
      </c>
      <c r="Q21" s="9">
        <f t="shared" si="5"/>
        <v>1</v>
      </c>
      <c r="R21" s="9">
        <f t="shared" si="5"/>
        <v>1</v>
      </c>
      <c r="S21" s="9">
        <f t="shared" si="5"/>
        <v>1</v>
      </c>
      <c r="T21" s="9">
        <f t="shared" si="5"/>
        <v>1</v>
      </c>
      <c r="U21" s="9">
        <f t="shared" si="5"/>
        <v>1</v>
      </c>
      <c r="V21" s="9">
        <f t="shared" si="5"/>
        <v>1</v>
      </c>
      <c r="W21" s="9">
        <f t="shared" si="5"/>
        <v>1</v>
      </c>
      <c r="X21" s="9">
        <f t="shared" si="5"/>
        <v>1</v>
      </c>
      <c r="Y21" s="9">
        <f t="shared" si="5"/>
        <v>1</v>
      </c>
    </row>
    <row r="22">
      <c r="A22" s="6" t="s">
        <v>17</v>
      </c>
      <c r="B22" s="9">
        <f t="shared" si="6"/>
        <v>0</v>
      </c>
      <c r="C22" s="9">
        <f t="shared" ref="C22:Y22" si="7">C4-B4</f>
        <v>1</v>
      </c>
      <c r="D22" s="9">
        <f t="shared" si="7"/>
        <v>0</v>
      </c>
      <c r="E22" s="9">
        <f t="shared" si="7"/>
        <v>1</v>
      </c>
      <c r="F22" s="9">
        <f t="shared" si="7"/>
        <v>0</v>
      </c>
      <c r="G22" s="9">
        <f t="shared" si="7"/>
        <v>1</v>
      </c>
      <c r="H22" s="9">
        <f t="shared" si="7"/>
        <v>0</v>
      </c>
      <c r="I22" s="9">
        <f t="shared" si="7"/>
        <v>1</v>
      </c>
      <c r="J22" s="9">
        <f t="shared" si="7"/>
        <v>0</v>
      </c>
      <c r="K22" s="9">
        <f t="shared" si="7"/>
        <v>1</v>
      </c>
      <c r="L22" s="9">
        <f t="shared" si="7"/>
        <v>0</v>
      </c>
      <c r="M22" s="9">
        <f t="shared" si="7"/>
        <v>1</v>
      </c>
      <c r="N22" s="9">
        <f t="shared" si="7"/>
        <v>0</v>
      </c>
      <c r="O22" s="9">
        <f t="shared" si="7"/>
        <v>1</v>
      </c>
      <c r="P22" s="9">
        <f t="shared" si="7"/>
        <v>0</v>
      </c>
      <c r="Q22" s="9">
        <f t="shared" si="7"/>
        <v>1</v>
      </c>
      <c r="R22" s="9">
        <f t="shared" si="7"/>
        <v>0</v>
      </c>
      <c r="S22" s="9">
        <f t="shared" si="7"/>
        <v>1</v>
      </c>
      <c r="T22" s="9">
        <f t="shared" si="7"/>
        <v>0</v>
      </c>
      <c r="U22" s="9">
        <f t="shared" si="7"/>
        <v>1</v>
      </c>
      <c r="V22" s="9">
        <f t="shared" si="7"/>
        <v>0</v>
      </c>
      <c r="W22" s="9">
        <f t="shared" si="7"/>
        <v>1</v>
      </c>
      <c r="X22" s="9">
        <f t="shared" si="7"/>
        <v>0</v>
      </c>
      <c r="Y22" s="9">
        <f t="shared" si="7"/>
        <v>1</v>
      </c>
    </row>
    <row r="23">
      <c r="A23" s="6" t="s">
        <v>18</v>
      </c>
      <c r="B23" s="9">
        <f t="shared" si="6"/>
        <v>0</v>
      </c>
      <c r="C23" s="9">
        <f t="shared" ref="C23:Y23" si="8">C5-B5</f>
        <v>0</v>
      </c>
      <c r="D23" s="9">
        <f t="shared" si="8"/>
        <v>0</v>
      </c>
      <c r="E23" s="9">
        <f t="shared" si="8"/>
        <v>0</v>
      </c>
      <c r="F23" s="9">
        <f t="shared" si="8"/>
        <v>0</v>
      </c>
      <c r="G23" s="9">
        <f t="shared" si="8"/>
        <v>0</v>
      </c>
      <c r="H23" s="9">
        <f t="shared" si="8"/>
        <v>0</v>
      </c>
      <c r="I23" s="9">
        <f t="shared" si="8"/>
        <v>0</v>
      </c>
      <c r="J23" s="9">
        <f t="shared" si="8"/>
        <v>0</v>
      </c>
      <c r="K23" s="9">
        <f t="shared" si="8"/>
        <v>0</v>
      </c>
      <c r="L23" s="9">
        <f t="shared" si="8"/>
        <v>0</v>
      </c>
      <c r="M23" s="9">
        <f t="shared" si="8"/>
        <v>1</v>
      </c>
      <c r="N23" s="9">
        <f t="shared" si="8"/>
        <v>0</v>
      </c>
      <c r="O23" s="9">
        <f t="shared" si="8"/>
        <v>0</v>
      </c>
      <c r="P23" s="9">
        <f t="shared" si="8"/>
        <v>1</v>
      </c>
      <c r="Q23" s="9">
        <f t="shared" si="8"/>
        <v>0</v>
      </c>
      <c r="R23" s="9">
        <f t="shared" si="8"/>
        <v>0</v>
      </c>
      <c r="S23" s="9">
        <f t="shared" si="8"/>
        <v>1</v>
      </c>
      <c r="T23" s="9">
        <f t="shared" si="8"/>
        <v>0</v>
      </c>
      <c r="U23" s="9">
        <f t="shared" si="8"/>
        <v>0</v>
      </c>
      <c r="V23" s="9">
        <f t="shared" si="8"/>
        <v>1</v>
      </c>
      <c r="W23" s="9">
        <f t="shared" si="8"/>
        <v>0</v>
      </c>
      <c r="X23" s="9">
        <f t="shared" si="8"/>
        <v>0</v>
      </c>
      <c r="Y23" s="9">
        <f t="shared" si="8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7.75"/>
  </cols>
  <sheetData>
    <row r="1"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56</v>
      </c>
      <c r="Y1" s="6" t="s">
        <v>57</v>
      </c>
    </row>
    <row r="2">
      <c r="A2" s="6" t="s">
        <v>60</v>
      </c>
    </row>
    <row r="3">
      <c r="A3" s="6" t="s">
        <v>13</v>
      </c>
      <c r="B3" s="9">
        <f>'Sales and Costs- Small Store'!B3+'Sales and Costs- Medium Store'!B3+'Sales and Costs- Large Store'!B3</f>
        <v>129000</v>
      </c>
      <c r="C3" s="9">
        <f>'Sales and Costs- Small Store'!C3+'Sales and Costs- Medium Store'!C3+'Sales and Costs- Large Store'!C3</f>
        <v>438000</v>
      </c>
      <c r="D3" s="9">
        <f>'Sales and Costs- Small Store'!D3+'Sales and Costs- Medium Store'!D3+'Sales and Costs- Large Store'!D3</f>
        <v>567000</v>
      </c>
      <c r="E3" s="9">
        <f>'Sales and Costs- Small Store'!E3+'Sales and Costs- Medium Store'!E3+'Sales and Costs- Large Store'!E3</f>
        <v>876000</v>
      </c>
      <c r="F3" s="9">
        <f>'Sales and Costs- Small Store'!F3+'Sales and Costs- Medium Store'!F3+'Sales and Costs- Large Store'!F3</f>
        <v>1005000</v>
      </c>
      <c r="G3" s="9">
        <f>'Sales and Costs- Small Store'!G3+'Sales and Costs- Medium Store'!G3+'Sales and Costs- Large Store'!G3</f>
        <v>1314000</v>
      </c>
      <c r="H3" s="9">
        <f>'Sales and Costs- Small Store'!H3+'Sales and Costs- Medium Store'!H3+'Sales and Costs- Large Store'!H3</f>
        <v>1443000</v>
      </c>
      <c r="I3" s="9">
        <f>'Sales and Costs- Small Store'!I3+'Sales and Costs- Medium Store'!I3+'Sales and Costs- Large Store'!I3</f>
        <v>1752000</v>
      </c>
      <c r="J3" s="9">
        <f>'Sales and Costs- Small Store'!J3+'Sales and Costs- Medium Store'!J3+'Sales and Costs- Large Store'!J3</f>
        <v>1881000</v>
      </c>
      <c r="K3" s="9">
        <f>'Sales and Costs- Small Store'!K3+'Sales and Costs- Medium Store'!K3+'Sales and Costs- Large Store'!K3</f>
        <v>2190000</v>
      </c>
      <c r="L3" s="9">
        <f>'Sales and Costs- Small Store'!L3+'Sales and Costs- Medium Store'!L3+'Sales and Costs- Large Store'!L3</f>
        <v>2319000</v>
      </c>
      <c r="M3" s="9">
        <f>'Sales and Costs- Small Store'!M3+'Sales and Costs- Medium Store'!M3+'Sales and Costs- Large Store'!M3</f>
        <v>2988000</v>
      </c>
      <c r="N3" s="9">
        <f>'Sales and Costs- Small Store'!N3+'Sales and Costs- Medium Store'!N3+'Sales and Costs- Large Store'!N3</f>
        <v>3117000</v>
      </c>
      <c r="O3" s="9">
        <f>'Sales and Costs- Small Store'!O3+'Sales and Costs- Medium Store'!O3+'Sales and Costs- Large Store'!O3</f>
        <v>3426000</v>
      </c>
      <c r="P3" s="9">
        <f>'Sales and Costs- Small Store'!P3+'Sales and Costs- Medium Store'!P3+'Sales and Costs- Large Store'!P3</f>
        <v>3915000</v>
      </c>
      <c r="Q3" s="9">
        <f>'Sales and Costs- Small Store'!Q3+'Sales and Costs- Medium Store'!Q3+'Sales and Costs- Large Store'!Q3</f>
        <v>4224000</v>
      </c>
      <c r="R3" s="9">
        <f>'Sales and Costs- Small Store'!R3+'Sales and Costs- Medium Store'!R3+'Sales and Costs- Large Store'!R3</f>
        <v>4353000</v>
      </c>
      <c r="S3" s="9">
        <f>'Sales and Costs- Small Store'!S3+'Sales and Costs- Medium Store'!S3+'Sales and Costs- Large Store'!S3</f>
        <v>5022000</v>
      </c>
      <c r="T3" s="9">
        <f>'Sales and Costs- Small Store'!T3+'Sales and Costs- Medium Store'!T3+'Sales and Costs- Large Store'!T3</f>
        <v>5151000</v>
      </c>
      <c r="U3" s="9">
        <f>'Sales and Costs- Small Store'!U3+'Sales and Costs- Medium Store'!U3+'Sales and Costs- Large Store'!U3</f>
        <v>5460000</v>
      </c>
      <c r="V3" s="9">
        <f>'Sales and Costs- Small Store'!V3+'Sales and Costs- Medium Store'!V3+'Sales and Costs- Large Store'!V3</f>
        <v>5949000</v>
      </c>
      <c r="W3" s="9">
        <f>'Sales and Costs- Small Store'!W3+'Sales and Costs- Medium Store'!W3+'Sales and Costs- Large Store'!W3</f>
        <v>6258000</v>
      </c>
      <c r="X3" s="9">
        <f>'Sales and Costs- Small Store'!X3+'Sales and Costs- Medium Store'!X3+'Sales and Costs- Large Store'!X3</f>
        <v>6387000</v>
      </c>
      <c r="Y3" s="9">
        <f>'Sales and Costs- Small Store'!Y3+'Sales and Costs- Medium Store'!Y3+'Sales and Costs- Large Store'!Y3</f>
        <v>7056000</v>
      </c>
    </row>
    <row r="4">
      <c r="A4" s="6" t="s">
        <v>63</v>
      </c>
      <c r="B4" s="9">
        <f t="shared" ref="B4:Y4" si="1">SUM(B3)</f>
        <v>129000</v>
      </c>
      <c r="C4" s="9">
        <f t="shared" si="1"/>
        <v>438000</v>
      </c>
      <c r="D4" s="9">
        <f t="shared" si="1"/>
        <v>567000</v>
      </c>
      <c r="E4" s="9">
        <f t="shared" si="1"/>
        <v>876000</v>
      </c>
      <c r="F4" s="9">
        <f t="shared" si="1"/>
        <v>1005000</v>
      </c>
      <c r="G4" s="9">
        <f t="shared" si="1"/>
        <v>1314000</v>
      </c>
      <c r="H4" s="9">
        <f t="shared" si="1"/>
        <v>1443000</v>
      </c>
      <c r="I4" s="9">
        <f t="shared" si="1"/>
        <v>1752000</v>
      </c>
      <c r="J4" s="9">
        <f t="shared" si="1"/>
        <v>1881000</v>
      </c>
      <c r="K4" s="9">
        <f t="shared" si="1"/>
        <v>2190000</v>
      </c>
      <c r="L4" s="9">
        <f t="shared" si="1"/>
        <v>2319000</v>
      </c>
      <c r="M4" s="9">
        <f t="shared" si="1"/>
        <v>2988000</v>
      </c>
      <c r="N4" s="9">
        <f t="shared" si="1"/>
        <v>3117000</v>
      </c>
      <c r="O4" s="9">
        <f t="shared" si="1"/>
        <v>3426000</v>
      </c>
      <c r="P4" s="9">
        <f t="shared" si="1"/>
        <v>3915000</v>
      </c>
      <c r="Q4" s="9">
        <f t="shared" si="1"/>
        <v>4224000</v>
      </c>
      <c r="R4" s="9">
        <f t="shared" si="1"/>
        <v>4353000</v>
      </c>
      <c r="S4" s="9">
        <f t="shared" si="1"/>
        <v>5022000</v>
      </c>
      <c r="T4" s="9">
        <f t="shared" si="1"/>
        <v>5151000</v>
      </c>
      <c r="U4" s="9">
        <f t="shared" si="1"/>
        <v>5460000</v>
      </c>
      <c r="V4" s="9">
        <f t="shared" si="1"/>
        <v>5949000</v>
      </c>
      <c r="W4" s="9">
        <f t="shared" si="1"/>
        <v>6258000</v>
      </c>
      <c r="X4" s="9">
        <f t="shared" si="1"/>
        <v>6387000</v>
      </c>
      <c r="Y4" s="9">
        <f t="shared" si="1"/>
        <v>7056000</v>
      </c>
    </row>
    <row r="6">
      <c r="A6" s="6" t="s">
        <v>64</v>
      </c>
    </row>
    <row r="7">
      <c r="A7" s="6" t="s">
        <v>13</v>
      </c>
      <c r="B7" s="9">
        <f>'Sales and Costs- Small Store'!B7+'Sales and Costs- Medium Store'!B7+'Sales and Costs- Large Store'!B7</f>
        <v>51600</v>
      </c>
      <c r="C7" s="9">
        <f>'Sales and Costs- Small Store'!C7+'Sales and Costs- Medium Store'!C7+'Sales and Costs- Large Store'!C7</f>
        <v>175200</v>
      </c>
      <c r="D7" s="9">
        <f>'Sales and Costs- Small Store'!D7+'Sales and Costs- Medium Store'!D7+'Sales and Costs- Large Store'!D7</f>
        <v>226800</v>
      </c>
      <c r="E7" s="9">
        <f>'Sales and Costs- Small Store'!E7+'Sales and Costs- Medium Store'!E7+'Sales and Costs- Large Store'!E7</f>
        <v>350400</v>
      </c>
      <c r="F7" s="9">
        <f>'Sales and Costs- Small Store'!F7+'Sales and Costs- Medium Store'!F7+'Sales and Costs- Large Store'!F7</f>
        <v>402000</v>
      </c>
      <c r="G7" s="9">
        <f>'Sales and Costs- Small Store'!G7+'Sales and Costs- Medium Store'!G7+'Sales and Costs- Large Store'!G7</f>
        <v>525600</v>
      </c>
      <c r="H7" s="9">
        <f>'Sales and Costs- Small Store'!H7+'Sales and Costs- Medium Store'!H7+'Sales and Costs- Large Store'!H7</f>
        <v>577200</v>
      </c>
      <c r="I7" s="9">
        <f>'Sales and Costs- Small Store'!I7+'Sales and Costs- Medium Store'!I7+'Sales and Costs- Large Store'!I7</f>
        <v>700800</v>
      </c>
      <c r="J7" s="9">
        <f>'Sales and Costs- Small Store'!J7+'Sales and Costs- Medium Store'!J7+'Sales and Costs- Large Store'!J7</f>
        <v>752400</v>
      </c>
      <c r="K7" s="9">
        <f>'Sales and Costs- Small Store'!K7+'Sales and Costs- Medium Store'!K7+'Sales and Costs- Large Store'!K7</f>
        <v>876000</v>
      </c>
      <c r="L7" s="9">
        <f>'Sales and Costs- Small Store'!L7+'Sales and Costs- Medium Store'!L7+'Sales and Costs- Large Store'!L7</f>
        <v>927600</v>
      </c>
      <c r="M7" s="9">
        <f>'Sales and Costs- Small Store'!M7+'Sales and Costs- Medium Store'!M7+'Sales and Costs- Large Store'!M7</f>
        <v>1195200</v>
      </c>
      <c r="N7" s="9">
        <f>'Sales and Costs- Small Store'!N7+'Sales and Costs- Medium Store'!N7+'Sales and Costs- Large Store'!N7</f>
        <v>1246800</v>
      </c>
      <c r="O7" s="9">
        <f>'Sales and Costs- Small Store'!O7+'Sales and Costs- Medium Store'!O7+'Sales and Costs- Large Store'!O7</f>
        <v>1370400</v>
      </c>
      <c r="P7" s="9">
        <f>'Sales and Costs- Small Store'!P7+'Sales and Costs- Medium Store'!P7+'Sales and Costs- Large Store'!P7</f>
        <v>1566000</v>
      </c>
      <c r="Q7" s="9">
        <f>'Sales and Costs- Small Store'!Q7+'Sales and Costs- Medium Store'!Q7+'Sales and Costs- Large Store'!Q7</f>
        <v>1689600</v>
      </c>
      <c r="R7" s="9">
        <f>'Sales and Costs- Small Store'!R7+'Sales and Costs- Medium Store'!R7+'Sales and Costs- Large Store'!R7</f>
        <v>1741200</v>
      </c>
      <c r="S7" s="9">
        <f>'Sales and Costs- Small Store'!S7+'Sales and Costs- Medium Store'!S7+'Sales and Costs- Large Store'!S7</f>
        <v>2008800</v>
      </c>
      <c r="T7" s="9">
        <f>'Sales and Costs- Small Store'!T7+'Sales and Costs- Medium Store'!T7+'Sales and Costs- Large Store'!T7</f>
        <v>2060400</v>
      </c>
      <c r="U7" s="9">
        <f>'Sales and Costs- Small Store'!U7+'Sales and Costs- Medium Store'!U7+'Sales and Costs- Large Store'!U7</f>
        <v>2184000</v>
      </c>
      <c r="V7" s="9">
        <f>'Sales and Costs- Small Store'!V7+'Sales and Costs- Medium Store'!V7+'Sales and Costs- Large Store'!V7</f>
        <v>2379600</v>
      </c>
      <c r="W7" s="9">
        <f>'Sales and Costs- Small Store'!W7+'Sales and Costs- Medium Store'!W7+'Sales and Costs- Large Store'!W7</f>
        <v>2503200</v>
      </c>
      <c r="X7" s="9">
        <f>'Sales and Costs- Small Store'!X7+'Sales and Costs- Medium Store'!X7+'Sales and Costs- Large Store'!X7</f>
        <v>2554800</v>
      </c>
      <c r="Y7" s="9">
        <f>'Sales and Costs- Small Store'!Y7+'Sales and Costs- Medium Store'!Y7+'Sales and Costs- Large Store'!Y7</f>
        <v>2822400</v>
      </c>
    </row>
    <row r="8">
      <c r="A8" s="6" t="s">
        <v>63</v>
      </c>
      <c r="B8" s="9">
        <f t="shared" ref="B8:Y8" si="2">SUM(B7)</f>
        <v>51600</v>
      </c>
      <c r="C8" s="9">
        <f t="shared" si="2"/>
        <v>175200</v>
      </c>
      <c r="D8" s="9">
        <f t="shared" si="2"/>
        <v>226800</v>
      </c>
      <c r="E8" s="9">
        <f t="shared" si="2"/>
        <v>350400</v>
      </c>
      <c r="F8" s="9">
        <f t="shared" si="2"/>
        <v>402000</v>
      </c>
      <c r="G8" s="9">
        <f t="shared" si="2"/>
        <v>525600</v>
      </c>
      <c r="H8" s="9">
        <f t="shared" si="2"/>
        <v>577200</v>
      </c>
      <c r="I8" s="9">
        <f t="shared" si="2"/>
        <v>700800</v>
      </c>
      <c r="J8" s="9">
        <f t="shared" si="2"/>
        <v>752400</v>
      </c>
      <c r="K8" s="9">
        <f t="shared" si="2"/>
        <v>876000</v>
      </c>
      <c r="L8" s="9">
        <f t="shared" si="2"/>
        <v>927600</v>
      </c>
      <c r="M8" s="9">
        <f t="shared" si="2"/>
        <v>1195200</v>
      </c>
      <c r="N8" s="9">
        <f t="shared" si="2"/>
        <v>1246800</v>
      </c>
      <c r="O8" s="9">
        <f t="shared" si="2"/>
        <v>1370400</v>
      </c>
      <c r="P8" s="9">
        <f t="shared" si="2"/>
        <v>1566000</v>
      </c>
      <c r="Q8" s="9">
        <f t="shared" si="2"/>
        <v>1689600</v>
      </c>
      <c r="R8" s="9">
        <f t="shared" si="2"/>
        <v>1741200</v>
      </c>
      <c r="S8" s="9">
        <f t="shared" si="2"/>
        <v>2008800</v>
      </c>
      <c r="T8" s="9">
        <f t="shared" si="2"/>
        <v>2060400</v>
      </c>
      <c r="U8" s="9">
        <f t="shared" si="2"/>
        <v>2184000</v>
      </c>
      <c r="V8" s="9">
        <f t="shared" si="2"/>
        <v>2379600</v>
      </c>
      <c r="W8" s="9">
        <f t="shared" si="2"/>
        <v>2503200</v>
      </c>
      <c r="X8" s="9">
        <f t="shared" si="2"/>
        <v>2554800</v>
      </c>
      <c r="Y8" s="9">
        <f t="shared" si="2"/>
        <v>2822400</v>
      </c>
    </row>
    <row r="10">
      <c r="A10" s="6" t="s">
        <v>24</v>
      </c>
    </row>
    <row r="11">
      <c r="A11" s="6" t="s">
        <v>25</v>
      </c>
      <c r="B11" s="10">
        <f>'Sales and Costs- Small Store'!B11+'Sales and Costs- Medium Store'!B11+'Sales and Costs- Large Store'!B11</f>
        <v>35000</v>
      </c>
      <c r="C11" s="10">
        <f>'Sales and Costs- Small Store'!C11+'Sales and Costs- Medium Store'!C11+'Sales and Costs- Large Store'!C11</f>
        <v>110000</v>
      </c>
      <c r="D11" s="10">
        <f>'Sales and Costs- Small Store'!D11+'Sales and Costs- Medium Store'!D11+'Sales and Costs- Large Store'!D11</f>
        <v>145000</v>
      </c>
      <c r="E11" s="10">
        <f>'Sales and Costs- Small Store'!E11+'Sales and Costs- Medium Store'!E11+'Sales and Costs- Large Store'!E11</f>
        <v>220000</v>
      </c>
      <c r="F11" s="10">
        <f>'Sales and Costs- Small Store'!F11+'Sales and Costs- Medium Store'!F11+'Sales and Costs- Large Store'!F11</f>
        <v>255000</v>
      </c>
      <c r="G11" s="10">
        <f>'Sales and Costs- Small Store'!G11+'Sales and Costs- Medium Store'!G11+'Sales and Costs- Large Store'!G11</f>
        <v>330000</v>
      </c>
      <c r="H11" s="10">
        <f>'Sales and Costs- Small Store'!H11+'Sales and Costs- Medium Store'!H11+'Sales and Costs- Large Store'!H11</f>
        <v>365000</v>
      </c>
      <c r="I11" s="10">
        <f>'Sales and Costs- Small Store'!I11+'Sales and Costs- Medium Store'!I11+'Sales and Costs- Large Store'!I11</f>
        <v>440000</v>
      </c>
      <c r="J11" s="10">
        <f>'Sales and Costs- Small Store'!J11+'Sales and Costs- Medium Store'!J11+'Sales and Costs- Large Store'!J11</f>
        <v>475000</v>
      </c>
      <c r="K11" s="10">
        <f>'Sales and Costs- Small Store'!K11+'Sales and Costs- Medium Store'!K11+'Sales and Costs- Large Store'!K11</f>
        <v>550000</v>
      </c>
      <c r="L11" s="10">
        <f>'Sales and Costs- Small Store'!L11+'Sales and Costs- Medium Store'!L11+'Sales and Costs- Large Store'!L11</f>
        <v>585000</v>
      </c>
      <c r="M11" s="10">
        <f>'Sales and Costs- Small Store'!M11+'Sales and Costs- Medium Store'!M11+'Sales and Costs- Large Store'!M11</f>
        <v>740000</v>
      </c>
      <c r="N11" s="10">
        <f>'Sales and Costs- Small Store'!N11+'Sales and Costs- Medium Store'!N11+'Sales and Costs- Large Store'!N11</f>
        <v>775000</v>
      </c>
      <c r="O11" s="10">
        <f>'Sales and Costs- Small Store'!O11+'Sales and Costs- Medium Store'!O11+'Sales and Costs- Large Store'!O11</f>
        <v>850000</v>
      </c>
      <c r="P11" s="10">
        <f>'Sales and Costs- Small Store'!P11+'Sales and Costs- Medium Store'!P11+'Sales and Costs- Large Store'!P11</f>
        <v>965000</v>
      </c>
      <c r="Q11" s="10">
        <f>'Sales and Costs- Small Store'!Q11+'Sales and Costs- Medium Store'!Q11+'Sales and Costs- Large Store'!Q11</f>
        <v>1040000</v>
      </c>
      <c r="R11" s="10">
        <f>'Sales and Costs- Small Store'!R11+'Sales and Costs- Medium Store'!R11+'Sales and Costs- Large Store'!R11</f>
        <v>1075000</v>
      </c>
      <c r="S11" s="10">
        <f>'Sales and Costs- Small Store'!S11+'Sales and Costs- Medium Store'!S11+'Sales and Costs- Large Store'!S11</f>
        <v>1230000</v>
      </c>
      <c r="T11" s="10">
        <f>'Sales and Costs- Small Store'!T11+'Sales and Costs- Medium Store'!T11+'Sales and Costs- Large Store'!T11</f>
        <v>1265000</v>
      </c>
      <c r="U11" s="10">
        <f>'Sales and Costs- Small Store'!U11+'Sales and Costs- Medium Store'!U11+'Sales and Costs- Large Store'!U11</f>
        <v>1340000</v>
      </c>
      <c r="V11" s="10">
        <f>'Sales and Costs- Small Store'!V11+'Sales and Costs- Medium Store'!V11+'Sales and Costs- Large Store'!V11</f>
        <v>1455000</v>
      </c>
      <c r="W11" s="10">
        <f>'Sales and Costs- Small Store'!W11+'Sales and Costs- Medium Store'!W11+'Sales and Costs- Large Store'!W11</f>
        <v>1530000</v>
      </c>
      <c r="X11" s="10">
        <f>'Sales and Costs- Small Store'!X11+'Sales and Costs- Medium Store'!X11+'Sales and Costs- Large Store'!X11</f>
        <v>1565000</v>
      </c>
      <c r="Y11" s="10">
        <f>'Sales and Costs- Small Store'!Y11+'Sales and Costs- Medium Store'!Y11+'Sales and Costs- Large Store'!Y11</f>
        <v>1720000</v>
      </c>
    </row>
    <row r="12">
      <c r="A12" s="6" t="s">
        <v>26</v>
      </c>
      <c r="B12" s="10">
        <f>'Sales and Costs- Small Store'!B12+'Sales and Costs- Medium Store'!B12+'Sales and Costs- Large Store'!B12</f>
        <v>8000</v>
      </c>
      <c r="C12" s="10">
        <f>'Sales and Costs- Small Store'!C12+'Sales and Costs- Medium Store'!C12+'Sales and Costs- Large Store'!C12</f>
        <v>26000</v>
      </c>
      <c r="D12" s="10">
        <f>'Sales and Costs- Small Store'!D12+'Sales and Costs- Medium Store'!D12+'Sales and Costs- Large Store'!D12</f>
        <v>34000</v>
      </c>
      <c r="E12" s="10">
        <f>'Sales and Costs- Small Store'!E12+'Sales and Costs- Medium Store'!E12+'Sales and Costs- Large Store'!E12</f>
        <v>52000</v>
      </c>
      <c r="F12" s="10">
        <f>'Sales and Costs- Small Store'!F12+'Sales and Costs- Medium Store'!F12+'Sales and Costs- Large Store'!F12</f>
        <v>60000</v>
      </c>
      <c r="G12" s="10">
        <f>'Sales and Costs- Small Store'!G12+'Sales and Costs- Medium Store'!G12+'Sales and Costs- Large Store'!G12</f>
        <v>78000</v>
      </c>
      <c r="H12" s="10">
        <f>'Sales and Costs- Small Store'!H12+'Sales and Costs- Medium Store'!H12+'Sales and Costs- Large Store'!H12</f>
        <v>86000</v>
      </c>
      <c r="I12" s="10">
        <f>'Sales and Costs- Small Store'!I12+'Sales and Costs- Medium Store'!I12+'Sales and Costs- Large Store'!I12</f>
        <v>104000</v>
      </c>
      <c r="J12" s="10">
        <f>'Sales and Costs- Small Store'!J12+'Sales and Costs- Medium Store'!J12+'Sales and Costs- Large Store'!J12</f>
        <v>112000</v>
      </c>
      <c r="K12" s="10">
        <f>'Sales and Costs- Small Store'!K12+'Sales and Costs- Medium Store'!K12+'Sales and Costs- Large Store'!K12</f>
        <v>130000</v>
      </c>
      <c r="L12" s="10">
        <f>'Sales and Costs- Small Store'!L12+'Sales and Costs- Medium Store'!L12+'Sales and Costs- Large Store'!L12</f>
        <v>138000</v>
      </c>
      <c r="M12" s="10">
        <f>'Sales and Costs- Small Store'!M12+'Sales and Costs- Medium Store'!M12+'Sales and Costs- Large Store'!M12</f>
        <v>169000</v>
      </c>
      <c r="N12" s="10">
        <f>'Sales and Costs- Small Store'!N12+'Sales and Costs- Medium Store'!N12+'Sales and Costs- Large Store'!N12</f>
        <v>177000</v>
      </c>
      <c r="O12" s="10">
        <f>'Sales and Costs- Small Store'!O12+'Sales and Costs- Medium Store'!O12+'Sales and Costs- Large Store'!O12</f>
        <v>195000</v>
      </c>
      <c r="P12" s="10">
        <f>'Sales and Costs- Small Store'!P12+'Sales and Costs- Medium Store'!P12+'Sales and Costs- Large Store'!P12</f>
        <v>216000</v>
      </c>
      <c r="Q12" s="10">
        <f>'Sales and Costs- Small Store'!Q12+'Sales and Costs- Medium Store'!Q12+'Sales and Costs- Large Store'!Q12</f>
        <v>234000</v>
      </c>
      <c r="R12" s="10">
        <f>'Sales and Costs- Small Store'!R12+'Sales and Costs- Medium Store'!R12+'Sales and Costs- Large Store'!R12</f>
        <v>242000</v>
      </c>
      <c r="S12" s="10">
        <f>'Sales and Costs- Small Store'!S12+'Sales and Costs- Medium Store'!S12+'Sales and Costs- Large Store'!S12</f>
        <v>273000</v>
      </c>
      <c r="T12" s="10">
        <f>'Sales and Costs- Small Store'!T12+'Sales and Costs- Medium Store'!T12+'Sales and Costs- Large Store'!T12</f>
        <v>281000</v>
      </c>
      <c r="U12" s="10">
        <f>'Sales and Costs- Small Store'!U12+'Sales and Costs- Medium Store'!U12+'Sales and Costs- Large Store'!U12</f>
        <v>299000</v>
      </c>
      <c r="V12" s="10">
        <f>'Sales and Costs- Small Store'!V12+'Sales and Costs- Medium Store'!V12+'Sales and Costs- Large Store'!V12</f>
        <v>320000</v>
      </c>
      <c r="W12" s="10">
        <f>'Sales and Costs- Small Store'!W12+'Sales and Costs- Medium Store'!W12+'Sales and Costs- Large Store'!W12</f>
        <v>338000</v>
      </c>
      <c r="X12" s="10">
        <f>'Sales and Costs- Small Store'!X12+'Sales and Costs- Medium Store'!X12+'Sales and Costs- Large Store'!X12</f>
        <v>346000</v>
      </c>
      <c r="Y12" s="10">
        <f>'Sales and Costs- Small Store'!Y12+'Sales and Costs- Medium Store'!Y12+'Sales and Costs- Large Store'!Y12</f>
        <v>377000</v>
      </c>
    </row>
    <row r="13">
      <c r="A13" s="6" t="s">
        <v>65</v>
      </c>
      <c r="B13" s="10">
        <f>'Sales and Costs- Small Store'!B13+'Sales and Costs- Medium Store'!B13+'Sales and Costs- Large Store'!B13</f>
        <v>19000</v>
      </c>
      <c r="C13" s="10">
        <f>'Sales and Costs- Small Store'!C13+'Sales and Costs- Medium Store'!C13+'Sales and Costs- Large Store'!C13</f>
        <v>76000</v>
      </c>
      <c r="D13" s="10">
        <f>'Sales and Costs- Small Store'!D13+'Sales and Costs- Medium Store'!D13+'Sales and Costs- Large Store'!D13</f>
        <v>95000</v>
      </c>
      <c r="E13" s="10">
        <f>'Sales and Costs- Small Store'!E13+'Sales and Costs- Medium Store'!E13+'Sales and Costs- Large Store'!E13</f>
        <v>152000</v>
      </c>
      <c r="F13" s="10">
        <f>'Sales and Costs- Small Store'!F13+'Sales and Costs- Medium Store'!F13+'Sales and Costs- Large Store'!F13</f>
        <v>171000</v>
      </c>
      <c r="G13" s="10">
        <f>'Sales and Costs- Small Store'!G13+'Sales and Costs- Medium Store'!G13+'Sales and Costs- Large Store'!G13</f>
        <v>228000</v>
      </c>
      <c r="H13" s="10">
        <f>'Sales and Costs- Small Store'!H13+'Sales and Costs- Medium Store'!H13+'Sales and Costs- Large Store'!H13</f>
        <v>247000</v>
      </c>
      <c r="I13" s="10">
        <f>'Sales and Costs- Small Store'!I13+'Sales and Costs- Medium Store'!I13+'Sales and Costs- Large Store'!I13</f>
        <v>304000</v>
      </c>
      <c r="J13" s="10">
        <f>'Sales and Costs- Small Store'!J13+'Sales and Costs- Medium Store'!J13+'Sales and Costs- Large Store'!J13</f>
        <v>323000</v>
      </c>
      <c r="K13" s="10">
        <f>'Sales and Costs- Small Store'!K13+'Sales and Costs- Medium Store'!K13+'Sales and Costs- Large Store'!K13</f>
        <v>380000</v>
      </c>
      <c r="L13" s="10">
        <f>'Sales and Costs- Small Store'!L13+'Sales and Costs- Medium Store'!L13+'Sales and Costs- Large Store'!L13</f>
        <v>399000</v>
      </c>
      <c r="M13" s="10">
        <f>'Sales and Costs- Small Store'!M13+'Sales and Costs- Medium Store'!M13+'Sales and Costs- Large Store'!M13</f>
        <v>532000</v>
      </c>
      <c r="N13" s="10">
        <f>'Sales and Costs- Small Store'!N13+'Sales and Costs- Medium Store'!N13+'Sales and Costs- Large Store'!N13</f>
        <v>551000</v>
      </c>
      <c r="O13" s="10">
        <f>'Sales and Costs- Small Store'!O13+'Sales and Costs- Medium Store'!O13+'Sales and Costs- Large Store'!O13</f>
        <v>608000</v>
      </c>
      <c r="P13" s="10">
        <f>'Sales and Costs- Small Store'!P13+'Sales and Costs- Medium Store'!P13+'Sales and Costs- Large Store'!P13</f>
        <v>703000</v>
      </c>
      <c r="Q13" s="10">
        <f>'Sales and Costs- Small Store'!Q13+'Sales and Costs- Medium Store'!Q13+'Sales and Costs- Large Store'!Q13</f>
        <v>760000</v>
      </c>
      <c r="R13" s="10">
        <f>'Sales and Costs- Small Store'!R13+'Sales and Costs- Medium Store'!R13+'Sales and Costs- Large Store'!R13</f>
        <v>779000</v>
      </c>
      <c r="S13" s="10">
        <f>'Sales and Costs- Small Store'!S13+'Sales and Costs- Medium Store'!S13+'Sales and Costs- Large Store'!S13</f>
        <v>912000</v>
      </c>
      <c r="T13" s="10">
        <f>'Sales and Costs- Small Store'!T13+'Sales and Costs- Medium Store'!T13+'Sales and Costs- Large Store'!T13</f>
        <v>931000</v>
      </c>
      <c r="U13" s="10">
        <f>'Sales and Costs- Small Store'!U13+'Sales and Costs- Medium Store'!U13+'Sales and Costs- Large Store'!U13</f>
        <v>988000</v>
      </c>
      <c r="V13" s="10">
        <f>'Sales and Costs- Small Store'!V13+'Sales and Costs- Medium Store'!V13+'Sales and Costs- Large Store'!V13</f>
        <v>1083000</v>
      </c>
      <c r="W13" s="10">
        <f>'Sales and Costs- Small Store'!W13+'Sales and Costs- Medium Store'!W13+'Sales and Costs- Large Store'!W13</f>
        <v>1140000</v>
      </c>
      <c r="X13" s="10">
        <f>'Sales and Costs- Small Store'!X13+'Sales and Costs- Medium Store'!X13+'Sales and Costs- Large Store'!X13</f>
        <v>1159000</v>
      </c>
      <c r="Y13" s="10">
        <f>'Sales and Costs- Small Store'!Y13+'Sales and Costs- Medium Store'!Y13+'Sales and Costs- Large Store'!Y13</f>
        <v>1292000</v>
      </c>
    </row>
    <row r="14">
      <c r="A14" s="6" t="s">
        <v>66</v>
      </c>
      <c r="B14" s="10">
        <f>'Sales and Costs- Small Store'!B14+'Sales and Costs- Medium Store'!B14+'Sales and Costs- Large Store'!B14</f>
        <v>8600</v>
      </c>
      <c r="C14" s="10">
        <f>'Sales and Costs- Small Store'!C14+'Sales and Costs- Medium Store'!C14+'Sales and Costs- Large Store'!C14</f>
        <v>27200</v>
      </c>
      <c r="D14" s="10">
        <f>'Sales and Costs- Small Store'!D14+'Sales and Costs- Medium Store'!D14+'Sales and Costs- Large Store'!D14</f>
        <v>35800</v>
      </c>
      <c r="E14" s="10">
        <f>'Sales and Costs- Small Store'!E14+'Sales and Costs- Medium Store'!E14+'Sales and Costs- Large Store'!E14</f>
        <v>54400</v>
      </c>
      <c r="F14" s="10">
        <f>'Sales and Costs- Small Store'!F14+'Sales and Costs- Medium Store'!F14+'Sales and Costs- Large Store'!F14</f>
        <v>63000</v>
      </c>
      <c r="G14" s="10">
        <f>'Sales and Costs- Small Store'!G14+'Sales and Costs- Medium Store'!G14+'Sales and Costs- Large Store'!G14</f>
        <v>81600</v>
      </c>
      <c r="H14" s="10">
        <f>'Sales and Costs- Small Store'!H14+'Sales and Costs- Medium Store'!H14+'Sales and Costs- Large Store'!H14</f>
        <v>90200</v>
      </c>
      <c r="I14" s="10">
        <f>'Sales and Costs- Small Store'!I14+'Sales and Costs- Medium Store'!I14+'Sales and Costs- Large Store'!I14</f>
        <v>108800</v>
      </c>
      <c r="J14" s="10">
        <f>'Sales and Costs- Small Store'!J14+'Sales and Costs- Medium Store'!J14+'Sales and Costs- Large Store'!J14</f>
        <v>117400</v>
      </c>
      <c r="K14" s="10">
        <f>'Sales and Costs- Small Store'!K14+'Sales and Costs- Medium Store'!K14+'Sales and Costs- Large Store'!K14</f>
        <v>136000</v>
      </c>
      <c r="L14" s="10">
        <f>'Sales and Costs- Small Store'!L14+'Sales and Costs- Medium Store'!L14+'Sales and Costs- Large Store'!L14</f>
        <v>144600</v>
      </c>
      <c r="M14" s="10">
        <f>'Sales and Costs- Small Store'!M14+'Sales and Costs- Medium Store'!M14+'Sales and Costs- Large Store'!M14</f>
        <v>175200</v>
      </c>
      <c r="N14" s="10">
        <f>'Sales and Costs- Small Store'!N14+'Sales and Costs- Medium Store'!N14+'Sales and Costs- Large Store'!N14</f>
        <v>183800</v>
      </c>
      <c r="O14" s="10">
        <f>'Sales and Costs- Small Store'!O14+'Sales and Costs- Medium Store'!O14+'Sales and Costs- Large Store'!O14</f>
        <v>202400</v>
      </c>
      <c r="P14" s="10">
        <f>'Sales and Costs- Small Store'!P14+'Sales and Costs- Medium Store'!P14+'Sales and Costs- Large Store'!P14</f>
        <v>223000</v>
      </c>
      <c r="Q14" s="10">
        <f>'Sales and Costs- Small Store'!Q14+'Sales and Costs- Medium Store'!Q14+'Sales and Costs- Large Store'!Q14</f>
        <v>241600</v>
      </c>
      <c r="R14" s="10">
        <f>'Sales and Costs- Small Store'!R14+'Sales and Costs- Medium Store'!R14+'Sales and Costs- Large Store'!R14</f>
        <v>250200</v>
      </c>
      <c r="S14" s="10">
        <f>'Sales and Costs- Small Store'!S14+'Sales and Costs- Medium Store'!S14+'Sales and Costs- Large Store'!S14</f>
        <v>280800</v>
      </c>
      <c r="T14" s="10">
        <f>'Sales and Costs- Small Store'!T14+'Sales and Costs- Medium Store'!T14+'Sales and Costs- Large Store'!T14</f>
        <v>289400</v>
      </c>
      <c r="U14" s="10">
        <f>'Sales and Costs- Small Store'!U14+'Sales and Costs- Medium Store'!U14+'Sales and Costs- Large Store'!U14</f>
        <v>308000</v>
      </c>
      <c r="V14" s="10">
        <f>'Sales and Costs- Small Store'!V14+'Sales and Costs- Medium Store'!V14+'Sales and Costs- Large Store'!V14</f>
        <v>328600</v>
      </c>
      <c r="W14" s="10">
        <f>'Sales and Costs- Small Store'!W14+'Sales and Costs- Medium Store'!W14+'Sales and Costs- Large Store'!W14</f>
        <v>347200</v>
      </c>
      <c r="X14" s="10">
        <f>'Sales and Costs- Small Store'!X14+'Sales and Costs- Medium Store'!X14+'Sales and Costs- Large Store'!X14</f>
        <v>355800</v>
      </c>
      <c r="Y14" s="10">
        <f>'Sales and Costs- Small Store'!Y14+'Sales and Costs- Medium Store'!Y14+'Sales and Costs- Large Store'!Y14</f>
        <v>386400</v>
      </c>
    </row>
    <row r="15">
      <c r="A15" s="6" t="s">
        <v>67</v>
      </c>
      <c r="B15" s="10">
        <f>'Sales and Costs- Small Store'!B15+'Sales and Costs- Medium Store'!B15+'Sales and Costs- Large Store'!B15</f>
        <v>6187.5</v>
      </c>
      <c r="C15" s="10">
        <f>'Sales and Costs- Small Store'!C15+'Sales and Costs- Medium Store'!C15+'Sales and Costs- Large Store'!C15</f>
        <v>20840.90909</v>
      </c>
      <c r="D15" s="10">
        <f>'Sales and Costs- Small Store'!D15+'Sales and Costs- Medium Store'!D15+'Sales and Costs- Large Store'!D15</f>
        <v>27028.40909</v>
      </c>
      <c r="E15" s="10">
        <f>'Sales and Costs- Small Store'!E15+'Sales and Costs- Medium Store'!E15+'Sales and Costs- Large Store'!E15</f>
        <v>41681.81818</v>
      </c>
      <c r="F15" s="10">
        <f>'Sales and Costs- Small Store'!F15+'Sales and Costs- Medium Store'!F15+'Sales and Costs- Large Store'!F15</f>
        <v>47869.31818</v>
      </c>
      <c r="G15" s="10">
        <f>'Sales and Costs- Small Store'!G15+'Sales and Costs- Medium Store'!G15+'Sales and Costs- Large Store'!G15</f>
        <v>62522.72727</v>
      </c>
      <c r="H15" s="10">
        <f>'Sales and Costs- Small Store'!H15+'Sales and Costs- Medium Store'!H15+'Sales and Costs- Large Store'!H15</f>
        <v>68710.22727</v>
      </c>
      <c r="I15" s="10">
        <f>'Sales and Costs- Small Store'!I15+'Sales and Costs- Medium Store'!I15+'Sales and Costs- Large Store'!I15</f>
        <v>83363.63636</v>
      </c>
      <c r="J15" s="10">
        <f>'Sales and Costs- Small Store'!J15+'Sales and Costs- Medium Store'!J15+'Sales and Costs- Large Store'!J15</f>
        <v>89551.13636</v>
      </c>
      <c r="K15" s="10">
        <f>'Sales and Costs- Small Store'!K15+'Sales and Costs- Medium Store'!K15+'Sales and Costs- Large Store'!K15</f>
        <v>104204.5455</v>
      </c>
      <c r="L15" s="10">
        <f>'Sales and Costs- Small Store'!L15+'Sales and Costs- Medium Store'!L15+'Sales and Costs- Large Store'!L15</f>
        <v>110392.0455</v>
      </c>
      <c r="M15" s="10">
        <f>'Sales and Costs- Small Store'!M15+'Sales and Costs- Medium Store'!M15+'Sales and Costs- Large Store'!M15</f>
        <v>141977.2727</v>
      </c>
      <c r="N15" s="10">
        <f>'Sales and Costs- Small Store'!N15+'Sales and Costs- Medium Store'!N15+'Sales and Costs- Large Store'!N15</f>
        <v>148164.7727</v>
      </c>
      <c r="O15" s="10">
        <f>'Sales and Costs- Small Store'!O15+'Sales and Costs- Medium Store'!O15+'Sales and Costs- Large Store'!O15</f>
        <v>162818.1818</v>
      </c>
      <c r="P15" s="10">
        <f>'Sales and Costs- Small Store'!P15+'Sales and Costs- Medium Store'!P15+'Sales and Costs- Large Store'!P15</f>
        <v>185937.5</v>
      </c>
      <c r="Q15" s="10">
        <f>'Sales and Costs- Small Store'!Q15+'Sales and Costs- Medium Store'!Q15+'Sales and Costs- Large Store'!Q15</f>
        <v>200590.9091</v>
      </c>
      <c r="R15" s="10">
        <f>'Sales and Costs- Small Store'!R15+'Sales and Costs- Medium Store'!R15+'Sales and Costs- Large Store'!R15</f>
        <v>204590.9091</v>
      </c>
      <c r="S15" s="10">
        <f>'Sales and Costs- Small Store'!S15+'Sales and Costs- Medium Store'!S15+'Sales and Costs- Large Store'!S15</f>
        <v>229613.6364</v>
      </c>
      <c r="T15" s="10">
        <f>'Sales and Costs- Small Store'!T15+'Sales and Costs- Medium Store'!T15+'Sales and Costs- Large Store'!T15</f>
        <v>233613.6364</v>
      </c>
      <c r="U15" s="10">
        <f>'Sales and Costs- Small Store'!U15+'Sales and Costs- Medium Store'!U15+'Sales and Costs- Large Store'!U15</f>
        <v>241704.5455</v>
      </c>
      <c r="V15" s="10">
        <f>'Sales and Costs- Small Store'!V15+'Sales and Costs- Medium Store'!V15+'Sales and Costs- Large Store'!V15</f>
        <v>258636.3636</v>
      </c>
      <c r="W15" s="10">
        <f>'Sales and Costs- Small Store'!W15+'Sales and Costs- Medium Store'!W15+'Sales and Costs- Large Store'!W15</f>
        <v>262727.2727</v>
      </c>
      <c r="X15" s="10">
        <f>'Sales and Costs- Small Store'!X15+'Sales and Costs- Medium Store'!X15+'Sales and Costs- Large Store'!X15</f>
        <v>262727.2727</v>
      </c>
      <c r="Y15" s="10">
        <f>'Sales and Costs- Small Store'!Y15+'Sales and Costs- Medium Store'!Y15+'Sales and Costs- Large Store'!Y15</f>
        <v>279659.0909</v>
      </c>
    </row>
    <row r="16">
      <c r="A16" s="6" t="s">
        <v>63</v>
      </c>
      <c r="B16" s="10">
        <f t="shared" ref="B16:Y16" si="3">SUM(B11:B15)</f>
        <v>76787.5</v>
      </c>
      <c r="C16" s="10">
        <f t="shared" si="3"/>
        <v>260040.9091</v>
      </c>
      <c r="D16" s="10">
        <f t="shared" si="3"/>
        <v>336828.4091</v>
      </c>
      <c r="E16" s="10">
        <f t="shared" si="3"/>
        <v>520081.8182</v>
      </c>
      <c r="F16" s="10">
        <f t="shared" si="3"/>
        <v>596869.3182</v>
      </c>
      <c r="G16" s="10">
        <f t="shared" si="3"/>
        <v>780122.7273</v>
      </c>
      <c r="H16" s="10">
        <f t="shared" si="3"/>
        <v>856910.2273</v>
      </c>
      <c r="I16" s="10">
        <f t="shared" si="3"/>
        <v>1040163.636</v>
      </c>
      <c r="J16" s="10">
        <f t="shared" si="3"/>
        <v>1116951.136</v>
      </c>
      <c r="K16" s="10">
        <f t="shared" si="3"/>
        <v>1300204.545</v>
      </c>
      <c r="L16" s="10">
        <f t="shared" si="3"/>
        <v>1376992.045</v>
      </c>
      <c r="M16" s="10">
        <f t="shared" si="3"/>
        <v>1758177.273</v>
      </c>
      <c r="N16" s="10">
        <f t="shared" si="3"/>
        <v>1834964.773</v>
      </c>
      <c r="O16" s="10">
        <f t="shared" si="3"/>
        <v>2018218.182</v>
      </c>
      <c r="P16" s="10">
        <f t="shared" si="3"/>
        <v>2292937.5</v>
      </c>
      <c r="Q16" s="10">
        <f t="shared" si="3"/>
        <v>2476190.909</v>
      </c>
      <c r="R16" s="10">
        <f t="shared" si="3"/>
        <v>2550790.909</v>
      </c>
      <c r="S16" s="10">
        <f t="shared" si="3"/>
        <v>2925413.636</v>
      </c>
      <c r="T16" s="10">
        <f t="shared" si="3"/>
        <v>3000013.636</v>
      </c>
      <c r="U16" s="10">
        <f t="shared" si="3"/>
        <v>3176704.545</v>
      </c>
      <c r="V16" s="10">
        <f t="shared" si="3"/>
        <v>3445236.364</v>
      </c>
      <c r="W16" s="10">
        <f t="shared" si="3"/>
        <v>3617927.273</v>
      </c>
      <c r="X16" s="10">
        <f t="shared" si="3"/>
        <v>3688527.273</v>
      </c>
      <c r="Y16" s="10">
        <f t="shared" si="3"/>
        <v>4055059.091</v>
      </c>
    </row>
    <row r="18">
      <c r="A18" s="6" t="s">
        <v>68</v>
      </c>
      <c r="B18" s="10">
        <f t="shared" ref="B18:Y18" si="4">B8+B16</f>
        <v>128387.5</v>
      </c>
      <c r="C18" s="10">
        <f t="shared" si="4"/>
        <v>435240.9091</v>
      </c>
      <c r="D18" s="10">
        <f t="shared" si="4"/>
        <v>563628.4091</v>
      </c>
      <c r="E18" s="10">
        <f t="shared" si="4"/>
        <v>870481.8182</v>
      </c>
      <c r="F18" s="10">
        <f t="shared" si="4"/>
        <v>998869.3182</v>
      </c>
      <c r="G18" s="10">
        <f t="shared" si="4"/>
        <v>1305722.727</v>
      </c>
      <c r="H18" s="10">
        <f t="shared" si="4"/>
        <v>1434110.227</v>
      </c>
      <c r="I18" s="10">
        <f t="shared" si="4"/>
        <v>1740963.636</v>
      </c>
      <c r="J18" s="10">
        <f t="shared" si="4"/>
        <v>1869351.136</v>
      </c>
      <c r="K18" s="10">
        <f t="shared" si="4"/>
        <v>2176204.545</v>
      </c>
      <c r="L18" s="10">
        <f t="shared" si="4"/>
        <v>2304592.045</v>
      </c>
      <c r="M18" s="10">
        <f t="shared" si="4"/>
        <v>2953377.273</v>
      </c>
      <c r="N18" s="10">
        <f t="shared" si="4"/>
        <v>3081764.773</v>
      </c>
      <c r="O18" s="10">
        <f t="shared" si="4"/>
        <v>3388618.182</v>
      </c>
      <c r="P18" s="10">
        <f t="shared" si="4"/>
        <v>3858937.5</v>
      </c>
      <c r="Q18" s="10">
        <f t="shared" si="4"/>
        <v>4165790.909</v>
      </c>
      <c r="R18" s="10">
        <f t="shared" si="4"/>
        <v>4291990.909</v>
      </c>
      <c r="S18" s="10">
        <f t="shared" si="4"/>
        <v>4934213.636</v>
      </c>
      <c r="T18" s="10">
        <f t="shared" si="4"/>
        <v>5060413.636</v>
      </c>
      <c r="U18" s="10">
        <f t="shared" si="4"/>
        <v>5360704.545</v>
      </c>
      <c r="V18" s="10">
        <f t="shared" si="4"/>
        <v>5824836.364</v>
      </c>
      <c r="W18" s="10">
        <f t="shared" si="4"/>
        <v>6121127.273</v>
      </c>
      <c r="X18" s="10">
        <f t="shared" si="4"/>
        <v>6243327.273</v>
      </c>
      <c r="Y18" s="10">
        <f t="shared" si="4"/>
        <v>6877459.091</v>
      </c>
    </row>
    <row r="20">
      <c r="A20" s="6" t="s">
        <v>69</v>
      </c>
      <c r="B20" s="10">
        <f t="shared" ref="B20:Y20" si="5">B4-B18</f>
        <v>612.5</v>
      </c>
      <c r="C20" s="10">
        <f t="shared" si="5"/>
        <v>2759.090909</v>
      </c>
      <c r="D20" s="10">
        <f t="shared" si="5"/>
        <v>3371.590909</v>
      </c>
      <c r="E20" s="10">
        <f t="shared" si="5"/>
        <v>5518.181818</v>
      </c>
      <c r="F20" s="10">
        <f t="shared" si="5"/>
        <v>6130.681818</v>
      </c>
      <c r="G20" s="10">
        <f t="shared" si="5"/>
        <v>8277.272727</v>
      </c>
      <c r="H20" s="10">
        <f t="shared" si="5"/>
        <v>8889.772727</v>
      </c>
      <c r="I20" s="10">
        <f t="shared" si="5"/>
        <v>11036.36364</v>
      </c>
      <c r="J20" s="10">
        <f t="shared" si="5"/>
        <v>11648.86364</v>
      </c>
      <c r="K20" s="10">
        <f t="shared" si="5"/>
        <v>13795.45455</v>
      </c>
      <c r="L20" s="10">
        <f t="shared" si="5"/>
        <v>14407.95455</v>
      </c>
      <c r="M20" s="10">
        <f t="shared" si="5"/>
        <v>34622.72727</v>
      </c>
      <c r="N20" s="10">
        <f t="shared" si="5"/>
        <v>35235.22727</v>
      </c>
      <c r="O20" s="10">
        <f t="shared" si="5"/>
        <v>37381.81818</v>
      </c>
      <c r="P20" s="10">
        <f t="shared" si="5"/>
        <v>56062.5</v>
      </c>
      <c r="Q20" s="10">
        <f t="shared" si="5"/>
        <v>58209.09091</v>
      </c>
      <c r="R20" s="10">
        <f t="shared" si="5"/>
        <v>61009.09091</v>
      </c>
      <c r="S20" s="10">
        <f t="shared" si="5"/>
        <v>87786.36364</v>
      </c>
      <c r="T20" s="10">
        <f t="shared" si="5"/>
        <v>90586.36364</v>
      </c>
      <c r="U20" s="10">
        <f t="shared" si="5"/>
        <v>99295.45455</v>
      </c>
      <c r="V20" s="10">
        <f t="shared" si="5"/>
        <v>124163.6364</v>
      </c>
      <c r="W20" s="10">
        <f t="shared" si="5"/>
        <v>136872.7273</v>
      </c>
      <c r="X20" s="10">
        <f t="shared" si="5"/>
        <v>143672.7273</v>
      </c>
      <c r="Y20" s="10">
        <f t="shared" si="5"/>
        <v>178540.9091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7.5"/>
  </cols>
  <sheetData>
    <row r="1"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56</v>
      </c>
      <c r="Y1" s="6" t="s">
        <v>57</v>
      </c>
    </row>
    <row r="2">
      <c r="A2" s="8" t="s">
        <v>70</v>
      </c>
    </row>
    <row r="3">
      <c r="A3" s="8" t="s">
        <v>71</v>
      </c>
      <c r="B3" s="9">
        <f>'Cons-Cash Detail'!B16</f>
        <v>-185600</v>
      </c>
      <c r="C3" s="9">
        <f>'Cons-Cash Detail'!C16</f>
        <v>-184400</v>
      </c>
      <c r="D3" s="9">
        <f>'Cons-Cash Detail'!D16</f>
        <v>-784400</v>
      </c>
      <c r="E3" s="9">
        <f>'Cons-Cash Detail'!E16</f>
        <v>-321600</v>
      </c>
      <c r="F3" s="9">
        <f>'Cons-Cash Detail'!F16</f>
        <v>-1336000</v>
      </c>
      <c r="G3" s="9">
        <f>'Cons-Cash Detail'!G16</f>
        <v>-411600</v>
      </c>
      <c r="H3" s="9">
        <f>'Cons-Cash Detail'!H16</f>
        <v>-1840400</v>
      </c>
      <c r="I3" s="9">
        <f>'Cons-Cash Detail'!I16</f>
        <v>-454400</v>
      </c>
      <c r="J3" s="9">
        <f>'Cons-Cash Detail'!J16</f>
        <v>-2297600</v>
      </c>
      <c r="K3" s="9">
        <f>'Cons-Cash Detail'!K16</f>
        <v>-450000</v>
      </c>
      <c r="L3" s="9">
        <f>'Cons-Cash Detail'!L16</f>
        <v>-2707600</v>
      </c>
      <c r="M3" s="9">
        <f>'Cons-Cash Detail'!M16</f>
        <v>-539400</v>
      </c>
      <c r="N3" s="9">
        <f>'Cons-Cash Detail'!N16</f>
        <v>-3536400</v>
      </c>
      <c r="O3" s="9">
        <f>'Cons-Cash Detail'!O16</f>
        <v>-370600</v>
      </c>
      <c r="P3" s="9">
        <f>'Cons-Cash Detail'!P16</f>
        <v>-4283000</v>
      </c>
      <c r="Q3" s="9">
        <f>'Cons-Cash Detail'!Q16</f>
        <v>-260600</v>
      </c>
      <c r="R3" s="9">
        <f>'Cons-Cash Detail'!R16</f>
        <v>-4411400</v>
      </c>
      <c r="S3" s="9">
        <f>'Cons-Cash Detail'!S16</f>
        <v>-68400</v>
      </c>
      <c r="T3" s="9">
        <f>'Cons-Cash Detail'!T16</f>
        <v>-4958600</v>
      </c>
      <c r="U3" s="9">
        <f>'Cons-Cash Detail'!U16</f>
        <v>382000</v>
      </c>
      <c r="V3" s="9">
        <f>'Cons-Cash Detail'!V16</f>
        <v>-5423600</v>
      </c>
      <c r="W3" s="9">
        <f>'Cons-Cash Detail'!W16</f>
        <v>773600</v>
      </c>
      <c r="X3" s="9">
        <f>'Cons-Cash Detail'!X16</f>
        <v>-5270400</v>
      </c>
      <c r="Y3" s="9">
        <f>'Cons-Cash Detail'!Y16</f>
        <v>1247400</v>
      </c>
    </row>
    <row r="4">
      <c r="A4" s="8" t="s">
        <v>72</v>
      </c>
      <c r="B4" s="9">
        <f>'Cons-Collections'!B12</f>
        <v>129000</v>
      </c>
      <c r="C4" s="9">
        <f>'Cons-Collections'!C12</f>
        <v>0</v>
      </c>
      <c r="D4" s="9">
        <f>'Cons-Collections'!D12</f>
        <v>567000</v>
      </c>
      <c r="E4" s="9">
        <f>'Cons-Collections'!E12</f>
        <v>0</v>
      </c>
      <c r="F4" s="9">
        <f>'Cons-Collections'!F12</f>
        <v>1005000</v>
      </c>
      <c r="G4" s="9">
        <f>'Cons-Collections'!G12</f>
        <v>0</v>
      </c>
      <c r="H4" s="9">
        <f>'Cons-Collections'!H12</f>
        <v>1443000</v>
      </c>
      <c r="I4" s="9">
        <f>'Cons-Collections'!I12</f>
        <v>0</v>
      </c>
      <c r="J4" s="9">
        <f>'Cons-Collections'!J12</f>
        <v>1881000</v>
      </c>
      <c r="K4" s="9">
        <f>'Cons-Collections'!K12</f>
        <v>0</v>
      </c>
      <c r="L4" s="9">
        <f>'Cons-Collections'!L12</f>
        <v>2319000</v>
      </c>
      <c r="M4" s="9">
        <f>'Cons-Collections'!M12</f>
        <v>0</v>
      </c>
      <c r="N4" s="9">
        <f>'Cons-Collections'!N12</f>
        <v>3117000</v>
      </c>
      <c r="O4" s="9">
        <f>'Cons-Collections'!O12</f>
        <v>0</v>
      </c>
      <c r="P4" s="9">
        <f>'Cons-Collections'!P12</f>
        <v>3915000</v>
      </c>
      <c r="Q4" s="9">
        <f>'Cons-Collections'!Q12</f>
        <v>0</v>
      </c>
      <c r="R4" s="9">
        <f>'Cons-Collections'!R12</f>
        <v>4353000</v>
      </c>
      <c r="S4" s="9">
        <f>'Cons-Collections'!S12</f>
        <v>0</v>
      </c>
      <c r="T4" s="9">
        <f>'Cons-Collections'!T12</f>
        <v>5151000</v>
      </c>
      <c r="U4" s="9">
        <f>'Cons-Collections'!U12</f>
        <v>0</v>
      </c>
      <c r="V4" s="9">
        <f>'Cons-Collections'!V12</f>
        <v>5949000</v>
      </c>
      <c r="W4" s="9">
        <f>'Cons-Collections'!W12</f>
        <v>0</v>
      </c>
      <c r="X4" s="9">
        <f>'Cons-Collections'!X12</f>
        <v>6387000</v>
      </c>
      <c r="Y4" s="9">
        <f>'Cons-Collections'!Y12</f>
        <v>0</v>
      </c>
    </row>
    <row r="5">
      <c r="A5" s="8" t="s">
        <v>73</v>
      </c>
      <c r="B5" s="10">
        <f>'Cons-Asset Statements'!B6-'Cons-Asset Statements'!B11</f>
        <v>108812.5</v>
      </c>
      <c r="C5" s="10">
        <f>'Cons-Asset Statements'!C6-'Cons-Asset Statements'!C11</f>
        <v>362971.5909</v>
      </c>
      <c r="D5" s="10">
        <f>'Cons-Asset Statements'!D6-'Cons-Asset Statements'!D11</f>
        <v>450943.1818</v>
      </c>
      <c r="E5" s="10">
        <f>'Cons-Asset Statements'!E6-'Cons-Asset Statements'!E11</f>
        <v>684261.3636</v>
      </c>
      <c r="F5" s="10">
        <f>'Cons-Asset Statements'!F6-'Cons-Asset Statements'!F11</f>
        <v>751392.0455</v>
      </c>
      <c r="G5" s="10">
        <f>'Cons-Asset Statements'!G6-'Cons-Asset Statements'!G11</f>
        <v>963869.3182</v>
      </c>
      <c r="H5" s="10">
        <f>'Cons-Asset Statements'!H6-'Cons-Asset Statements'!H11</f>
        <v>1010159.091</v>
      </c>
      <c r="I5" s="10">
        <f>'Cons-Asset Statements'!I6-'Cons-Asset Statements'!I11</f>
        <v>1201795.455</v>
      </c>
      <c r="J5" s="10">
        <f>'Cons-Asset Statements'!J6-'Cons-Asset Statements'!J11</f>
        <v>1227244.318</v>
      </c>
      <c r="K5" s="10">
        <f>'Cons-Asset Statements'!K6-'Cons-Asset Statements'!K11</f>
        <v>1398039.773</v>
      </c>
      <c r="L5" s="10">
        <f>'Cons-Asset Statements'!L6-'Cons-Asset Statements'!L11</f>
        <v>1402647.727</v>
      </c>
      <c r="M5" s="10">
        <f>'Cons-Asset Statements'!M6-'Cons-Asset Statements'!M11</f>
        <v>1855670.455</v>
      </c>
      <c r="N5" s="10">
        <f>'Cons-Asset Statements'!N6-'Cons-Asset Statements'!N11</f>
        <v>1822505.682</v>
      </c>
      <c r="O5" s="10">
        <f>'Cons-Asset Statements'!O6-'Cons-Asset Statements'!O11</f>
        <v>1934687.5</v>
      </c>
      <c r="P5" s="10">
        <f>'Cons-Asset Statements'!P6-'Cons-Asset Statements'!P11</f>
        <v>2183750</v>
      </c>
      <c r="Q5" s="10">
        <f>'Cons-Asset Statements'!Q6-'Cons-Asset Statements'!Q11</f>
        <v>2258159.091</v>
      </c>
      <c r="R5" s="10">
        <f>'Cons-Asset Statements'!R6-'Cons-Asset Statements'!R11</f>
        <v>2168568.182</v>
      </c>
      <c r="S5" s="10">
        <f>'Cons-Asset Statements'!S6-'Cons-Asset Statements'!S11</f>
        <v>2533954.545</v>
      </c>
      <c r="T5" s="10">
        <f>'Cons-Asset Statements'!T6-'Cons-Asset Statements'!T11</f>
        <v>2415340.909</v>
      </c>
      <c r="U5" s="10">
        <f>'Cons-Asset Statements'!U6-'Cons-Asset Statements'!U11</f>
        <v>2448636.364</v>
      </c>
      <c r="V5" s="10">
        <f>'Cons-Asset Statements'!V6-'Cons-Asset Statements'!V11</f>
        <v>2625000</v>
      </c>
      <c r="W5" s="10">
        <f>'Cons-Asset Statements'!W6-'Cons-Asset Statements'!W11</f>
        <v>2637272.727</v>
      </c>
      <c r="X5" s="10">
        <f>'Cons-Asset Statements'!X6-'Cons-Asset Statements'!X11</f>
        <v>2489545.455</v>
      </c>
      <c r="Y5" s="10">
        <f>'Cons-Asset Statements'!Y6-'Cons-Asset Statements'!Y11</f>
        <v>2804886.364</v>
      </c>
    </row>
    <row r="6">
      <c r="A6" s="8" t="s">
        <v>74</v>
      </c>
      <c r="B6" s="10">
        <f t="shared" ref="B6:Y6" si="1">SUM(B3:B5)</f>
        <v>52212.5</v>
      </c>
      <c r="C6" s="10">
        <f t="shared" si="1"/>
        <v>178571.5909</v>
      </c>
      <c r="D6" s="10">
        <f t="shared" si="1"/>
        <v>233543.1818</v>
      </c>
      <c r="E6" s="10">
        <f t="shared" si="1"/>
        <v>362661.3636</v>
      </c>
      <c r="F6" s="10">
        <f t="shared" si="1"/>
        <v>420392.0455</v>
      </c>
      <c r="G6" s="10">
        <f t="shared" si="1"/>
        <v>552269.3182</v>
      </c>
      <c r="H6" s="10">
        <f t="shared" si="1"/>
        <v>612759.0909</v>
      </c>
      <c r="I6" s="10">
        <f t="shared" si="1"/>
        <v>747395.4545</v>
      </c>
      <c r="J6" s="10">
        <f t="shared" si="1"/>
        <v>810644.3182</v>
      </c>
      <c r="K6" s="10">
        <f t="shared" si="1"/>
        <v>948039.7727</v>
      </c>
      <c r="L6" s="10">
        <f t="shared" si="1"/>
        <v>1014047.727</v>
      </c>
      <c r="M6" s="10">
        <f t="shared" si="1"/>
        <v>1316270.455</v>
      </c>
      <c r="N6" s="10">
        <f t="shared" si="1"/>
        <v>1403105.682</v>
      </c>
      <c r="O6" s="10">
        <f t="shared" si="1"/>
        <v>1564087.5</v>
      </c>
      <c r="P6" s="10">
        <f t="shared" si="1"/>
        <v>1815750</v>
      </c>
      <c r="Q6" s="10">
        <f t="shared" si="1"/>
        <v>1997559.091</v>
      </c>
      <c r="R6" s="10">
        <f t="shared" si="1"/>
        <v>2110168.182</v>
      </c>
      <c r="S6" s="10">
        <f t="shared" si="1"/>
        <v>2465554.545</v>
      </c>
      <c r="T6" s="10">
        <f t="shared" si="1"/>
        <v>2607740.909</v>
      </c>
      <c r="U6" s="10">
        <f t="shared" si="1"/>
        <v>2830636.364</v>
      </c>
      <c r="V6" s="10">
        <f t="shared" si="1"/>
        <v>3150400</v>
      </c>
      <c r="W6" s="10">
        <f t="shared" si="1"/>
        <v>3410872.727</v>
      </c>
      <c r="X6" s="10">
        <f t="shared" si="1"/>
        <v>3606145.455</v>
      </c>
      <c r="Y6" s="10">
        <f t="shared" si="1"/>
        <v>4052286.364</v>
      </c>
    </row>
    <row r="7">
      <c r="A7" s="11"/>
    </row>
    <row r="8">
      <c r="A8" s="8" t="s">
        <v>75</v>
      </c>
    </row>
    <row r="9">
      <c r="A9" s="8" t="s">
        <v>76</v>
      </c>
      <c r="B9" s="9">
        <f>'Cons-Purchases'!B12</f>
        <v>51600</v>
      </c>
      <c r="C9" s="9">
        <f>'Cons-Purchases'!C12</f>
        <v>175200</v>
      </c>
      <c r="D9" s="9">
        <f>'Cons-Purchases'!D12</f>
        <v>226800</v>
      </c>
      <c r="E9" s="9">
        <f>'Cons-Purchases'!E12</f>
        <v>350400</v>
      </c>
      <c r="F9" s="9">
        <f>'Cons-Purchases'!F12</f>
        <v>402000</v>
      </c>
      <c r="G9" s="9">
        <f>'Cons-Purchases'!G12</f>
        <v>525600</v>
      </c>
      <c r="H9" s="9">
        <f>'Cons-Purchases'!H12</f>
        <v>577200</v>
      </c>
      <c r="I9" s="9">
        <f>'Cons-Purchases'!I12</f>
        <v>700800</v>
      </c>
      <c r="J9" s="9">
        <f>'Cons-Purchases'!J12</f>
        <v>752400</v>
      </c>
      <c r="K9" s="9">
        <f>'Cons-Purchases'!K12</f>
        <v>876000</v>
      </c>
      <c r="L9" s="9">
        <f>'Cons-Purchases'!L12</f>
        <v>927600</v>
      </c>
      <c r="M9" s="9">
        <f>'Cons-Purchases'!M12</f>
        <v>1195200</v>
      </c>
      <c r="N9" s="9">
        <f>'Cons-Purchases'!N12</f>
        <v>1246800</v>
      </c>
      <c r="O9" s="9">
        <f>'Cons-Purchases'!O12</f>
        <v>1370400</v>
      </c>
      <c r="P9" s="9">
        <f>'Cons-Purchases'!P12</f>
        <v>1566000</v>
      </c>
      <c r="Q9" s="9">
        <f>'Cons-Purchases'!Q12</f>
        <v>1689600</v>
      </c>
      <c r="R9" s="9">
        <f>'Cons-Purchases'!R12</f>
        <v>1741200</v>
      </c>
      <c r="S9" s="9">
        <f>'Cons-Purchases'!S12</f>
        <v>2008800</v>
      </c>
      <c r="T9" s="9">
        <f>'Cons-Purchases'!T12</f>
        <v>2060400</v>
      </c>
      <c r="U9" s="9">
        <f>'Cons-Purchases'!U12</f>
        <v>2184000</v>
      </c>
      <c r="V9" s="9">
        <f>'Cons-Purchases'!V12</f>
        <v>2379600</v>
      </c>
      <c r="W9" s="9">
        <f>'Cons-Purchases'!W12</f>
        <v>2503200</v>
      </c>
      <c r="X9" s="9">
        <f>'Cons-Purchases'!X12</f>
        <v>2554800</v>
      </c>
      <c r="Y9" s="9">
        <f>'Cons-Purchases'!Y12</f>
        <v>2822400</v>
      </c>
    </row>
    <row r="10">
      <c r="A10" s="8" t="s">
        <v>77</v>
      </c>
      <c r="B10" s="9">
        <f t="shared" ref="B10:Y10" si="2">SUM(B9)</f>
        <v>51600</v>
      </c>
      <c r="C10" s="9">
        <f t="shared" si="2"/>
        <v>175200</v>
      </c>
      <c r="D10" s="9">
        <f t="shared" si="2"/>
        <v>226800</v>
      </c>
      <c r="E10" s="9">
        <f t="shared" si="2"/>
        <v>350400</v>
      </c>
      <c r="F10" s="9">
        <f t="shared" si="2"/>
        <v>402000</v>
      </c>
      <c r="G10" s="9">
        <f t="shared" si="2"/>
        <v>525600</v>
      </c>
      <c r="H10" s="9">
        <f t="shared" si="2"/>
        <v>577200</v>
      </c>
      <c r="I10" s="9">
        <f t="shared" si="2"/>
        <v>700800</v>
      </c>
      <c r="J10" s="9">
        <f t="shared" si="2"/>
        <v>752400</v>
      </c>
      <c r="K10" s="9">
        <f t="shared" si="2"/>
        <v>876000</v>
      </c>
      <c r="L10" s="9">
        <f t="shared" si="2"/>
        <v>927600</v>
      </c>
      <c r="M10" s="9">
        <f t="shared" si="2"/>
        <v>1195200</v>
      </c>
      <c r="N10" s="9">
        <f t="shared" si="2"/>
        <v>1246800</v>
      </c>
      <c r="O10" s="9">
        <f t="shared" si="2"/>
        <v>1370400</v>
      </c>
      <c r="P10" s="9">
        <f t="shared" si="2"/>
        <v>1566000</v>
      </c>
      <c r="Q10" s="9">
        <f t="shared" si="2"/>
        <v>1689600</v>
      </c>
      <c r="R10" s="9">
        <f t="shared" si="2"/>
        <v>1741200</v>
      </c>
      <c r="S10" s="9">
        <f t="shared" si="2"/>
        <v>2008800</v>
      </c>
      <c r="T10" s="9">
        <f t="shared" si="2"/>
        <v>2060400</v>
      </c>
      <c r="U10" s="9">
        <f t="shared" si="2"/>
        <v>2184000</v>
      </c>
      <c r="V10" s="9">
        <f t="shared" si="2"/>
        <v>2379600</v>
      </c>
      <c r="W10" s="9">
        <f t="shared" si="2"/>
        <v>2503200</v>
      </c>
      <c r="X10" s="9">
        <f t="shared" si="2"/>
        <v>2554800</v>
      </c>
      <c r="Y10" s="9">
        <f t="shared" si="2"/>
        <v>2822400</v>
      </c>
    </row>
    <row r="11">
      <c r="A11" s="11"/>
    </row>
    <row r="12">
      <c r="A12" s="8" t="s">
        <v>78</v>
      </c>
      <c r="B12" s="10">
        <f t="shared" ref="B12:Y12" si="3">B6-B10</f>
        <v>612.5</v>
      </c>
      <c r="C12" s="10">
        <f t="shared" si="3"/>
        <v>3371.590909</v>
      </c>
      <c r="D12" s="10">
        <f t="shared" si="3"/>
        <v>6743.181818</v>
      </c>
      <c r="E12" s="10">
        <f t="shared" si="3"/>
        <v>12261.36364</v>
      </c>
      <c r="F12" s="10">
        <f t="shared" si="3"/>
        <v>18392.04545</v>
      </c>
      <c r="G12" s="10">
        <f t="shared" si="3"/>
        <v>26669.31818</v>
      </c>
      <c r="H12" s="10">
        <f t="shared" si="3"/>
        <v>35559.09091</v>
      </c>
      <c r="I12" s="10">
        <f t="shared" si="3"/>
        <v>46595.45455</v>
      </c>
      <c r="J12" s="10">
        <f t="shared" si="3"/>
        <v>58244.31818</v>
      </c>
      <c r="K12" s="10">
        <f t="shared" si="3"/>
        <v>72039.77273</v>
      </c>
      <c r="L12" s="10">
        <f t="shared" si="3"/>
        <v>86447.72727</v>
      </c>
      <c r="M12" s="10">
        <f t="shared" si="3"/>
        <v>121070.4545</v>
      </c>
      <c r="N12" s="10">
        <f t="shared" si="3"/>
        <v>156305.6818</v>
      </c>
      <c r="O12" s="10">
        <f t="shared" si="3"/>
        <v>193687.5</v>
      </c>
      <c r="P12" s="10">
        <f t="shared" si="3"/>
        <v>249750</v>
      </c>
      <c r="Q12" s="10">
        <f t="shared" si="3"/>
        <v>307959.0909</v>
      </c>
      <c r="R12" s="10">
        <f t="shared" si="3"/>
        <v>368968.1818</v>
      </c>
      <c r="S12" s="10">
        <f t="shared" si="3"/>
        <v>456754.5455</v>
      </c>
      <c r="T12" s="10">
        <f t="shared" si="3"/>
        <v>547340.9091</v>
      </c>
      <c r="U12" s="10">
        <f t="shared" si="3"/>
        <v>646636.3636</v>
      </c>
      <c r="V12" s="10">
        <f t="shared" si="3"/>
        <v>770800</v>
      </c>
      <c r="W12" s="10">
        <f t="shared" si="3"/>
        <v>907672.7273</v>
      </c>
      <c r="X12" s="10">
        <f t="shared" si="3"/>
        <v>1051345.455</v>
      </c>
      <c r="Y12" s="10">
        <f t="shared" si="3"/>
        <v>1229886.364</v>
      </c>
    </row>
    <row r="13">
      <c r="A13" s="11"/>
    </row>
    <row r="14">
      <c r="A14" s="8" t="s">
        <v>79</v>
      </c>
      <c r="B14" s="6">
        <v>0.0</v>
      </c>
      <c r="C14" s="10">
        <f t="shared" ref="C14:Y14" si="4">B16</f>
        <v>612.5</v>
      </c>
      <c r="D14" s="10">
        <f t="shared" si="4"/>
        <v>3371.590909</v>
      </c>
      <c r="E14" s="10">
        <f t="shared" si="4"/>
        <v>6743.181818</v>
      </c>
      <c r="F14" s="10">
        <f t="shared" si="4"/>
        <v>12261.36364</v>
      </c>
      <c r="G14" s="10">
        <f t="shared" si="4"/>
        <v>18392.04545</v>
      </c>
      <c r="H14" s="10">
        <f t="shared" si="4"/>
        <v>26669.31818</v>
      </c>
      <c r="I14" s="10">
        <f t="shared" si="4"/>
        <v>35559.09091</v>
      </c>
      <c r="J14" s="10">
        <f t="shared" si="4"/>
        <v>46595.45455</v>
      </c>
      <c r="K14" s="10">
        <f t="shared" si="4"/>
        <v>58244.31818</v>
      </c>
      <c r="L14" s="10">
        <f t="shared" si="4"/>
        <v>72039.77273</v>
      </c>
      <c r="M14" s="10">
        <f t="shared" si="4"/>
        <v>86447.72727</v>
      </c>
      <c r="N14" s="10">
        <f t="shared" si="4"/>
        <v>121070.4545</v>
      </c>
      <c r="O14" s="10">
        <f t="shared" si="4"/>
        <v>156305.6818</v>
      </c>
      <c r="P14" s="10">
        <f t="shared" si="4"/>
        <v>193687.5</v>
      </c>
      <c r="Q14" s="10">
        <f t="shared" si="4"/>
        <v>249750</v>
      </c>
      <c r="R14" s="10">
        <f t="shared" si="4"/>
        <v>307959.0909</v>
      </c>
      <c r="S14" s="10">
        <f t="shared" si="4"/>
        <v>368968.1818</v>
      </c>
      <c r="T14" s="10">
        <f t="shared" si="4"/>
        <v>456754.5455</v>
      </c>
      <c r="U14" s="10">
        <f t="shared" si="4"/>
        <v>547340.9091</v>
      </c>
      <c r="V14" s="10">
        <f t="shared" si="4"/>
        <v>646636.3636</v>
      </c>
      <c r="W14" s="10">
        <f t="shared" si="4"/>
        <v>770800</v>
      </c>
      <c r="X14" s="10">
        <f t="shared" si="4"/>
        <v>907672.7273</v>
      </c>
      <c r="Y14" s="10">
        <f t="shared" si="4"/>
        <v>1051345.455</v>
      </c>
    </row>
    <row r="15">
      <c r="A15" s="8" t="s">
        <v>80</v>
      </c>
      <c r="B15" s="10">
        <f>'Cons-Sales and Costs'!B20</f>
        <v>612.5</v>
      </c>
      <c r="C15" s="10">
        <f>'Cons-Sales and Costs'!C20</f>
        <v>2759.090909</v>
      </c>
      <c r="D15" s="10">
        <f>'Cons-Sales and Costs'!D20</f>
        <v>3371.590909</v>
      </c>
      <c r="E15" s="10">
        <f>'Cons-Sales and Costs'!E20</f>
        <v>5518.181818</v>
      </c>
      <c r="F15" s="10">
        <f>'Cons-Sales and Costs'!F20</f>
        <v>6130.681818</v>
      </c>
      <c r="G15" s="10">
        <f>'Cons-Sales and Costs'!G20</f>
        <v>8277.272727</v>
      </c>
      <c r="H15" s="10">
        <f>'Cons-Sales and Costs'!H20</f>
        <v>8889.772727</v>
      </c>
      <c r="I15" s="10">
        <f>'Cons-Sales and Costs'!I20</f>
        <v>11036.36364</v>
      </c>
      <c r="J15" s="10">
        <f>'Cons-Sales and Costs'!J20</f>
        <v>11648.86364</v>
      </c>
      <c r="K15" s="10">
        <f>'Cons-Sales and Costs'!K20</f>
        <v>13795.45455</v>
      </c>
      <c r="L15" s="10">
        <f>'Cons-Sales and Costs'!L20</f>
        <v>14407.95455</v>
      </c>
      <c r="M15" s="10">
        <f>'Cons-Sales and Costs'!M20</f>
        <v>34622.72727</v>
      </c>
      <c r="N15" s="10">
        <f>'Cons-Sales and Costs'!N20</f>
        <v>35235.22727</v>
      </c>
      <c r="O15" s="10">
        <f>'Cons-Sales and Costs'!O20</f>
        <v>37381.81818</v>
      </c>
      <c r="P15" s="10">
        <f>'Cons-Sales and Costs'!P20</f>
        <v>56062.5</v>
      </c>
      <c r="Q15" s="10">
        <f>'Cons-Sales and Costs'!Q20</f>
        <v>58209.09091</v>
      </c>
      <c r="R15" s="10">
        <f>'Cons-Sales and Costs'!R20</f>
        <v>61009.09091</v>
      </c>
      <c r="S15" s="10">
        <f>'Cons-Sales and Costs'!S20</f>
        <v>87786.36364</v>
      </c>
      <c r="T15" s="10">
        <f>'Cons-Sales and Costs'!T20</f>
        <v>90586.36364</v>
      </c>
      <c r="U15" s="10">
        <f>'Cons-Sales and Costs'!U20</f>
        <v>99295.45455</v>
      </c>
      <c r="V15" s="10">
        <f>'Cons-Sales and Costs'!V20</f>
        <v>124163.6364</v>
      </c>
      <c r="W15" s="10">
        <f>'Cons-Sales and Costs'!W20</f>
        <v>136872.7273</v>
      </c>
      <c r="X15" s="10">
        <f>'Cons-Sales and Costs'!X20</f>
        <v>143672.7273</v>
      </c>
      <c r="Y15" s="10">
        <f>'Cons-Sales and Costs'!Y20</f>
        <v>178540.9091</v>
      </c>
    </row>
    <row r="16">
      <c r="A16" s="8" t="s">
        <v>81</v>
      </c>
      <c r="B16" s="10">
        <f t="shared" ref="B16:Y16" si="5">B14+B15</f>
        <v>612.5</v>
      </c>
      <c r="C16" s="10">
        <f t="shared" si="5"/>
        <v>3371.590909</v>
      </c>
      <c r="D16" s="10">
        <f t="shared" si="5"/>
        <v>6743.181818</v>
      </c>
      <c r="E16" s="10">
        <f t="shared" si="5"/>
        <v>12261.36364</v>
      </c>
      <c r="F16" s="10">
        <f t="shared" si="5"/>
        <v>18392.04545</v>
      </c>
      <c r="G16" s="10">
        <f t="shared" si="5"/>
        <v>26669.31818</v>
      </c>
      <c r="H16" s="10">
        <f t="shared" si="5"/>
        <v>35559.09091</v>
      </c>
      <c r="I16" s="10">
        <f t="shared" si="5"/>
        <v>46595.45455</v>
      </c>
      <c r="J16" s="10">
        <f t="shared" si="5"/>
        <v>58244.31818</v>
      </c>
      <c r="K16" s="10">
        <f t="shared" si="5"/>
        <v>72039.77273</v>
      </c>
      <c r="L16" s="10">
        <f t="shared" si="5"/>
        <v>86447.72727</v>
      </c>
      <c r="M16" s="10">
        <f t="shared" si="5"/>
        <v>121070.4545</v>
      </c>
      <c r="N16" s="10">
        <f t="shared" si="5"/>
        <v>156305.6818</v>
      </c>
      <c r="O16" s="10">
        <f t="shared" si="5"/>
        <v>193687.5</v>
      </c>
      <c r="P16" s="10">
        <f t="shared" si="5"/>
        <v>249750</v>
      </c>
      <c r="Q16" s="10">
        <f t="shared" si="5"/>
        <v>307959.0909</v>
      </c>
      <c r="R16" s="10">
        <f t="shared" si="5"/>
        <v>368968.1818</v>
      </c>
      <c r="S16" s="10">
        <f t="shared" si="5"/>
        <v>456754.5455</v>
      </c>
      <c r="T16" s="10">
        <f t="shared" si="5"/>
        <v>547340.9091</v>
      </c>
      <c r="U16" s="10">
        <f t="shared" si="5"/>
        <v>646636.3636</v>
      </c>
      <c r="V16" s="10">
        <f t="shared" si="5"/>
        <v>770800</v>
      </c>
      <c r="W16" s="10">
        <f t="shared" si="5"/>
        <v>907672.7273</v>
      </c>
      <c r="X16" s="10">
        <f t="shared" si="5"/>
        <v>1051345.455</v>
      </c>
      <c r="Y16" s="10">
        <f t="shared" si="5"/>
        <v>1229886.364</v>
      </c>
    </row>
    <row r="17">
      <c r="A17" s="11"/>
    </row>
    <row r="18">
      <c r="A18" s="8" t="s">
        <v>82</v>
      </c>
      <c r="B18" s="10">
        <f t="shared" ref="B18:Y18" si="6">B16-B12</f>
        <v>0</v>
      </c>
      <c r="C18" s="10">
        <f t="shared" si="6"/>
        <v>0</v>
      </c>
      <c r="D18" s="10">
        <f t="shared" si="6"/>
        <v>0</v>
      </c>
      <c r="E18" s="10">
        <f t="shared" si="6"/>
        <v>0</v>
      </c>
      <c r="F18" s="10">
        <f t="shared" si="6"/>
        <v>0</v>
      </c>
      <c r="G18" s="10">
        <f t="shared" si="6"/>
        <v>0</v>
      </c>
      <c r="H18" s="10">
        <f t="shared" si="6"/>
        <v>-0.0000000001164153218</v>
      </c>
      <c r="I18" s="10">
        <f t="shared" si="6"/>
        <v>0</v>
      </c>
      <c r="J18" s="10">
        <f t="shared" si="6"/>
        <v>0</v>
      </c>
      <c r="K18" s="10">
        <f t="shared" si="6"/>
        <v>0</v>
      </c>
      <c r="L18" s="10">
        <f t="shared" si="6"/>
        <v>0</v>
      </c>
      <c r="M18" s="10">
        <f t="shared" si="6"/>
        <v>0.0000000002328306437</v>
      </c>
      <c r="N18" s="10">
        <f t="shared" si="6"/>
        <v>0.0000000004656612873</v>
      </c>
      <c r="O18" s="10">
        <f t="shared" si="6"/>
        <v>0.000000000698491931</v>
      </c>
      <c r="P18" s="10">
        <f t="shared" si="6"/>
        <v>0.000000000698491931</v>
      </c>
      <c r="Q18" s="10">
        <f t="shared" si="6"/>
        <v>0.000000000698491931</v>
      </c>
      <c r="R18" s="10">
        <f t="shared" si="6"/>
        <v>0.000000000698491931</v>
      </c>
      <c r="S18" s="10">
        <f t="shared" si="6"/>
        <v>0.0000000002328306437</v>
      </c>
      <c r="T18" s="10">
        <f t="shared" si="6"/>
        <v>-0.0000000002328306437</v>
      </c>
      <c r="U18" s="10">
        <f t="shared" si="6"/>
        <v>0.000000000698491931</v>
      </c>
      <c r="V18" s="10">
        <f t="shared" si="6"/>
        <v>0.000000000698491931</v>
      </c>
      <c r="W18" s="10">
        <f t="shared" si="6"/>
        <v>0.000000001164153218</v>
      </c>
      <c r="X18" s="10">
        <f t="shared" si="6"/>
        <v>0.000000001629814506</v>
      </c>
      <c r="Y18" s="10">
        <f t="shared" si="6"/>
        <v>0.000000001629814506</v>
      </c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7.25"/>
  </cols>
  <sheetData>
    <row r="1"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56</v>
      </c>
      <c r="Y1" s="6" t="s">
        <v>57</v>
      </c>
    </row>
    <row r="2">
      <c r="A2" s="6" t="s">
        <v>83</v>
      </c>
    </row>
    <row r="3">
      <c r="A3" s="6" t="s">
        <v>13</v>
      </c>
      <c r="B3" s="9">
        <f>'Cons-Sales and Costs'!B7</f>
        <v>51600</v>
      </c>
      <c r="C3" s="9">
        <f>'Cons-Sales and Costs'!C7</f>
        <v>175200</v>
      </c>
      <c r="D3" s="9">
        <f>'Cons-Sales and Costs'!D7</f>
        <v>226800</v>
      </c>
      <c r="E3" s="9">
        <f>'Cons-Sales and Costs'!E7</f>
        <v>350400</v>
      </c>
      <c r="F3" s="9">
        <f>'Cons-Sales and Costs'!F7</f>
        <v>402000</v>
      </c>
      <c r="G3" s="9">
        <f>'Cons-Sales and Costs'!G7</f>
        <v>525600</v>
      </c>
      <c r="H3" s="9">
        <f>'Cons-Sales and Costs'!H7</f>
        <v>577200</v>
      </c>
      <c r="I3" s="9">
        <f>'Cons-Sales and Costs'!I7</f>
        <v>700800</v>
      </c>
      <c r="J3" s="9">
        <f>'Cons-Sales and Costs'!J7</f>
        <v>752400</v>
      </c>
      <c r="K3" s="9">
        <f>'Cons-Sales and Costs'!K7</f>
        <v>876000</v>
      </c>
      <c r="L3" s="9">
        <f>'Cons-Sales and Costs'!L7</f>
        <v>927600</v>
      </c>
      <c r="M3" s="9">
        <f>'Cons-Sales and Costs'!M7</f>
        <v>1195200</v>
      </c>
      <c r="N3" s="9">
        <f>'Cons-Sales and Costs'!N7</f>
        <v>1246800</v>
      </c>
      <c r="O3" s="9">
        <f>'Cons-Sales and Costs'!O7</f>
        <v>1370400</v>
      </c>
      <c r="P3" s="9">
        <f>'Cons-Sales and Costs'!P7</f>
        <v>1566000</v>
      </c>
      <c r="Q3" s="9">
        <f>'Cons-Sales and Costs'!Q7</f>
        <v>1689600</v>
      </c>
      <c r="R3" s="9">
        <f>'Cons-Sales and Costs'!R7</f>
        <v>1741200</v>
      </c>
      <c r="S3" s="9">
        <f>'Cons-Sales and Costs'!S7</f>
        <v>2008800</v>
      </c>
      <c r="T3" s="9">
        <f>'Cons-Sales and Costs'!T7</f>
        <v>2060400</v>
      </c>
      <c r="U3" s="9">
        <f>'Cons-Sales and Costs'!U7</f>
        <v>2184000</v>
      </c>
      <c r="V3" s="9">
        <f>'Cons-Sales and Costs'!V7</f>
        <v>2379600</v>
      </c>
      <c r="W3" s="9">
        <f>'Cons-Sales and Costs'!W7</f>
        <v>2503200</v>
      </c>
      <c r="X3" s="9">
        <f>'Cons-Sales and Costs'!X7</f>
        <v>2554800</v>
      </c>
      <c r="Y3" s="9">
        <f>'Cons-Sales and Costs'!Y7</f>
        <v>2822400</v>
      </c>
    </row>
    <row r="4">
      <c r="A4" s="6" t="s">
        <v>63</v>
      </c>
      <c r="B4" s="9">
        <f t="shared" ref="B4:Y4" si="1">SUM(B3)</f>
        <v>51600</v>
      </c>
      <c r="C4" s="9">
        <f t="shared" si="1"/>
        <v>175200</v>
      </c>
      <c r="D4" s="9">
        <f t="shared" si="1"/>
        <v>226800</v>
      </c>
      <c r="E4" s="9">
        <f t="shared" si="1"/>
        <v>350400</v>
      </c>
      <c r="F4" s="9">
        <f t="shared" si="1"/>
        <v>402000</v>
      </c>
      <c r="G4" s="9">
        <f t="shared" si="1"/>
        <v>525600</v>
      </c>
      <c r="H4" s="9">
        <f t="shared" si="1"/>
        <v>577200</v>
      </c>
      <c r="I4" s="9">
        <f t="shared" si="1"/>
        <v>700800</v>
      </c>
      <c r="J4" s="9">
        <f t="shared" si="1"/>
        <v>752400</v>
      </c>
      <c r="K4" s="9">
        <f t="shared" si="1"/>
        <v>876000</v>
      </c>
      <c r="L4" s="9">
        <f t="shared" si="1"/>
        <v>927600</v>
      </c>
      <c r="M4" s="9">
        <f t="shared" si="1"/>
        <v>1195200</v>
      </c>
      <c r="N4" s="9">
        <f t="shared" si="1"/>
        <v>1246800</v>
      </c>
      <c r="O4" s="9">
        <f t="shared" si="1"/>
        <v>1370400</v>
      </c>
      <c r="P4" s="9">
        <f t="shared" si="1"/>
        <v>1566000</v>
      </c>
      <c r="Q4" s="9">
        <f t="shared" si="1"/>
        <v>1689600</v>
      </c>
      <c r="R4" s="9">
        <f t="shared" si="1"/>
        <v>1741200</v>
      </c>
      <c r="S4" s="9">
        <f t="shared" si="1"/>
        <v>2008800</v>
      </c>
      <c r="T4" s="9">
        <f t="shared" si="1"/>
        <v>2060400</v>
      </c>
      <c r="U4" s="9">
        <f t="shared" si="1"/>
        <v>2184000</v>
      </c>
      <c r="V4" s="9">
        <f t="shared" si="1"/>
        <v>2379600</v>
      </c>
      <c r="W4" s="9">
        <f t="shared" si="1"/>
        <v>2503200</v>
      </c>
      <c r="X4" s="9">
        <f t="shared" si="1"/>
        <v>2554800</v>
      </c>
      <c r="Y4" s="9">
        <f t="shared" si="1"/>
        <v>2822400</v>
      </c>
    </row>
    <row r="6">
      <c r="A6" s="6" t="s">
        <v>84</v>
      </c>
    </row>
    <row r="7">
      <c r="A7" s="6" t="s">
        <v>13</v>
      </c>
      <c r="B7" s="6">
        <v>0.0</v>
      </c>
      <c r="C7" s="9">
        <f t="shared" ref="C7:Y7" si="2">B3</f>
        <v>51600</v>
      </c>
      <c r="D7" s="9">
        <f t="shared" si="2"/>
        <v>175200</v>
      </c>
      <c r="E7" s="9">
        <f t="shared" si="2"/>
        <v>226800</v>
      </c>
      <c r="F7" s="9">
        <f t="shared" si="2"/>
        <v>350400</v>
      </c>
      <c r="G7" s="9">
        <f t="shared" si="2"/>
        <v>402000</v>
      </c>
      <c r="H7" s="9">
        <f t="shared" si="2"/>
        <v>525600</v>
      </c>
      <c r="I7" s="9">
        <f t="shared" si="2"/>
        <v>577200</v>
      </c>
      <c r="J7" s="9">
        <f t="shared" si="2"/>
        <v>700800</v>
      </c>
      <c r="K7" s="9">
        <f t="shared" si="2"/>
        <v>752400</v>
      </c>
      <c r="L7" s="9">
        <f t="shared" si="2"/>
        <v>876000</v>
      </c>
      <c r="M7" s="9">
        <f t="shared" si="2"/>
        <v>927600</v>
      </c>
      <c r="N7" s="9">
        <f t="shared" si="2"/>
        <v>1195200</v>
      </c>
      <c r="O7" s="9">
        <f t="shared" si="2"/>
        <v>1246800</v>
      </c>
      <c r="P7" s="9">
        <f t="shared" si="2"/>
        <v>1370400</v>
      </c>
      <c r="Q7" s="9">
        <f t="shared" si="2"/>
        <v>1566000</v>
      </c>
      <c r="R7" s="9">
        <f t="shared" si="2"/>
        <v>1689600</v>
      </c>
      <c r="S7" s="9">
        <f t="shared" si="2"/>
        <v>1741200</v>
      </c>
      <c r="T7" s="9">
        <f t="shared" si="2"/>
        <v>2008800</v>
      </c>
      <c r="U7" s="9">
        <f t="shared" si="2"/>
        <v>2060400</v>
      </c>
      <c r="V7" s="9">
        <f t="shared" si="2"/>
        <v>2184000</v>
      </c>
      <c r="W7" s="9">
        <f t="shared" si="2"/>
        <v>2379600</v>
      </c>
      <c r="X7" s="9">
        <f t="shared" si="2"/>
        <v>2503200</v>
      </c>
      <c r="Y7" s="9">
        <f t="shared" si="2"/>
        <v>2554800</v>
      </c>
    </row>
    <row r="8">
      <c r="A8" s="6" t="s">
        <v>63</v>
      </c>
      <c r="B8" s="9">
        <f t="shared" ref="B8:Y8" si="3">SUM(B7)</f>
        <v>0</v>
      </c>
      <c r="C8" s="9">
        <f t="shared" si="3"/>
        <v>51600</v>
      </c>
      <c r="D8" s="9">
        <f t="shared" si="3"/>
        <v>175200</v>
      </c>
      <c r="E8" s="9">
        <f t="shared" si="3"/>
        <v>226800</v>
      </c>
      <c r="F8" s="9">
        <f t="shared" si="3"/>
        <v>350400</v>
      </c>
      <c r="G8" s="9">
        <f t="shared" si="3"/>
        <v>402000</v>
      </c>
      <c r="H8" s="9">
        <f t="shared" si="3"/>
        <v>525600</v>
      </c>
      <c r="I8" s="9">
        <f t="shared" si="3"/>
        <v>577200</v>
      </c>
      <c r="J8" s="9">
        <f t="shared" si="3"/>
        <v>700800</v>
      </c>
      <c r="K8" s="9">
        <f t="shared" si="3"/>
        <v>752400</v>
      </c>
      <c r="L8" s="9">
        <f t="shared" si="3"/>
        <v>876000</v>
      </c>
      <c r="M8" s="9">
        <f t="shared" si="3"/>
        <v>927600</v>
      </c>
      <c r="N8" s="9">
        <f t="shared" si="3"/>
        <v>1195200</v>
      </c>
      <c r="O8" s="9">
        <f t="shared" si="3"/>
        <v>1246800</v>
      </c>
      <c r="P8" s="9">
        <f t="shared" si="3"/>
        <v>1370400</v>
      </c>
      <c r="Q8" s="9">
        <f t="shared" si="3"/>
        <v>1566000</v>
      </c>
      <c r="R8" s="9">
        <f t="shared" si="3"/>
        <v>1689600</v>
      </c>
      <c r="S8" s="9">
        <f t="shared" si="3"/>
        <v>1741200</v>
      </c>
      <c r="T8" s="9">
        <f t="shared" si="3"/>
        <v>2008800</v>
      </c>
      <c r="U8" s="9">
        <f t="shared" si="3"/>
        <v>2060400</v>
      </c>
      <c r="V8" s="9">
        <f t="shared" si="3"/>
        <v>2184000</v>
      </c>
      <c r="W8" s="9">
        <f t="shared" si="3"/>
        <v>2379600</v>
      </c>
      <c r="X8" s="9">
        <f t="shared" si="3"/>
        <v>2503200</v>
      </c>
      <c r="Y8" s="9">
        <f t="shared" si="3"/>
        <v>2554800</v>
      </c>
    </row>
    <row r="10">
      <c r="A10" s="6" t="s">
        <v>85</v>
      </c>
    </row>
    <row r="11">
      <c r="A11" s="6" t="s">
        <v>13</v>
      </c>
      <c r="B11" s="9">
        <f>B3-B7</f>
        <v>51600</v>
      </c>
      <c r="C11" s="9">
        <f t="shared" ref="C11:Y11" si="4">B11+C3-C7</f>
        <v>175200</v>
      </c>
      <c r="D11" s="9">
        <f t="shared" si="4"/>
        <v>226800</v>
      </c>
      <c r="E11" s="9">
        <f t="shared" si="4"/>
        <v>350400</v>
      </c>
      <c r="F11" s="9">
        <f t="shared" si="4"/>
        <v>402000</v>
      </c>
      <c r="G11" s="9">
        <f t="shared" si="4"/>
        <v>525600</v>
      </c>
      <c r="H11" s="9">
        <f t="shared" si="4"/>
        <v>577200</v>
      </c>
      <c r="I11" s="9">
        <f t="shared" si="4"/>
        <v>700800</v>
      </c>
      <c r="J11" s="9">
        <f t="shared" si="4"/>
        <v>752400</v>
      </c>
      <c r="K11" s="9">
        <f t="shared" si="4"/>
        <v>876000</v>
      </c>
      <c r="L11" s="9">
        <f t="shared" si="4"/>
        <v>927600</v>
      </c>
      <c r="M11" s="9">
        <f t="shared" si="4"/>
        <v>1195200</v>
      </c>
      <c r="N11" s="9">
        <f t="shared" si="4"/>
        <v>1246800</v>
      </c>
      <c r="O11" s="9">
        <f t="shared" si="4"/>
        <v>1370400</v>
      </c>
      <c r="P11" s="9">
        <f t="shared" si="4"/>
        <v>1566000</v>
      </c>
      <c r="Q11" s="9">
        <f t="shared" si="4"/>
        <v>1689600</v>
      </c>
      <c r="R11" s="9">
        <f t="shared" si="4"/>
        <v>1741200</v>
      </c>
      <c r="S11" s="9">
        <f t="shared" si="4"/>
        <v>2008800</v>
      </c>
      <c r="T11" s="9">
        <f t="shared" si="4"/>
        <v>2060400</v>
      </c>
      <c r="U11" s="9">
        <f t="shared" si="4"/>
        <v>2184000</v>
      </c>
      <c r="V11" s="9">
        <f t="shared" si="4"/>
        <v>2379600</v>
      </c>
      <c r="W11" s="9">
        <f t="shared" si="4"/>
        <v>2503200</v>
      </c>
      <c r="X11" s="9">
        <f t="shared" si="4"/>
        <v>2554800</v>
      </c>
      <c r="Y11" s="9">
        <f t="shared" si="4"/>
        <v>2822400</v>
      </c>
    </row>
    <row r="12">
      <c r="A12" s="6" t="s">
        <v>63</v>
      </c>
      <c r="B12" s="9">
        <f t="shared" ref="B12:Y12" si="5">SUM(B11)</f>
        <v>51600</v>
      </c>
      <c r="C12" s="9">
        <f t="shared" si="5"/>
        <v>175200</v>
      </c>
      <c r="D12" s="9">
        <f t="shared" si="5"/>
        <v>226800</v>
      </c>
      <c r="E12" s="9">
        <f t="shared" si="5"/>
        <v>350400</v>
      </c>
      <c r="F12" s="9">
        <f t="shared" si="5"/>
        <v>402000</v>
      </c>
      <c r="G12" s="9">
        <f t="shared" si="5"/>
        <v>525600</v>
      </c>
      <c r="H12" s="9">
        <f t="shared" si="5"/>
        <v>577200</v>
      </c>
      <c r="I12" s="9">
        <f t="shared" si="5"/>
        <v>700800</v>
      </c>
      <c r="J12" s="9">
        <f t="shared" si="5"/>
        <v>752400</v>
      </c>
      <c r="K12" s="9">
        <f t="shared" si="5"/>
        <v>876000</v>
      </c>
      <c r="L12" s="9">
        <f t="shared" si="5"/>
        <v>927600</v>
      </c>
      <c r="M12" s="9">
        <f t="shared" si="5"/>
        <v>1195200</v>
      </c>
      <c r="N12" s="9">
        <f t="shared" si="5"/>
        <v>1246800</v>
      </c>
      <c r="O12" s="9">
        <f t="shared" si="5"/>
        <v>1370400</v>
      </c>
      <c r="P12" s="9">
        <f t="shared" si="5"/>
        <v>1566000</v>
      </c>
      <c r="Q12" s="9">
        <f t="shared" si="5"/>
        <v>1689600</v>
      </c>
      <c r="R12" s="9">
        <f t="shared" si="5"/>
        <v>1741200</v>
      </c>
      <c r="S12" s="9">
        <f t="shared" si="5"/>
        <v>2008800</v>
      </c>
      <c r="T12" s="9">
        <f t="shared" si="5"/>
        <v>2060400</v>
      </c>
      <c r="U12" s="9">
        <f t="shared" si="5"/>
        <v>2184000</v>
      </c>
      <c r="V12" s="9">
        <f t="shared" si="5"/>
        <v>2379600</v>
      </c>
      <c r="W12" s="9">
        <f t="shared" si="5"/>
        <v>2503200</v>
      </c>
      <c r="X12" s="9">
        <f t="shared" si="5"/>
        <v>2554800</v>
      </c>
      <c r="Y12" s="9">
        <f t="shared" si="5"/>
        <v>2822400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9.0"/>
  </cols>
  <sheetData>
    <row r="1"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56</v>
      </c>
      <c r="Y1" s="6" t="s">
        <v>57</v>
      </c>
    </row>
    <row r="2">
      <c r="A2" s="6" t="s">
        <v>60</v>
      </c>
    </row>
    <row r="3">
      <c r="A3" s="6" t="s">
        <v>86</v>
      </c>
      <c r="B3" s="9">
        <f>'Cons-Sales and Costs'!B3</f>
        <v>129000</v>
      </c>
      <c r="C3" s="9">
        <f>'Cons-Sales and Costs'!C3</f>
        <v>438000</v>
      </c>
      <c r="D3" s="9">
        <f>'Cons-Sales and Costs'!D3</f>
        <v>567000</v>
      </c>
      <c r="E3" s="9">
        <f>'Cons-Sales and Costs'!E3</f>
        <v>876000</v>
      </c>
      <c r="F3" s="9">
        <f>'Cons-Sales and Costs'!F3</f>
        <v>1005000</v>
      </c>
      <c r="G3" s="9">
        <f>'Cons-Sales and Costs'!G3</f>
        <v>1314000</v>
      </c>
      <c r="H3" s="9">
        <f>'Cons-Sales and Costs'!H3</f>
        <v>1443000</v>
      </c>
      <c r="I3" s="9">
        <f>'Cons-Sales and Costs'!I3</f>
        <v>1752000</v>
      </c>
      <c r="J3" s="9">
        <f>'Cons-Sales and Costs'!J3</f>
        <v>1881000</v>
      </c>
      <c r="K3" s="9">
        <f>'Cons-Sales and Costs'!K3</f>
        <v>2190000</v>
      </c>
      <c r="L3" s="9">
        <f>'Cons-Sales and Costs'!L3</f>
        <v>2319000</v>
      </c>
      <c r="M3" s="9">
        <f>'Cons-Sales and Costs'!M3</f>
        <v>2988000</v>
      </c>
      <c r="N3" s="9">
        <f>'Cons-Sales and Costs'!N3</f>
        <v>3117000</v>
      </c>
      <c r="O3" s="9">
        <f>'Cons-Sales and Costs'!O3</f>
        <v>3426000</v>
      </c>
      <c r="P3" s="9">
        <f>'Cons-Sales and Costs'!P3</f>
        <v>3915000</v>
      </c>
      <c r="Q3" s="9">
        <f>'Cons-Sales and Costs'!Q3</f>
        <v>4224000</v>
      </c>
      <c r="R3" s="9">
        <f>'Cons-Sales and Costs'!R3</f>
        <v>4353000</v>
      </c>
      <c r="S3" s="9">
        <f>'Cons-Sales and Costs'!S3</f>
        <v>5022000</v>
      </c>
      <c r="T3" s="9">
        <f>'Cons-Sales and Costs'!T3</f>
        <v>5151000</v>
      </c>
      <c r="U3" s="9">
        <f>'Cons-Sales and Costs'!U3</f>
        <v>5460000</v>
      </c>
      <c r="V3" s="9">
        <f>'Cons-Sales and Costs'!V3</f>
        <v>5949000</v>
      </c>
      <c r="W3" s="9">
        <f>'Cons-Sales and Costs'!W3</f>
        <v>6258000</v>
      </c>
      <c r="X3" s="9">
        <f>'Cons-Sales and Costs'!X3</f>
        <v>6387000</v>
      </c>
      <c r="Y3" s="9">
        <f>'Cons-Sales and Costs'!Y3</f>
        <v>7056000</v>
      </c>
    </row>
    <row r="4">
      <c r="A4" s="6" t="s">
        <v>63</v>
      </c>
      <c r="B4" s="9">
        <f t="shared" ref="B4:Y4" si="1">SUM(B3)</f>
        <v>129000</v>
      </c>
      <c r="C4" s="9">
        <f t="shared" si="1"/>
        <v>438000</v>
      </c>
      <c r="D4" s="9">
        <f t="shared" si="1"/>
        <v>567000</v>
      </c>
      <c r="E4" s="9">
        <f t="shared" si="1"/>
        <v>876000</v>
      </c>
      <c r="F4" s="9">
        <f t="shared" si="1"/>
        <v>1005000</v>
      </c>
      <c r="G4" s="9">
        <f t="shared" si="1"/>
        <v>1314000</v>
      </c>
      <c r="H4" s="9">
        <f t="shared" si="1"/>
        <v>1443000</v>
      </c>
      <c r="I4" s="9">
        <f t="shared" si="1"/>
        <v>1752000</v>
      </c>
      <c r="J4" s="9">
        <f t="shared" si="1"/>
        <v>1881000</v>
      </c>
      <c r="K4" s="9">
        <f t="shared" si="1"/>
        <v>2190000</v>
      </c>
      <c r="L4" s="9">
        <f t="shared" si="1"/>
        <v>2319000</v>
      </c>
      <c r="M4" s="9">
        <f t="shared" si="1"/>
        <v>2988000</v>
      </c>
      <c r="N4" s="9">
        <f t="shared" si="1"/>
        <v>3117000</v>
      </c>
      <c r="O4" s="9">
        <f t="shared" si="1"/>
        <v>3426000</v>
      </c>
      <c r="P4" s="9">
        <f t="shared" si="1"/>
        <v>3915000</v>
      </c>
      <c r="Q4" s="9">
        <f t="shared" si="1"/>
        <v>4224000</v>
      </c>
      <c r="R4" s="9">
        <f t="shared" si="1"/>
        <v>4353000</v>
      </c>
      <c r="S4" s="9">
        <f t="shared" si="1"/>
        <v>5022000</v>
      </c>
      <c r="T4" s="9">
        <f t="shared" si="1"/>
        <v>5151000</v>
      </c>
      <c r="U4" s="9">
        <f t="shared" si="1"/>
        <v>5460000</v>
      </c>
      <c r="V4" s="9">
        <f t="shared" si="1"/>
        <v>5949000</v>
      </c>
      <c r="W4" s="9">
        <f t="shared" si="1"/>
        <v>6258000</v>
      </c>
      <c r="X4" s="9">
        <f t="shared" si="1"/>
        <v>6387000</v>
      </c>
      <c r="Y4" s="9">
        <f t="shared" si="1"/>
        <v>7056000</v>
      </c>
    </row>
    <row r="6">
      <c r="A6" s="6" t="s">
        <v>87</v>
      </c>
    </row>
    <row r="7">
      <c r="A7" s="6" t="s">
        <v>86</v>
      </c>
      <c r="B7" s="6">
        <v>0.0</v>
      </c>
      <c r="C7" s="9">
        <f>B3+C3</f>
        <v>567000</v>
      </c>
      <c r="D7" s="6">
        <v>0.0</v>
      </c>
      <c r="E7" s="9">
        <f>D3+E3</f>
        <v>1443000</v>
      </c>
      <c r="F7" s="6">
        <v>0.0</v>
      </c>
      <c r="G7" s="9">
        <f>F3+G3</f>
        <v>2319000</v>
      </c>
      <c r="H7" s="6">
        <v>0.0</v>
      </c>
      <c r="I7" s="9">
        <f>H3+I3</f>
        <v>3195000</v>
      </c>
      <c r="J7" s="6">
        <v>0.0</v>
      </c>
      <c r="K7" s="9">
        <f>J3+K3</f>
        <v>4071000</v>
      </c>
      <c r="L7" s="6">
        <v>0.0</v>
      </c>
      <c r="M7" s="9">
        <f>L3+M3</f>
        <v>5307000</v>
      </c>
      <c r="N7" s="6">
        <v>0.0</v>
      </c>
      <c r="O7" s="9">
        <f>N3+O3</f>
        <v>6543000</v>
      </c>
      <c r="P7" s="6">
        <v>0.0</v>
      </c>
      <c r="Q7" s="9">
        <f>P3+Q3</f>
        <v>8139000</v>
      </c>
      <c r="R7" s="6">
        <v>0.0</v>
      </c>
      <c r="S7" s="9">
        <f>R3+S3</f>
        <v>9375000</v>
      </c>
      <c r="T7" s="6">
        <v>0.0</v>
      </c>
      <c r="U7" s="9">
        <f>T3+U3</f>
        <v>10611000</v>
      </c>
      <c r="V7" s="6">
        <v>0.0</v>
      </c>
      <c r="W7" s="9">
        <f>V3+W3</f>
        <v>12207000</v>
      </c>
      <c r="X7" s="6">
        <v>0.0</v>
      </c>
      <c r="Y7" s="9">
        <f>X3+Y3</f>
        <v>13443000</v>
      </c>
    </row>
    <row r="8">
      <c r="A8" s="6" t="s">
        <v>63</v>
      </c>
      <c r="B8" s="9">
        <f t="shared" ref="B8:Y8" si="2">SUM(B7)</f>
        <v>0</v>
      </c>
      <c r="C8" s="9">
        <f t="shared" si="2"/>
        <v>567000</v>
      </c>
      <c r="D8" s="9">
        <f t="shared" si="2"/>
        <v>0</v>
      </c>
      <c r="E8" s="9">
        <f t="shared" si="2"/>
        <v>1443000</v>
      </c>
      <c r="F8" s="9">
        <f t="shared" si="2"/>
        <v>0</v>
      </c>
      <c r="G8" s="9">
        <f t="shared" si="2"/>
        <v>2319000</v>
      </c>
      <c r="H8" s="9">
        <f t="shared" si="2"/>
        <v>0</v>
      </c>
      <c r="I8" s="9">
        <f t="shared" si="2"/>
        <v>3195000</v>
      </c>
      <c r="J8" s="9">
        <f t="shared" si="2"/>
        <v>0</v>
      </c>
      <c r="K8" s="9">
        <f t="shared" si="2"/>
        <v>4071000</v>
      </c>
      <c r="L8" s="9">
        <f t="shared" si="2"/>
        <v>0</v>
      </c>
      <c r="M8" s="9">
        <f t="shared" si="2"/>
        <v>5307000</v>
      </c>
      <c r="N8" s="9">
        <f t="shared" si="2"/>
        <v>0</v>
      </c>
      <c r="O8" s="9">
        <f t="shared" si="2"/>
        <v>6543000</v>
      </c>
      <c r="P8" s="9">
        <f t="shared" si="2"/>
        <v>0</v>
      </c>
      <c r="Q8" s="9">
        <f t="shared" si="2"/>
        <v>8139000</v>
      </c>
      <c r="R8" s="9">
        <f t="shared" si="2"/>
        <v>0</v>
      </c>
      <c r="S8" s="9">
        <f t="shared" si="2"/>
        <v>9375000</v>
      </c>
      <c r="T8" s="9">
        <f t="shared" si="2"/>
        <v>0</v>
      </c>
      <c r="U8" s="9">
        <f t="shared" si="2"/>
        <v>10611000</v>
      </c>
      <c r="V8" s="9">
        <f t="shared" si="2"/>
        <v>0</v>
      </c>
      <c r="W8" s="9">
        <f t="shared" si="2"/>
        <v>12207000</v>
      </c>
      <c r="X8" s="9">
        <f t="shared" si="2"/>
        <v>0</v>
      </c>
      <c r="Y8" s="9">
        <f t="shared" si="2"/>
        <v>13443000</v>
      </c>
    </row>
    <row r="10">
      <c r="A10" s="6" t="s">
        <v>72</v>
      </c>
    </row>
    <row r="11">
      <c r="A11" s="6" t="s">
        <v>86</v>
      </c>
      <c r="B11" s="9">
        <f>B3-B7</f>
        <v>129000</v>
      </c>
      <c r="C11" s="9">
        <f t="shared" ref="C11:Y11" si="3">B11+C3-C7</f>
        <v>0</v>
      </c>
      <c r="D11" s="9">
        <f t="shared" si="3"/>
        <v>567000</v>
      </c>
      <c r="E11" s="9">
        <f t="shared" si="3"/>
        <v>0</v>
      </c>
      <c r="F11" s="9">
        <f t="shared" si="3"/>
        <v>1005000</v>
      </c>
      <c r="G11" s="9">
        <f t="shared" si="3"/>
        <v>0</v>
      </c>
      <c r="H11" s="9">
        <f t="shared" si="3"/>
        <v>1443000</v>
      </c>
      <c r="I11" s="9">
        <f t="shared" si="3"/>
        <v>0</v>
      </c>
      <c r="J11" s="9">
        <f t="shared" si="3"/>
        <v>1881000</v>
      </c>
      <c r="K11" s="9">
        <f t="shared" si="3"/>
        <v>0</v>
      </c>
      <c r="L11" s="9">
        <f t="shared" si="3"/>
        <v>2319000</v>
      </c>
      <c r="M11" s="9">
        <f t="shared" si="3"/>
        <v>0</v>
      </c>
      <c r="N11" s="9">
        <f t="shared" si="3"/>
        <v>3117000</v>
      </c>
      <c r="O11" s="9">
        <f t="shared" si="3"/>
        <v>0</v>
      </c>
      <c r="P11" s="9">
        <f t="shared" si="3"/>
        <v>3915000</v>
      </c>
      <c r="Q11" s="9">
        <f t="shared" si="3"/>
        <v>0</v>
      </c>
      <c r="R11" s="9">
        <f t="shared" si="3"/>
        <v>4353000</v>
      </c>
      <c r="S11" s="9">
        <f t="shared" si="3"/>
        <v>0</v>
      </c>
      <c r="T11" s="9">
        <f t="shared" si="3"/>
        <v>5151000</v>
      </c>
      <c r="U11" s="9">
        <f t="shared" si="3"/>
        <v>0</v>
      </c>
      <c r="V11" s="9">
        <f t="shared" si="3"/>
        <v>5949000</v>
      </c>
      <c r="W11" s="9">
        <f t="shared" si="3"/>
        <v>0</v>
      </c>
      <c r="X11" s="9">
        <f t="shared" si="3"/>
        <v>6387000</v>
      </c>
      <c r="Y11" s="9">
        <f t="shared" si="3"/>
        <v>0</v>
      </c>
    </row>
    <row r="12">
      <c r="A12" s="6" t="s">
        <v>63</v>
      </c>
      <c r="B12" s="9">
        <f t="shared" ref="B12:Y12" si="4">SUM(B11)</f>
        <v>129000</v>
      </c>
      <c r="C12" s="9">
        <f t="shared" si="4"/>
        <v>0</v>
      </c>
      <c r="D12" s="9">
        <f t="shared" si="4"/>
        <v>567000</v>
      </c>
      <c r="E12" s="9">
        <f t="shared" si="4"/>
        <v>0</v>
      </c>
      <c r="F12" s="9">
        <f t="shared" si="4"/>
        <v>1005000</v>
      </c>
      <c r="G12" s="9">
        <f t="shared" si="4"/>
        <v>0</v>
      </c>
      <c r="H12" s="9">
        <f t="shared" si="4"/>
        <v>1443000</v>
      </c>
      <c r="I12" s="9">
        <f t="shared" si="4"/>
        <v>0</v>
      </c>
      <c r="J12" s="9">
        <f t="shared" si="4"/>
        <v>1881000</v>
      </c>
      <c r="K12" s="9">
        <f t="shared" si="4"/>
        <v>0</v>
      </c>
      <c r="L12" s="9">
        <f t="shared" si="4"/>
        <v>2319000</v>
      </c>
      <c r="M12" s="9">
        <f t="shared" si="4"/>
        <v>0</v>
      </c>
      <c r="N12" s="9">
        <f t="shared" si="4"/>
        <v>3117000</v>
      </c>
      <c r="O12" s="9">
        <f t="shared" si="4"/>
        <v>0</v>
      </c>
      <c r="P12" s="9">
        <f t="shared" si="4"/>
        <v>3915000</v>
      </c>
      <c r="Q12" s="9">
        <f t="shared" si="4"/>
        <v>0</v>
      </c>
      <c r="R12" s="9">
        <f t="shared" si="4"/>
        <v>4353000</v>
      </c>
      <c r="S12" s="9">
        <f t="shared" si="4"/>
        <v>0</v>
      </c>
      <c r="T12" s="9">
        <f t="shared" si="4"/>
        <v>5151000</v>
      </c>
      <c r="U12" s="9">
        <f t="shared" si="4"/>
        <v>0</v>
      </c>
      <c r="V12" s="9">
        <f t="shared" si="4"/>
        <v>5949000</v>
      </c>
      <c r="W12" s="9">
        <f t="shared" si="4"/>
        <v>0</v>
      </c>
      <c r="X12" s="9">
        <f t="shared" si="4"/>
        <v>6387000</v>
      </c>
      <c r="Y12" s="9">
        <f t="shared" si="4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9.25"/>
  </cols>
  <sheetData>
    <row r="1">
      <c r="A1" s="11"/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56</v>
      </c>
      <c r="Y1" s="6" t="s">
        <v>57</v>
      </c>
    </row>
    <row r="2">
      <c r="A2" s="8" t="s">
        <v>88</v>
      </c>
    </row>
    <row r="3">
      <c r="A3" s="11"/>
    </row>
    <row r="4">
      <c r="A4" s="8" t="s">
        <v>89</v>
      </c>
      <c r="B4" s="9">
        <f>'Large Store-Fixed Asset Balance'!B10+'Medium Store-Fixed Asset Balanc'!B10+'Small Store - Fixed Asset Balan'!B10</f>
        <v>115000</v>
      </c>
      <c r="C4" s="9">
        <f>'Large Store-Fixed Asset Balance'!C10+'Medium Store-Fixed Asset Balanc'!C10+'Small Store - Fixed Asset Balan'!C10</f>
        <v>275000</v>
      </c>
      <c r="D4" s="9">
        <f>'Large Store-Fixed Asset Balance'!D10+'Medium Store-Fixed Asset Balanc'!D10+'Small Store - Fixed Asset Balan'!D10</f>
        <v>115000</v>
      </c>
      <c r="E4" s="9">
        <f>'Large Store-Fixed Asset Balance'!E10+'Medium Store-Fixed Asset Balanc'!E10+'Small Store - Fixed Asset Balan'!E10</f>
        <v>275000</v>
      </c>
      <c r="F4" s="9">
        <f>'Large Store-Fixed Asset Balance'!F10+'Medium Store-Fixed Asset Balanc'!F10+'Small Store - Fixed Asset Balan'!F10</f>
        <v>115000</v>
      </c>
      <c r="G4" s="9">
        <f>'Large Store-Fixed Asset Balance'!G10+'Medium Store-Fixed Asset Balanc'!G10+'Small Store - Fixed Asset Balan'!G10</f>
        <v>275000</v>
      </c>
      <c r="H4" s="9">
        <f>'Large Store-Fixed Asset Balance'!H10+'Medium Store-Fixed Asset Balanc'!H10+'Small Store - Fixed Asset Balan'!H10</f>
        <v>115000</v>
      </c>
      <c r="I4" s="9">
        <f>'Large Store-Fixed Asset Balance'!I10+'Medium Store-Fixed Asset Balanc'!I10+'Small Store - Fixed Asset Balan'!I10</f>
        <v>275000</v>
      </c>
      <c r="J4" s="9">
        <f>'Large Store-Fixed Asset Balance'!J10+'Medium Store-Fixed Asset Balanc'!J10+'Small Store - Fixed Asset Balan'!J10</f>
        <v>115000</v>
      </c>
      <c r="K4" s="9">
        <f>'Large Store-Fixed Asset Balance'!K10+'Medium Store-Fixed Asset Balanc'!K10+'Small Store - Fixed Asset Balan'!K10</f>
        <v>275000</v>
      </c>
      <c r="L4" s="9">
        <f>'Large Store-Fixed Asset Balance'!L10+'Medium Store-Fixed Asset Balanc'!L10+'Small Store - Fixed Asset Balan'!L10</f>
        <v>115000</v>
      </c>
      <c r="M4" s="9">
        <f>'Large Store-Fixed Asset Balance'!M10+'Medium Store-Fixed Asset Balanc'!M10+'Small Store - Fixed Asset Balan'!M10</f>
        <v>595000</v>
      </c>
      <c r="N4" s="9">
        <f>'Large Store-Fixed Asset Balance'!N10+'Medium Store-Fixed Asset Balanc'!N10+'Small Store - Fixed Asset Balan'!N10</f>
        <v>115000</v>
      </c>
      <c r="O4" s="9">
        <f>'Large Store-Fixed Asset Balance'!O10+'Medium Store-Fixed Asset Balanc'!O10+'Small Store - Fixed Asset Balan'!O10</f>
        <v>275000</v>
      </c>
      <c r="P4" s="9">
        <f>'Large Store-Fixed Asset Balance'!P10+'Medium Store-Fixed Asset Balanc'!P10+'Small Store - Fixed Asset Balan'!P10</f>
        <v>435000</v>
      </c>
      <c r="Q4" s="9">
        <f>'Large Store-Fixed Asset Balance'!Q10+'Medium Store-Fixed Asset Balanc'!Q10+'Small Store - Fixed Asset Balan'!Q10</f>
        <v>275000</v>
      </c>
      <c r="R4" s="9">
        <f>'Large Store-Fixed Asset Balance'!R10+'Medium Store-Fixed Asset Balanc'!R10+'Small Store - Fixed Asset Balan'!R10</f>
        <v>115000</v>
      </c>
      <c r="S4" s="9">
        <f>'Large Store-Fixed Asset Balance'!S10+'Medium Store-Fixed Asset Balanc'!S10+'Small Store - Fixed Asset Balan'!S10</f>
        <v>595000</v>
      </c>
      <c r="T4" s="9">
        <f>'Large Store-Fixed Asset Balance'!T10+'Medium Store-Fixed Asset Balanc'!T10+'Small Store - Fixed Asset Balan'!T10</f>
        <v>115000</v>
      </c>
      <c r="U4" s="9">
        <f>'Large Store-Fixed Asset Balance'!U10+'Medium Store-Fixed Asset Balanc'!U10+'Small Store - Fixed Asset Balan'!U10</f>
        <v>275000</v>
      </c>
      <c r="V4" s="9">
        <f>'Large Store-Fixed Asset Balance'!V10+'Medium Store-Fixed Asset Balanc'!V10+'Small Store - Fixed Asset Balan'!V10</f>
        <v>435000</v>
      </c>
      <c r="W4" s="9">
        <f>'Large Store-Fixed Asset Balance'!W10+'Medium Store-Fixed Asset Balanc'!W10+'Small Store - Fixed Asset Balan'!W10</f>
        <v>275000</v>
      </c>
      <c r="X4" s="9">
        <f>'Large Store-Fixed Asset Balance'!X10+'Medium Store-Fixed Asset Balanc'!X10+'Small Store - Fixed Asset Balan'!X10</f>
        <v>115000</v>
      </c>
      <c r="Y4" s="9">
        <f>'Large Store-Fixed Asset Balance'!Y10+'Medium Store-Fixed Asset Balanc'!Y10+'Small Store - Fixed Asset Balan'!Y10</f>
        <v>595000</v>
      </c>
    </row>
    <row r="5">
      <c r="A5" s="11"/>
    </row>
    <row r="6">
      <c r="A6" s="8" t="s">
        <v>90</v>
      </c>
      <c r="B6" s="9">
        <f>'Large Store-Fixed Asset Balance'!B20+'Medium Store-Fixed Asset Balanc'!B20+'Small Store - Fixed Asset Balan'!B20</f>
        <v>115000</v>
      </c>
      <c r="C6" s="9">
        <f>'Large Store-Fixed Asset Balance'!C20+'Medium Store-Fixed Asset Balanc'!C20+'Small Store - Fixed Asset Balan'!C20</f>
        <v>390000</v>
      </c>
      <c r="D6" s="9">
        <f>'Large Store-Fixed Asset Balance'!D20+'Medium Store-Fixed Asset Balanc'!D20+'Small Store - Fixed Asset Balan'!D20</f>
        <v>505000</v>
      </c>
      <c r="E6" s="9">
        <f>'Large Store-Fixed Asset Balance'!E20+'Medium Store-Fixed Asset Balanc'!E20+'Small Store - Fixed Asset Balan'!E20</f>
        <v>780000</v>
      </c>
      <c r="F6" s="9">
        <f>'Large Store-Fixed Asset Balance'!F20+'Medium Store-Fixed Asset Balanc'!F20+'Small Store - Fixed Asset Balan'!F20</f>
        <v>895000</v>
      </c>
      <c r="G6" s="9">
        <f>'Large Store-Fixed Asset Balance'!G20+'Medium Store-Fixed Asset Balanc'!G20+'Small Store - Fixed Asset Balan'!G20</f>
        <v>1170000</v>
      </c>
      <c r="H6" s="9">
        <f>'Large Store-Fixed Asset Balance'!H20+'Medium Store-Fixed Asset Balanc'!H20+'Small Store - Fixed Asset Balan'!H20</f>
        <v>1285000</v>
      </c>
      <c r="I6" s="9">
        <f>'Large Store-Fixed Asset Balance'!I20+'Medium Store-Fixed Asset Balanc'!I20+'Small Store - Fixed Asset Balan'!I20</f>
        <v>1560000</v>
      </c>
      <c r="J6" s="9">
        <f>'Large Store-Fixed Asset Balance'!J20+'Medium Store-Fixed Asset Balanc'!J20+'Small Store - Fixed Asset Balan'!J20</f>
        <v>1675000</v>
      </c>
      <c r="K6" s="9">
        <f>'Large Store-Fixed Asset Balance'!K20+'Medium Store-Fixed Asset Balanc'!K20+'Small Store - Fixed Asset Balan'!K20</f>
        <v>1950000</v>
      </c>
      <c r="L6" s="9">
        <f>'Large Store-Fixed Asset Balance'!L20+'Medium Store-Fixed Asset Balanc'!L20+'Small Store - Fixed Asset Balan'!L20</f>
        <v>2065000</v>
      </c>
      <c r="M6" s="9">
        <f>'Large Store-Fixed Asset Balance'!M20+'Medium Store-Fixed Asset Balanc'!M20+'Small Store - Fixed Asset Balan'!M20</f>
        <v>2660000</v>
      </c>
      <c r="N6" s="9">
        <f>'Large Store-Fixed Asset Balance'!N20+'Medium Store-Fixed Asset Balanc'!N20+'Small Store - Fixed Asset Balan'!N20</f>
        <v>2775000</v>
      </c>
      <c r="O6" s="9">
        <f>'Large Store-Fixed Asset Balance'!O20+'Medium Store-Fixed Asset Balanc'!O20+'Small Store - Fixed Asset Balan'!O20</f>
        <v>3050000</v>
      </c>
      <c r="P6" s="9">
        <f>'Large Store-Fixed Asset Balance'!P20+'Medium Store-Fixed Asset Balanc'!P20+'Small Store - Fixed Asset Balan'!P20</f>
        <v>3485000</v>
      </c>
      <c r="Q6" s="9">
        <f>'Large Store-Fixed Asset Balance'!Q20+'Medium Store-Fixed Asset Balanc'!Q20+'Small Store - Fixed Asset Balan'!Q20</f>
        <v>3760000</v>
      </c>
      <c r="R6" s="9">
        <f>'Large Store-Fixed Asset Balance'!R20+'Medium Store-Fixed Asset Balanc'!R20+'Small Store - Fixed Asset Balan'!R20</f>
        <v>3840000</v>
      </c>
      <c r="S6" s="9">
        <f>'Large Store-Fixed Asset Balance'!S20+'Medium Store-Fixed Asset Balanc'!S20+'Small Store - Fixed Asset Balan'!S20</f>
        <v>4330000</v>
      </c>
      <c r="T6" s="9">
        <f>'Large Store-Fixed Asset Balance'!T20+'Medium Store-Fixed Asset Balanc'!T20+'Small Store - Fixed Asset Balan'!T20</f>
        <v>4410000</v>
      </c>
      <c r="U6" s="9">
        <f>'Large Store-Fixed Asset Balance'!U20+'Medium Store-Fixed Asset Balanc'!U20+'Small Store - Fixed Asset Balan'!U20</f>
        <v>4580000</v>
      </c>
      <c r="V6" s="9">
        <f>'Large Store-Fixed Asset Balance'!V20+'Medium Store-Fixed Asset Balanc'!V20+'Small Store - Fixed Asset Balan'!V20</f>
        <v>4900000</v>
      </c>
      <c r="W6" s="9">
        <f>'Large Store-Fixed Asset Balance'!W20+'Medium Store-Fixed Asset Balanc'!W20+'Small Store - Fixed Asset Balan'!W20</f>
        <v>4990000</v>
      </c>
      <c r="X6" s="9">
        <f>'Large Store-Fixed Asset Balance'!X20+'Medium Store-Fixed Asset Balanc'!X20+'Small Store - Fixed Asset Balan'!X20</f>
        <v>4990000</v>
      </c>
      <c r="Y6" s="9">
        <f>'Large Store-Fixed Asset Balance'!Y20+'Medium Store-Fixed Asset Balanc'!Y20+'Small Store - Fixed Asset Balan'!Y20</f>
        <v>5310000</v>
      </c>
    </row>
    <row r="7">
      <c r="A7" s="11"/>
    </row>
    <row r="8">
      <c r="A8" s="11"/>
    </row>
    <row r="9">
      <c r="A9" s="8" t="s">
        <v>91</v>
      </c>
      <c r="B9" s="10">
        <f>'Large Store-Depreciation'!B10+'Medium Store-Depreciation'!B10+'Small Store - Depreciation'!B10</f>
        <v>6187.5</v>
      </c>
      <c r="C9" s="10">
        <f>'Large Store-Depreciation'!C10+'Medium Store-Depreciation'!C10+'Small Store - Depreciation'!C10</f>
        <v>20840.90909</v>
      </c>
      <c r="D9" s="10">
        <f>'Large Store-Depreciation'!D10+'Medium Store-Depreciation'!D10+'Small Store - Depreciation'!D10</f>
        <v>27028.40909</v>
      </c>
      <c r="E9" s="10">
        <f>'Large Store-Depreciation'!E10+'Medium Store-Depreciation'!E10+'Small Store - Depreciation'!E10</f>
        <v>41681.81818</v>
      </c>
      <c r="F9" s="10">
        <f>'Large Store-Depreciation'!F10+'Medium Store-Depreciation'!F10+'Small Store - Depreciation'!F10</f>
        <v>47869.31818</v>
      </c>
      <c r="G9" s="10">
        <f>'Large Store-Depreciation'!G10+'Medium Store-Depreciation'!G10+'Small Store - Depreciation'!G10</f>
        <v>62522.72727</v>
      </c>
      <c r="H9" s="10">
        <f>'Large Store-Depreciation'!H10+'Medium Store-Depreciation'!H10+'Small Store - Depreciation'!H10</f>
        <v>68710.22727</v>
      </c>
      <c r="I9" s="10">
        <f>'Large Store-Depreciation'!I10+'Medium Store-Depreciation'!I10+'Small Store - Depreciation'!I10</f>
        <v>83363.63636</v>
      </c>
      <c r="J9" s="10">
        <f>'Large Store-Depreciation'!J10+'Medium Store-Depreciation'!J10+'Small Store - Depreciation'!J10</f>
        <v>89551.13636</v>
      </c>
      <c r="K9" s="10">
        <f>'Large Store-Depreciation'!K10+'Medium Store-Depreciation'!K10+'Small Store - Depreciation'!K10</f>
        <v>104204.5455</v>
      </c>
      <c r="L9" s="10">
        <f>'Large Store-Depreciation'!L10+'Medium Store-Depreciation'!L10+'Small Store - Depreciation'!L10</f>
        <v>110392.0455</v>
      </c>
      <c r="M9" s="10">
        <f>'Large Store-Depreciation'!M10+'Medium Store-Depreciation'!M10+'Small Store - Depreciation'!M10</f>
        <v>141977.2727</v>
      </c>
      <c r="N9" s="10">
        <f>'Large Store-Depreciation'!N10+'Medium Store-Depreciation'!N10+'Small Store - Depreciation'!N10</f>
        <v>148164.7727</v>
      </c>
      <c r="O9" s="10">
        <f>'Large Store-Depreciation'!O10+'Medium Store-Depreciation'!O10+'Small Store - Depreciation'!O10</f>
        <v>162818.1818</v>
      </c>
      <c r="P9" s="10">
        <f>'Large Store-Depreciation'!P10+'Medium Store-Depreciation'!P10+'Small Store - Depreciation'!P10</f>
        <v>185937.5</v>
      </c>
      <c r="Q9" s="10">
        <f>'Large Store-Depreciation'!Q10+'Medium Store-Depreciation'!Q10+'Small Store - Depreciation'!Q10</f>
        <v>200590.9091</v>
      </c>
      <c r="R9" s="10">
        <f>'Large Store-Depreciation'!R10+'Medium Store-Depreciation'!R10+'Small Store - Depreciation'!R10</f>
        <v>204590.9091</v>
      </c>
      <c r="S9" s="10">
        <f>'Large Store-Depreciation'!S10+'Medium Store-Depreciation'!S10+'Small Store - Depreciation'!S10</f>
        <v>229613.6364</v>
      </c>
      <c r="T9" s="10">
        <f>'Large Store-Depreciation'!T10+'Medium Store-Depreciation'!T10+'Small Store - Depreciation'!T10</f>
        <v>233613.6364</v>
      </c>
      <c r="U9" s="10">
        <f>'Large Store-Depreciation'!U10+'Medium Store-Depreciation'!U10+'Small Store - Depreciation'!U10</f>
        <v>241704.5455</v>
      </c>
      <c r="V9" s="10">
        <f>'Large Store-Depreciation'!V10+'Medium Store-Depreciation'!V10+'Small Store - Depreciation'!V10</f>
        <v>258636.3636</v>
      </c>
      <c r="W9" s="10">
        <f>'Large Store-Depreciation'!W10+'Medium Store-Depreciation'!W10+'Small Store - Depreciation'!W10</f>
        <v>262727.2727</v>
      </c>
      <c r="X9" s="10">
        <f>'Large Store-Depreciation'!X10+'Medium Store-Depreciation'!X10+'Small Store - Depreciation'!X10</f>
        <v>262727.2727</v>
      </c>
      <c r="Y9" s="10">
        <f>'Large Store-Depreciation'!Y10+'Medium Store-Depreciation'!Y10+'Small Store - Depreciation'!Y10</f>
        <v>279659.0909</v>
      </c>
    </row>
    <row r="10">
      <c r="A10" s="11"/>
    </row>
    <row r="11">
      <c r="A11" s="8" t="s">
        <v>92</v>
      </c>
      <c r="B11" s="10">
        <f>'Large Store-Depreciation'!B20+'Medium Store-Depreciation'!B20+'Small Store - Depreciation'!B20</f>
        <v>6187.5</v>
      </c>
      <c r="C11" s="10">
        <f>'Large Store-Depreciation'!C20+'Medium Store-Depreciation'!C20+'Small Store - Depreciation'!C20</f>
        <v>27028.40909</v>
      </c>
      <c r="D11" s="10">
        <f>'Large Store-Depreciation'!D20+'Medium Store-Depreciation'!D20+'Small Store - Depreciation'!D20</f>
        <v>54056.81818</v>
      </c>
      <c r="E11" s="10">
        <f>'Large Store-Depreciation'!E20+'Medium Store-Depreciation'!E20+'Small Store - Depreciation'!E20</f>
        <v>95738.63636</v>
      </c>
      <c r="F11" s="10">
        <f>'Large Store-Depreciation'!F20+'Medium Store-Depreciation'!F20+'Small Store - Depreciation'!F20</f>
        <v>143607.9545</v>
      </c>
      <c r="G11" s="10">
        <f>'Large Store-Depreciation'!G20+'Medium Store-Depreciation'!G20+'Small Store - Depreciation'!G20</f>
        <v>206130.6818</v>
      </c>
      <c r="H11" s="10">
        <f>'Large Store-Depreciation'!H20+'Medium Store-Depreciation'!H20+'Small Store - Depreciation'!H20</f>
        <v>274840.9091</v>
      </c>
      <c r="I11" s="10">
        <f>'Large Store-Depreciation'!I20+'Medium Store-Depreciation'!I20+'Small Store - Depreciation'!I20</f>
        <v>358204.5455</v>
      </c>
      <c r="J11" s="10">
        <f>'Large Store-Depreciation'!J20+'Medium Store-Depreciation'!J20+'Small Store - Depreciation'!J20</f>
        <v>447755.6818</v>
      </c>
      <c r="K11" s="10">
        <f>'Large Store-Depreciation'!K20+'Medium Store-Depreciation'!K20+'Small Store - Depreciation'!K20</f>
        <v>551960.2273</v>
      </c>
      <c r="L11" s="10">
        <f>'Large Store-Depreciation'!L20+'Medium Store-Depreciation'!L20+'Small Store - Depreciation'!L20</f>
        <v>662352.2727</v>
      </c>
      <c r="M11" s="10">
        <f>'Large Store-Depreciation'!M20+'Medium Store-Depreciation'!M20+'Small Store - Depreciation'!M20</f>
        <v>804329.5455</v>
      </c>
      <c r="N11" s="10">
        <f>'Large Store-Depreciation'!N20+'Medium Store-Depreciation'!N20+'Small Store - Depreciation'!N20</f>
        <v>952494.3182</v>
      </c>
      <c r="O11" s="10">
        <f>'Large Store-Depreciation'!O20+'Medium Store-Depreciation'!O20+'Small Store - Depreciation'!O20</f>
        <v>1115312.5</v>
      </c>
      <c r="P11" s="10">
        <f>'Large Store-Depreciation'!P20+'Medium Store-Depreciation'!P20+'Small Store - Depreciation'!P20</f>
        <v>1301250</v>
      </c>
      <c r="Q11" s="10">
        <f>'Large Store-Depreciation'!Q20+'Medium Store-Depreciation'!Q20+'Small Store - Depreciation'!Q20</f>
        <v>1501840.909</v>
      </c>
      <c r="R11" s="10">
        <f>'Large Store-Depreciation'!R20+'Medium Store-Depreciation'!R20+'Small Store - Depreciation'!R20</f>
        <v>1671431.818</v>
      </c>
      <c r="S11" s="10">
        <f>'Large Store-Depreciation'!S20+'Medium Store-Depreciation'!S20+'Small Store - Depreciation'!S20</f>
        <v>1796045.455</v>
      </c>
      <c r="T11" s="10">
        <f>'Large Store-Depreciation'!T20+'Medium Store-Depreciation'!T20+'Small Store - Depreciation'!T20</f>
        <v>1994659.091</v>
      </c>
      <c r="U11" s="10">
        <f>'Large Store-Depreciation'!U20+'Medium Store-Depreciation'!U20+'Small Store - Depreciation'!U20</f>
        <v>2131363.636</v>
      </c>
      <c r="V11" s="10">
        <f>'Large Store-Depreciation'!V20+'Medium Store-Depreciation'!V20+'Small Store - Depreciation'!V20</f>
        <v>2275000</v>
      </c>
      <c r="W11" s="10">
        <f>'Large Store-Depreciation'!W20+'Medium Store-Depreciation'!W20+'Small Store - Depreciation'!W20</f>
        <v>2352727.273</v>
      </c>
      <c r="X11" s="10">
        <f>'Large Store-Depreciation'!X20+'Medium Store-Depreciation'!X20+'Small Store - Depreciation'!X20</f>
        <v>2500454.545</v>
      </c>
      <c r="Y11" s="10">
        <f>'Large Store-Depreciation'!Y20+'Medium Store-Depreciation'!Y20+'Small Store - Depreciation'!Y20</f>
        <v>2505113.636</v>
      </c>
    </row>
    <row r="12">
      <c r="A12" s="11"/>
    </row>
    <row r="13">
      <c r="A13" s="11"/>
    </row>
    <row r="14">
      <c r="A14" s="11"/>
    </row>
    <row r="15">
      <c r="A15" s="11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9.25"/>
  </cols>
  <sheetData>
    <row r="1">
      <c r="A1" s="11"/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56</v>
      </c>
      <c r="Y1" s="6" t="s">
        <v>57</v>
      </c>
    </row>
    <row r="2">
      <c r="A2" s="8" t="s">
        <v>93</v>
      </c>
    </row>
    <row r="3">
      <c r="A3" s="8" t="s">
        <v>94</v>
      </c>
      <c r="B3" s="9">
        <f>'Cons-Collections'!B8</f>
        <v>0</v>
      </c>
      <c r="C3" s="9">
        <f>'Cons-Collections'!C8</f>
        <v>567000</v>
      </c>
      <c r="D3" s="9">
        <f>'Cons-Collections'!D8</f>
        <v>0</v>
      </c>
      <c r="E3" s="9">
        <f>'Cons-Collections'!E8</f>
        <v>1443000</v>
      </c>
      <c r="F3" s="9">
        <f>'Cons-Collections'!F8</f>
        <v>0</v>
      </c>
      <c r="G3" s="9">
        <f>'Cons-Collections'!G8</f>
        <v>2319000</v>
      </c>
      <c r="H3" s="9">
        <f>'Cons-Collections'!H8</f>
        <v>0</v>
      </c>
      <c r="I3" s="9">
        <f>'Cons-Collections'!I8</f>
        <v>3195000</v>
      </c>
      <c r="J3" s="9">
        <f>'Cons-Collections'!J8</f>
        <v>0</v>
      </c>
      <c r="K3" s="9">
        <f>'Cons-Collections'!K8</f>
        <v>4071000</v>
      </c>
      <c r="L3" s="9">
        <f>'Cons-Collections'!L8</f>
        <v>0</v>
      </c>
      <c r="M3" s="9">
        <f>'Cons-Collections'!M8</f>
        <v>5307000</v>
      </c>
      <c r="N3" s="9">
        <f>'Cons-Collections'!N8</f>
        <v>0</v>
      </c>
      <c r="O3" s="9">
        <f>'Cons-Collections'!O8</f>
        <v>6543000</v>
      </c>
      <c r="P3" s="9">
        <f>'Cons-Collections'!P8</f>
        <v>0</v>
      </c>
      <c r="Q3" s="9">
        <f>'Cons-Collections'!Q8</f>
        <v>8139000</v>
      </c>
      <c r="R3" s="9">
        <f>'Cons-Collections'!R8</f>
        <v>0</v>
      </c>
      <c r="S3" s="9">
        <f>'Cons-Collections'!S8</f>
        <v>9375000</v>
      </c>
      <c r="T3" s="9">
        <f>'Cons-Collections'!T8</f>
        <v>0</v>
      </c>
      <c r="U3" s="9">
        <f>'Cons-Collections'!U8</f>
        <v>10611000</v>
      </c>
      <c r="V3" s="9">
        <f>'Cons-Collections'!V8</f>
        <v>0</v>
      </c>
      <c r="W3" s="9">
        <f>'Cons-Collections'!W8</f>
        <v>12207000</v>
      </c>
      <c r="X3" s="9">
        <f>'Cons-Collections'!X8</f>
        <v>0</v>
      </c>
      <c r="Y3" s="9">
        <f>'Cons-Collections'!Y8</f>
        <v>13443000</v>
      </c>
    </row>
    <row r="4">
      <c r="A4" s="8" t="s">
        <v>95</v>
      </c>
      <c r="B4" s="9">
        <f t="shared" ref="B4:Y4" si="1">SUM(B3)</f>
        <v>0</v>
      </c>
      <c r="C4" s="9">
        <f t="shared" si="1"/>
        <v>567000</v>
      </c>
      <c r="D4" s="9">
        <f t="shared" si="1"/>
        <v>0</v>
      </c>
      <c r="E4" s="9">
        <f t="shared" si="1"/>
        <v>1443000</v>
      </c>
      <c r="F4" s="9">
        <f t="shared" si="1"/>
        <v>0</v>
      </c>
      <c r="G4" s="9">
        <f t="shared" si="1"/>
        <v>2319000</v>
      </c>
      <c r="H4" s="9">
        <f t="shared" si="1"/>
        <v>0</v>
      </c>
      <c r="I4" s="9">
        <f t="shared" si="1"/>
        <v>3195000</v>
      </c>
      <c r="J4" s="9">
        <f t="shared" si="1"/>
        <v>0</v>
      </c>
      <c r="K4" s="9">
        <f t="shared" si="1"/>
        <v>4071000</v>
      </c>
      <c r="L4" s="9">
        <f t="shared" si="1"/>
        <v>0</v>
      </c>
      <c r="M4" s="9">
        <f t="shared" si="1"/>
        <v>5307000</v>
      </c>
      <c r="N4" s="9">
        <f t="shared" si="1"/>
        <v>0</v>
      </c>
      <c r="O4" s="9">
        <f t="shared" si="1"/>
        <v>6543000</v>
      </c>
      <c r="P4" s="9">
        <f t="shared" si="1"/>
        <v>0</v>
      </c>
      <c r="Q4" s="9">
        <f t="shared" si="1"/>
        <v>8139000</v>
      </c>
      <c r="R4" s="9">
        <f t="shared" si="1"/>
        <v>0</v>
      </c>
      <c r="S4" s="9">
        <f t="shared" si="1"/>
        <v>9375000</v>
      </c>
      <c r="T4" s="9">
        <f t="shared" si="1"/>
        <v>0</v>
      </c>
      <c r="U4" s="9">
        <f t="shared" si="1"/>
        <v>10611000</v>
      </c>
      <c r="V4" s="9">
        <f t="shared" si="1"/>
        <v>0</v>
      </c>
      <c r="W4" s="9">
        <f t="shared" si="1"/>
        <v>12207000</v>
      </c>
      <c r="X4" s="9">
        <f t="shared" si="1"/>
        <v>0</v>
      </c>
      <c r="Y4" s="9">
        <f t="shared" si="1"/>
        <v>13443000</v>
      </c>
    </row>
    <row r="5">
      <c r="A5" s="11"/>
    </row>
    <row r="6">
      <c r="A6" s="8" t="s">
        <v>96</v>
      </c>
    </row>
    <row r="7">
      <c r="A7" s="8" t="s">
        <v>97</v>
      </c>
      <c r="B7" s="9">
        <f>'Cons-Purchases'!B8</f>
        <v>0</v>
      </c>
      <c r="C7" s="9">
        <f>'Cons-Purchases'!C8</f>
        <v>51600</v>
      </c>
      <c r="D7" s="9">
        <f>'Cons-Purchases'!D8</f>
        <v>175200</v>
      </c>
      <c r="E7" s="9">
        <f>'Cons-Purchases'!E8</f>
        <v>226800</v>
      </c>
      <c r="F7" s="9">
        <f>'Cons-Purchases'!F8</f>
        <v>350400</v>
      </c>
      <c r="G7" s="9">
        <f>'Cons-Purchases'!G8</f>
        <v>402000</v>
      </c>
      <c r="H7" s="9">
        <f>'Cons-Purchases'!H8</f>
        <v>525600</v>
      </c>
      <c r="I7" s="9">
        <f>'Cons-Purchases'!I8</f>
        <v>577200</v>
      </c>
      <c r="J7" s="9">
        <f>'Cons-Purchases'!J8</f>
        <v>700800</v>
      </c>
      <c r="K7" s="9">
        <f>'Cons-Purchases'!K8</f>
        <v>752400</v>
      </c>
      <c r="L7" s="9">
        <f>'Cons-Purchases'!L8</f>
        <v>876000</v>
      </c>
      <c r="M7" s="9">
        <f>'Cons-Purchases'!M8</f>
        <v>927600</v>
      </c>
      <c r="N7" s="9">
        <f>'Cons-Purchases'!N8</f>
        <v>1195200</v>
      </c>
      <c r="O7" s="9">
        <f>'Cons-Purchases'!O8</f>
        <v>1246800</v>
      </c>
      <c r="P7" s="9">
        <f>'Cons-Purchases'!P8</f>
        <v>1370400</v>
      </c>
      <c r="Q7" s="9">
        <f>'Cons-Purchases'!Q8</f>
        <v>1566000</v>
      </c>
      <c r="R7" s="9">
        <f>'Cons-Purchases'!R8</f>
        <v>1689600</v>
      </c>
      <c r="S7" s="9">
        <f>'Cons-Purchases'!S8</f>
        <v>1741200</v>
      </c>
      <c r="T7" s="9">
        <f>'Cons-Purchases'!T8</f>
        <v>2008800</v>
      </c>
      <c r="U7" s="9">
        <f>'Cons-Purchases'!U8</f>
        <v>2060400</v>
      </c>
      <c r="V7" s="9">
        <f>'Cons-Purchases'!V8</f>
        <v>2184000</v>
      </c>
      <c r="W7" s="9">
        <f>'Cons-Purchases'!W8</f>
        <v>2379600</v>
      </c>
      <c r="X7" s="9">
        <f>'Cons-Purchases'!X8</f>
        <v>2503200</v>
      </c>
      <c r="Y7" s="9">
        <f>'Cons-Purchases'!Y8</f>
        <v>2554800</v>
      </c>
    </row>
    <row r="8">
      <c r="A8" s="8" t="s">
        <v>98</v>
      </c>
      <c r="B8" s="10">
        <f>SUM('Cons-Sales and Costs'!B11:B14)</f>
        <v>70600</v>
      </c>
      <c r="C8" s="10">
        <f>SUM('Cons-Sales and Costs'!C11:C14)</f>
        <v>239200</v>
      </c>
      <c r="D8" s="10">
        <f>SUM('Cons-Sales and Costs'!D11:D14)</f>
        <v>309800</v>
      </c>
      <c r="E8" s="10">
        <f>SUM('Cons-Sales and Costs'!E11:E14)</f>
        <v>478400</v>
      </c>
      <c r="F8" s="10">
        <f>SUM('Cons-Sales and Costs'!F11:F14)</f>
        <v>549000</v>
      </c>
      <c r="G8" s="10">
        <f>SUM('Cons-Sales and Costs'!G11:G14)</f>
        <v>717600</v>
      </c>
      <c r="H8" s="10">
        <f>SUM('Cons-Sales and Costs'!H11:H14)</f>
        <v>788200</v>
      </c>
      <c r="I8" s="10">
        <f>SUM('Cons-Sales and Costs'!I11:I14)</f>
        <v>956800</v>
      </c>
      <c r="J8" s="10">
        <f>SUM('Cons-Sales and Costs'!J11:J14)</f>
        <v>1027400</v>
      </c>
      <c r="K8" s="10">
        <f>SUM('Cons-Sales and Costs'!K11:K14)</f>
        <v>1196000</v>
      </c>
      <c r="L8" s="10">
        <f>SUM('Cons-Sales and Costs'!L11:L14)</f>
        <v>1266600</v>
      </c>
      <c r="M8" s="10">
        <f>SUM('Cons-Sales and Costs'!M11:M14)</f>
        <v>1616200</v>
      </c>
      <c r="N8" s="10">
        <f>SUM('Cons-Sales and Costs'!N11:N14)</f>
        <v>1686800</v>
      </c>
      <c r="O8" s="10">
        <f>SUM('Cons-Sales and Costs'!O11:O14)</f>
        <v>1855400</v>
      </c>
      <c r="P8" s="10">
        <f>SUM('Cons-Sales and Costs'!P11:P14)</f>
        <v>2107000</v>
      </c>
      <c r="Q8" s="10">
        <f>SUM('Cons-Sales and Costs'!Q11:Q14)</f>
        <v>2275600</v>
      </c>
      <c r="R8" s="10">
        <f>SUM('Cons-Sales and Costs'!R11:R14)</f>
        <v>2346200</v>
      </c>
      <c r="S8" s="10">
        <f>SUM('Cons-Sales and Costs'!S11:S14)</f>
        <v>2695800</v>
      </c>
      <c r="T8" s="10">
        <f>SUM('Cons-Sales and Costs'!T11:T14)</f>
        <v>2766400</v>
      </c>
      <c r="U8" s="10">
        <f>SUM('Cons-Sales and Costs'!U11:U14)</f>
        <v>2935000</v>
      </c>
      <c r="V8" s="10">
        <f>SUM('Cons-Sales and Costs'!V11:V14)</f>
        <v>3186600</v>
      </c>
      <c r="W8" s="10">
        <f>SUM('Cons-Sales and Costs'!W11:W14)</f>
        <v>3355200</v>
      </c>
      <c r="X8" s="10">
        <f>SUM('Cons-Sales and Costs'!X11:X14)</f>
        <v>3425800</v>
      </c>
      <c r="Y8" s="10">
        <f>SUM('Cons-Sales and Costs'!Y11:Y14)</f>
        <v>3775400</v>
      </c>
    </row>
    <row r="9">
      <c r="A9" s="8" t="s">
        <v>73</v>
      </c>
      <c r="B9" s="9">
        <f>'Cons-Asset Statements'!B4</f>
        <v>115000</v>
      </c>
      <c r="C9" s="9">
        <f>'Cons-Asset Statements'!C4</f>
        <v>275000</v>
      </c>
      <c r="D9" s="9">
        <f>'Cons-Asset Statements'!D4</f>
        <v>115000</v>
      </c>
      <c r="E9" s="9">
        <f>'Cons-Asset Statements'!E4</f>
        <v>275000</v>
      </c>
      <c r="F9" s="9">
        <f>'Cons-Asset Statements'!F4</f>
        <v>115000</v>
      </c>
      <c r="G9" s="9">
        <f>'Cons-Asset Statements'!G4</f>
        <v>275000</v>
      </c>
      <c r="H9" s="9">
        <f>'Cons-Asset Statements'!H4</f>
        <v>115000</v>
      </c>
      <c r="I9" s="9">
        <f>'Cons-Asset Statements'!I4</f>
        <v>275000</v>
      </c>
      <c r="J9" s="9">
        <f>'Cons-Asset Statements'!J4</f>
        <v>115000</v>
      </c>
      <c r="K9" s="9">
        <f>'Cons-Asset Statements'!K4</f>
        <v>275000</v>
      </c>
      <c r="L9" s="9">
        <f>'Cons-Asset Statements'!L4</f>
        <v>115000</v>
      </c>
      <c r="M9" s="9">
        <f>'Cons-Asset Statements'!M4</f>
        <v>595000</v>
      </c>
      <c r="N9" s="9">
        <f>'Cons-Asset Statements'!N4</f>
        <v>115000</v>
      </c>
      <c r="O9" s="9">
        <f>'Cons-Asset Statements'!O4</f>
        <v>275000</v>
      </c>
      <c r="P9" s="9">
        <f>'Cons-Asset Statements'!P4</f>
        <v>435000</v>
      </c>
      <c r="Q9" s="9">
        <f>'Cons-Asset Statements'!Q4</f>
        <v>275000</v>
      </c>
      <c r="R9" s="9">
        <f>'Cons-Asset Statements'!R4</f>
        <v>115000</v>
      </c>
      <c r="S9" s="9">
        <f>'Cons-Asset Statements'!S4</f>
        <v>595000</v>
      </c>
      <c r="T9" s="9">
        <f>'Cons-Asset Statements'!T4</f>
        <v>115000</v>
      </c>
      <c r="U9" s="9">
        <f>'Cons-Asset Statements'!U4</f>
        <v>275000</v>
      </c>
      <c r="V9" s="9">
        <f>'Cons-Asset Statements'!V4</f>
        <v>435000</v>
      </c>
      <c r="W9" s="9">
        <f>'Cons-Asset Statements'!W4</f>
        <v>275000</v>
      </c>
      <c r="X9" s="9">
        <f>'Cons-Asset Statements'!X4</f>
        <v>115000</v>
      </c>
      <c r="Y9" s="9">
        <f>'Cons-Asset Statements'!Y4</f>
        <v>595000</v>
      </c>
    </row>
    <row r="10">
      <c r="A10" s="8" t="s">
        <v>99</v>
      </c>
      <c r="B10" s="9">
        <f t="shared" ref="B10:Y10" si="2">SUM(B7:B9)</f>
        <v>185600</v>
      </c>
      <c r="C10" s="9">
        <f t="shared" si="2"/>
        <v>565800</v>
      </c>
      <c r="D10" s="9">
        <f t="shared" si="2"/>
        <v>600000</v>
      </c>
      <c r="E10" s="9">
        <f t="shared" si="2"/>
        <v>980200</v>
      </c>
      <c r="F10" s="9">
        <f t="shared" si="2"/>
        <v>1014400</v>
      </c>
      <c r="G10" s="9">
        <f t="shared" si="2"/>
        <v>1394600</v>
      </c>
      <c r="H10" s="9">
        <f t="shared" si="2"/>
        <v>1428800</v>
      </c>
      <c r="I10" s="9">
        <f t="shared" si="2"/>
        <v>1809000</v>
      </c>
      <c r="J10" s="9">
        <f t="shared" si="2"/>
        <v>1843200</v>
      </c>
      <c r="K10" s="9">
        <f t="shared" si="2"/>
        <v>2223400</v>
      </c>
      <c r="L10" s="9">
        <f t="shared" si="2"/>
        <v>2257600</v>
      </c>
      <c r="M10" s="9">
        <f t="shared" si="2"/>
        <v>3138800</v>
      </c>
      <c r="N10" s="9">
        <f t="shared" si="2"/>
        <v>2997000</v>
      </c>
      <c r="O10" s="9">
        <f t="shared" si="2"/>
        <v>3377200</v>
      </c>
      <c r="P10" s="9">
        <f t="shared" si="2"/>
        <v>3912400</v>
      </c>
      <c r="Q10" s="9">
        <f t="shared" si="2"/>
        <v>4116600</v>
      </c>
      <c r="R10" s="9">
        <f t="shared" si="2"/>
        <v>4150800</v>
      </c>
      <c r="S10" s="9">
        <f t="shared" si="2"/>
        <v>5032000</v>
      </c>
      <c r="T10" s="9">
        <f t="shared" si="2"/>
        <v>4890200</v>
      </c>
      <c r="U10" s="9">
        <f t="shared" si="2"/>
        <v>5270400</v>
      </c>
      <c r="V10" s="9">
        <f t="shared" si="2"/>
        <v>5805600</v>
      </c>
      <c r="W10" s="9">
        <f t="shared" si="2"/>
        <v>6009800</v>
      </c>
      <c r="X10" s="9">
        <f t="shared" si="2"/>
        <v>6044000</v>
      </c>
      <c r="Y10" s="9">
        <f t="shared" si="2"/>
        <v>6925200</v>
      </c>
    </row>
    <row r="11">
      <c r="A11" s="11"/>
    </row>
    <row r="12">
      <c r="A12" s="8" t="s">
        <v>100</v>
      </c>
      <c r="B12" s="9">
        <f t="shared" ref="B12:Y12" si="3">B4-B10</f>
        <v>-185600</v>
      </c>
      <c r="C12" s="9">
        <f t="shared" si="3"/>
        <v>1200</v>
      </c>
      <c r="D12" s="9">
        <f t="shared" si="3"/>
        <v>-600000</v>
      </c>
      <c r="E12" s="9">
        <f t="shared" si="3"/>
        <v>462800</v>
      </c>
      <c r="F12" s="9">
        <f t="shared" si="3"/>
        <v>-1014400</v>
      </c>
      <c r="G12" s="9">
        <f t="shared" si="3"/>
        <v>924400</v>
      </c>
      <c r="H12" s="9">
        <f t="shared" si="3"/>
        <v>-1428800</v>
      </c>
      <c r="I12" s="9">
        <f t="shared" si="3"/>
        <v>1386000</v>
      </c>
      <c r="J12" s="9">
        <f t="shared" si="3"/>
        <v>-1843200</v>
      </c>
      <c r="K12" s="9">
        <f t="shared" si="3"/>
        <v>1847600</v>
      </c>
      <c r="L12" s="9">
        <f t="shared" si="3"/>
        <v>-2257600</v>
      </c>
      <c r="M12" s="9">
        <f t="shared" si="3"/>
        <v>2168200</v>
      </c>
      <c r="N12" s="9">
        <f t="shared" si="3"/>
        <v>-2997000</v>
      </c>
      <c r="O12" s="9">
        <f t="shared" si="3"/>
        <v>3165800</v>
      </c>
      <c r="P12" s="9">
        <f t="shared" si="3"/>
        <v>-3912400</v>
      </c>
      <c r="Q12" s="9">
        <f t="shared" si="3"/>
        <v>4022400</v>
      </c>
      <c r="R12" s="9">
        <f t="shared" si="3"/>
        <v>-4150800</v>
      </c>
      <c r="S12" s="9">
        <f t="shared" si="3"/>
        <v>4343000</v>
      </c>
      <c r="T12" s="9">
        <f t="shared" si="3"/>
        <v>-4890200</v>
      </c>
      <c r="U12" s="9">
        <f t="shared" si="3"/>
        <v>5340600</v>
      </c>
      <c r="V12" s="9">
        <f t="shared" si="3"/>
        <v>-5805600</v>
      </c>
      <c r="W12" s="9">
        <f t="shared" si="3"/>
        <v>6197200</v>
      </c>
      <c r="X12" s="9">
        <f t="shared" si="3"/>
        <v>-6044000</v>
      </c>
      <c r="Y12" s="9">
        <f t="shared" si="3"/>
        <v>6517800</v>
      </c>
    </row>
    <row r="13">
      <c r="A13" s="11"/>
    </row>
    <row r="14">
      <c r="A14" s="8" t="s">
        <v>101</v>
      </c>
      <c r="B14" s="6">
        <v>0.0</v>
      </c>
      <c r="C14" s="9">
        <f t="shared" ref="C14:Y14" si="4">B16</f>
        <v>-185600</v>
      </c>
      <c r="D14" s="9">
        <f t="shared" si="4"/>
        <v>-184400</v>
      </c>
      <c r="E14" s="9">
        <f t="shared" si="4"/>
        <v>-784400</v>
      </c>
      <c r="F14" s="9">
        <f t="shared" si="4"/>
        <v>-321600</v>
      </c>
      <c r="G14" s="9">
        <f t="shared" si="4"/>
        <v>-1336000</v>
      </c>
      <c r="H14" s="9">
        <f t="shared" si="4"/>
        <v>-411600</v>
      </c>
      <c r="I14" s="9">
        <f t="shared" si="4"/>
        <v>-1840400</v>
      </c>
      <c r="J14" s="9">
        <f t="shared" si="4"/>
        <v>-454400</v>
      </c>
      <c r="K14" s="9">
        <f t="shared" si="4"/>
        <v>-2297600</v>
      </c>
      <c r="L14" s="9">
        <f t="shared" si="4"/>
        <v>-450000</v>
      </c>
      <c r="M14" s="9">
        <f t="shared" si="4"/>
        <v>-2707600</v>
      </c>
      <c r="N14" s="9">
        <f t="shared" si="4"/>
        <v>-539400</v>
      </c>
      <c r="O14" s="9">
        <f t="shared" si="4"/>
        <v>-3536400</v>
      </c>
      <c r="P14" s="9">
        <f t="shared" si="4"/>
        <v>-370600</v>
      </c>
      <c r="Q14" s="9">
        <f t="shared" si="4"/>
        <v>-4283000</v>
      </c>
      <c r="R14" s="9">
        <f t="shared" si="4"/>
        <v>-260600</v>
      </c>
      <c r="S14" s="9">
        <f t="shared" si="4"/>
        <v>-4411400</v>
      </c>
      <c r="T14" s="9">
        <f t="shared" si="4"/>
        <v>-68400</v>
      </c>
      <c r="U14" s="9">
        <f t="shared" si="4"/>
        <v>-4958600</v>
      </c>
      <c r="V14" s="9">
        <f t="shared" si="4"/>
        <v>382000</v>
      </c>
      <c r="W14" s="9">
        <f t="shared" si="4"/>
        <v>-5423600</v>
      </c>
      <c r="X14" s="9">
        <f t="shared" si="4"/>
        <v>773600</v>
      </c>
      <c r="Y14" s="9">
        <f t="shared" si="4"/>
        <v>-5270400</v>
      </c>
    </row>
    <row r="15">
      <c r="A15" s="8" t="s">
        <v>100</v>
      </c>
      <c r="B15" s="9">
        <f t="shared" ref="B15:Y15" si="5">B12</f>
        <v>-185600</v>
      </c>
      <c r="C15" s="9">
        <f t="shared" si="5"/>
        <v>1200</v>
      </c>
      <c r="D15" s="9">
        <f t="shared" si="5"/>
        <v>-600000</v>
      </c>
      <c r="E15" s="9">
        <f t="shared" si="5"/>
        <v>462800</v>
      </c>
      <c r="F15" s="9">
        <f t="shared" si="5"/>
        <v>-1014400</v>
      </c>
      <c r="G15" s="9">
        <f t="shared" si="5"/>
        <v>924400</v>
      </c>
      <c r="H15" s="9">
        <f t="shared" si="5"/>
        <v>-1428800</v>
      </c>
      <c r="I15" s="9">
        <f t="shared" si="5"/>
        <v>1386000</v>
      </c>
      <c r="J15" s="9">
        <f t="shared" si="5"/>
        <v>-1843200</v>
      </c>
      <c r="K15" s="9">
        <f t="shared" si="5"/>
        <v>1847600</v>
      </c>
      <c r="L15" s="9">
        <f t="shared" si="5"/>
        <v>-2257600</v>
      </c>
      <c r="M15" s="9">
        <f t="shared" si="5"/>
        <v>2168200</v>
      </c>
      <c r="N15" s="9">
        <f t="shared" si="5"/>
        <v>-2997000</v>
      </c>
      <c r="O15" s="9">
        <f t="shared" si="5"/>
        <v>3165800</v>
      </c>
      <c r="P15" s="9">
        <f t="shared" si="5"/>
        <v>-3912400</v>
      </c>
      <c r="Q15" s="9">
        <f t="shared" si="5"/>
        <v>4022400</v>
      </c>
      <c r="R15" s="9">
        <f t="shared" si="5"/>
        <v>-4150800</v>
      </c>
      <c r="S15" s="9">
        <f t="shared" si="5"/>
        <v>4343000</v>
      </c>
      <c r="T15" s="9">
        <f t="shared" si="5"/>
        <v>-4890200</v>
      </c>
      <c r="U15" s="9">
        <f t="shared" si="5"/>
        <v>5340600</v>
      </c>
      <c r="V15" s="9">
        <f t="shared" si="5"/>
        <v>-5805600</v>
      </c>
      <c r="W15" s="9">
        <f t="shared" si="5"/>
        <v>6197200</v>
      </c>
      <c r="X15" s="9">
        <f t="shared" si="5"/>
        <v>-6044000</v>
      </c>
      <c r="Y15" s="9">
        <f t="shared" si="5"/>
        <v>6517800</v>
      </c>
    </row>
    <row r="16">
      <c r="A16" s="8" t="s">
        <v>102</v>
      </c>
      <c r="B16" s="9">
        <f t="shared" ref="B16:Y16" si="6">B14+B15</f>
        <v>-185600</v>
      </c>
      <c r="C16" s="9">
        <f t="shared" si="6"/>
        <v>-184400</v>
      </c>
      <c r="D16" s="9">
        <f t="shared" si="6"/>
        <v>-784400</v>
      </c>
      <c r="E16" s="9">
        <f t="shared" si="6"/>
        <v>-321600</v>
      </c>
      <c r="F16" s="9">
        <f t="shared" si="6"/>
        <v>-1336000</v>
      </c>
      <c r="G16" s="9">
        <f t="shared" si="6"/>
        <v>-411600</v>
      </c>
      <c r="H16" s="9">
        <f t="shared" si="6"/>
        <v>-1840400</v>
      </c>
      <c r="I16" s="9">
        <f t="shared" si="6"/>
        <v>-454400</v>
      </c>
      <c r="J16" s="9">
        <f t="shared" si="6"/>
        <v>-2297600</v>
      </c>
      <c r="K16" s="9">
        <f t="shared" si="6"/>
        <v>-450000</v>
      </c>
      <c r="L16" s="9">
        <f t="shared" si="6"/>
        <v>-2707600</v>
      </c>
      <c r="M16" s="9">
        <f t="shared" si="6"/>
        <v>-539400</v>
      </c>
      <c r="N16" s="9">
        <f t="shared" si="6"/>
        <v>-3536400</v>
      </c>
      <c r="O16" s="9">
        <f t="shared" si="6"/>
        <v>-370600</v>
      </c>
      <c r="P16" s="9">
        <f t="shared" si="6"/>
        <v>-4283000</v>
      </c>
      <c r="Q16" s="9">
        <f t="shared" si="6"/>
        <v>-260600</v>
      </c>
      <c r="R16" s="9">
        <f t="shared" si="6"/>
        <v>-4411400</v>
      </c>
      <c r="S16" s="9">
        <f t="shared" si="6"/>
        <v>-68400</v>
      </c>
      <c r="T16" s="9">
        <f t="shared" si="6"/>
        <v>-4958600</v>
      </c>
      <c r="U16" s="9">
        <f t="shared" si="6"/>
        <v>382000</v>
      </c>
      <c r="V16" s="9">
        <f t="shared" si="6"/>
        <v>-5423600</v>
      </c>
      <c r="W16" s="9">
        <f t="shared" si="6"/>
        <v>773600</v>
      </c>
      <c r="X16" s="9">
        <f t="shared" si="6"/>
        <v>-5270400</v>
      </c>
      <c r="Y16" s="9">
        <f t="shared" si="6"/>
        <v>1247400</v>
      </c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