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Calcs-1" sheetId="3" r:id="rId6"/>
    <sheet state="visible" name="Sales and Costs-Small" sheetId="4" r:id="rId7"/>
    <sheet state="visible" name="Sales and Costs-Medium" sheetId="5" r:id="rId8"/>
    <sheet state="visible" name="Sales and Costs-Large" sheetId="6" r:id="rId9"/>
    <sheet state="visible" name="Cons-Sales and Costs" sheetId="7" r:id="rId10"/>
    <sheet state="visible" name="Cons-Purchases" sheetId="8" r:id="rId11"/>
    <sheet state="visible" name="Cons-Collections" sheetId="9" r:id="rId12"/>
    <sheet state="visible" name="Cons-Asset Statements" sheetId="10" r:id="rId13"/>
    <sheet state="visible" name="Cons-Cash Details" sheetId="11" r:id="rId14"/>
    <sheet state="visible" name="Cons-Balances" sheetId="12" r:id="rId15"/>
    <sheet state="visible" name="Large-FAR" sheetId="13" r:id="rId16"/>
    <sheet state="visible" name="Large-Fixed Asset Balance" sheetId="14" r:id="rId17"/>
    <sheet state="visible" name="Large-Depreciation" sheetId="15" r:id="rId18"/>
    <sheet state="visible" name="Medium-FAR" sheetId="16" r:id="rId19"/>
    <sheet state="visible" name="Medium-Fixed Asset Balance" sheetId="17" r:id="rId20"/>
    <sheet state="visible" name="Medium-Depreciation" sheetId="18" r:id="rId21"/>
    <sheet state="visible" name="Small-FAR" sheetId="19" r:id="rId22"/>
    <sheet state="visible" name="Small-Fixed Asset Balance" sheetId="20" r:id="rId23"/>
    <sheet state="visible" name="Small-Depreciation" sheetId="21" r:id="rId24"/>
  </sheets>
  <definedNames/>
  <calcPr/>
</workbook>
</file>

<file path=xl/sharedStrings.xml><?xml version="1.0" encoding="utf-8"?>
<sst xmlns="http://schemas.openxmlformats.org/spreadsheetml/2006/main" count="805" uniqueCount="190">
  <si>
    <t>Description</t>
  </si>
  <si>
    <t>A company runs a chain of small bedding stores, medium bedding stores and large bedding stores.</t>
  </si>
  <si>
    <t>It sells Bedsheets. The selling price of a Bedsheet is Rs 800. The cost of a Bedsheet is 60% of the selling price.</t>
  </si>
  <si>
    <t>It estimates that a small store will receive 400 orders per month. An average order will comprise 1 Bedsheet.</t>
  </si>
  <si>
    <t>Each small store has 2 sales people. The monthly salary of a sales person is Rs 15,000.</t>
  </si>
  <si>
    <t>The store delivers all its orders. It costs the store Rs 40 to deliver an order.</t>
  </si>
  <si>
    <t>It has a monthly rental cost of Rs 10,000 and electricity cost of Rs 6,000.</t>
  </si>
  <si>
    <t>Initially, the company had 0 small stores. The company estimates that it will open 1 new small store every month, starting from Month 1.</t>
  </si>
  <si>
    <t>Each small store has 1 Shelf (SHF 242), which costs Rs 10,000 and has a life of 16 months. This asset is purchased every time a new small store is opened at the start of the month.</t>
  </si>
  <si>
    <t>It estimates that a medium store will receive 700 orders per month where an average order will comprise 1.3 bedsheets. Each medium store has 4 sales persons. It has a monthly rent cost of Rs 18,000 and electricity cost of Rs 12,000.</t>
  </si>
  <si>
    <t>Initially, the company had 0 stores. The company estimates that it will open 1 medium store every 2 months with the first medium store opening in month 6.</t>
  </si>
  <si>
    <t>Each medium store has 2 Shelves (SHF 242), which costs Rs 12,000 each and have a life of 16 months. These assets are purchased every time a new medium store is opened at the start of the month.</t>
  </si>
  <si>
    <t>It estimates that a large store will receive 1500 orders per month where an average order will comprise 2.5 bedsheets. Each large store has 6 sales persons. It has a monthly rent cost of Rs 25,000 and electricity cost of Rs 15,000.</t>
  </si>
  <si>
    <t>Initially, the company had 0 stores. The company plans to open 1 large store every 3 months with the first large store opening in month 10.</t>
  </si>
  <si>
    <t>Each large store has 5 Shelves (SHF 242), which costs Rs 17,000 each and have a life of 17 months. These assets are purchased every time a new large store is opened at the start of the month.</t>
  </si>
  <si>
    <t>Salary of staff, selling price, cost price percentage and delivery cost for medium and large stores are the same as that of small stores.</t>
  </si>
  <si>
    <t>The payment for purchases is made after 3 months for the bedsheet.</t>
  </si>
  <si>
    <t>All the sales are made to Customer 1, who makes the payment every 2 months and makes it balance 0.</t>
  </si>
  <si>
    <t>Make a model of the company for 24 months</t>
  </si>
  <si>
    <t>Product</t>
  </si>
  <si>
    <t>Selling Price</t>
  </si>
  <si>
    <t>Cost</t>
  </si>
  <si>
    <t>Bedsheet</t>
  </si>
  <si>
    <t>Order</t>
  </si>
  <si>
    <t>Small</t>
  </si>
  <si>
    <t>Medium</t>
  </si>
  <si>
    <t>Large</t>
  </si>
  <si>
    <t>Average order</t>
  </si>
  <si>
    <t>Delivery Cost</t>
  </si>
  <si>
    <t>Staff</t>
  </si>
  <si>
    <t>Sales Person</t>
  </si>
  <si>
    <t>Salary</t>
  </si>
  <si>
    <t>Other Costs</t>
  </si>
  <si>
    <t>Rent</t>
  </si>
  <si>
    <t>Electricity</t>
  </si>
  <si>
    <t>Outlet Plan</t>
  </si>
  <si>
    <t>Initial</t>
  </si>
  <si>
    <t>Final</t>
  </si>
  <si>
    <t>at month 1</t>
  </si>
  <si>
    <t>at month 6</t>
  </si>
  <si>
    <t>at month 10</t>
  </si>
  <si>
    <t>every 2 months</t>
  </si>
  <si>
    <t>every 3 months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</si>
  <si>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</si>
  <si>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</si>
  <si>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</si>
  <si>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</si>
  <si>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</si>
  <si>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</si>
  <si>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</si>
  <si>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</si>
  <si>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</si>
  <si>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</si>
  <si>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</si>
  <si>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</si>
  <si>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</si>
  <si>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</si>
  <si>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</si>
  <si>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</si>
  <si>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</si>
  <si>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</si>
  <si>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</si>
  <si>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</si>
  <si>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</si>
  <si>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</si>
  <si>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</si>
  <si>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</si>
  <si>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Outlets</t>
  </si>
  <si>
    <t>Orders</t>
  </si>
  <si>
    <t>Sales</t>
  </si>
  <si>
    <t>Additional Outlet</t>
  </si>
  <si>
    <t>Total</t>
  </si>
  <si>
    <t>Depreciation</t>
  </si>
  <si>
    <t>Total Costs</t>
  </si>
  <si>
    <t>Profit</t>
  </si>
  <si>
    <t>Purchases</t>
  </si>
  <si>
    <t>Bedsheets</t>
  </si>
  <si>
    <t>Purchase Payments</t>
  </si>
  <si>
    <t>Payments Outstanding</t>
  </si>
  <si>
    <t>Customer 1</t>
  </si>
  <si>
    <t>Collections</t>
  </si>
  <si>
    <t>Cash to be collected</t>
  </si>
  <si>
    <t>Cons-Assets</t>
  </si>
  <si>
    <t>Total Purchase</t>
  </si>
  <si>
    <t>Closing Balance</t>
  </si>
  <si>
    <t>Total Depreciation</t>
  </si>
  <si>
    <t>Cash Inflow</t>
  </si>
  <si>
    <t>Cash Collected from Sales</t>
  </si>
  <si>
    <t>Total Inflow</t>
  </si>
  <si>
    <t>Cash Outflow</t>
  </si>
  <si>
    <t>Cash paid for purchases</t>
  </si>
  <si>
    <t>Other cost</t>
  </si>
  <si>
    <t>Fixed Asset</t>
  </si>
  <si>
    <t>Total Outflow</t>
  </si>
  <si>
    <t>Net Cash for the month</t>
  </si>
  <si>
    <t>Opening Cash</t>
  </si>
  <si>
    <t>Closing Cash</t>
  </si>
  <si>
    <t>Assets</t>
  </si>
  <si>
    <t>Cash Inhand</t>
  </si>
  <si>
    <t>Total Assets (TA)</t>
  </si>
  <si>
    <t>Liabilities</t>
  </si>
  <si>
    <t>Payment Outstanding</t>
  </si>
  <si>
    <t>Total Liabilities</t>
  </si>
  <si>
    <t>Difference 1(TA-TL)</t>
  </si>
  <si>
    <t>Opening Profit</t>
  </si>
  <si>
    <t>Net Profit for the month</t>
  </si>
  <si>
    <t>Accumulated Profit</t>
  </si>
  <si>
    <t>Difference 2(AP-D1)</t>
  </si>
  <si>
    <t>Item Code</t>
  </si>
  <si>
    <t>Item Type</t>
  </si>
  <si>
    <t>Item Details</t>
  </si>
  <si>
    <t>Month of Purchase</t>
  </si>
  <si>
    <t>Price</t>
  </si>
  <si>
    <t>Life Time</t>
  </si>
  <si>
    <t>Month of Disposal</t>
  </si>
  <si>
    <t>Disposal Depreciation</t>
  </si>
  <si>
    <t>LFAS-SH-001</t>
  </si>
  <si>
    <t>Shelves</t>
  </si>
  <si>
    <t>LFAS-SH-002</t>
  </si>
  <si>
    <t>LFAS-SH-003</t>
  </si>
  <si>
    <t>LFAS-SH-004</t>
  </si>
  <si>
    <t>LFAS-SH-005</t>
  </si>
  <si>
    <t>LFAS-SH-006</t>
  </si>
  <si>
    <t>LFAS-SH-007</t>
  </si>
  <si>
    <t>LFAS-SH-008</t>
  </si>
  <si>
    <t>LFAS-SH-009</t>
  </si>
  <si>
    <t>LFAS-SH-010</t>
  </si>
  <si>
    <t>LFAS-SH-011</t>
  </si>
  <si>
    <t>LFAS-SH-012</t>
  </si>
  <si>
    <t>LFAS-SH-013</t>
  </si>
  <si>
    <t>LFAS-SH-014</t>
  </si>
  <si>
    <t>LFAS-SH-015</t>
  </si>
  <si>
    <t>LFAS-SH-016</t>
  </si>
  <si>
    <t>LFAS-SH-017</t>
  </si>
  <si>
    <t>LFAS-SH-018</t>
  </si>
  <si>
    <t>LFAS-SH-019</t>
  </si>
  <si>
    <t>LFAS-SH-020</t>
  </si>
  <si>
    <t>LFAS-SH-021</t>
  </si>
  <si>
    <t>LFAS-SH-022</t>
  </si>
  <si>
    <t>LFAS-SH-023</t>
  </si>
  <si>
    <t>LFAS-SH-024</t>
  </si>
  <si>
    <t>LFAS-SH-025</t>
  </si>
  <si>
    <t>Opening Balance</t>
  </si>
  <si>
    <t>Purchase</t>
  </si>
  <si>
    <t>Disposal</t>
  </si>
  <si>
    <t>MFAS-SH-001</t>
  </si>
  <si>
    <t>MFAS-SH-002</t>
  </si>
  <si>
    <t>MFAS-SH-003</t>
  </si>
  <si>
    <t>MFAS-SH-004</t>
  </si>
  <si>
    <t>MFAS-SH-005</t>
  </si>
  <si>
    <t>MFAS-SH-006</t>
  </si>
  <si>
    <t>MFAS-SH-007</t>
  </si>
  <si>
    <t>MFAS-SH-008</t>
  </si>
  <si>
    <t>MFAS-SH-009</t>
  </si>
  <si>
    <t>MFAS-SH-010</t>
  </si>
  <si>
    <t>MFAS-SH-011</t>
  </si>
  <si>
    <t>MFAS-SH-012</t>
  </si>
  <si>
    <t>MFAS-SH-013</t>
  </si>
  <si>
    <t>MFAS-SH-014</t>
  </si>
  <si>
    <t>MFAS-SH-015</t>
  </si>
  <si>
    <t>MFAS-SH-016</t>
  </si>
  <si>
    <t>MFAS-SH-017</t>
  </si>
  <si>
    <t>MFAS-SH-018</t>
  </si>
  <si>
    <t>MFAS-SH-019</t>
  </si>
  <si>
    <t>MFAS-SH-020</t>
  </si>
  <si>
    <t>SFAS-SH-001</t>
  </si>
  <si>
    <t>Shelve</t>
  </si>
  <si>
    <t>SFAS-SH-002</t>
  </si>
  <si>
    <t>SFAS-SH-003</t>
  </si>
  <si>
    <t>SFAS-SH-004</t>
  </si>
  <si>
    <t>SFAS-SH-005</t>
  </si>
  <si>
    <t>SFAS-SH-006</t>
  </si>
  <si>
    <t>SFAS-SH-007</t>
  </si>
  <si>
    <t>SFAS-SH-008</t>
  </si>
  <si>
    <t>SFAS-SH-009</t>
  </si>
  <si>
    <t>SFAS-SH-010</t>
  </si>
  <si>
    <t>SFAS-SH-011</t>
  </si>
  <si>
    <t>SFAS-SH-012</t>
  </si>
  <si>
    <t>SFAS-SH-013</t>
  </si>
  <si>
    <t>SFAS-SH-014</t>
  </si>
  <si>
    <t>SFAS-SH-015</t>
  </si>
  <si>
    <t>SFAS-SH-016</t>
  </si>
  <si>
    <t>SFAS-SH-017</t>
  </si>
  <si>
    <t>SFAS-SH-018</t>
  </si>
  <si>
    <t>SFAS-SH-019</t>
  </si>
  <si>
    <t>SFAS-SH-020</t>
  </si>
  <si>
    <t>SFAS-SH-021</t>
  </si>
  <si>
    <t>SFAS-SH-022</t>
  </si>
  <si>
    <t>SFAS-SH-023</t>
  </si>
  <si>
    <t>SFAS-SH-024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</si>
</sst>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Arial"/>
    </font>
    <font>
      <sz val="16.0"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9F9"/>
        <bgColor rgb="FFFAF9F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9" xfId="0" applyAlignment="1" applyFont="1" applyNumberFormat="1">
      <alignment readingOrder="0"/>
    </xf>
    <xf borderId="0" fillId="0" fontId="4" numFmtId="0" xfId="0" applyFont="1"/>
    <xf borderId="0" fillId="3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3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4"/>
    </row>
    <row r="10">
      <c r="A10" s="3" t="s">
        <v>8</v>
      </c>
    </row>
    <row r="11">
      <c r="A11" s="5"/>
    </row>
    <row r="12">
      <c r="A12" s="3" t="s">
        <v>9</v>
      </c>
    </row>
    <row r="13">
      <c r="A13" s="6"/>
    </row>
    <row r="14">
      <c r="A14" s="3" t="s">
        <v>10</v>
      </c>
    </row>
    <row r="15">
      <c r="A15" s="7"/>
    </row>
    <row r="16">
      <c r="A16" s="3" t="s">
        <v>11</v>
      </c>
    </row>
    <row r="17">
      <c r="A17" s="8"/>
    </row>
    <row r="18">
      <c r="A18" s="2" t="s">
        <v>12</v>
      </c>
    </row>
    <row r="19">
      <c r="A19" s="8"/>
    </row>
    <row r="20">
      <c r="A20" s="2" t="s">
        <v>13</v>
      </c>
    </row>
    <row r="21">
      <c r="A21" s="8"/>
    </row>
    <row r="22">
      <c r="A22" s="2" t="s">
        <v>14</v>
      </c>
    </row>
    <row r="23">
      <c r="A23" s="8"/>
    </row>
    <row r="24">
      <c r="A24" s="2" t="s">
        <v>15</v>
      </c>
    </row>
    <row r="25">
      <c r="A25" s="8"/>
    </row>
    <row r="26">
      <c r="A26" s="2" t="s">
        <v>16</v>
      </c>
    </row>
    <row r="27">
      <c r="A27" s="4"/>
    </row>
    <row r="28">
      <c r="A28" s="2" t="s">
        <v>17</v>
      </c>
    </row>
    <row r="29">
      <c r="A29" s="5"/>
    </row>
    <row r="30">
      <c r="A30" s="2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19</v>
      </c>
      <c r="B1" s="9" t="s">
        <v>20</v>
      </c>
      <c r="C1" s="9" t="s">
        <v>21</v>
      </c>
    </row>
    <row r="2">
      <c r="A2" s="9" t="s">
        <v>22</v>
      </c>
      <c r="B2" s="9">
        <v>800.0</v>
      </c>
      <c r="C2" s="10">
        <v>0.6</v>
      </c>
    </row>
    <row r="4">
      <c r="A4" s="9" t="s">
        <v>23</v>
      </c>
      <c r="B4" s="9" t="s">
        <v>24</v>
      </c>
      <c r="C4" s="9" t="s">
        <v>25</v>
      </c>
      <c r="D4" s="9" t="s">
        <v>26</v>
      </c>
    </row>
    <row r="5">
      <c r="B5" s="9">
        <v>400.0</v>
      </c>
      <c r="C5" s="9">
        <v>700.0</v>
      </c>
      <c r="D5" s="9">
        <v>1500.0</v>
      </c>
    </row>
    <row r="7">
      <c r="A7" s="9" t="s">
        <v>27</v>
      </c>
      <c r="B7" s="9" t="s">
        <v>24</v>
      </c>
      <c r="C7" s="9" t="s">
        <v>25</v>
      </c>
      <c r="D7" s="9" t="s">
        <v>26</v>
      </c>
    </row>
    <row r="8">
      <c r="A8" s="9" t="s">
        <v>22</v>
      </c>
      <c r="B8" s="9">
        <v>1.0</v>
      </c>
      <c r="C8" s="9">
        <v>1.3</v>
      </c>
      <c r="D8" s="9">
        <v>2.5</v>
      </c>
    </row>
    <row r="10">
      <c r="A10" s="9" t="s">
        <v>28</v>
      </c>
      <c r="B10" s="9">
        <v>40.0</v>
      </c>
      <c r="C10" s="9">
        <v>40.0</v>
      </c>
      <c r="D10" s="9">
        <v>40.0</v>
      </c>
    </row>
    <row r="12">
      <c r="A12" s="9" t="s">
        <v>29</v>
      </c>
      <c r="B12" s="9" t="s">
        <v>24</v>
      </c>
      <c r="C12" s="9" t="s">
        <v>25</v>
      </c>
      <c r="D12" s="9" t="s">
        <v>26</v>
      </c>
    </row>
    <row r="13">
      <c r="A13" s="9" t="s">
        <v>30</v>
      </c>
      <c r="B13" s="9">
        <v>2.0</v>
      </c>
      <c r="C13" s="9">
        <v>4.0</v>
      </c>
      <c r="D13" s="9">
        <v>6.0</v>
      </c>
    </row>
    <row r="15">
      <c r="A15" s="9" t="s">
        <v>31</v>
      </c>
      <c r="B15" s="9" t="s">
        <v>24</v>
      </c>
      <c r="C15" s="9" t="s">
        <v>25</v>
      </c>
      <c r="D15" s="9" t="s">
        <v>26</v>
      </c>
    </row>
    <row r="16">
      <c r="A16" s="9" t="s">
        <v>30</v>
      </c>
      <c r="B16" s="9">
        <v>15000.0</v>
      </c>
      <c r="C16" s="9">
        <v>15000.0</v>
      </c>
      <c r="D16" s="9">
        <v>15000.0</v>
      </c>
    </row>
    <row r="18">
      <c r="A18" s="9" t="s">
        <v>32</v>
      </c>
      <c r="B18" s="9" t="s">
        <v>24</v>
      </c>
      <c r="C18" s="9" t="s">
        <v>25</v>
      </c>
      <c r="D18" s="9" t="s">
        <v>26</v>
      </c>
    </row>
    <row r="19">
      <c r="A19" s="9" t="s">
        <v>33</v>
      </c>
      <c r="B19" s="9">
        <v>10000.0</v>
      </c>
      <c r="C19" s="9">
        <v>18000.0</v>
      </c>
      <c r="D19" s="9">
        <v>25000.0</v>
      </c>
    </row>
    <row r="20">
      <c r="A20" s="9" t="s">
        <v>34</v>
      </c>
      <c r="B20" s="9">
        <v>6000.0</v>
      </c>
      <c r="C20" s="9">
        <v>12000.0</v>
      </c>
      <c r="D20" s="9">
        <v>15000.0</v>
      </c>
    </row>
    <row r="22">
      <c r="A22" s="9" t="s">
        <v>35</v>
      </c>
      <c r="B22" s="9" t="s">
        <v>24</v>
      </c>
      <c r="C22" s="9" t="s">
        <v>25</v>
      </c>
      <c r="D22" s="9" t="s">
        <v>26</v>
      </c>
    </row>
    <row r="23">
      <c r="A23" s="9" t="s">
        <v>36</v>
      </c>
      <c r="B23" s="9">
        <v>0.0</v>
      </c>
      <c r="C23" s="9">
        <v>0.0</v>
      </c>
      <c r="D23" s="9">
        <v>0.0</v>
      </c>
    </row>
    <row r="24">
      <c r="A24" s="9" t="s">
        <v>37</v>
      </c>
      <c r="B24" s="9">
        <v>1.0</v>
      </c>
      <c r="C24" s="9">
        <v>1.0</v>
      </c>
      <c r="D24" s="9">
        <v>1.0</v>
      </c>
    </row>
    <row r="25">
      <c r="B25" s="9" t="s">
        <v>38</v>
      </c>
      <c r="C25" s="9" t="s">
        <v>39</v>
      </c>
      <c r="D25" s="9" t="s">
        <v>40</v>
      </c>
    </row>
    <row r="26">
      <c r="C26" s="9" t="s">
        <v>41</v>
      </c>
      <c r="D26" s="9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63</v>
      </c>
      <c r="W1" s="8" t="s">
        <v>64</v>
      </c>
      <c r="X1" s="8" t="s">
        <v>65</v>
      </c>
      <c r="Y1" s="8" t="s">
        <v>66</v>
      </c>
      <c r="Z1" s="8"/>
      <c r="AA1" s="8"/>
      <c r="AB1" s="8"/>
      <c r="AC1" s="8"/>
      <c r="AD1" s="8"/>
      <c r="AE1" s="8"/>
      <c r="AF1" s="8"/>
    </row>
    <row r="2">
      <c r="A2" s="9" t="s">
        <v>67</v>
      </c>
    </row>
    <row r="3">
      <c r="A3" s="9" t="s">
        <v>24</v>
      </c>
      <c r="B3" s="9">
        <v>1.0</v>
      </c>
      <c r="C3" s="11">
        <f>B3+Assumptions!$B$24</f>
        <v>2</v>
      </c>
      <c r="D3" s="11">
        <f>C3+Assumptions!$B$24</f>
        <v>3</v>
      </c>
      <c r="E3" s="11">
        <f>D3+Assumptions!$B$24</f>
        <v>4</v>
      </c>
      <c r="F3" s="11">
        <f>E3+Assumptions!$B$24</f>
        <v>5</v>
      </c>
      <c r="G3" s="11">
        <f>F3+Assumptions!$B$24</f>
        <v>6</v>
      </c>
      <c r="H3" s="11">
        <f>G3+Assumptions!$B$24</f>
        <v>7</v>
      </c>
      <c r="I3" s="11">
        <f>H3+Assumptions!$B$24</f>
        <v>8</v>
      </c>
      <c r="J3" s="11">
        <f>I3+Assumptions!$B$24</f>
        <v>9</v>
      </c>
      <c r="K3" s="11">
        <f>J3+Assumptions!$B$24</f>
        <v>10</v>
      </c>
      <c r="L3" s="11">
        <f>K3+Assumptions!$B$24</f>
        <v>11</v>
      </c>
      <c r="M3" s="11">
        <f>L3+Assumptions!$B$24</f>
        <v>12</v>
      </c>
      <c r="N3" s="11">
        <f>M3+Assumptions!$B$24</f>
        <v>13</v>
      </c>
      <c r="O3" s="11">
        <f>N3+Assumptions!$B$24</f>
        <v>14</v>
      </c>
      <c r="P3" s="11">
        <f>O3+Assumptions!$B$24</f>
        <v>15</v>
      </c>
      <c r="Q3" s="11">
        <f>P3+Assumptions!$B$24</f>
        <v>16</v>
      </c>
      <c r="R3" s="11">
        <f>Q3+Assumptions!$B$24</f>
        <v>17</v>
      </c>
      <c r="S3" s="11">
        <f>R3+Assumptions!$B$24</f>
        <v>18</v>
      </c>
      <c r="T3" s="11">
        <f>S3+Assumptions!$B$24</f>
        <v>19</v>
      </c>
      <c r="U3" s="11">
        <f>T3+Assumptions!$B$24</f>
        <v>20</v>
      </c>
      <c r="V3" s="11">
        <f>U3+Assumptions!$B$24</f>
        <v>21</v>
      </c>
      <c r="W3" s="11">
        <f>V3+Assumptions!$B$24</f>
        <v>22</v>
      </c>
      <c r="X3" s="11">
        <f>W3+Assumptions!$B$24</f>
        <v>23</v>
      </c>
      <c r="Y3" s="11">
        <f>X3+Assumptions!$B$24</f>
        <v>24</v>
      </c>
    </row>
    <row r="4">
      <c r="A4" s="9" t="s">
        <v>25</v>
      </c>
      <c r="B4" s="9">
        <v>0.0</v>
      </c>
      <c r="C4" s="9">
        <v>0.0</v>
      </c>
      <c r="D4" s="9">
        <v>0.0</v>
      </c>
      <c r="E4" s="9">
        <v>0.0</v>
      </c>
      <c r="F4" s="9">
        <v>0.0</v>
      </c>
      <c r="G4" s="11">
        <f>F4+Assumptions!$C$24</f>
        <v>1</v>
      </c>
      <c r="H4" s="11">
        <f>G4+0</f>
        <v>1</v>
      </c>
      <c r="I4" s="11">
        <f>H4+Assumptions!$C$24</f>
        <v>2</v>
      </c>
      <c r="J4" s="11">
        <f>I4+0</f>
        <v>2</v>
      </c>
      <c r="K4" s="11">
        <f>J4+Assumptions!$C$24</f>
        <v>3</v>
      </c>
      <c r="L4" s="11">
        <f t="shared" ref="L4:L5" si="1">K4+0</f>
        <v>3</v>
      </c>
      <c r="M4" s="11">
        <f>L4+Assumptions!$C$24</f>
        <v>4</v>
      </c>
      <c r="N4" s="11">
        <f>M4+0</f>
        <v>4</v>
      </c>
      <c r="O4" s="11">
        <f>N4+Assumptions!$C$24</f>
        <v>5</v>
      </c>
      <c r="P4" s="11">
        <f>O4+0</f>
        <v>5</v>
      </c>
      <c r="Q4" s="11">
        <f>P4+Assumptions!$C$24</f>
        <v>6</v>
      </c>
      <c r="R4" s="11">
        <f t="shared" ref="R4:R5" si="3">Q4+0</f>
        <v>6</v>
      </c>
      <c r="S4" s="11">
        <f>R4+Assumptions!$C$24</f>
        <v>7</v>
      </c>
      <c r="T4" s="11">
        <f>S4+0</f>
        <v>7</v>
      </c>
      <c r="U4" s="11">
        <f>T4+Assumptions!$C$24</f>
        <v>8</v>
      </c>
      <c r="V4" s="11">
        <f>U4+0</f>
        <v>8</v>
      </c>
      <c r="W4" s="11">
        <f>V4+Assumptions!$C$24</f>
        <v>9</v>
      </c>
      <c r="X4" s="11">
        <f t="shared" ref="X4:X5" si="5">W4+0</f>
        <v>9</v>
      </c>
      <c r="Y4" s="11">
        <f>X4+Assumptions!$C$24</f>
        <v>10</v>
      </c>
    </row>
    <row r="5">
      <c r="A5" s="9" t="s">
        <v>26</v>
      </c>
      <c r="B5" s="9">
        <v>0.0</v>
      </c>
      <c r="C5" s="9">
        <v>0.0</v>
      </c>
      <c r="D5" s="9">
        <v>0.0</v>
      </c>
      <c r="E5" s="9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11">
        <f>J5+Assumptions!$D$24</f>
        <v>1</v>
      </c>
      <c r="L5" s="11">
        <f t="shared" si="1"/>
        <v>1</v>
      </c>
      <c r="M5" s="11">
        <f>L5+0</f>
        <v>1</v>
      </c>
      <c r="N5" s="11">
        <f>M5+Assumptions!$D$24</f>
        <v>2</v>
      </c>
      <c r="O5" s="11">
        <f t="shared" ref="O5:P5" si="2">N5+0</f>
        <v>2</v>
      </c>
      <c r="P5" s="11">
        <f t="shared" si="2"/>
        <v>2</v>
      </c>
      <c r="Q5" s="11">
        <f>P5+Assumptions!$D$24</f>
        <v>3</v>
      </c>
      <c r="R5" s="11">
        <f t="shared" si="3"/>
        <v>3</v>
      </c>
      <c r="S5" s="11">
        <f>R5+0</f>
        <v>3</v>
      </c>
      <c r="T5" s="11">
        <f>S5+Assumptions!$D$24</f>
        <v>4</v>
      </c>
      <c r="U5" s="11">
        <f t="shared" ref="U5:V5" si="4">T5+0</f>
        <v>4</v>
      </c>
      <c r="V5" s="11">
        <f t="shared" si="4"/>
        <v>4</v>
      </c>
      <c r="W5" s="11">
        <f>V5+Assumptions!$D$24</f>
        <v>5</v>
      </c>
      <c r="X5" s="11">
        <f t="shared" si="5"/>
        <v>5</v>
      </c>
      <c r="Y5" s="11">
        <f>X5+0</f>
        <v>5</v>
      </c>
    </row>
    <row r="7">
      <c r="A7" s="9" t="s">
        <v>68</v>
      </c>
    </row>
    <row r="8">
      <c r="A8" s="9" t="s">
        <v>24</v>
      </c>
      <c r="B8" s="11">
        <f>B3*Assumptions!$B5</f>
        <v>400</v>
      </c>
      <c r="C8" s="11">
        <f>C3*Assumptions!$B5</f>
        <v>800</v>
      </c>
      <c r="D8" s="11">
        <f>D3*Assumptions!$B5</f>
        <v>1200</v>
      </c>
      <c r="E8" s="11">
        <f>E3*Assumptions!$B5</f>
        <v>1600</v>
      </c>
      <c r="F8" s="11">
        <f>F3*Assumptions!$B5</f>
        <v>2000</v>
      </c>
      <c r="G8" s="11">
        <f>G3*Assumptions!$B5</f>
        <v>2400</v>
      </c>
      <c r="H8" s="11">
        <f>H3*Assumptions!$B5</f>
        <v>2800</v>
      </c>
      <c r="I8" s="11">
        <f>I3*Assumptions!$B5</f>
        <v>3200</v>
      </c>
      <c r="J8" s="11">
        <f>J3*Assumptions!$B5</f>
        <v>3600</v>
      </c>
      <c r="K8" s="11">
        <f>K3*Assumptions!$B5</f>
        <v>4000</v>
      </c>
      <c r="L8" s="11">
        <f>L3*Assumptions!$B5</f>
        <v>4400</v>
      </c>
      <c r="M8" s="11">
        <f>M3*Assumptions!$B5</f>
        <v>4800</v>
      </c>
      <c r="N8" s="11">
        <f>N3*Assumptions!$B5</f>
        <v>5200</v>
      </c>
      <c r="O8" s="11">
        <f>O3*Assumptions!$B5</f>
        <v>5600</v>
      </c>
      <c r="P8" s="11">
        <f>P3*Assumptions!$B5</f>
        <v>6000</v>
      </c>
      <c r="Q8" s="11">
        <f>Q3*Assumptions!$B5</f>
        <v>6400</v>
      </c>
      <c r="R8" s="11">
        <f>R3*Assumptions!$B5</f>
        <v>6800</v>
      </c>
      <c r="S8" s="11">
        <f>S3*Assumptions!$B5</f>
        <v>7200</v>
      </c>
      <c r="T8" s="11">
        <f>T3*Assumptions!$B5</f>
        <v>7600</v>
      </c>
      <c r="U8" s="11">
        <f>U3*Assumptions!$B5</f>
        <v>8000</v>
      </c>
      <c r="V8" s="11">
        <f>V3*Assumptions!$B5</f>
        <v>8400</v>
      </c>
      <c r="W8" s="11">
        <f>W3*Assumptions!$B5</f>
        <v>8800</v>
      </c>
      <c r="X8" s="11">
        <f>X3*Assumptions!$B5</f>
        <v>9200</v>
      </c>
      <c r="Y8" s="11">
        <f>Y3*Assumptions!$B5</f>
        <v>9600</v>
      </c>
    </row>
    <row r="9">
      <c r="A9" s="9" t="s">
        <v>25</v>
      </c>
      <c r="B9" s="11">
        <f>B4*Assumptions!$C5</f>
        <v>0</v>
      </c>
      <c r="C9" s="11">
        <f>C4*Assumptions!$C5</f>
        <v>0</v>
      </c>
      <c r="D9" s="11">
        <f>D4*Assumptions!$C5</f>
        <v>0</v>
      </c>
      <c r="E9" s="11">
        <f>E4*Assumptions!$C5</f>
        <v>0</v>
      </c>
      <c r="F9" s="11">
        <f>F4*Assumptions!$C5</f>
        <v>0</v>
      </c>
      <c r="G9" s="11">
        <f>G4*Assumptions!$C5</f>
        <v>700</v>
      </c>
      <c r="H9" s="11">
        <f>H4*Assumptions!$C5</f>
        <v>700</v>
      </c>
      <c r="I9" s="11">
        <f>I4*Assumptions!$C5</f>
        <v>1400</v>
      </c>
      <c r="J9" s="11">
        <f>J4*Assumptions!$C5</f>
        <v>1400</v>
      </c>
      <c r="K9" s="11">
        <f>K4*Assumptions!$C5</f>
        <v>2100</v>
      </c>
      <c r="L9" s="11">
        <f>L4*Assumptions!$C5</f>
        <v>2100</v>
      </c>
      <c r="M9" s="11">
        <f>M4*Assumptions!$C5</f>
        <v>2800</v>
      </c>
      <c r="N9" s="11">
        <f>N4*Assumptions!$C5</f>
        <v>2800</v>
      </c>
      <c r="O9" s="11">
        <f>O4*Assumptions!$C5</f>
        <v>3500</v>
      </c>
      <c r="P9" s="11">
        <f>P4*Assumptions!$C5</f>
        <v>3500</v>
      </c>
      <c r="Q9" s="11">
        <f>Q4*Assumptions!$C5</f>
        <v>4200</v>
      </c>
      <c r="R9" s="11">
        <f>R4*Assumptions!$C5</f>
        <v>4200</v>
      </c>
      <c r="S9" s="11">
        <f>S4*Assumptions!$C5</f>
        <v>4900</v>
      </c>
      <c r="T9" s="11">
        <f>T4*Assumptions!$C5</f>
        <v>4900</v>
      </c>
      <c r="U9" s="11">
        <f>U4*Assumptions!$C5</f>
        <v>5600</v>
      </c>
      <c r="V9" s="11">
        <f>V4*Assumptions!$C5</f>
        <v>5600</v>
      </c>
      <c r="W9" s="11">
        <f>W4*Assumptions!$C5</f>
        <v>6300</v>
      </c>
      <c r="X9" s="11">
        <f>X4*Assumptions!$C5</f>
        <v>6300</v>
      </c>
      <c r="Y9" s="11">
        <f>Y4*Assumptions!$C5</f>
        <v>7000</v>
      </c>
    </row>
    <row r="10">
      <c r="A10" s="9" t="s">
        <v>26</v>
      </c>
      <c r="B10" s="11">
        <f>B5*Assumptions!$D5</f>
        <v>0</v>
      </c>
      <c r="C10" s="11">
        <f>C5*Assumptions!$D5</f>
        <v>0</v>
      </c>
      <c r="D10" s="11">
        <f>D5*Assumptions!$D5</f>
        <v>0</v>
      </c>
      <c r="E10" s="11">
        <f>E5*Assumptions!$D5</f>
        <v>0</v>
      </c>
      <c r="F10" s="11">
        <f>F5*Assumptions!$D5</f>
        <v>0</v>
      </c>
      <c r="G10" s="11">
        <f>G5*Assumptions!$D5</f>
        <v>0</v>
      </c>
      <c r="H10" s="11">
        <f>H5*Assumptions!$D5</f>
        <v>0</v>
      </c>
      <c r="I10" s="11">
        <f>I5*Assumptions!$D5</f>
        <v>0</v>
      </c>
      <c r="J10" s="11">
        <f>J5*Assumptions!$D5</f>
        <v>0</v>
      </c>
      <c r="K10" s="11">
        <f>K5*Assumptions!$D5</f>
        <v>1500</v>
      </c>
      <c r="L10" s="11">
        <f>L5*Assumptions!$D5</f>
        <v>1500</v>
      </c>
      <c r="M10" s="11">
        <f>M5*Assumptions!$D5</f>
        <v>1500</v>
      </c>
      <c r="N10" s="11">
        <f>N5*Assumptions!$D5</f>
        <v>3000</v>
      </c>
      <c r="O10" s="11">
        <f>O5*Assumptions!$D5</f>
        <v>3000</v>
      </c>
      <c r="P10" s="11">
        <f>P5*Assumptions!$D5</f>
        <v>3000</v>
      </c>
      <c r="Q10" s="11">
        <f>Q5*Assumptions!$D5</f>
        <v>4500</v>
      </c>
      <c r="R10" s="11">
        <f>R5*Assumptions!$D5</f>
        <v>4500</v>
      </c>
      <c r="S10" s="11">
        <f>S5*Assumptions!$D5</f>
        <v>4500</v>
      </c>
      <c r="T10" s="11">
        <f>T5*Assumptions!$D5</f>
        <v>6000</v>
      </c>
      <c r="U10" s="11">
        <f>U5*Assumptions!$D5</f>
        <v>6000</v>
      </c>
      <c r="V10" s="11">
        <f>V5*Assumptions!$D5</f>
        <v>6000</v>
      </c>
      <c r="W10" s="11">
        <f>W5*Assumptions!$D5</f>
        <v>7500</v>
      </c>
      <c r="X10" s="11">
        <f>X5*Assumptions!$D5</f>
        <v>7500</v>
      </c>
      <c r="Y10" s="11">
        <f>Y5*Assumptions!$D5</f>
        <v>7500</v>
      </c>
    </row>
    <row r="12">
      <c r="A12" s="9" t="s">
        <v>69</v>
      </c>
    </row>
    <row r="13">
      <c r="A13" s="9" t="s">
        <v>24</v>
      </c>
    </row>
    <row r="14">
      <c r="A14" s="9" t="s">
        <v>22</v>
      </c>
      <c r="B14" s="11">
        <f>B8*Assumptions!$B8</f>
        <v>400</v>
      </c>
      <c r="C14" s="11">
        <f>C8*Assumptions!$B8</f>
        <v>800</v>
      </c>
      <c r="D14" s="11">
        <f>D8*Assumptions!$B8</f>
        <v>1200</v>
      </c>
      <c r="E14" s="11">
        <f>E8*Assumptions!$B8</f>
        <v>1600</v>
      </c>
      <c r="F14" s="11">
        <f>F8*Assumptions!$B8</f>
        <v>2000</v>
      </c>
      <c r="G14" s="11">
        <f>G8*Assumptions!$B8</f>
        <v>2400</v>
      </c>
      <c r="H14" s="11">
        <f>H8*Assumptions!$B8</f>
        <v>2800</v>
      </c>
      <c r="I14" s="11">
        <f>I8*Assumptions!$B8</f>
        <v>3200</v>
      </c>
      <c r="J14" s="11">
        <f>J8*Assumptions!$B8</f>
        <v>3600</v>
      </c>
      <c r="K14" s="11">
        <f>K8*Assumptions!$B8</f>
        <v>4000</v>
      </c>
      <c r="L14" s="11">
        <f>L8*Assumptions!$B8</f>
        <v>4400</v>
      </c>
      <c r="M14" s="11">
        <f>M8*Assumptions!$B8</f>
        <v>4800</v>
      </c>
      <c r="N14" s="11">
        <f>N8*Assumptions!$B8</f>
        <v>5200</v>
      </c>
      <c r="O14" s="11">
        <f>O8*Assumptions!$B8</f>
        <v>5600</v>
      </c>
      <c r="P14" s="11">
        <f>P8*Assumptions!$B8</f>
        <v>6000</v>
      </c>
      <c r="Q14" s="11">
        <f>Q8*Assumptions!$B8</f>
        <v>6400</v>
      </c>
      <c r="R14" s="11">
        <f>R8*Assumptions!$B8</f>
        <v>6800</v>
      </c>
      <c r="S14" s="11">
        <f>S8*Assumptions!$B8</f>
        <v>7200</v>
      </c>
      <c r="T14" s="11">
        <f>T8*Assumptions!$B8</f>
        <v>7600</v>
      </c>
      <c r="U14" s="11">
        <f>U8*Assumptions!$B8</f>
        <v>8000</v>
      </c>
      <c r="V14" s="11">
        <f>V8*Assumptions!$B8</f>
        <v>8400</v>
      </c>
      <c r="W14" s="11">
        <f>W8*Assumptions!$B8</f>
        <v>8800</v>
      </c>
      <c r="X14" s="11">
        <f>X8*Assumptions!$B8</f>
        <v>9200</v>
      </c>
      <c r="Y14" s="11">
        <f>Y8*Assumptions!$B8</f>
        <v>9600</v>
      </c>
    </row>
    <row r="15">
      <c r="A15" s="9" t="s">
        <v>25</v>
      </c>
    </row>
    <row r="16">
      <c r="A16" s="9" t="s">
        <v>22</v>
      </c>
      <c r="B16" s="11">
        <f>B9*Assumptions!$C8</f>
        <v>0</v>
      </c>
      <c r="C16" s="11">
        <f>C9*Assumptions!$C8</f>
        <v>0</v>
      </c>
      <c r="D16" s="11">
        <f>D9*Assumptions!$C8</f>
        <v>0</v>
      </c>
      <c r="E16" s="11">
        <f>E9*Assumptions!$C8</f>
        <v>0</v>
      </c>
      <c r="F16" s="11">
        <f>F9*Assumptions!$C8</f>
        <v>0</v>
      </c>
      <c r="G16" s="11">
        <f>G9*Assumptions!$C8</f>
        <v>910</v>
      </c>
      <c r="H16" s="11">
        <f>H9*Assumptions!$C8</f>
        <v>910</v>
      </c>
      <c r="I16" s="11">
        <f>I9*Assumptions!$C8</f>
        <v>1820</v>
      </c>
      <c r="J16" s="11">
        <f>J9*Assumptions!$C8</f>
        <v>1820</v>
      </c>
      <c r="K16" s="11">
        <f>K9*Assumptions!$C8</f>
        <v>2730</v>
      </c>
      <c r="L16" s="11">
        <f>L9*Assumptions!$C8</f>
        <v>2730</v>
      </c>
      <c r="M16" s="11">
        <f>M9*Assumptions!$C8</f>
        <v>3640</v>
      </c>
      <c r="N16" s="11">
        <f>N9*Assumptions!$C8</f>
        <v>3640</v>
      </c>
      <c r="O16" s="11">
        <f>O9*Assumptions!$C8</f>
        <v>4550</v>
      </c>
      <c r="P16" s="11">
        <f>P9*Assumptions!$C8</f>
        <v>4550</v>
      </c>
      <c r="Q16" s="11">
        <f>Q9*Assumptions!$C8</f>
        <v>5460</v>
      </c>
      <c r="R16" s="11">
        <f>R9*Assumptions!$C8</f>
        <v>5460</v>
      </c>
      <c r="S16" s="11">
        <f>S9*Assumptions!$C8</f>
        <v>6370</v>
      </c>
      <c r="T16" s="11">
        <f>T9*Assumptions!$C8</f>
        <v>6370</v>
      </c>
      <c r="U16" s="11">
        <f>U9*Assumptions!$C8</f>
        <v>7280</v>
      </c>
      <c r="V16" s="11">
        <f>V9*Assumptions!$C8</f>
        <v>7280</v>
      </c>
      <c r="W16" s="11">
        <f>W9*Assumptions!$C8</f>
        <v>8190</v>
      </c>
      <c r="X16" s="11">
        <f>X9*Assumptions!$C8</f>
        <v>8190</v>
      </c>
      <c r="Y16" s="11">
        <f>Y9*Assumptions!$C8</f>
        <v>9100</v>
      </c>
    </row>
    <row r="17">
      <c r="A17" s="9" t="s">
        <v>26</v>
      </c>
    </row>
    <row r="18">
      <c r="A18" s="9" t="s">
        <v>22</v>
      </c>
      <c r="B18" s="11">
        <f>B10*Assumptions!$D8</f>
        <v>0</v>
      </c>
      <c r="C18" s="11">
        <f>C10*Assumptions!$D8</f>
        <v>0</v>
      </c>
      <c r="D18" s="11">
        <f>D10*Assumptions!$D8</f>
        <v>0</v>
      </c>
      <c r="E18" s="11">
        <f>E10*Assumptions!$D8</f>
        <v>0</v>
      </c>
      <c r="F18" s="11">
        <f>F10*Assumptions!$D8</f>
        <v>0</v>
      </c>
      <c r="G18" s="11">
        <f>G10*Assumptions!$D8</f>
        <v>0</v>
      </c>
      <c r="H18" s="11">
        <f>H10*Assumptions!$D8</f>
        <v>0</v>
      </c>
      <c r="I18" s="11">
        <f>I10*Assumptions!$D8</f>
        <v>0</v>
      </c>
      <c r="J18" s="11">
        <f>J10*Assumptions!$D8</f>
        <v>0</v>
      </c>
      <c r="K18" s="11">
        <f>K10*Assumptions!$D8</f>
        <v>3750</v>
      </c>
      <c r="L18" s="11">
        <f>L10*Assumptions!$D8</f>
        <v>3750</v>
      </c>
      <c r="M18" s="11">
        <f>M10*Assumptions!$D8</f>
        <v>3750</v>
      </c>
      <c r="N18" s="11">
        <f>N10*Assumptions!$D8</f>
        <v>7500</v>
      </c>
      <c r="O18" s="11">
        <f>O10*Assumptions!$D8</f>
        <v>7500</v>
      </c>
      <c r="P18" s="11">
        <f>P10*Assumptions!$D8</f>
        <v>7500</v>
      </c>
      <c r="Q18" s="11">
        <f>Q10*Assumptions!$D8</f>
        <v>11250</v>
      </c>
      <c r="R18" s="11">
        <f>R10*Assumptions!$D8</f>
        <v>11250</v>
      </c>
      <c r="S18" s="11">
        <f>S10*Assumptions!$D8</f>
        <v>11250</v>
      </c>
      <c r="T18" s="11">
        <f>T10*Assumptions!$D8</f>
        <v>15000</v>
      </c>
      <c r="U18" s="11">
        <f>U10*Assumptions!$D8</f>
        <v>15000</v>
      </c>
      <c r="V18" s="11">
        <f>V10*Assumptions!$D8</f>
        <v>15000</v>
      </c>
      <c r="W18" s="11">
        <f>W10*Assumptions!$D8</f>
        <v>18750</v>
      </c>
      <c r="X18" s="11">
        <f>X10*Assumptions!$D8</f>
        <v>18750</v>
      </c>
      <c r="Y18" s="11">
        <f>Y10*Assumptions!$D8</f>
        <v>18750</v>
      </c>
    </row>
    <row r="20">
      <c r="A20" s="9" t="s">
        <v>70</v>
      </c>
    </row>
    <row r="21">
      <c r="A21" s="9" t="s">
        <v>24</v>
      </c>
      <c r="B21" s="11">
        <f t="shared" ref="B21:B23" si="7">B3-0</f>
        <v>1</v>
      </c>
      <c r="C21" s="11">
        <f t="shared" ref="C21:Y21" si="6">C3-B3</f>
        <v>1</v>
      </c>
      <c r="D21" s="11">
        <f t="shared" si="6"/>
        <v>1</v>
      </c>
      <c r="E21" s="11">
        <f t="shared" si="6"/>
        <v>1</v>
      </c>
      <c r="F21" s="11">
        <f t="shared" si="6"/>
        <v>1</v>
      </c>
      <c r="G21" s="11">
        <f t="shared" si="6"/>
        <v>1</v>
      </c>
      <c r="H21" s="11">
        <f t="shared" si="6"/>
        <v>1</v>
      </c>
      <c r="I21" s="11">
        <f t="shared" si="6"/>
        <v>1</v>
      </c>
      <c r="J21" s="11">
        <f t="shared" si="6"/>
        <v>1</v>
      </c>
      <c r="K21" s="11">
        <f t="shared" si="6"/>
        <v>1</v>
      </c>
      <c r="L21" s="11">
        <f t="shared" si="6"/>
        <v>1</v>
      </c>
      <c r="M21" s="11">
        <f t="shared" si="6"/>
        <v>1</v>
      </c>
      <c r="N21" s="11">
        <f t="shared" si="6"/>
        <v>1</v>
      </c>
      <c r="O21" s="11">
        <f t="shared" si="6"/>
        <v>1</v>
      </c>
      <c r="P21" s="11">
        <f t="shared" si="6"/>
        <v>1</v>
      </c>
      <c r="Q21" s="11">
        <f t="shared" si="6"/>
        <v>1</v>
      </c>
      <c r="R21" s="11">
        <f t="shared" si="6"/>
        <v>1</v>
      </c>
      <c r="S21" s="11">
        <f t="shared" si="6"/>
        <v>1</v>
      </c>
      <c r="T21" s="11">
        <f t="shared" si="6"/>
        <v>1</v>
      </c>
      <c r="U21" s="11">
        <f t="shared" si="6"/>
        <v>1</v>
      </c>
      <c r="V21" s="11">
        <f t="shared" si="6"/>
        <v>1</v>
      </c>
      <c r="W21" s="11">
        <f t="shared" si="6"/>
        <v>1</v>
      </c>
      <c r="X21" s="11">
        <f t="shared" si="6"/>
        <v>1</v>
      </c>
      <c r="Y21" s="11">
        <f t="shared" si="6"/>
        <v>1</v>
      </c>
    </row>
    <row r="22">
      <c r="A22" s="9" t="s">
        <v>25</v>
      </c>
      <c r="B22" s="11">
        <f t="shared" si="7"/>
        <v>0</v>
      </c>
      <c r="C22" s="11">
        <f t="shared" ref="C22:Y22" si="8">C4-B4</f>
        <v>0</v>
      </c>
      <c r="D22" s="11">
        <f t="shared" si="8"/>
        <v>0</v>
      </c>
      <c r="E22" s="11">
        <f t="shared" si="8"/>
        <v>0</v>
      </c>
      <c r="F22" s="11">
        <f t="shared" si="8"/>
        <v>0</v>
      </c>
      <c r="G22" s="11">
        <f t="shared" si="8"/>
        <v>1</v>
      </c>
      <c r="H22" s="11">
        <f t="shared" si="8"/>
        <v>0</v>
      </c>
      <c r="I22" s="11">
        <f t="shared" si="8"/>
        <v>1</v>
      </c>
      <c r="J22" s="11">
        <f t="shared" si="8"/>
        <v>0</v>
      </c>
      <c r="K22" s="11">
        <f t="shared" si="8"/>
        <v>1</v>
      </c>
      <c r="L22" s="11">
        <f t="shared" si="8"/>
        <v>0</v>
      </c>
      <c r="M22" s="11">
        <f t="shared" si="8"/>
        <v>1</v>
      </c>
      <c r="N22" s="11">
        <f t="shared" si="8"/>
        <v>0</v>
      </c>
      <c r="O22" s="11">
        <f t="shared" si="8"/>
        <v>1</v>
      </c>
      <c r="P22" s="11">
        <f t="shared" si="8"/>
        <v>0</v>
      </c>
      <c r="Q22" s="11">
        <f t="shared" si="8"/>
        <v>1</v>
      </c>
      <c r="R22" s="11">
        <f t="shared" si="8"/>
        <v>0</v>
      </c>
      <c r="S22" s="11">
        <f t="shared" si="8"/>
        <v>1</v>
      </c>
      <c r="T22" s="11">
        <f t="shared" si="8"/>
        <v>0</v>
      </c>
      <c r="U22" s="11">
        <f t="shared" si="8"/>
        <v>1</v>
      </c>
      <c r="V22" s="11">
        <f t="shared" si="8"/>
        <v>0</v>
      </c>
      <c r="W22" s="11">
        <f t="shared" si="8"/>
        <v>1</v>
      </c>
      <c r="X22" s="11">
        <f t="shared" si="8"/>
        <v>0</v>
      </c>
      <c r="Y22" s="11">
        <f t="shared" si="8"/>
        <v>1</v>
      </c>
    </row>
    <row r="23">
      <c r="A23" s="9" t="s">
        <v>26</v>
      </c>
      <c r="B23" s="11">
        <f t="shared" si="7"/>
        <v>0</v>
      </c>
      <c r="C23" s="11">
        <f t="shared" ref="C23:Y23" si="9">C5-B5</f>
        <v>0</v>
      </c>
      <c r="D23" s="11">
        <f t="shared" si="9"/>
        <v>0</v>
      </c>
      <c r="E23" s="11">
        <f t="shared" si="9"/>
        <v>0</v>
      </c>
      <c r="F23" s="11">
        <f t="shared" si="9"/>
        <v>0</v>
      </c>
      <c r="G23" s="11">
        <f t="shared" si="9"/>
        <v>0</v>
      </c>
      <c r="H23" s="11">
        <f t="shared" si="9"/>
        <v>0</v>
      </c>
      <c r="I23" s="11">
        <f t="shared" si="9"/>
        <v>0</v>
      </c>
      <c r="J23" s="11">
        <f t="shared" si="9"/>
        <v>0</v>
      </c>
      <c r="K23" s="11">
        <f t="shared" si="9"/>
        <v>1</v>
      </c>
      <c r="L23" s="11">
        <f t="shared" si="9"/>
        <v>0</v>
      </c>
      <c r="M23" s="11">
        <f t="shared" si="9"/>
        <v>0</v>
      </c>
      <c r="N23" s="11">
        <f t="shared" si="9"/>
        <v>1</v>
      </c>
      <c r="O23" s="11">
        <f t="shared" si="9"/>
        <v>0</v>
      </c>
      <c r="P23" s="11">
        <f t="shared" si="9"/>
        <v>0</v>
      </c>
      <c r="Q23" s="11">
        <f t="shared" si="9"/>
        <v>1</v>
      </c>
      <c r="R23" s="11">
        <f t="shared" si="9"/>
        <v>0</v>
      </c>
      <c r="S23" s="11">
        <f t="shared" si="9"/>
        <v>0</v>
      </c>
      <c r="T23" s="11">
        <f t="shared" si="9"/>
        <v>1</v>
      </c>
      <c r="U23" s="11">
        <f t="shared" si="9"/>
        <v>0</v>
      </c>
      <c r="V23" s="11">
        <f t="shared" si="9"/>
        <v>0</v>
      </c>
      <c r="W23" s="11">
        <f t="shared" si="9"/>
        <v>1</v>
      </c>
      <c r="X23" s="11">
        <f t="shared" si="9"/>
        <v>0</v>
      </c>
      <c r="Y23" s="11">
        <f t="shared" si="9"/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63</v>
      </c>
      <c r="W1" s="8" t="s">
        <v>64</v>
      </c>
      <c r="X1" s="8" t="s">
        <v>65</v>
      </c>
      <c r="Y1" s="8" t="s">
        <v>66</v>
      </c>
      <c r="Z1" s="8"/>
      <c r="AA1" s="8"/>
      <c r="AB1" s="8"/>
      <c r="AC1" s="8"/>
      <c r="AD1" s="8"/>
      <c r="AE1" s="8"/>
      <c r="AF1" s="8"/>
    </row>
    <row r="2">
      <c r="A2" s="9" t="s">
        <v>69</v>
      </c>
    </row>
    <row r="3">
      <c r="A3" s="9" t="s">
        <v>22</v>
      </c>
      <c r="B3" s="11">
        <f>'Calcs-1'!B14*Assumptions!$B2</f>
        <v>320000</v>
      </c>
      <c r="C3" s="11">
        <f>'Calcs-1'!C14*Assumptions!$B2</f>
        <v>640000</v>
      </c>
      <c r="D3" s="11">
        <f>'Calcs-1'!D14*Assumptions!$B2</f>
        <v>960000</v>
      </c>
      <c r="E3" s="11">
        <f>'Calcs-1'!E14*Assumptions!$B2</f>
        <v>1280000</v>
      </c>
      <c r="F3" s="11">
        <f>'Calcs-1'!F14*Assumptions!$B2</f>
        <v>1600000</v>
      </c>
      <c r="G3" s="11">
        <f>'Calcs-1'!G14*Assumptions!$B2</f>
        <v>1920000</v>
      </c>
      <c r="H3" s="11">
        <f>'Calcs-1'!H14*Assumptions!$B2</f>
        <v>2240000</v>
      </c>
      <c r="I3" s="11">
        <f>'Calcs-1'!I14*Assumptions!$B2</f>
        <v>2560000</v>
      </c>
      <c r="J3" s="11">
        <f>'Calcs-1'!J14*Assumptions!$B2</f>
        <v>2880000</v>
      </c>
      <c r="K3" s="11">
        <f>'Calcs-1'!K14*Assumptions!$B2</f>
        <v>3200000</v>
      </c>
      <c r="L3" s="11">
        <f>'Calcs-1'!L14*Assumptions!$B2</f>
        <v>3520000</v>
      </c>
      <c r="M3" s="11">
        <f>'Calcs-1'!M14*Assumptions!$B2</f>
        <v>3840000</v>
      </c>
      <c r="N3" s="11">
        <f>'Calcs-1'!N14*Assumptions!$B2</f>
        <v>4160000</v>
      </c>
      <c r="O3" s="11">
        <f>'Calcs-1'!O14*Assumptions!$B2</f>
        <v>4480000</v>
      </c>
      <c r="P3" s="11">
        <f>'Calcs-1'!P14*Assumptions!$B2</f>
        <v>4800000</v>
      </c>
      <c r="Q3" s="11">
        <f>'Calcs-1'!Q14*Assumptions!$B2</f>
        <v>5120000</v>
      </c>
      <c r="R3" s="11">
        <f>'Calcs-1'!R14*Assumptions!$B2</f>
        <v>5440000</v>
      </c>
      <c r="S3" s="11">
        <f>'Calcs-1'!S14*Assumptions!$B2</f>
        <v>5760000</v>
      </c>
      <c r="T3" s="11">
        <f>'Calcs-1'!T14*Assumptions!$B2</f>
        <v>6080000</v>
      </c>
      <c r="U3" s="11">
        <f>'Calcs-1'!U14*Assumptions!$B2</f>
        <v>6400000</v>
      </c>
      <c r="V3" s="11">
        <f>'Calcs-1'!V14*Assumptions!$B2</f>
        <v>6720000</v>
      </c>
      <c r="W3" s="11">
        <f>'Calcs-1'!W14*Assumptions!$B2</f>
        <v>7040000</v>
      </c>
      <c r="X3" s="11">
        <f>'Calcs-1'!X14*Assumptions!$B2</f>
        <v>7360000</v>
      </c>
      <c r="Y3" s="11">
        <f>'Calcs-1'!Y14*Assumptions!$B2</f>
        <v>7680000</v>
      </c>
    </row>
    <row r="4">
      <c r="A4" s="9" t="s">
        <v>71</v>
      </c>
      <c r="B4" s="11">
        <f t="shared" ref="B4:Y4" si="1">SUM(B3)</f>
        <v>320000</v>
      </c>
      <c r="C4" s="11">
        <f t="shared" si="1"/>
        <v>640000</v>
      </c>
      <c r="D4" s="11">
        <f t="shared" si="1"/>
        <v>960000</v>
      </c>
      <c r="E4" s="11">
        <f t="shared" si="1"/>
        <v>1280000</v>
      </c>
      <c r="F4" s="11">
        <f t="shared" si="1"/>
        <v>1600000</v>
      </c>
      <c r="G4" s="11">
        <f t="shared" si="1"/>
        <v>1920000</v>
      </c>
      <c r="H4" s="11">
        <f t="shared" si="1"/>
        <v>2240000</v>
      </c>
      <c r="I4" s="11">
        <f t="shared" si="1"/>
        <v>2560000</v>
      </c>
      <c r="J4" s="11">
        <f t="shared" si="1"/>
        <v>2880000</v>
      </c>
      <c r="K4" s="11">
        <f t="shared" si="1"/>
        <v>3200000</v>
      </c>
      <c r="L4" s="11">
        <f t="shared" si="1"/>
        <v>3520000</v>
      </c>
      <c r="M4" s="11">
        <f t="shared" si="1"/>
        <v>3840000</v>
      </c>
      <c r="N4" s="11">
        <f t="shared" si="1"/>
        <v>4160000</v>
      </c>
      <c r="O4" s="11">
        <f t="shared" si="1"/>
        <v>4480000</v>
      </c>
      <c r="P4" s="11">
        <f t="shared" si="1"/>
        <v>4800000</v>
      </c>
      <c r="Q4" s="11">
        <f t="shared" si="1"/>
        <v>5120000</v>
      </c>
      <c r="R4" s="11">
        <f t="shared" si="1"/>
        <v>5440000</v>
      </c>
      <c r="S4" s="11">
        <f t="shared" si="1"/>
        <v>5760000</v>
      </c>
      <c r="T4" s="11">
        <f t="shared" si="1"/>
        <v>6080000</v>
      </c>
      <c r="U4" s="11">
        <f t="shared" si="1"/>
        <v>6400000</v>
      </c>
      <c r="V4" s="11">
        <f t="shared" si="1"/>
        <v>6720000</v>
      </c>
      <c r="W4" s="11">
        <f t="shared" si="1"/>
        <v>7040000</v>
      </c>
      <c r="X4" s="11">
        <f t="shared" si="1"/>
        <v>7360000</v>
      </c>
      <c r="Y4" s="11">
        <f t="shared" si="1"/>
        <v>7680000</v>
      </c>
    </row>
    <row r="6">
      <c r="A6" s="9" t="s">
        <v>21</v>
      </c>
    </row>
    <row r="7">
      <c r="A7" s="9" t="s">
        <v>22</v>
      </c>
      <c r="B7" s="11">
        <f>B3*Assumptions!$C2</f>
        <v>192000</v>
      </c>
      <c r="C7" s="11">
        <f>C3*Assumptions!$C2</f>
        <v>384000</v>
      </c>
      <c r="D7" s="11">
        <f>D3*Assumptions!$C2</f>
        <v>576000</v>
      </c>
      <c r="E7" s="11">
        <f>E3*Assumptions!$C2</f>
        <v>768000</v>
      </c>
      <c r="F7" s="11">
        <f>F3*Assumptions!$C2</f>
        <v>960000</v>
      </c>
      <c r="G7" s="11">
        <f>G3*Assumptions!$C2</f>
        <v>1152000</v>
      </c>
      <c r="H7" s="11">
        <f>H3*Assumptions!$C2</f>
        <v>1344000</v>
      </c>
      <c r="I7" s="11">
        <f>I3*Assumptions!$C2</f>
        <v>1536000</v>
      </c>
      <c r="J7" s="11">
        <f>J3*Assumptions!$C2</f>
        <v>1728000</v>
      </c>
      <c r="K7" s="11">
        <f>K3*Assumptions!$C2</f>
        <v>1920000</v>
      </c>
      <c r="L7" s="11">
        <f>L3*Assumptions!$C2</f>
        <v>2112000</v>
      </c>
      <c r="M7" s="11">
        <f>M3*Assumptions!$C2</f>
        <v>2304000</v>
      </c>
      <c r="N7" s="11">
        <f>N3*Assumptions!$C2</f>
        <v>2496000</v>
      </c>
      <c r="O7" s="11">
        <f>O3*Assumptions!$C2</f>
        <v>2688000</v>
      </c>
      <c r="P7" s="11">
        <f>P3*Assumptions!$C2</f>
        <v>2880000</v>
      </c>
      <c r="Q7" s="11">
        <f>Q3*Assumptions!$C2</f>
        <v>3072000</v>
      </c>
      <c r="R7" s="11">
        <f>R3*Assumptions!$C2</f>
        <v>3264000</v>
      </c>
      <c r="S7" s="11">
        <f>S3*Assumptions!$C2</f>
        <v>3456000</v>
      </c>
      <c r="T7" s="11">
        <f>T3*Assumptions!$C2</f>
        <v>3648000</v>
      </c>
      <c r="U7" s="11">
        <f>U3*Assumptions!$C2</f>
        <v>3840000</v>
      </c>
      <c r="V7" s="11">
        <f>V3*Assumptions!$C2</f>
        <v>4032000</v>
      </c>
      <c r="W7" s="11">
        <f>W3*Assumptions!$C2</f>
        <v>4224000</v>
      </c>
      <c r="X7" s="11">
        <f>X3*Assumptions!$C2</f>
        <v>4416000</v>
      </c>
      <c r="Y7" s="11">
        <f>Y3*Assumptions!$C2</f>
        <v>4608000</v>
      </c>
    </row>
    <row r="8">
      <c r="A8" s="9" t="s">
        <v>71</v>
      </c>
      <c r="B8" s="11">
        <f t="shared" ref="B8:Y8" si="2">SUM(B7)</f>
        <v>192000</v>
      </c>
      <c r="C8" s="11">
        <f t="shared" si="2"/>
        <v>384000</v>
      </c>
      <c r="D8" s="11">
        <f t="shared" si="2"/>
        <v>576000</v>
      </c>
      <c r="E8" s="11">
        <f t="shared" si="2"/>
        <v>768000</v>
      </c>
      <c r="F8" s="11">
        <f t="shared" si="2"/>
        <v>960000</v>
      </c>
      <c r="G8" s="11">
        <f t="shared" si="2"/>
        <v>1152000</v>
      </c>
      <c r="H8" s="11">
        <f t="shared" si="2"/>
        <v>1344000</v>
      </c>
      <c r="I8" s="11">
        <f t="shared" si="2"/>
        <v>1536000</v>
      </c>
      <c r="J8" s="11">
        <f t="shared" si="2"/>
        <v>1728000</v>
      </c>
      <c r="K8" s="11">
        <f t="shared" si="2"/>
        <v>1920000</v>
      </c>
      <c r="L8" s="11">
        <f t="shared" si="2"/>
        <v>2112000</v>
      </c>
      <c r="M8" s="11">
        <f t="shared" si="2"/>
        <v>2304000</v>
      </c>
      <c r="N8" s="11">
        <f t="shared" si="2"/>
        <v>2496000</v>
      </c>
      <c r="O8" s="11">
        <f t="shared" si="2"/>
        <v>2688000</v>
      </c>
      <c r="P8" s="11">
        <f t="shared" si="2"/>
        <v>2880000</v>
      </c>
      <c r="Q8" s="11">
        <f t="shared" si="2"/>
        <v>3072000</v>
      </c>
      <c r="R8" s="11">
        <f t="shared" si="2"/>
        <v>3264000</v>
      </c>
      <c r="S8" s="11">
        <f t="shared" si="2"/>
        <v>3456000</v>
      </c>
      <c r="T8" s="11">
        <f t="shared" si="2"/>
        <v>3648000</v>
      </c>
      <c r="U8" s="11">
        <f t="shared" si="2"/>
        <v>3840000</v>
      </c>
      <c r="V8" s="11">
        <f t="shared" si="2"/>
        <v>4032000</v>
      </c>
      <c r="W8" s="11">
        <f t="shared" si="2"/>
        <v>4224000</v>
      </c>
      <c r="X8" s="11">
        <f t="shared" si="2"/>
        <v>4416000</v>
      </c>
      <c r="Y8" s="11">
        <f t="shared" si="2"/>
        <v>4608000</v>
      </c>
    </row>
    <row r="10">
      <c r="A10" s="9" t="s">
        <v>32</v>
      </c>
    </row>
    <row r="11">
      <c r="A11" s="9" t="s">
        <v>33</v>
      </c>
      <c r="B11" s="11">
        <f>'Calcs-1'!B3*Assumptions!$B19</f>
        <v>10000</v>
      </c>
      <c r="C11" s="11">
        <f>'Calcs-1'!C3*Assumptions!$B19</f>
        <v>20000</v>
      </c>
      <c r="D11" s="11">
        <f>'Calcs-1'!D3*Assumptions!$B19</f>
        <v>30000</v>
      </c>
      <c r="E11" s="11">
        <f>'Calcs-1'!E3*Assumptions!$B19</f>
        <v>40000</v>
      </c>
      <c r="F11" s="11">
        <f>'Calcs-1'!F3*Assumptions!$B19</f>
        <v>50000</v>
      </c>
      <c r="G11" s="11">
        <f>'Calcs-1'!G3*Assumptions!$B19</f>
        <v>60000</v>
      </c>
      <c r="H11" s="11">
        <f>'Calcs-1'!H3*Assumptions!$B19</f>
        <v>70000</v>
      </c>
      <c r="I11" s="11">
        <f>'Calcs-1'!I3*Assumptions!$B19</f>
        <v>80000</v>
      </c>
      <c r="J11" s="11">
        <f>'Calcs-1'!J3*Assumptions!$B19</f>
        <v>90000</v>
      </c>
      <c r="K11" s="11">
        <f>'Calcs-1'!K3*Assumptions!$B19</f>
        <v>100000</v>
      </c>
      <c r="L11" s="11">
        <f>'Calcs-1'!L3*Assumptions!$B19</f>
        <v>110000</v>
      </c>
      <c r="M11" s="11">
        <f>'Calcs-1'!M3*Assumptions!$B19</f>
        <v>120000</v>
      </c>
      <c r="N11" s="11">
        <f>'Calcs-1'!N3*Assumptions!$B19</f>
        <v>130000</v>
      </c>
      <c r="O11" s="11">
        <f>'Calcs-1'!O3*Assumptions!$B19</f>
        <v>140000</v>
      </c>
      <c r="P11" s="11">
        <f>'Calcs-1'!P3*Assumptions!$B19</f>
        <v>150000</v>
      </c>
      <c r="Q11" s="11">
        <f>'Calcs-1'!Q3*Assumptions!$B19</f>
        <v>160000</v>
      </c>
      <c r="R11" s="11">
        <f>'Calcs-1'!R3*Assumptions!$B19</f>
        <v>170000</v>
      </c>
      <c r="S11" s="11">
        <f>'Calcs-1'!S3*Assumptions!$B19</f>
        <v>180000</v>
      </c>
      <c r="T11" s="11">
        <f>'Calcs-1'!T3*Assumptions!$B19</f>
        <v>190000</v>
      </c>
      <c r="U11" s="11">
        <f>'Calcs-1'!U3*Assumptions!$B19</f>
        <v>200000</v>
      </c>
      <c r="V11" s="11">
        <f>'Calcs-1'!V3*Assumptions!$B19</f>
        <v>210000</v>
      </c>
      <c r="W11" s="11">
        <f>'Calcs-1'!W3*Assumptions!$B19</f>
        <v>220000</v>
      </c>
      <c r="X11" s="11">
        <f>'Calcs-1'!X3*Assumptions!$B19</f>
        <v>230000</v>
      </c>
      <c r="Y11" s="11">
        <f>'Calcs-1'!Y3*Assumptions!$B19</f>
        <v>240000</v>
      </c>
    </row>
    <row r="12">
      <c r="A12" s="9" t="s">
        <v>34</v>
      </c>
      <c r="B12" s="11">
        <f>'Calcs-1'!B3*Assumptions!$B20</f>
        <v>6000</v>
      </c>
      <c r="C12" s="11">
        <f>'Calcs-1'!C3*Assumptions!$B20</f>
        <v>12000</v>
      </c>
      <c r="D12" s="11">
        <f>'Calcs-1'!D3*Assumptions!$B20</f>
        <v>18000</v>
      </c>
      <c r="E12" s="11">
        <f>'Calcs-1'!E3*Assumptions!$B20</f>
        <v>24000</v>
      </c>
      <c r="F12" s="11">
        <f>'Calcs-1'!F3*Assumptions!$B20</f>
        <v>30000</v>
      </c>
      <c r="G12" s="11">
        <f>'Calcs-1'!G3*Assumptions!$B20</f>
        <v>36000</v>
      </c>
      <c r="H12" s="11">
        <f>'Calcs-1'!H3*Assumptions!$B20</f>
        <v>42000</v>
      </c>
      <c r="I12" s="11">
        <f>'Calcs-1'!I3*Assumptions!$B20</f>
        <v>48000</v>
      </c>
      <c r="J12" s="11">
        <f>'Calcs-1'!J3*Assumptions!$B20</f>
        <v>54000</v>
      </c>
      <c r="K12" s="11">
        <f>'Calcs-1'!K3*Assumptions!$B20</f>
        <v>60000</v>
      </c>
      <c r="L12" s="11">
        <f>'Calcs-1'!L3*Assumptions!$B20</f>
        <v>66000</v>
      </c>
      <c r="M12" s="11">
        <f>'Calcs-1'!M3*Assumptions!$B20</f>
        <v>72000</v>
      </c>
      <c r="N12" s="11">
        <f>'Calcs-1'!N3*Assumptions!$B20</f>
        <v>78000</v>
      </c>
      <c r="O12" s="11">
        <f>'Calcs-1'!O3*Assumptions!$B20</f>
        <v>84000</v>
      </c>
      <c r="P12" s="11">
        <f>'Calcs-1'!P3*Assumptions!$B20</f>
        <v>90000</v>
      </c>
      <c r="Q12" s="11">
        <f>'Calcs-1'!Q3*Assumptions!$B20</f>
        <v>96000</v>
      </c>
      <c r="R12" s="11">
        <f>'Calcs-1'!R3*Assumptions!$B20</f>
        <v>102000</v>
      </c>
      <c r="S12" s="11">
        <f>'Calcs-1'!S3*Assumptions!$B20</f>
        <v>108000</v>
      </c>
      <c r="T12" s="11">
        <f>'Calcs-1'!T3*Assumptions!$B20</f>
        <v>114000</v>
      </c>
      <c r="U12" s="11">
        <f>'Calcs-1'!U3*Assumptions!$B20</f>
        <v>120000</v>
      </c>
      <c r="V12" s="11">
        <f>'Calcs-1'!V3*Assumptions!$B20</f>
        <v>126000</v>
      </c>
      <c r="W12" s="11">
        <f>'Calcs-1'!W3*Assumptions!$B20</f>
        <v>132000</v>
      </c>
      <c r="X12" s="11">
        <f>'Calcs-1'!X3*Assumptions!$B20</f>
        <v>138000</v>
      </c>
      <c r="Y12" s="11">
        <f>'Calcs-1'!Y3*Assumptions!$B20</f>
        <v>144000</v>
      </c>
    </row>
    <row r="13">
      <c r="A13" s="9" t="s">
        <v>31</v>
      </c>
      <c r="B13" s="11">
        <f>'Calcs-1'!B3*Assumptions!$B13*Assumptions!$B16</f>
        <v>30000</v>
      </c>
      <c r="C13" s="11">
        <f>'Calcs-1'!C3*Assumptions!$B13*Assumptions!$B16</f>
        <v>60000</v>
      </c>
      <c r="D13" s="11">
        <f>'Calcs-1'!D3*Assumptions!$B13*Assumptions!$B16</f>
        <v>90000</v>
      </c>
      <c r="E13" s="11">
        <f>'Calcs-1'!E3*Assumptions!$B13*Assumptions!$B16</f>
        <v>120000</v>
      </c>
      <c r="F13" s="11">
        <f>'Calcs-1'!F3*Assumptions!$B13*Assumptions!$B16</f>
        <v>150000</v>
      </c>
      <c r="G13" s="11">
        <f>'Calcs-1'!G3*Assumptions!$B13*Assumptions!$B16</f>
        <v>180000</v>
      </c>
      <c r="H13" s="11">
        <f>'Calcs-1'!H3*Assumptions!$B13*Assumptions!$B16</f>
        <v>210000</v>
      </c>
      <c r="I13" s="11">
        <f>'Calcs-1'!I3*Assumptions!$B13*Assumptions!$B16</f>
        <v>240000</v>
      </c>
      <c r="J13" s="11">
        <f>'Calcs-1'!J3*Assumptions!$B13*Assumptions!$B16</f>
        <v>270000</v>
      </c>
      <c r="K13" s="11">
        <f>'Calcs-1'!K3*Assumptions!$B13*Assumptions!$B16</f>
        <v>300000</v>
      </c>
      <c r="L13" s="11">
        <f>'Calcs-1'!L3*Assumptions!$B13*Assumptions!$B16</f>
        <v>330000</v>
      </c>
      <c r="M13" s="11">
        <f>'Calcs-1'!M3*Assumptions!$B13*Assumptions!$B16</f>
        <v>360000</v>
      </c>
      <c r="N13" s="11">
        <f>'Calcs-1'!N3*Assumptions!$B13*Assumptions!$B16</f>
        <v>390000</v>
      </c>
      <c r="O13" s="11">
        <f>'Calcs-1'!O3*Assumptions!$B13*Assumptions!$B16</f>
        <v>420000</v>
      </c>
      <c r="P13" s="11">
        <f>'Calcs-1'!P3*Assumptions!$B13*Assumptions!$B16</f>
        <v>450000</v>
      </c>
      <c r="Q13" s="11">
        <f>'Calcs-1'!Q3*Assumptions!$B13*Assumptions!$B16</f>
        <v>480000</v>
      </c>
      <c r="R13" s="11">
        <f>'Calcs-1'!R3*Assumptions!$B13*Assumptions!$B16</f>
        <v>510000</v>
      </c>
      <c r="S13" s="11">
        <f>'Calcs-1'!S3*Assumptions!$B13*Assumptions!$B16</f>
        <v>540000</v>
      </c>
      <c r="T13" s="11">
        <f>'Calcs-1'!T3*Assumptions!$B13*Assumptions!$B16</f>
        <v>570000</v>
      </c>
      <c r="U13" s="11">
        <f>'Calcs-1'!U3*Assumptions!$B13*Assumptions!$B16</f>
        <v>600000</v>
      </c>
      <c r="V13" s="11">
        <f>'Calcs-1'!V3*Assumptions!$B13*Assumptions!$B16</f>
        <v>630000</v>
      </c>
      <c r="W13" s="11">
        <f>'Calcs-1'!W3*Assumptions!$B13*Assumptions!$B16</f>
        <v>660000</v>
      </c>
      <c r="X13" s="11">
        <f>'Calcs-1'!X3*Assumptions!$B13*Assumptions!$B16</f>
        <v>690000</v>
      </c>
      <c r="Y13" s="11">
        <f>'Calcs-1'!Y3*Assumptions!$B13*Assumptions!$B16</f>
        <v>720000</v>
      </c>
    </row>
    <row r="14">
      <c r="A14" s="9" t="s">
        <v>28</v>
      </c>
      <c r="B14" s="11">
        <f>'Calcs-1'!B8*Assumptions!$B10</f>
        <v>16000</v>
      </c>
      <c r="C14" s="11">
        <f>'Calcs-1'!C8*Assumptions!$B10</f>
        <v>32000</v>
      </c>
      <c r="D14" s="11">
        <f>'Calcs-1'!D8*Assumptions!$B10</f>
        <v>48000</v>
      </c>
      <c r="E14" s="11">
        <f>'Calcs-1'!E8*Assumptions!$B10</f>
        <v>64000</v>
      </c>
      <c r="F14" s="11">
        <f>'Calcs-1'!F8*Assumptions!$B10</f>
        <v>80000</v>
      </c>
      <c r="G14" s="11">
        <f>'Calcs-1'!G8*Assumptions!$B10</f>
        <v>96000</v>
      </c>
      <c r="H14" s="11">
        <f>'Calcs-1'!H8*Assumptions!$B10</f>
        <v>112000</v>
      </c>
      <c r="I14" s="11">
        <f>'Calcs-1'!I8*Assumptions!$B10</f>
        <v>128000</v>
      </c>
      <c r="J14" s="11">
        <f>'Calcs-1'!J8*Assumptions!$B10</f>
        <v>144000</v>
      </c>
      <c r="K14" s="11">
        <f>'Calcs-1'!K8*Assumptions!$B10</f>
        <v>160000</v>
      </c>
      <c r="L14" s="11">
        <f>'Calcs-1'!L8*Assumptions!$B10</f>
        <v>176000</v>
      </c>
      <c r="M14" s="11">
        <f>'Calcs-1'!M8*Assumptions!$B10</f>
        <v>192000</v>
      </c>
      <c r="N14" s="11">
        <f>'Calcs-1'!N8*Assumptions!$B10</f>
        <v>208000</v>
      </c>
      <c r="O14" s="11">
        <f>'Calcs-1'!O8*Assumptions!$B10</f>
        <v>224000</v>
      </c>
      <c r="P14" s="11">
        <f>'Calcs-1'!P8*Assumptions!$B10</f>
        <v>240000</v>
      </c>
      <c r="Q14" s="11">
        <f>'Calcs-1'!Q8*Assumptions!$B10</f>
        <v>256000</v>
      </c>
      <c r="R14" s="11">
        <f>'Calcs-1'!R8*Assumptions!$B10</f>
        <v>272000</v>
      </c>
      <c r="S14" s="11">
        <f>'Calcs-1'!S8*Assumptions!$B10</f>
        <v>288000</v>
      </c>
      <c r="T14" s="11">
        <f>'Calcs-1'!T8*Assumptions!$B10</f>
        <v>304000</v>
      </c>
      <c r="U14" s="11">
        <f>'Calcs-1'!U8*Assumptions!$B10</f>
        <v>320000</v>
      </c>
      <c r="V14" s="11">
        <f>'Calcs-1'!V8*Assumptions!$B10</f>
        <v>336000</v>
      </c>
      <c r="W14" s="11">
        <f>'Calcs-1'!W8*Assumptions!$B10</f>
        <v>352000</v>
      </c>
      <c r="X14" s="11">
        <f>'Calcs-1'!X8*Assumptions!$B10</f>
        <v>368000</v>
      </c>
      <c r="Y14" s="11">
        <f>'Calcs-1'!Y8*Assumptions!$B10</f>
        <v>384000</v>
      </c>
    </row>
    <row r="15">
      <c r="A15" s="9" t="s">
        <v>72</v>
      </c>
      <c r="B15" s="11">
        <f>'Small-Depreciation'!B8</f>
        <v>625</v>
      </c>
      <c r="C15" s="11">
        <f>'Small-Depreciation'!C8</f>
        <v>1250</v>
      </c>
      <c r="D15" s="11">
        <f>'Small-Depreciation'!D8</f>
        <v>1875</v>
      </c>
      <c r="E15" s="11">
        <f>'Small-Depreciation'!E8</f>
        <v>2500</v>
      </c>
      <c r="F15" s="11">
        <f>'Small-Depreciation'!F8</f>
        <v>3125</v>
      </c>
      <c r="G15" s="11">
        <f>'Small-Depreciation'!G8</f>
        <v>3750</v>
      </c>
      <c r="H15" s="11">
        <f>'Small-Depreciation'!H8</f>
        <v>4375</v>
      </c>
      <c r="I15" s="11">
        <f>'Small-Depreciation'!I8</f>
        <v>5000</v>
      </c>
      <c r="J15" s="11">
        <f>'Small-Depreciation'!J8</f>
        <v>5625</v>
      </c>
      <c r="K15" s="11">
        <f>'Small-Depreciation'!K8</f>
        <v>6250</v>
      </c>
      <c r="L15" s="11">
        <f>'Small-Depreciation'!L8</f>
        <v>6875</v>
      </c>
      <c r="M15" s="11">
        <f>'Small-Depreciation'!M8</f>
        <v>7500</v>
      </c>
      <c r="N15" s="11">
        <f>'Small-Depreciation'!N8</f>
        <v>8125</v>
      </c>
      <c r="O15" s="11">
        <f>'Small-Depreciation'!O8</f>
        <v>8750</v>
      </c>
      <c r="P15" s="11">
        <f>'Small-Depreciation'!P8</f>
        <v>9375</v>
      </c>
      <c r="Q15" s="11">
        <f>'Small-Depreciation'!Q8</f>
        <v>10000</v>
      </c>
      <c r="R15" s="11">
        <f>'Small-Depreciation'!R8</f>
        <v>10000</v>
      </c>
      <c r="S15" s="11">
        <f>'Small-Depreciation'!S8</f>
        <v>10000</v>
      </c>
      <c r="T15" s="11">
        <f>'Small-Depreciation'!T8</f>
        <v>10000</v>
      </c>
      <c r="U15" s="11">
        <f>'Small-Depreciation'!U8</f>
        <v>10000</v>
      </c>
      <c r="V15" s="11">
        <f>'Small-Depreciation'!V8</f>
        <v>10000</v>
      </c>
      <c r="W15" s="11">
        <f>'Small-Depreciation'!W8</f>
        <v>10000</v>
      </c>
      <c r="X15" s="11">
        <f>'Small-Depreciation'!X8</f>
        <v>10000</v>
      </c>
      <c r="Y15" s="11">
        <f>'Small-Depreciation'!Y8</f>
        <v>10000</v>
      </c>
    </row>
    <row r="16">
      <c r="A16" s="9" t="s">
        <v>71</v>
      </c>
      <c r="B16" s="11">
        <f t="shared" ref="B16:Y16" si="3">SUM(B11:B15)</f>
        <v>62625</v>
      </c>
      <c r="C16" s="11">
        <f t="shared" si="3"/>
        <v>125250</v>
      </c>
      <c r="D16" s="11">
        <f t="shared" si="3"/>
        <v>187875</v>
      </c>
      <c r="E16" s="11">
        <f t="shared" si="3"/>
        <v>250500</v>
      </c>
      <c r="F16" s="11">
        <f t="shared" si="3"/>
        <v>313125</v>
      </c>
      <c r="G16" s="11">
        <f t="shared" si="3"/>
        <v>375750</v>
      </c>
      <c r="H16" s="11">
        <f t="shared" si="3"/>
        <v>438375</v>
      </c>
      <c r="I16" s="11">
        <f t="shared" si="3"/>
        <v>501000</v>
      </c>
      <c r="J16" s="11">
        <f t="shared" si="3"/>
        <v>563625</v>
      </c>
      <c r="K16" s="11">
        <f t="shared" si="3"/>
        <v>626250</v>
      </c>
      <c r="L16" s="11">
        <f t="shared" si="3"/>
        <v>688875</v>
      </c>
      <c r="M16" s="11">
        <f t="shared" si="3"/>
        <v>751500</v>
      </c>
      <c r="N16" s="11">
        <f t="shared" si="3"/>
        <v>814125</v>
      </c>
      <c r="O16" s="11">
        <f t="shared" si="3"/>
        <v>876750</v>
      </c>
      <c r="P16" s="11">
        <f t="shared" si="3"/>
        <v>939375</v>
      </c>
      <c r="Q16" s="11">
        <f t="shared" si="3"/>
        <v>1002000</v>
      </c>
      <c r="R16" s="11">
        <f t="shared" si="3"/>
        <v>1064000</v>
      </c>
      <c r="S16" s="11">
        <f t="shared" si="3"/>
        <v>1126000</v>
      </c>
      <c r="T16" s="11">
        <f t="shared" si="3"/>
        <v>1188000</v>
      </c>
      <c r="U16" s="11">
        <f t="shared" si="3"/>
        <v>1250000</v>
      </c>
      <c r="V16" s="11">
        <f t="shared" si="3"/>
        <v>1312000</v>
      </c>
      <c r="W16" s="11">
        <f t="shared" si="3"/>
        <v>1374000</v>
      </c>
      <c r="X16" s="11">
        <f t="shared" si="3"/>
        <v>1436000</v>
      </c>
      <c r="Y16" s="11">
        <f t="shared" si="3"/>
        <v>1498000</v>
      </c>
    </row>
    <row r="18">
      <c r="A18" s="9" t="s">
        <v>73</v>
      </c>
      <c r="B18" s="11">
        <f t="shared" ref="B18:Y18" si="4">B16+B8</f>
        <v>254625</v>
      </c>
      <c r="C18" s="11">
        <f t="shared" si="4"/>
        <v>509250</v>
      </c>
      <c r="D18" s="11">
        <f t="shared" si="4"/>
        <v>763875</v>
      </c>
      <c r="E18" s="11">
        <f t="shared" si="4"/>
        <v>1018500</v>
      </c>
      <c r="F18" s="11">
        <f t="shared" si="4"/>
        <v>1273125</v>
      </c>
      <c r="G18" s="11">
        <f t="shared" si="4"/>
        <v>1527750</v>
      </c>
      <c r="H18" s="11">
        <f t="shared" si="4"/>
        <v>1782375</v>
      </c>
      <c r="I18" s="11">
        <f t="shared" si="4"/>
        <v>2037000</v>
      </c>
      <c r="J18" s="11">
        <f t="shared" si="4"/>
        <v>2291625</v>
      </c>
      <c r="K18" s="11">
        <f t="shared" si="4"/>
        <v>2546250</v>
      </c>
      <c r="L18" s="11">
        <f t="shared" si="4"/>
        <v>2800875</v>
      </c>
      <c r="M18" s="11">
        <f t="shared" si="4"/>
        <v>3055500</v>
      </c>
      <c r="N18" s="11">
        <f t="shared" si="4"/>
        <v>3310125</v>
      </c>
      <c r="O18" s="11">
        <f t="shared" si="4"/>
        <v>3564750</v>
      </c>
      <c r="P18" s="11">
        <f t="shared" si="4"/>
        <v>3819375</v>
      </c>
      <c r="Q18" s="11">
        <f t="shared" si="4"/>
        <v>4074000</v>
      </c>
      <c r="R18" s="11">
        <f t="shared" si="4"/>
        <v>4328000</v>
      </c>
      <c r="S18" s="11">
        <f t="shared" si="4"/>
        <v>4582000</v>
      </c>
      <c r="T18" s="11">
        <f t="shared" si="4"/>
        <v>4836000</v>
      </c>
      <c r="U18" s="11">
        <f t="shared" si="4"/>
        <v>5090000</v>
      </c>
      <c r="V18" s="11">
        <f t="shared" si="4"/>
        <v>5344000</v>
      </c>
      <c r="W18" s="11">
        <f t="shared" si="4"/>
        <v>5598000</v>
      </c>
      <c r="X18" s="11">
        <f t="shared" si="4"/>
        <v>5852000</v>
      </c>
      <c r="Y18" s="11">
        <f t="shared" si="4"/>
        <v>6106000</v>
      </c>
    </row>
    <row r="20">
      <c r="A20" s="9" t="s">
        <v>74</v>
      </c>
      <c r="B20" s="11">
        <f t="shared" ref="B20:Y20" si="5">B4-B18</f>
        <v>65375</v>
      </c>
      <c r="C20" s="11">
        <f t="shared" si="5"/>
        <v>130750</v>
      </c>
      <c r="D20" s="11">
        <f t="shared" si="5"/>
        <v>196125</v>
      </c>
      <c r="E20" s="11">
        <f t="shared" si="5"/>
        <v>261500</v>
      </c>
      <c r="F20" s="11">
        <f t="shared" si="5"/>
        <v>326875</v>
      </c>
      <c r="G20" s="11">
        <f t="shared" si="5"/>
        <v>392250</v>
      </c>
      <c r="H20" s="11">
        <f t="shared" si="5"/>
        <v>457625</v>
      </c>
      <c r="I20" s="11">
        <f t="shared" si="5"/>
        <v>523000</v>
      </c>
      <c r="J20" s="11">
        <f t="shared" si="5"/>
        <v>588375</v>
      </c>
      <c r="K20" s="11">
        <f t="shared" si="5"/>
        <v>653750</v>
      </c>
      <c r="L20" s="11">
        <f t="shared" si="5"/>
        <v>719125</v>
      </c>
      <c r="M20" s="11">
        <f t="shared" si="5"/>
        <v>784500</v>
      </c>
      <c r="N20" s="11">
        <f t="shared" si="5"/>
        <v>849875</v>
      </c>
      <c r="O20" s="11">
        <f t="shared" si="5"/>
        <v>915250</v>
      </c>
      <c r="P20" s="11">
        <f t="shared" si="5"/>
        <v>980625</v>
      </c>
      <c r="Q20" s="11">
        <f t="shared" si="5"/>
        <v>1046000</v>
      </c>
      <c r="R20" s="11">
        <f t="shared" si="5"/>
        <v>1112000</v>
      </c>
      <c r="S20" s="11">
        <f t="shared" si="5"/>
        <v>1178000</v>
      </c>
      <c r="T20" s="11">
        <f t="shared" si="5"/>
        <v>1244000</v>
      </c>
      <c r="U20" s="11">
        <f t="shared" si="5"/>
        <v>1310000</v>
      </c>
      <c r="V20" s="11">
        <f t="shared" si="5"/>
        <v>1376000</v>
      </c>
      <c r="W20" s="11">
        <f t="shared" si="5"/>
        <v>1442000</v>
      </c>
      <c r="X20" s="11">
        <f t="shared" si="5"/>
        <v>1508000</v>
      </c>
      <c r="Y20" s="11">
        <f t="shared" si="5"/>
        <v>1574000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63</v>
      </c>
      <c r="W1" s="8" t="s">
        <v>64</v>
      </c>
      <c r="X1" s="8" t="s">
        <v>65</v>
      </c>
      <c r="Y1" s="8" t="s">
        <v>66</v>
      </c>
      <c r="Z1" s="8"/>
      <c r="AA1" s="8"/>
      <c r="AB1" s="8"/>
      <c r="AC1" s="8"/>
      <c r="AD1" s="8"/>
      <c r="AE1" s="8"/>
      <c r="AF1" s="8"/>
    </row>
    <row r="2">
      <c r="A2" s="9" t="s">
        <v>69</v>
      </c>
    </row>
    <row r="3">
      <c r="A3" s="9" t="s">
        <v>22</v>
      </c>
      <c r="B3" s="11">
        <f>'Calcs-1'!B16*Assumptions!$B2</f>
        <v>0</v>
      </c>
      <c r="C3" s="11">
        <f>'Calcs-1'!C16*Assumptions!$B2</f>
        <v>0</v>
      </c>
      <c r="D3" s="11">
        <f>'Calcs-1'!D16*Assumptions!$B2</f>
        <v>0</v>
      </c>
      <c r="E3" s="11">
        <f>'Calcs-1'!E16*Assumptions!$B2</f>
        <v>0</v>
      </c>
      <c r="F3" s="11">
        <f>'Calcs-1'!F16*Assumptions!$B2</f>
        <v>0</v>
      </c>
      <c r="G3" s="11">
        <f>'Calcs-1'!G16*Assumptions!$B2</f>
        <v>728000</v>
      </c>
      <c r="H3" s="11">
        <f>'Calcs-1'!H16*Assumptions!$B2</f>
        <v>728000</v>
      </c>
      <c r="I3" s="11">
        <f>'Calcs-1'!I16*Assumptions!$B2</f>
        <v>1456000</v>
      </c>
      <c r="J3" s="11">
        <f>'Calcs-1'!J16*Assumptions!$B2</f>
        <v>1456000</v>
      </c>
      <c r="K3" s="11">
        <f>'Calcs-1'!K16*Assumptions!$B2</f>
        <v>2184000</v>
      </c>
      <c r="L3" s="11">
        <f>'Calcs-1'!L16*Assumptions!$B2</f>
        <v>2184000</v>
      </c>
      <c r="M3" s="11">
        <f>'Calcs-1'!M16*Assumptions!$B2</f>
        <v>2912000</v>
      </c>
      <c r="N3" s="11">
        <f>'Calcs-1'!N16*Assumptions!$B2</f>
        <v>2912000</v>
      </c>
      <c r="O3" s="11">
        <f>'Calcs-1'!O16*Assumptions!$B2</f>
        <v>3640000</v>
      </c>
      <c r="P3" s="11">
        <f>'Calcs-1'!P16*Assumptions!$B2</f>
        <v>3640000</v>
      </c>
      <c r="Q3" s="11">
        <f>'Calcs-1'!Q16*Assumptions!$B2</f>
        <v>4368000</v>
      </c>
      <c r="R3" s="11">
        <f>'Calcs-1'!R16*Assumptions!$B2</f>
        <v>4368000</v>
      </c>
      <c r="S3" s="11">
        <f>'Calcs-1'!S16*Assumptions!$B2</f>
        <v>5096000</v>
      </c>
      <c r="T3" s="11">
        <f>'Calcs-1'!T16*Assumptions!$B2</f>
        <v>5096000</v>
      </c>
      <c r="U3" s="11">
        <f>'Calcs-1'!U16*Assumptions!$B2</f>
        <v>5824000</v>
      </c>
      <c r="V3" s="11">
        <f>'Calcs-1'!V16*Assumptions!$B2</f>
        <v>5824000</v>
      </c>
      <c r="W3" s="11">
        <f>'Calcs-1'!W16*Assumptions!$B2</f>
        <v>6552000</v>
      </c>
      <c r="X3" s="11">
        <f>'Calcs-1'!X16*Assumptions!$B2</f>
        <v>6552000</v>
      </c>
      <c r="Y3" s="11">
        <f>'Calcs-1'!Y16*Assumptions!$B2</f>
        <v>7280000</v>
      </c>
    </row>
    <row r="4">
      <c r="A4" s="9" t="s">
        <v>71</v>
      </c>
      <c r="B4" s="11">
        <f t="shared" ref="B4:Y4" si="1">SUM(B3)</f>
        <v>0</v>
      </c>
      <c r="C4" s="11">
        <f t="shared" si="1"/>
        <v>0</v>
      </c>
      <c r="D4" s="11">
        <f t="shared" si="1"/>
        <v>0</v>
      </c>
      <c r="E4" s="11">
        <f t="shared" si="1"/>
        <v>0</v>
      </c>
      <c r="F4" s="11">
        <f t="shared" si="1"/>
        <v>0</v>
      </c>
      <c r="G4" s="11">
        <f t="shared" si="1"/>
        <v>728000</v>
      </c>
      <c r="H4" s="11">
        <f t="shared" si="1"/>
        <v>728000</v>
      </c>
      <c r="I4" s="11">
        <f t="shared" si="1"/>
        <v>1456000</v>
      </c>
      <c r="J4" s="11">
        <f t="shared" si="1"/>
        <v>1456000</v>
      </c>
      <c r="K4" s="11">
        <f t="shared" si="1"/>
        <v>2184000</v>
      </c>
      <c r="L4" s="11">
        <f t="shared" si="1"/>
        <v>2184000</v>
      </c>
      <c r="M4" s="11">
        <f t="shared" si="1"/>
        <v>2912000</v>
      </c>
      <c r="N4" s="11">
        <f t="shared" si="1"/>
        <v>2912000</v>
      </c>
      <c r="O4" s="11">
        <f t="shared" si="1"/>
        <v>3640000</v>
      </c>
      <c r="P4" s="11">
        <f t="shared" si="1"/>
        <v>3640000</v>
      </c>
      <c r="Q4" s="11">
        <f t="shared" si="1"/>
        <v>4368000</v>
      </c>
      <c r="R4" s="11">
        <f t="shared" si="1"/>
        <v>4368000</v>
      </c>
      <c r="S4" s="11">
        <f t="shared" si="1"/>
        <v>5096000</v>
      </c>
      <c r="T4" s="11">
        <f t="shared" si="1"/>
        <v>5096000</v>
      </c>
      <c r="U4" s="11">
        <f t="shared" si="1"/>
        <v>5824000</v>
      </c>
      <c r="V4" s="11">
        <f t="shared" si="1"/>
        <v>5824000</v>
      </c>
      <c r="W4" s="11">
        <f t="shared" si="1"/>
        <v>6552000</v>
      </c>
      <c r="X4" s="11">
        <f t="shared" si="1"/>
        <v>6552000</v>
      </c>
      <c r="Y4" s="11">
        <f t="shared" si="1"/>
        <v>7280000</v>
      </c>
    </row>
    <row r="6">
      <c r="A6" s="9" t="s">
        <v>21</v>
      </c>
    </row>
    <row r="7">
      <c r="A7" s="9" t="s">
        <v>22</v>
      </c>
      <c r="B7" s="11">
        <f>B3*Assumptions!$C2</f>
        <v>0</v>
      </c>
      <c r="C7" s="11">
        <f>C3*Assumptions!$C2</f>
        <v>0</v>
      </c>
      <c r="D7" s="11">
        <f>D3*Assumptions!$C2</f>
        <v>0</v>
      </c>
      <c r="E7" s="11">
        <f>E3*Assumptions!$C2</f>
        <v>0</v>
      </c>
      <c r="F7" s="11">
        <f>F3*Assumptions!$C2</f>
        <v>0</v>
      </c>
      <c r="G7" s="11">
        <f>G3*Assumptions!$C2</f>
        <v>436800</v>
      </c>
      <c r="H7" s="11">
        <f>H3*Assumptions!$C2</f>
        <v>436800</v>
      </c>
      <c r="I7" s="11">
        <f>I3*Assumptions!$C2</f>
        <v>873600</v>
      </c>
      <c r="J7" s="11">
        <f>J3*Assumptions!$C2</f>
        <v>873600</v>
      </c>
      <c r="K7" s="11">
        <f>K3*Assumptions!$C2</f>
        <v>1310400</v>
      </c>
      <c r="L7" s="11">
        <f>L3*Assumptions!$C2</f>
        <v>1310400</v>
      </c>
      <c r="M7" s="11">
        <f>M3*Assumptions!$C2</f>
        <v>1747200</v>
      </c>
      <c r="N7" s="11">
        <f>N3*Assumptions!$C2</f>
        <v>1747200</v>
      </c>
      <c r="O7" s="11">
        <f>O3*Assumptions!$C2</f>
        <v>2184000</v>
      </c>
      <c r="P7" s="11">
        <f>P3*Assumptions!$C2</f>
        <v>2184000</v>
      </c>
      <c r="Q7" s="11">
        <f>Q3*Assumptions!$C2</f>
        <v>2620800</v>
      </c>
      <c r="R7" s="11">
        <f>R3*Assumptions!$C2</f>
        <v>2620800</v>
      </c>
      <c r="S7" s="11">
        <f>S3*Assumptions!$C2</f>
        <v>3057600</v>
      </c>
      <c r="T7" s="11">
        <f>T3*Assumptions!$C2</f>
        <v>3057600</v>
      </c>
      <c r="U7" s="11">
        <f>U3*Assumptions!$C2</f>
        <v>3494400</v>
      </c>
      <c r="V7" s="11">
        <f>V3*Assumptions!$C2</f>
        <v>3494400</v>
      </c>
      <c r="W7" s="11">
        <f>W3*Assumptions!$C2</f>
        <v>3931200</v>
      </c>
      <c r="X7" s="11">
        <f>X3*Assumptions!$C2</f>
        <v>3931200</v>
      </c>
      <c r="Y7" s="11">
        <f>Y3*Assumptions!$C2</f>
        <v>4368000</v>
      </c>
    </row>
    <row r="8">
      <c r="A8" s="9" t="s">
        <v>71</v>
      </c>
      <c r="B8" s="11">
        <f t="shared" ref="B8:Y8" si="2">SUM(B7)</f>
        <v>0</v>
      </c>
      <c r="C8" s="11">
        <f t="shared" si="2"/>
        <v>0</v>
      </c>
      <c r="D8" s="11">
        <f t="shared" si="2"/>
        <v>0</v>
      </c>
      <c r="E8" s="11">
        <f t="shared" si="2"/>
        <v>0</v>
      </c>
      <c r="F8" s="11">
        <f t="shared" si="2"/>
        <v>0</v>
      </c>
      <c r="G8" s="11">
        <f t="shared" si="2"/>
        <v>436800</v>
      </c>
      <c r="H8" s="11">
        <f t="shared" si="2"/>
        <v>436800</v>
      </c>
      <c r="I8" s="11">
        <f t="shared" si="2"/>
        <v>873600</v>
      </c>
      <c r="J8" s="11">
        <f t="shared" si="2"/>
        <v>873600</v>
      </c>
      <c r="K8" s="11">
        <f t="shared" si="2"/>
        <v>1310400</v>
      </c>
      <c r="L8" s="11">
        <f t="shared" si="2"/>
        <v>1310400</v>
      </c>
      <c r="M8" s="11">
        <f t="shared" si="2"/>
        <v>1747200</v>
      </c>
      <c r="N8" s="11">
        <f t="shared" si="2"/>
        <v>1747200</v>
      </c>
      <c r="O8" s="11">
        <f t="shared" si="2"/>
        <v>2184000</v>
      </c>
      <c r="P8" s="11">
        <f t="shared" si="2"/>
        <v>2184000</v>
      </c>
      <c r="Q8" s="11">
        <f t="shared" si="2"/>
        <v>2620800</v>
      </c>
      <c r="R8" s="11">
        <f t="shared" si="2"/>
        <v>2620800</v>
      </c>
      <c r="S8" s="11">
        <f t="shared" si="2"/>
        <v>3057600</v>
      </c>
      <c r="T8" s="11">
        <f t="shared" si="2"/>
        <v>3057600</v>
      </c>
      <c r="U8" s="11">
        <f t="shared" si="2"/>
        <v>3494400</v>
      </c>
      <c r="V8" s="11">
        <f t="shared" si="2"/>
        <v>3494400</v>
      </c>
      <c r="W8" s="11">
        <f t="shared" si="2"/>
        <v>3931200</v>
      </c>
      <c r="X8" s="11">
        <f t="shared" si="2"/>
        <v>3931200</v>
      </c>
      <c r="Y8" s="11">
        <f t="shared" si="2"/>
        <v>4368000</v>
      </c>
    </row>
    <row r="10">
      <c r="A10" s="9" t="s">
        <v>32</v>
      </c>
    </row>
    <row r="11">
      <c r="A11" s="9" t="s">
        <v>33</v>
      </c>
      <c r="B11" s="11">
        <f>'Calcs-1'!B4*Assumptions!$C19</f>
        <v>0</v>
      </c>
      <c r="C11" s="11">
        <f>'Calcs-1'!C4*Assumptions!$C19</f>
        <v>0</v>
      </c>
      <c r="D11" s="11">
        <f>'Calcs-1'!D4*Assumptions!$C19</f>
        <v>0</v>
      </c>
      <c r="E11" s="11">
        <f>'Calcs-1'!E4*Assumptions!$C19</f>
        <v>0</v>
      </c>
      <c r="F11" s="11">
        <f>'Calcs-1'!F4*Assumptions!$C19</f>
        <v>0</v>
      </c>
      <c r="G11" s="11">
        <f>'Calcs-1'!G4*Assumptions!$C19</f>
        <v>18000</v>
      </c>
      <c r="H11" s="11">
        <f>'Calcs-1'!H4*Assumptions!$C19</f>
        <v>18000</v>
      </c>
      <c r="I11" s="11">
        <f>'Calcs-1'!I4*Assumptions!$C19</f>
        <v>36000</v>
      </c>
      <c r="J11" s="11">
        <f>'Calcs-1'!J4*Assumptions!$C19</f>
        <v>36000</v>
      </c>
      <c r="K11" s="11">
        <f>'Calcs-1'!K4*Assumptions!$C19</f>
        <v>54000</v>
      </c>
      <c r="L11" s="11">
        <f>'Calcs-1'!L4*Assumptions!$C19</f>
        <v>54000</v>
      </c>
      <c r="M11" s="11">
        <f>'Calcs-1'!M4*Assumptions!$C19</f>
        <v>72000</v>
      </c>
      <c r="N11" s="11">
        <f>'Calcs-1'!N4*Assumptions!$C19</f>
        <v>72000</v>
      </c>
      <c r="O11" s="11">
        <f>'Calcs-1'!O4*Assumptions!$C19</f>
        <v>90000</v>
      </c>
      <c r="P11" s="11">
        <f>'Calcs-1'!P4*Assumptions!$C19</f>
        <v>90000</v>
      </c>
      <c r="Q11" s="11">
        <f>'Calcs-1'!Q4*Assumptions!$C19</f>
        <v>108000</v>
      </c>
      <c r="R11" s="11">
        <f>'Calcs-1'!R4*Assumptions!$C19</f>
        <v>108000</v>
      </c>
      <c r="S11" s="11">
        <f>'Calcs-1'!S4*Assumptions!$C19</f>
        <v>126000</v>
      </c>
      <c r="T11" s="11">
        <f>'Calcs-1'!T4*Assumptions!$C19</f>
        <v>126000</v>
      </c>
      <c r="U11" s="11">
        <f>'Calcs-1'!U4*Assumptions!$C19</f>
        <v>144000</v>
      </c>
      <c r="V11" s="11">
        <f>'Calcs-1'!V4*Assumptions!$C19</f>
        <v>144000</v>
      </c>
      <c r="W11" s="11">
        <f>'Calcs-1'!W4*Assumptions!$C19</f>
        <v>162000</v>
      </c>
      <c r="X11" s="11">
        <f>'Calcs-1'!X4*Assumptions!$C19</f>
        <v>162000</v>
      </c>
      <c r="Y11" s="11">
        <f>'Calcs-1'!Y4*Assumptions!$C19</f>
        <v>180000</v>
      </c>
    </row>
    <row r="12">
      <c r="A12" s="9" t="s">
        <v>34</v>
      </c>
      <c r="B12" s="11">
        <f>'Calcs-1'!B4*Assumptions!$C20</f>
        <v>0</v>
      </c>
      <c r="C12" s="11">
        <f>'Calcs-1'!C4*Assumptions!$C20</f>
        <v>0</v>
      </c>
      <c r="D12" s="11">
        <f>'Calcs-1'!D4*Assumptions!$C20</f>
        <v>0</v>
      </c>
      <c r="E12" s="11">
        <f>'Calcs-1'!E4*Assumptions!$C20</f>
        <v>0</v>
      </c>
      <c r="F12" s="11">
        <f>'Calcs-1'!F4*Assumptions!$C20</f>
        <v>0</v>
      </c>
      <c r="G12" s="11">
        <f>'Calcs-1'!G4*Assumptions!$C20</f>
        <v>12000</v>
      </c>
      <c r="H12" s="11">
        <f>'Calcs-1'!H4*Assumptions!$C20</f>
        <v>12000</v>
      </c>
      <c r="I12" s="11">
        <f>'Calcs-1'!I4*Assumptions!$C20</f>
        <v>24000</v>
      </c>
      <c r="J12" s="11">
        <f>'Calcs-1'!J4*Assumptions!$C20</f>
        <v>24000</v>
      </c>
      <c r="K12" s="11">
        <f>'Calcs-1'!K4*Assumptions!$C20</f>
        <v>36000</v>
      </c>
      <c r="L12" s="11">
        <f>'Calcs-1'!L4*Assumptions!$C20</f>
        <v>36000</v>
      </c>
      <c r="M12" s="11">
        <f>'Calcs-1'!M4*Assumptions!$C20</f>
        <v>48000</v>
      </c>
      <c r="N12" s="11">
        <f>'Calcs-1'!N4*Assumptions!$C20</f>
        <v>48000</v>
      </c>
      <c r="O12" s="11">
        <f>'Calcs-1'!O4*Assumptions!$C20</f>
        <v>60000</v>
      </c>
      <c r="P12" s="11">
        <f>'Calcs-1'!P4*Assumptions!$C20</f>
        <v>60000</v>
      </c>
      <c r="Q12" s="11">
        <f>'Calcs-1'!Q4*Assumptions!$C20</f>
        <v>72000</v>
      </c>
      <c r="R12" s="11">
        <f>'Calcs-1'!R4*Assumptions!$C20</f>
        <v>72000</v>
      </c>
      <c r="S12" s="11">
        <f>'Calcs-1'!S4*Assumptions!$C20</f>
        <v>84000</v>
      </c>
      <c r="T12" s="11">
        <f>'Calcs-1'!T4*Assumptions!$C20</f>
        <v>84000</v>
      </c>
      <c r="U12" s="11">
        <f>'Calcs-1'!U4*Assumptions!$C20</f>
        <v>96000</v>
      </c>
      <c r="V12" s="11">
        <f>'Calcs-1'!V4*Assumptions!$C20</f>
        <v>96000</v>
      </c>
      <c r="W12" s="11">
        <f>'Calcs-1'!W4*Assumptions!$C20</f>
        <v>108000</v>
      </c>
      <c r="X12" s="11">
        <f>'Calcs-1'!X4*Assumptions!$C20</f>
        <v>108000</v>
      </c>
      <c r="Y12" s="11">
        <f>'Calcs-1'!Y4*Assumptions!$C20</f>
        <v>120000</v>
      </c>
    </row>
    <row r="13">
      <c r="A13" s="9" t="s">
        <v>31</v>
      </c>
      <c r="B13" s="11">
        <f>'Calcs-1'!B4*Assumptions!$C13*Assumptions!$C16</f>
        <v>0</v>
      </c>
      <c r="C13" s="11">
        <f>'Calcs-1'!C4*Assumptions!$C13*Assumptions!$C16</f>
        <v>0</v>
      </c>
      <c r="D13" s="11">
        <f>'Calcs-1'!D4*Assumptions!$C13*Assumptions!$C16</f>
        <v>0</v>
      </c>
      <c r="E13" s="11">
        <f>'Calcs-1'!E4*Assumptions!$C13*Assumptions!$C16</f>
        <v>0</v>
      </c>
      <c r="F13" s="11">
        <f>'Calcs-1'!F4*Assumptions!$C13*Assumptions!$C16</f>
        <v>0</v>
      </c>
      <c r="G13" s="11">
        <f>'Calcs-1'!G4*Assumptions!$C13*Assumptions!$C16</f>
        <v>60000</v>
      </c>
      <c r="H13" s="11">
        <f>'Calcs-1'!H4*Assumptions!$C13*Assumptions!$C16</f>
        <v>60000</v>
      </c>
      <c r="I13" s="11">
        <f>'Calcs-1'!I4*Assumptions!$C13*Assumptions!$C16</f>
        <v>120000</v>
      </c>
      <c r="J13" s="11">
        <f>'Calcs-1'!J4*Assumptions!$C13*Assumptions!$C16</f>
        <v>120000</v>
      </c>
      <c r="K13" s="11">
        <f>'Calcs-1'!K4*Assumptions!$C13*Assumptions!$C16</f>
        <v>180000</v>
      </c>
      <c r="L13" s="11">
        <f>'Calcs-1'!L4*Assumptions!$C13*Assumptions!$C16</f>
        <v>180000</v>
      </c>
      <c r="M13" s="11">
        <f>'Calcs-1'!M4*Assumptions!$C13*Assumptions!$C16</f>
        <v>240000</v>
      </c>
      <c r="N13" s="11">
        <f>'Calcs-1'!N4*Assumptions!$C13*Assumptions!$C16</f>
        <v>240000</v>
      </c>
      <c r="O13" s="11">
        <f>'Calcs-1'!O4*Assumptions!$C13*Assumptions!$C16</f>
        <v>300000</v>
      </c>
      <c r="P13" s="11">
        <f>'Calcs-1'!P4*Assumptions!$C13*Assumptions!$C16</f>
        <v>300000</v>
      </c>
      <c r="Q13" s="11">
        <f>'Calcs-1'!Q4*Assumptions!$C13*Assumptions!$C16</f>
        <v>360000</v>
      </c>
      <c r="R13" s="11">
        <f>'Calcs-1'!R4*Assumptions!$C13*Assumptions!$C16</f>
        <v>360000</v>
      </c>
      <c r="S13" s="11">
        <f>'Calcs-1'!S4*Assumptions!$C13*Assumptions!$C16</f>
        <v>420000</v>
      </c>
      <c r="T13" s="11">
        <f>'Calcs-1'!T4*Assumptions!$C13*Assumptions!$C16</f>
        <v>420000</v>
      </c>
      <c r="U13" s="11">
        <f>'Calcs-1'!U4*Assumptions!$C13*Assumptions!$C16</f>
        <v>480000</v>
      </c>
      <c r="V13" s="11">
        <f>'Calcs-1'!V4*Assumptions!$C13*Assumptions!$C16</f>
        <v>480000</v>
      </c>
      <c r="W13" s="11">
        <f>'Calcs-1'!W4*Assumptions!$C13*Assumptions!$C16</f>
        <v>540000</v>
      </c>
      <c r="X13" s="11">
        <f>'Calcs-1'!X4*Assumptions!$C13*Assumptions!$C16</f>
        <v>540000</v>
      </c>
      <c r="Y13" s="11">
        <f>'Calcs-1'!Y4*Assumptions!$C13*Assumptions!$C16</f>
        <v>600000</v>
      </c>
    </row>
    <row r="14">
      <c r="A14" s="9" t="s">
        <v>28</v>
      </c>
      <c r="B14" s="11">
        <f>'Calcs-1'!B9*Assumptions!$C10</f>
        <v>0</v>
      </c>
      <c r="C14" s="11">
        <f>'Calcs-1'!C9*Assumptions!$C10</f>
        <v>0</v>
      </c>
      <c r="D14" s="11">
        <f>'Calcs-1'!D9*Assumptions!$C10</f>
        <v>0</v>
      </c>
      <c r="E14" s="11">
        <f>'Calcs-1'!E9*Assumptions!$C10</f>
        <v>0</v>
      </c>
      <c r="F14" s="11">
        <f>'Calcs-1'!F9*Assumptions!$C10</f>
        <v>0</v>
      </c>
      <c r="G14" s="11">
        <f>'Calcs-1'!G9*Assumptions!$C10</f>
        <v>28000</v>
      </c>
      <c r="H14" s="11">
        <f>'Calcs-1'!H9*Assumptions!$C10</f>
        <v>28000</v>
      </c>
      <c r="I14" s="11">
        <f>'Calcs-1'!I9*Assumptions!$C10</f>
        <v>56000</v>
      </c>
      <c r="J14" s="11">
        <f>'Calcs-1'!J9*Assumptions!$C10</f>
        <v>56000</v>
      </c>
      <c r="K14" s="11">
        <f>'Calcs-1'!K9*Assumptions!$C10</f>
        <v>84000</v>
      </c>
      <c r="L14" s="11">
        <f>'Calcs-1'!L9*Assumptions!$C10</f>
        <v>84000</v>
      </c>
      <c r="M14" s="11">
        <f>'Calcs-1'!M9*Assumptions!$C10</f>
        <v>112000</v>
      </c>
      <c r="N14" s="11">
        <f>'Calcs-1'!N9*Assumptions!$C10</f>
        <v>112000</v>
      </c>
      <c r="O14" s="11">
        <f>'Calcs-1'!O9*Assumptions!$C10</f>
        <v>140000</v>
      </c>
      <c r="P14" s="11">
        <f>'Calcs-1'!P9*Assumptions!$C10</f>
        <v>140000</v>
      </c>
      <c r="Q14" s="11">
        <f>'Calcs-1'!Q9*Assumptions!$C10</f>
        <v>168000</v>
      </c>
      <c r="R14" s="11">
        <f>'Calcs-1'!R9*Assumptions!$C10</f>
        <v>168000</v>
      </c>
      <c r="S14" s="11">
        <f>'Calcs-1'!S9*Assumptions!$C10</f>
        <v>196000</v>
      </c>
      <c r="T14" s="11">
        <f>'Calcs-1'!T9*Assumptions!$C10</f>
        <v>196000</v>
      </c>
      <c r="U14" s="11">
        <f>'Calcs-1'!U9*Assumptions!$C10</f>
        <v>224000</v>
      </c>
      <c r="V14" s="11">
        <f>'Calcs-1'!V9*Assumptions!$C10</f>
        <v>224000</v>
      </c>
      <c r="W14" s="11">
        <f>'Calcs-1'!W9*Assumptions!$C10</f>
        <v>252000</v>
      </c>
      <c r="X14" s="11">
        <f>'Calcs-1'!X9*Assumptions!$C10</f>
        <v>252000</v>
      </c>
      <c r="Y14" s="11">
        <f>'Calcs-1'!Y9*Assumptions!$C10</f>
        <v>280000</v>
      </c>
    </row>
    <row r="15">
      <c r="A15" s="9" t="s">
        <v>72</v>
      </c>
      <c r="B15" s="11">
        <f>'Medium-Depreciation'!B8</f>
        <v>0</v>
      </c>
      <c r="C15" s="11">
        <f>'Medium-Depreciation'!C8</f>
        <v>0</v>
      </c>
      <c r="D15" s="11">
        <f>'Medium-Depreciation'!D8</f>
        <v>0</v>
      </c>
      <c r="E15" s="11">
        <f>'Medium-Depreciation'!E8</f>
        <v>0</v>
      </c>
      <c r="F15" s="11">
        <f>'Medium-Depreciation'!F8</f>
        <v>0</v>
      </c>
      <c r="G15" s="11">
        <f>'Medium-Depreciation'!G8</f>
        <v>1500</v>
      </c>
      <c r="H15" s="11">
        <f>'Medium-Depreciation'!H8</f>
        <v>1500</v>
      </c>
      <c r="I15" s="11">
        <f>'Medium-Depreciation'!I8</f>
        <v>3000</v>
      </c>
      <c r="J15" s="11">
        <f>'Medium-Depreciation'!J8</f>
        <v>3000</v>
      </c>
      <c r="K15" s="11">
        <f>'Medium-Depreciation'!K8</f>
        <v>4500</v>
      </c>
      <c r="L15" s="11">
        <f>'Medium-Depreciation'!L8</f>
        <v>4500</v>
      </c>
      <c r="M15" s="11">
        <f>'Medium-Depreciation'!M8</f>
        <v>6000</v>
      </c>
      <c r="N15" s="11">
        <f>'Medium-Depreciation'!N8</f>
        <v>6000</v>
      </c>
      <c r="O15" s="11">
        <f>'Medium-Depreciation'!O8</f>
        <v>7500</v>
      </c>
      <c r="P15" s="11">
        <f>'Medium-Depreciation'!P8</f>
        <v>7500</v>
      </c>
      <c r="Q15" s="11">
        <f>'Medium-Depreciation'!Q8</f>
        <v>9000</v>
      </c>
      <c r="R15" s="11">
        <f>'Medium-Depreciation'!R8</f>
        <v>9000</v>
      </c>
      <c r="S15" s="11">
        <f>'Medium-Depreciation'!S8</f>
        <v>10500</v>
      </c>
      <c r="T15" s="11">
        <f>'Medium-Depreciation'!T8</f>
        <v>10500</v>
      </c>
      <c r="U15" s="11">
        <f>'Medium-Depreciation'!U8</f>
        <v>12000</v>
      </c>
      <c r="V15" s="11">
        <f>'Medium-Depreciation'!V8</f>
        <v>12000</v>
      </c>
      <c r="W15" s="11">
        <f>'Medium-Depreciation'!W8</f>
        <v>12000</v>
      </c>
      <c r="X15" s="11">
        <f>'Medium-Depreciation'!X8</f>
        <v>12000</v>
      </c>
      <c r="Y15" s="11">
        <f>'Medium-Depreciation'!Y8</f>
        <v>12000</v>
      </c>
    </row>
    <row r="16">
      <c r="A16" s="9" t="s">
        <v>71</v>
      </c>
      <c r="B16" s="11">
        <f t="shared" ref="B16:Y16" si="3">SUM(B11:B15)</f>
        <v>0</v>
      </c>
      <c r="C16" s="11">
        <f t="shared" si="3"/>
        <v>0</v>
      </c>
      <c r="D16" s="11">
        <f t="shared" si="3"/>
        <v>0</v>
      </c>
      <c r="E16" s="11">
        <f t="shared" si="3"/>
        <v>0</v>
      </c>
      <c r="F16" s="11">
        <f t="shared" si="3"/>
        <v>0</v>
      </c>
      <c r="G16" s="11">
        <f t="shared" si="3"/>
        <v>119500</v>
      </c>
      <c r="H16" s="11">
        <f t="shared" si="3"/>
        <v>119500</v>
      </c>
      <c r="I16" s="11">
        <f t="shared" si="3"/>
        <v>239000</v>
      </c>
      <c r="J16" s="11">
        <f t="shared" si="3"/>
        <v>239000</v>
      </c>
      <c r="K16" s="11">
        <f t="shared" si="3"/>
        <v>358500</v>
      </c>
      <c r="L16" s="11">
        <f t="shared" si="3"/>
        <v>358500</v>
      </c>
      <c r="M16" s="11">
        <f t="shared" si="3"/>
        <v>478000</v>
      </c>
      <c r="N16" s="11">
        <f t="shared" si="3"/>
        <v>478000</v>
      </c>
      <c r="O16" s="11">
        <f t="shared" si="3"/>
        <v>597500</v>
      </c>
      <c r="P16" s="11">
        <f t="shared" si="3"/>
        <v>597500</v>
      </c>
      <c r="Q16" s="11">
        <f t="shared" si="3"/>
        <v>717000</v>
      </c>
      <c r="R16" s="11">
        <f t="shared" si="3"/>
        <v>717000</v>
      </c>
      <c r="S16" s="11">
        <f t="shared" si="3"/>
        <v>836500</v>
      </c>
      <c r="T16" s="11">
        <f t="shared" si="3"/>
        <v>836500</v>
      </c>
      <c r="U16" s="11">
        <f t="shared" si="3"/>
        <v>956000</v>
      </c>
      <c r="V16" s="11">
        <f t="shared" si="3"/>
        <v>956000</v>
      </c>
      <c r="W16" s="11">
        <f t="shared" si="3"/>
        <v>1074000</v>
      </c>
      <c r="X16" s="11">
        <f t="shared" si="3"/>
        <v>1074000</v>
      </c>
      <c r="Y16" s="11">
        <f t="shared" si="3"/>
        <v>1192000</v>
      </c>
    </row>
    <row r="18">
      <c r="A18" s="9" t="s">
        <v>73</v>
      </c>
      <c r="B18" s="11">
        <f t="shared" ref="B18:Y18" si="4">B16+B8</f>
        <v>0</v>
      </c>
      <c r="C18" s="11">
        <f t="shared" si="4"/>
        <v>0</v>
      </c>
      <c r="D18" s="11">
        <f t="shared" si="4"/>
        <v>0</v>
      </c>
      <c r="E18" s="11">
        <f t="shared" si="4"/>
        <v>0</v>
      </c>
      <c r="F18" s="11">
        <f t="shared" si="4"/>
        <v>0</v>
      </c>
      <c r="G18" s="11">
        <f t="shared" si="4"/>
        <v>556300</v>
      </c>
      <c r="H18" s="11">
        <f t="shared" si="4"/>
        <v>556300</v>
      </c>
      <c r="I18" s="11">
        <f t="shared" si="4"/>
        <v>1112600</v>
      </c>
      <c r="J18" s="11">
        <f t="shared" si="4"/>
        <v>1112600</v>
      </c>
      <c r="K18" s="11">
        <f t="shared" si="4"/>
        <v>1668900</v>
      </c>
      <c r="L18" s="11">
        <f t="shared" si="4"/>
        <v>1668900</v>
      </c>
      <c r="M18" s="11">
        <f t="shared" si="4"/>
        <v>2225200</v>
      </c>
      <c r="N18" s="11">
        <f t="shared" si="4"/>
        <v>2225200</v>
      </c>
      <c r="O18" s="11">
        <f t="shared" si="4"/>
        <v>2781500</v>
      </c>
      <c r="P18" s="11">
        <f t="shared" si="4"/>
        <v>2781500</v>
      </c>
      <c r="Q18" s="11">
        <f t="shared" si="4"/>
        <v>3337800</v>
      </c>
      <c r="R18" s="11">
        <f t="shared" si="4"/>
        <v>3337800</v>
      </c>
      <c r="S18" s="11">
        <f t="shared" si="4"/>
        <v>3894100</v>
      </c>
      <c r="T18" s="11">
        <f t="shared" si="4"/>
        <v>3894100</v>
      </c>
      <c r="U18" s="11">
        <f t="shared" si="4"/>
        <v>4450400</v>
      </c>
      <c r="V18" s="11">
        <f t="shared" si="4"/>
        <v>4450400</v>
      </c>
      <c r="W18" s="11">
        <f t="shared" si="4"/>
        <v>5005200</v>
      </c>
      <c r="X18" s="11">
        <f t="shared" si="4"/>
        <v>5005200</v>
      </c>
      <c r="Y18" s="11">
        <f t="shared" si="4"/>
        <v>5560000</v>
      </c>
    </row>
    <row r="20">
      <c r="A20" s="9" t="s">
        <v>74</v>
      </c>
      <c r="B20" s="11">
        <f t="shared" ref="B20:Y20" si="5">B4-B18</f>
        <v>0</v>
      </c>
      <c r="C20" s="11">
        <f t="shared" si="5"/>
        <v>0</v>
      </c>
      <c r="D20" s="11">
        <f t="shared" si="5"/>
        <v>0</v>
      </c>
      <c r="E20" s="11">
        <f t="shared" si="5"/>
        <v>0</v>
      </c>
      <c r="F20" s="11">
        <f t="shared" si="5"/>
        <v>0</v>
      </c>
      <c r="G20" s="11">
        <f t="shared" si="5"/>
        <v>171700</v>
      </c>
      <c r="H20" s="11">
        <f t="shared" si="5"/>
        <v>171700</v>
      </c>
      <c r="I20" s="11">
        <f t="shared" si="5"/>
        <v>343400</v>
      </c>
      <c r="J20" s="11">
        <f t="shared" si="5"/>
        <v>343400</v>
      </c>
      <c r="K20" s="11">
        <f t="shared" si="5"/>
        <v>515100</v>
      </c>
      <c r="L20" s="11">
        <f t="shared" si="5"/>
        <v>515100</v>
      </c>
      <c r="M20" s="11">
        <f t="shared" si="5"/>
        <v>686800</v>
      </c>
      <c r="N20" s="11">
        <f t="shared" si="5"/>
        <v>686800</v>
      </c>
      <c r="O20" s="11">
        <f t="shared" si="5"/>
        <v>858500</v>
      </c>
      <c r="P20" s="11">
        <f t="shared" si="5"/>
        <v>858500</v>
      </c>
      <c r="Q20" s="11">
        <f t="shared" si="5"/>
        <v>1030200</v>
      </c>
      <c r="R20" s="11">
        <f t="shared" si="5"/>
        <v>1030200</v>
      </c>
      <c r="S20" s="11">
        <f t="shared" si="5"/>
        <v>1201900</v>
      </c>
      <c r="T20" s="11">
        <f t="shared" si="5"/>
        <v>1201900</v>
      </c>
      <c r="U20" s="11">
        <f t="shared" si="5"/>
        <v>1373600</v>
      </c>
      <c r="V20" s="11">
        <f t="shared" si="5"/>
        <v>1373600</v>
      </c>
      <c r="W20" s="11">
        <f t="shared" si="5"/>
        <v>1546800</v>
      </c>
      <c r="X20" s="11">
        <f t="shared" si="5"/>
        <v>1546800</v>
      </c>
      <c r="Y20" s="11">
        <f t="shared" si="5"/>
        <v>1720000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63</v>
      </c>
      <c r="W1" s="8" t="s">
        <v>64</v>
      </c>
      <c r="X1" s="8" t="s">
        <v>65</v>
      </c>
      <c r="Y1" s="8" t="s">
        <v>66</v>
      </c>
      <c r="Z1" s="8"/>
      <c r="AA1" s="8"/>
      <c r="AB1" s="8"/>
      <c r="AC1" s="8"/>
      <c r="AD1" s="8"/>
      <c r="AE1" s="8"/>
      <c r="AF1" s="8"/>
    </row>
    <row r="2">
      <c r="A2" s="9" t="s">
        <v>69</v>
      </c>
    </row>
    <row r="3">
      <c r="A3" s="9" t="s">
        <v>22</v>
      </c>
      <c r="B3" s="11">
        <f>'Calcs-1'!B18*Assumptions!$B2</f>
        <v>0</v>
      </c>
      <c r="C3" s="11">
        <f>'Calcs-1'!C18*Assumptions!$B2</f>
        <v>0</v>
      </c>
      <c r="D3" s="11">
        <f>'Calcs-1'!D18*Assumptions!$B2</f>
        <v>0</v>
      </c>
      <c r="E3" s="11">
        <f>'Calcs-1'!E18*Assumptions!$B2</f>
        <v>0</v>
      </c>
      <c r="F3" s="11">
        <f>'Calcs-1'!F18*Assumptions!$B2</f>
        <v>0</v>
      </c>
      <c r="G3" s="11">
        <f>'Calcs-1'!G18*Assumptions!$B2</f>
        <v>0</v>
      </c>
      <c r="H3" s="11">
        <f>'Calcs-1'!H18*Assumptions!$B2</f>
        <v>0</v>
      </c>
      <c r="I3" s="11">
        <f>'Calcs-1'!I18*Assumptions!$B2</f>
        <v>0</v>
      </c>
      <c r="J3" s="11">
        <f>'Calcs-1'!J18*Assumptions!$B2</f>
        <v>0</v>
      </c>
      <c r="K3" s="11">
        <f>'Calcs-1'!K18*Assumptions!$B2</f>
        <v>3000000</v>
      </c>
      <c r="L3" s="11">
        <f>'Calcs-1'!L18*Assumptions!$B2</f>
        <v>3000000</v>
      </c>
      <c r="M3" s="11">
        <f>'Calcs-1'!M18*Assumptions!$B2</f>
        <v>3000000</v>
      </c>
      <c r="N3" s="11">
        <f>'Calcs-1'!N18*Assumptions!$B2</f>
        <v>6000000</v>
      </c>
      <c r="O3" s="11">
        <f>'Calcs-1'!O18*Assumptions!$B2</f>
        <v>6000000</v>
      </c>
      <c r="P3" s="11">
        <f>'Calcs-1'!P18*Assumptions!$B2</f>
        <v>6000000</v>
      </c>
      <c r="Q3" s="11">
        <f>'Calcs-1'!Q18*Assumptions!$B2</f>
        <v>9000000</v>
      </c>
      <c r="R3" s="11">
        <f>'Calcs-1'!R18*Assumptions!$B2</f>
        <v>9000000</v>
      </c>
      <c r="S3" s="11">
        <f>'Calcs-1'!S18*Assumptions!$B2</f>
        <v>9000000</v>
      </c>
      <c r="T3" s="11">
        <f>'Calcs-1'!T18*Assumptions!$B2</f>
        <v>12000000</v>
      </c>
      <c r="U3" s="11">
        <f>'Calcs-1'!U18*Assumptions!$B2</f>
        <v>12000000</v>
      </c>
      <c r="V3" s="11">
        <f>'Calcs-1'!V18*Assumptions!$B2</f>
        <v>12000000</v>
      </c>
      <c r="W3" s="11">
        <f>'Calcs-1'!W18*Assumptions!$B2</f>
        <v>15000000</v>
      </c>
      <c r="X3" s="11">
        <f>'Calcs-1'!X18*Assumptions!$B2</f>
        <v>15000000</v>
      </c>
      <c r="Y3" s="11">
        <f>'Calcs-1'!Y18*Assumptions!$B2</f>
        <v>15000000</v>
      </c>
    </row>
    <row r="4">
      <c r="A4" s="9" t="s">
        <v>71</v>
      </c>
      <c r="B4" s="11">
        <f t="shared" ref="B4:Y4" si="1">SUM(B3)</f>
        <v>0</v>
      </c>
      <c r="C4" s="11">
        <f t="shared" si="1"/>
        <v>0</v>
      </c>
      <c r="D4" s="11">
        <f t="shared" si="1"/>
        <v>0</v>
      </c>
      <c r="E4" s="11">
        <f t="shared" si="1"/>
        <v>0</v>
      </c>
      <c r="F4" s="11">
        <f t="shared" si="1"/>
        <v>0</v>
      </c>
      <c r="G4" s="11">
        <f t="shared" si="1"/>
        <v>0</v>
      </c>
      <c r="H4" s="11">
        <f t="shared" si="1"/>
        <v>0</v>
      </c>
      <c r="I4" s="11">
        <f t="shared" si="1"/>
        <v>0</v>
      </c>
      <c r="J4" s="11">
        <f t="shared" si="1"/>
        <v>0</v>
      </c>
      <c r="K4" s="11">
        <f t="shared" si="1"/>
        <v>3000000</v>
      </c>
      <c r="L4" s="11">
        <f t="shared" si="1"/>
        <v>3000000</v>
      </c>
      <c r="M4" s="11">
        <f t="shared" si="1"/>
        <v>3000000</v>
      </c>
      <c r="N4" s="11">
        <f t="shared" si="1"/>
        <v>6000000</v>
      </c>
      <c r="O4" s="11">
        <f t="shared" si="1"/>
        <v>6000000</v>
      </c>
      <c r="P4" s="11">
        <f t="shared" si="1"/>
        <v>6000000</v>
      </c>
      <c r="Q4" s="11">
        <f t="shared" si="1"/>
        <v>9000000</v>
      </c>
      <c r="R4" s="11">
        <f t="shared" si="1"/>
        <v>9000000</v>
      </c>
      <c r="S4" s="11">
        <f t="shared" si="1"/>
        <v>9000000</v>
      </c>
      <c r="T4" s="11">
        <f t="shared" si="1"/>
        <v>12000000</v>
      </c>
      <c r="U4" s="11">
        <f t="shared" si="1"/>
        <v>12000000</v>
      </c>
      <c r="V4" s="11">
        <f t="shared" si="1"/>
        <v>12000000</v>
      </c>
      <c r="W4" s="11">
        <f t="shared" si="1"/>
        <v>15000000</v>
      </c>
      <c r="X4" s="11">
        <f t="shared" si="1"/>
        <v>15000000</v>
      </c>
      <c r="Y4" s="11">
        <f t="shared" si="1"/>
        <v>15000000</v>
      </c>
    </row>
    <row r="6">
      <c r="A6" s="9" t="s">
        <v>21</v>
      </c>
    </row>
    <row r="7">
      <c r="A7" s="9" t="s">
        <v>22</v>
      </c>
      <c r="B7" s="11">
        <f>B3*Assumptions!$C2</f>
        <v>0</v>
      </c>
      <c r="C7" s="11">
        <f>C3*Assumptions!$C2</f>
        <v>0</v>
      </c>
      <c r="D7" s="11">
        <f>D3*Assumptions!$C2</f>
        <v>0</v>
      </c>
      <c r="E7" s="11">
        <f>E3*Assumptions!$C2</f>
        <v>0</v>
      </c>
      <c r="F7" s="11">
        <f>F3*Assumptions!$C2</f>
        <v>0</v>
      </c>
      <c r="G7" s="11">
        <f>G3*Assumptions!$C2</f>
        <v>0</v>
      </c>
      <c r="H7" s="11">
        <f>H3*Assumptions!$C2</f>
        <v>0</v>
      </c>
      <c r="I7" s="11">
        <f>I3*Assumptions!$C2</f>
        <v>0</v>
      </c>
      <c r="J7" s="11">
        <f>J3*Assumptions!$C2</f>
        <v>0</v>
      </c>
      <c r="K7" s="11">
        <f>K3*Assumptions!$C2</f>
        <v>1800000</v>
      </c>
      <c r="L7" s="11">
        <f>L3*Assumptions!$C2</f>
        <v>1800000</v>
      </c>
      <c r="M7" s="11">
        <f>M3*Assumptions!$C2</f>
        <v>1800000</v>
      </c>
      <c r="N7" s="11">
        <f>N3*Assumptions!$C2</f>
        <v>3600000</v>
      </c>
      <c r="O7" s="11">
        <f>O3*Assumptions!$C2</f>
        <v>3600000</v>
      </c>
      <c r="P7" s="11">
        <f>P3*Assumptions!$C2</f>
        <v>3600000</v>
      </c>
      <c r="Q7" s="11">
        <f>Q3*Assumptions!$C2</f>
        <v>5400000</v>
      </c>
      <c r="R7" s="11">
        <f>R3*Assumptions!$C2</f>
        <v>5400000</v>
      </c>
      <c r="S7" s="11">
        <f>S3*Assumptions!$C2</f>
        <v>5400000</v>
      </c>
      <c r="T7" s="11">
        <f>T3*Assumptions!$C2</f>
        <v>7200000</v>
      </c>
      <c r="U7" s="11">
        <f>U3*Assumptions!$C2</f>
        <v>7200000</v>
      </c>
      <c r="V7" s="11">
        <f>V3*Assumptions!$C2</f>
        <v>7200000</v>
      </c>
      <c r="W7" s="11">
        <f>W3*Assumptions!$C2</f>
        <v>9000000</v>
      </c>
      <c r="X7" s="11">
        <f>X3*Assumptions!$C2</f>
        <v>9000000</v>
      </c>
      <c r="Y7" s="11">
        <f>Y3*Assumptions!$C2</f>
        <v>9000000</v>
      </c>
    </row>
    <row r="8">
      <c r="A8" s="9" t="s">
        <v>71</v>
      </c>
      <c r="B8" s="11">
        <f t="shared" ref="B8:Y8" si="2">SUM(B7)</f>
        <v>0</v>
      </c>
      <c r="C8" s="11">
        <f t="shared" si="2"/>
        <v>0</v>
      </c>
      <c r="D8" s="11">
        <f t="shared" si="2"/>
        <v>0</v>
      </c>
      <c r="E8" s="11">
        <f t="shared" si="2"/>
        <v>0</v>
      </c>
      <c r="F8" s="11">
        <f t="shared" si="2"/>
        <v>0</v>
      </c>
      <c r="G8" s="11">
        <f t="shared" si="2"/>
        <v>0</v>
      </c>
      <c r="H8" s="11">
        <f t="shared" si="2"/>
        <v>0</v>
      </c>
      <c r="I8" s="11">
        <f t="shared" si="2"/>
        <v>0</v>
      </c>
      <c r="J8" s="11">
        <f t="shared" si="2"/>
        <v>0</v>
      </c>
      <c r="K8" s="11">
        <f t="shared" si="2"/>
        <v>1800000</v>
      </c>
      <c r="L8" s="11">
        <f t="shared" si="2"/>
        <v>1800000</v>
      </c>
      <c r="M8" s="11">
        <f t="shared" si="2"/>
        <v>1800000</v>
      </c>
      <c r="N8" s="11">
        <f t="shared" si="2"/>
        <v>3600000</v>
      </c>
      <c r="O8" s="11">
        <f t="shared" si="2"/>
        <v>3600000</v>
      </c>
      <c r="P8" s="11">
        <f t="shared" si="2"/>
        <v>3600000</v>
      </c>
      <c r="Q8" s="11">
        <f t="shared" si="2"/>
        <v>5400000</v>
      </c>
      <c r="R8" s="11">
        <f t="shared" si="2"/>
        <v>5400000</v>
      </c>
      <c r="S8" s="11">
        <f t="shared" si="2"/>
        <v>5400000</v>
      </c>
      <c r="T8" s="11">
        <f t="shared" si="2"/>
        <v>7200000</v>
      </c>
      <c r="U8" s="11">
        <f t="shared" si="2"/>
        <v>7200000</v>
      </c>
      <c r="V8" s="11">
        <f t="shared" si="2"/>
        <v>7200000</v>
      </c>
      <c r="W8" s="11">
        <f t="shared" si="2"/>
        <v>9000000</v>
      </c>
      <c r="X8" s="11">
        <f t="shared" si="2"/>
        <v>9000000</v>
      </c>
      <c r="Y8" s="11">
        <f t="shared" si="2"/>
        <v>9000000</v>
      </c>
    </row>
    <row r="10">
      <c r="A10" s="9" t="s">
        <v>32</v>
      </c>
    </row>
    <row r="11">
      <c r="A11" s="9" t="s">
        <v>33</v>
      </c>
      <c r="B11" s="11">
        <f>'Calcs-1'!B5*Assumptions!$D19</f>
        <v>0</v>
      </c>
      <c r="C11" s="11">
        <f>'Calcs-1'!C5*Assumptions!$D19</f>
        <v>0</v>
      </c>
      <c r="D11" s="11">
        <f>'Calcs-1'!D5*Assumptions!$D19</f>
        <v>0</v>
      </c>
      <c r="E11" s="11">
        <f>'Calcs-1'!E5*Assumptions!$D19</f>
        <v>0</v>
      </c>
      <c r="F11" s="11">
        <f>'Calcs-1'!F5*Assumptions!$D19</f>
        <v>0</v>
      </c>
      <c r="G11" s="11">
        <f>'Calcs-1'!G5*Assumptions!$D19</f>
        <v>0</v>
      </c>
      <c r="H11" s="11">
        <f>'Calcs-1'!H5*Assumptions!$D19</f>
        <v>0</v>
      </c>
      <c r="I11" s="11">
        <f>'Calcs-1'!I5*Assumptions!$D19</f>
        <v>0</v>
      </c>
      <c r="J11" s="11">
        <f>'Calcs-1'!J5*Assumptions!$D19</f>
        <v>0</v>
      </c>
      <c r="K11" s="11">
        <f>'Calcs-1'!K5*Assumptions!$D19</f>
        <v>25000</v>
      </c>
      <c r="L11" s="11">
        <f>'Calcs-1'!L5*Assumptions!$D19</f>
        <v>25000</v>
      </c>
      <c r="M11" s="11">
        <f>'Calcs-1'!M5*Assumptions!$D19</f>
        <v>25000</v>
      </c>
      <c r="N11" s="11">
        <f>'Calcs-1'!N5*Assumptions!$D19</f>
        <v>50000</v>
      </c>
      <c r="O11" s="11">
        <f>'Calcs-1'!O5*Assumptions!$D19</f>
        <v>50000</v>
      </c>
      <c r="P11" s="11">
        <f>'Calcs-1'!P5*Assumptions!$D19</f>
        <v>50000</v>
      </c>
      <c r="Q11" s="11">
        <f>'Calcs-1'!Q5*Assumptions!$D19</f>
        <v>75000</v>
      </c>
      <c r="R11" s="11">
        <f>'Calcs-1'!R5*Assumptions!$D19</f>
        <v>75000</v>
      </c>
      <c r="S11" s="11">
        <f>'Calcs-1'!S5*Assumptions!$D19</f>
        <v>75000</v>
      </c>
      <c r="T11" s="11">
        <f>'Calcs-1'!T5*Assumptions!$D19</f>
        <v>100000</v>
      </c>
      <c r="U11" s="11">
        <f>'Calcs-1'!U5*Assumptions!$D19</f>
        <v>100000</v>
      </c>
      <c r="V11" s="11">
        <f>'Calcs-1'!V5*Assumptions!$D19</f>
        <v>100000</v>
      </c>
      <c r="W11" s="11">
        <f>'Calcs-1'!W5*Assumptions!$D19</f>
        <v>125000</v>
      </c>
      <c r="X11" s="11">
        <f>'Calcs-1'!X5*Assumptions!$D19</f>
        <v>125000</v>
      </c>
      <c r="Y11" s="11">
        <f>'Calcs-1'!Y5*Assumptions!$D19</f>
        <v>125000</v>
      </c>
    </row>
    <row r="12">
      <c r="A12" s="9" t="s">
        <v>34</v>
      </c>
      <c r="B12" s="11">
        <f>'Calcs-1'!B5*Assumptions!$D20</f>
        <v>0</v>
      </c>
      <c r="C12" s="11">
        <f>'Calcs-1'!C5*Assumptions!$D20</f>
        <v>0</v>
      </c>
      <c r="D12" s="11">
        <f>'Calcs-1'!D5*Assumptions!$D20</f>
        <v>0</v>
      </c>
      <c r="E12" s="11">
        <f>'Calcs-1'!E5*Assumptions!$D20</f>
        <v>0</v>
      </c>
      <c r="F12" s="11">
        <f>'Calcs-1'!F5*Assumptions!$D20</f>
        <v>0</v>
      </c>
      <c r="G12" s="11">
        <f>'Calcs-1'!G5*Assumptions!$D20</f>
        <v>0</v>
      </c>
      <c r="H12" s="11">
        <f>'Calcs-1'!H5*Assumptions!$D20</f>
        <v>0</v>
      </c>
      <c r="I12" s="11">
        <f>'Calcs-1'!I5*Assumptions!$D20</f>
        <v>0</v>
      </c>
      <c r="J12" s="11">
        <f>'Calcs-1'!J5*Assumptions!$D20</f>
        <v>0</v>
      </c>
      <c r="K12" s="11">
        <f>'Calcs-1'!K5*Assumptions!$D20</f>
        <v>15000</v>
      </c>
      <c r="L12" s="11">
        <f>'Calcs-1'!L5*Assumptions!$D20</f>
        <v>15000</v>
      </c>
      <c r="M12" s="11">
        <f>'Calcs-1'!M5*Assumptions!$D20</f>
        <v>15000</v>
      </c>
      <c r="N12" s="11">
        <f>'Calcs-1'!N5*Assumptions!$D20</f>
        <v>30000</v>
      </c>
      <c r="O12" s="11">
        <f>'Calcs-1'!O5*Assumptions!$D20</f>
        <v>30000</v>
      </c>
      <c r="P12" s="11">
        <f>'Calcs-1'!P5*Assumptions!$D20</f>
        <v>30000</v>
      </c>
      <c r="Q12" s="11">
        <f>'Calcs-1'!Q5*Assumptions!$D20</f>
        <v>45000</v>
      </c>
      <c r="R12" s="11">
        <f>'Calcs-1'!R5*Assumptions!$D20</f>
        <v>45000</v>
      </c>
      <c r="S12" s="11">
        <f>'Calcs-1'!S5*Assumptions!$D20</f>
        <v>45000</v>
      </c>
      <c r="T12" s="11">
        <f>'Calcs-1'!T5*Assumptions!$D20</f>
        <v>60000</v>
      </c>
      <c r="U12" s="11">
        <f>'Calcs-1'!U5*Assumptions!$D20</f>
        <v>60000</v>
      </c>
      <c r="V12" s="11">
        <f>'Calcs-1'!V5*Assumptions!$D20</f>
        <v>60000</v>
      </c>
      <c r="W12" s="11">
        <f>'Calcs-1'!W5*Assumptions!$D20</f>
        <v>75000</v>
      </c>
      <c r="X12" s="11">
        <f>'Calcs-1'!X5*Assumptions!$D20</f>
        <v>75000</v>
      </c>
      <c r="Y12" s="11">
        <f>'Calcs-1'!Y5*Assumptions!$D20</f>
        <v>75000</v>
      </c>
    </row>
    <row r="13">
      <c r="A13" s="9" t="s">
        <v>31</v>
      </c>
      <c r="B13" s="11">
        <f>'Calcs-1'!B5*Assumptions!$D13*Assumptions!$D16</f>
        <v>0</v>
      </c>
      <c r="C13" s="11">
        <f>'Calcs-1'!C5*Assumptions!$D13*Assumptions!$D16</f>
        <v>0</v>
      </c>
      <c r="D13" s="11">
        <f>'Calcs-1'!D5*Assumptions!$D13*Assumptions!$D16</f>
        <v>0</v>
      </c>
      <c r="E13" s="11">
        <f>'Calcs-1'!E5*Assumptions!$D13*Assumptions!$D16</f>
        <v>0</v>
      </c>
      <c r="F13" s="11">
        <f>'Calcs-1'!F5*Assumptions!$D13*Assumptions!$D16</f>
        <v>0</v>
      </c>
      <c r="G13" s="11">
        <f>'Calcs-1'!G5*Assumptions!$D13*Assumptions!$D16</f>
        <v>0</v>
      </c>
      <c r="H13" s="11">
        <f>'Calcs-1'!H5*Assumptions!$D13*Assumptions!$D16</f>
        <v>0</v>
      </c>
      <c r="I13" s="11">
        <f>'Calcs-1'!I5*Assumptions!$D13*Assumptions!$D16</f>
        <v>0</v>
      </c>
      <c r="J13" s="11">
        <f>'Calcs-1'!J5*Assumptions!$D13*Assumptions!$D16</f>
        <v>0</v>
      </c>
      <c r="K13" s="11">
        <f>'Calcs-1'!K5*Assumptions!$D13*Assumptions!$D16</f>
        <v>90000</v>
      </c>
      <c r="L13" s="11">
        <f>'Calcs-1'!L5*Assumptions!$D13*Assumptions!$D16</f>
        <v>90000</v>
      </c>
      <c r="M13" s="11">
        <f>'Calcs-1'!M5*Assumptions!$D13*Assumptions!$D16</f>
        <v>90000</v>
      </c>
      <c r="N13" s="11">
        <f>'Calcs-1'!N5*Assumptions!$D13*Assumptions!$D16</f>
        <v>180000</v>
      </c>
      <c r="O13" s="11">
        <f>'Calcs-1'!O5*Assumptions!$D13*Assumptions!$D16</f>
        <v>180000</v>
      </c>
      <c r="P13" s="11">
        <f>'Calcs-1'!P5*Assumptions!$D13*Assumptions!$D16</f>
        <v>180000</v>
      </c>
      <c r="Q13" s="11">
        <f>'Calcs-1'!Q5*Assumptions!$D13*Assumptions!$D16</f>
        <v>270000</v>
      </c>
      <c r="R13" s="11">
        <f>'Calcs-1'!R5*Assumptions!$D13*Assumptions!$D16</f>
        <v>270000</v>
      </c>
      <c r="S13" s="11">
        <f>'Calcs-1'!S5*Assumptions!$D13*Assumptions!$D16</f>
        <v>270000</v>
      </c>
      <c r="T13" s="11">
        <f>'Calcs-1'!T5*Assumptions!$D13*Assumptions!$D16</f>
        <v>360000</v>
      </c>
      <c r="U13" s="11">
        <f>'Calcs-1'!U5*Assumptions!$D13*Assumptions!$D16</f>
        <v>360000</v>
      </c>
      <c r="V13" s="11">
        <f>'Calcs-1'!V5*Assumptions!$D13*Assumptions!$D16</f>
        <v>360000</v>
      </c>
      <c r="W13" s="11">
        <f>'Calcs-1'!W5*Assumptions!$D13*Assumptions!$D16</f>
        <v>450000</v>
      </c>
      <c r="X13" s="11">
        <f>'Calcs-1'!X5*Assumptions!$D13*Assumptions!$D16</f>
        <v>450000</v>
      </c>
      <c r="Y13" s="11">
        <f>'Calcs-1'!Y5*Assumptions!$D13*Assumptions!$D16</f>
        <v>450000</v>
      </c>
    </row>
    <row r="14">
      <c r="A14" s="9" t="s">
        <v>28</v>
      </c>
      <c r="B14" s="11">
        <f>'Calcs-1'!B10*Assumptions!$D10</f>
        <v>0</v>
      </c>
      <c r="C14" s="11">
        <f>'Calcs-1'!C10*Assumptions!$D10</f>
        <v>0</v>
      </c>
      <c r="D14" s="11">
        <f>'Calcs-1'!D10*Assumptions!$D10</f>
        <v>0</v>
      </c>
      <c r="E14" s="11">
        <f>'Calcs-1'!E10*Assumptions!$D10</f>
        <v>0</v>
      </c>
      <c r="F14" s="11">
        <f>'Calcs-1'!F10*Assumptions!$D10</f>
        <v>0</v>
      </c>
      <c r="G14" s="11">
        <f>'Calcs-1'!G10*Assumptions!$D10</f>
        <v>0</v>
      </c>
      <c r="H14" s="11">
        <f>'Calcs-1'!H10*Assumptions!$D10</f>
        <v>0</v>
      </c>
      <c r="I14" s="11">
        <f>'Calcs-1'!I10*Assumptions!$D10</f>
        <v>0</v>
      </c>
      <c r="J14" s="11">
        <f>'Calcs-1'!J10*Assumptions!$D10</f>
        <v>0</v>
      </c>
      <c r="K14" s="11">
        <f>'Calcs-1'!K10*Assumptions!$D10</f>
        <v>60000</v>
      </c>
      <c r="L14" s="11">
        <f>'Calcs-1'!L10*Assumptions!$D10</f>
        <v>60000</v>
      </c>
      <c r="M14" s="11">
        <f>'Calcs-1'!M10*Assumptions!$D10</f>
        <v>60000</v>
      </c>
      <c r="N14" s="11">
        <f>'Calcs-1'!N10*Assumptions!$D10</f>
        <v>120000</v>
      </c>
      <c r="O14" s="11">
        <f>'Calcs-1'!O10*Assumptions!$D10</f>
        <v>120000</v>
      </c>
      <c r="P14" s="11">
        <f>'Calcs-1'!P10*Assumptions!$D10</f>
        <v>120000</v>
      </c>
      <c r="Q14" s="11">
        <f>'Calcs-1'!Q10*Assumptions!$D10</f>
        <v>180000</v>
      </c>
      <c r="R14" s="11">
        <f>'Calcs-1'!R10*Assumptions!$D10</f>
        <v>180000</v>
      </c>
      <c r="S14" s="11">
        <f>'Calcs-1'!S10*Assumptions!$D10</f>
        <v>180000</v>
      </c>
      <c r="T14" s="11">
        <f>'Calcs-1'!T10*Assumptions!$D10</f>
        <v>240000</v>
      </c>
      <c r="U14" s="11">
        <f>'Calcs-1'!U10*Assumptions!$D10</f>
        <v>240000</v>
      </c>
      <c r="V14" s="11">
        <f>'Calcs-1'!V10*Assumptions!$D10</f>
        <v>240000</v>
      </c>
      <c r="W14" s="11">
        <f>'Calcs-1'!W10*Assumptions!$D10</f>
        <v>300000</v>
      </c>
      <c r="X14" s="11">
        <f>'Calcs-1'!X10*Assumptions!$D10</f>
        <v>300000</v>
      </c>
      <c r="Y14" s="11">
        <f>'Calcs-1'!Y10*Assumptions!$D10</f>
        <v>300000</v>
      </c>
    </row>
    <row r="15">
      <c r="A15" s="9" t="s">
        <v>72</v>
      </c>
      <c r="B15" s="11">
        <f>'Large-Depreciation'!B8</f>
        <v>0</v>
      </c>
      <c r="C15" s="11">
        <f>'Large-Depreciation'!C8</f>
        <v>0</v>
      </c>
      <c r="D15" s="11">
        <f>'Large-Depreciation'!D8</f>
        <v>0</v>
      </c>
      <c r="E15" s="11">
        <f>'Large-Depreciation'!E8</f>
        <v>0</v>
      </c>
      <c r="F15" s="11">
        <f>'Large-Depreciation'!F8</f>
        <v>0</v>
      </c>
      <c r="G15" s="11">
        <f>'Large-Depreciation'!G8</f>
        <v>0</v>
      </c>
      <c r="H15" s="11">
        <f>'Large-Depreciation'!H8</f>
        <v>0</v>
      </c>
      <c r="I15" s="11">
        <f>'Large-Depreciation'!I8</f>
        <v>0</v>
      </c>
      <c r="J15" s="11">
        <f>'Large-Depreciation'!J8</f>
        <v>0</v>
      </c>
      <c r="K15" s="11">
        <f>'Large-Depreciation'!K8</f>
        <v>5000</v>
      </c>
      <c r="L15" s="11">
        <f>'Large-Depreciation'!L8</f>
        <v>5000</v>
      </c>
      <c r="M15" s="11">
        <f>'Large-Depreciation'!M8</f>
        <v>5000</v>
      </c>
      <c r="N15" s="11">
        <f>'Large-Depreciation'!N8</f>
        <v>10000</v>
      </c>
      <c r="O15" s="11">
        <f>'Large-Depreciation'!O8</f>
        <v>10000</v>
      </c>
      <c r="P15" s="11">
        <f>'Large-Depreciation'!P8</f>
        <v>10000</v>
      </c>
      <c r="Q15" s="11">
        <f>'Large-Depreciation'!Q8</f>
        <v>15000</v>
      </c>
      <c r="R15" s="11">
        <f>'Large-Depreciation'!R8</f>
        <v>15000</v>
      </c>
      <c r="S15" s="11">
        <f>'Large-Depreciation'!S8</f>
        <v>15000</v>
      </c>
      <c r="T15" s="11">
        <f>'Large-Depreciation'!T8</f>
        <v>20000</v>
      </c>
      <c r="U15" s="11">
        <f>'Large-Depreciation'!U8</f>
        <v>20000</v>
      </c>
      <c r="V15" s="11">
        <f>'Large-Depreciation'!V8</f>
        <v>20000</v>
      </c>
      <c r="W15" s="11">
        <f>'Large-Depreciation'!W8</f>
        <v>25000</v>
      </c>
      <c r="X15" s="11">
        <f>'Large-Depreciation'!X8</f>
        <v>25000</v>
      </c>
      <c r="Y15" s="11">
        <f>'Large-Depreciation'!Y8</f>
        <v>25000</v>
      </c>
    </row>
    <row r="16">
      <c r="A16" s="9" t="s">
        <v>71</v>
      </c>
      <c r="B16" s="11">
        <f t="shared" ref="B16:Y16" si="3">SUM(B11:B15)</f>
        <v>0</v>
      </c>
      <c r="C16" s="11">
        <f t="shared" si="3"/>
        <v>0</v>
      </c>
      <c r="D16" s="11">
        <f t="shared" si="3"/>
        <v>0</v>
      </c>
      <c r="E16" s="11">
        <f t="shared" si="3"/>
        <v>0</v>
      </c>
      <c r="F16" s="11">
        <f t="shared" si="3"/>
        <v>0</v>
      </c>
      <c r="G16" s="11">
        <f t="shared" si="3"/>
        <v>0</v>
      </c>
      <c r="H16" s="11">
        <f t="shared" si="3"/>
        <v>0</v>
      </c>
      <c r="I16" s="11">
        <f t="shared" si="3"/>
        <v>0</v>
      </c>
      <c r="J16" s="11">
        <f t="shared" si="3"/>
        <v>0</v>
      </c>
      <c r="K16" s="11">
        <f t="shared" si="3"/>
        <v>195000</v>
      </c>
      <c r="L16" s="11">
        <f t="shared" si="3"/>
        <v>195000</v>
      </c>
      <c r="M16" s="11">
        <f t="shared" si="3"/>
        <v>195000</v>
      </c>
      <c r="N16" s="11">
        <f t="shared" si="3"/>
        <v>390000</v>
      </c>
      <c r="O16" s="11">
        <f t="shared" si="3"/>
        <v>390000</v>
      </c>
      <c r="P16" s="11">
        <f t="shared" si="3"/>
        <v>390000</v>
      </c>
      <c r="Q16" s="11">
        <f t="shared" si="3"/>
        <v>585000</v>
      </c>
      <c r="R16" s="11">
        <f t="shared" si="3"/>
        <v>585000</v>
      </c>
      <c r="S16" s="11">
        <f t="shared" si="3"/>
        <v>585000</v>
      </c>
      <c r="T16" s="11">
        <f t="shared" si="3"/>
        <v>780000</v>
      </c>
      <c r="U16" s="11">
        <f t="shared" si="3"/>
        <v>780000</v>
      </c>
      <c r="V16" s="11">
        <f t="shared" si="3"/>
        <v>780000</v>
      </c>
      <c r="W16" s="11">
        <f t="shared" si="3"/>
        <v>975000</v>
      </c>
      <c r="X16" s="11">
        <f t="shared" si="3"/>
        <v>975000</v>
      </c>
      <c r="Y16" s="11">
        <f t="shared" si="3"/>
        <v>975000</v>
      </c>
    </row>
    <row r="18">
      <c r="A18" s="9" t="s">
        <v>73</v>
      </c>
      <c r="B18" s="11">
        <f t="shared" ref="B18:Y18" si="4">B8+B16</f>
        <v>0</v>
      </c>
      <c r="C18" s="11">
        <f t="shared" si="4"/>
        <v>0</v>
      </c>
      <c r="D18" s="11">
        <f t="shared" si="4"/>
        <v>0</v>
      </c>
      <c r="E18" s="11">
        <f t="shared" si="4"/>
        <v>0</v>
      </c>
      <c r="F18" s="11">
        <f t="shared" si="4"/>
        <v>0</v>
      </c>
      <c r="G18" s="11">
        <f t="shared" si="4"/>
        <v>0</v>
      </c>
      <c r="H18" s="11">
        <f t="shared" si="4"/>
        <v>0</v>
      </c>
      <c r="I18" s="11">
        <f t="shared" si="4"/>
        <v>0</v>
      </c>
      <c r="J18" s="11">
        <f t="shared" si="4"/>
        <v>0</v>
      </c>
      <c r="K18" s="11">
        <f t="shared" si="4"/>
        <v>1995000</v>
      </c>
      <c r="L18" s="11">
        <f t="shared" si="4"/>
        <v>1995000</v>
      </c>
      <c r="M18" s="11">
        <f t="shared" si="4"/>
        <v>1995000</v>
      </c>
      <c r="N18" s="11">
        <f t="shared" si="4"/>
        <v>3990000</v>
      </c>
      <c r="O18" s="11">
        <f t="shared" si="4"/>
        <v>3990000</v>
      </c>
      <c r="P18" s="11">
        <f t="shared" si="4"/>
        <v>3990000</v>
      </c>
      <c r="Q18" s="11">
        <f t="shared" si="4"/>
        <v>5985000</v>
      </c>
      <c r="R18" s="11">
        <f t="shared" si="4"/>
        <v>5985000</v>
      </c>
      <c r="S18" s="11">
        <f t="shared" si="4"/>
        <v>5985000</v>
      </c>
      <c r="T18" s="11">
        <f t="shared" si="4"/>
        <v>7980000</v>
      </c>
      <c r="U18" s="11">
        <f t="shared" si="4"/>
        <v>7980000</v>
      </c>
      <c r="V18" s="11">
        <f t="shared" si="4"/>
        <v>7980000</v>
      </c>
      <c r="W18" s="11">
        <f t="shared" si="4"/>
        <v>9975000</v>
      </c>
      <c r="X18" s="11">
        <f t="shared" si="4"/>
        <v>9975000</v>
      </c>
      <c r="Y18" s="11">
        <f t="shared" si="4"/>
        <v>9975000</v>
      </c>
    </row>
    <row r="20">
      <c r="A20" s="9" t="s">
        <v>74</v>
      </c>
      <c r="B20" s="11">
        <f t="shared" ref="B20:Y20" si="5">B4-B18</f>
        <v>0</v>
      </c>
      <c r="C20" s="11">
        <f t="shared" si="5"/>
        <v>0</v>
      </c>
      <c r="D20" s="11">
        <f t="shared" si="5"/>
        <v>0</v>
      </c>
      <c r="E20" s="11">
        <f t="shared" si="5"/>
        <v>0</v>
      </c>
      <c r="F20" s="11">
        <f t="shared" si="5"/>
        <v>0</v>
      </c>
      <c r="G20" s="11">
        <f t="shared" si="5"/>
        <v>0</v>
      </c>
      <c r="H20" s="11">
        <f t="shared" si="5"/>
        <v>0</v>
      </c>
      <c r="I20" s="11">
        <f t="shared" si="5"/>
        <v>0</v>
      </c>
      <c r="J20" s="11">
        <f t="shared" si="5"/>
        <v>0</v>
      </c>
      <c r="K20" s="11">
        <f t="shared" si="5"/>
        <v>1005000</v>
      </c>
      <c r="L20" s="11">
        <f t="shared" si="5"/>
        <v>1005000</v>
      </c>
      <c r="M20" s="11">
        <f t="shared" si="5"/>
        <v>1005000</v>
      </c>
      <c r="N20" s="11">
        <f t="shared" si="5"/>
        <v>2010000</v>
      </c>
      <c r="O20" s="11">
        <f t="shared" si="5"/>
        <v>2010000</v>
      </c>
      <c r="P20" s="11">
        <f t="shared" si="5"/>
        <v>2010000</v>
      </c>
      <c r="Q20" s="11">
        <f t="shared" si="5"/>
        <v>3015000</v>
      </c>
      <c r="R20" s="11">
        <f t="shared" si="5"/>
        <v>3015000</v>
      </c>
      <c r="S20" s="11">
        <f t="shared" si="5"/>
        <v>3015000</v>
      </c>
      <c r="T20" s="11">
        <f t="shared" si="5"/>
        <v>4020000</v>
      </c>
      <c r="U20" s="11">
        <f t="shared" si="5"/>
        <v>4020000</v>
      </c>
      <c r="V20" s="11">
        <f t="shared" si="5"/>
        <v>4020000</v>
      </c>
      <c r="W20" s="11">
        <f t="shared" si="5"/>
        <v>5025000</v>
      </c>
      <c r="X20" s="11">
        <f t="shared" si="5"/>
        <v>5025000</v>
      </c>
      <c r="Y20" s="11">
        <f t="shared" si="5"/>
        <v>5025000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63</v>
      </c>
      <c r="W1" s="8" t="s">
        <v>64</v>
      </c>
      <c r="X1" s="8" t="s">
        <v>65</v>
      </c>
      <c r="Y1" s="8" t="s">
        <v>66</v>
      </c>
      <c r="Z1" s="8"/>
      <c r="AA1" s="8"/>
      <c r="AB1" s="8"/>
      <c r="AC1" s="8"/>
      <c r="AD1" s="8"/>
      <c r="AE1" s="8"/>
      <c r="AF1" s="8"/>
    </row>
    <row r="2">
      <c r="A2" s="9" t="s">
        <v>69</v>
      </c>
    </row>
    <row r="3">
      <c r="A3" s="9" t="s">
        <v>22</v>
      </c>
      <c r="B3" s="11">
        <f>'Sales and Costs-Small'!B3+'Sales and Costs-Medium'!B3+'Sales and Costs-Large'!B3</f>
        <v>320000</v>
      </c>
      <c r="C3" s="11">
        <f>'Sales and Costs-Small'!C3+'Sales and Costs-Medium'!C3+'Sales and Costs-Large'!C3</f>
        <v>640000</v>
      </c>
      <c r="D3" s="11">
        <f>'Sales and Costs-Small'!D3+'Sales and Costs-Medium'!D3+'Sales and Costs-Large'!D3</f>
        <v>960000</v>
      </c>
      <c r="E3" s="11">
        <f>'Sales and Costs-Small'!E3+'Sales and Costs-Medium'!E3+'Sales and Costs-Large'!E3</f>
        <v>1280000</v>
      </c>
      <c r="F3" s="11">
        <f>'Sales and Costs-Small'!F3+'Sales and Costs-Medium'!F3+'Sales and Costs-Large'!F3</f>
        <v>1600000</v>
      </c>
      <c r="G3" s="11">
        <f>'Sales and Costs-Small'!G3+'Sales and Costs-Medium'!G3+'Sales and Costs-Large'!G3</f>
        <v>2648000</v>
      </c>
      <c r="H3" s="11">
        <f>'Sales and Costs-Small'!H3+'Sales and Costs-Medium'!H3+'Sales and Costs-Large'!H3</f>
        <v>2968000</v>
      </c>
      <c r="I3" s="11">
        <f>'Sales and Costs-Small'!I3+'Sales and Costs-Medium'!I3+'Sales and Costs-Large'!I3</f>
        <v>4016000</v>
      </c>
      <c r="J3" s="11">
        <f>'Sales and Costs-Small'!J3+'Sales and Costs-Medium'!J3+'Sales and Costs-Large'!J3</f>
        <v>4336000</v>
      </c>
      <c r="K3" s="11">
        <f>'Sales and Costs-Small'!K3+'Sales and Costs-Medium'!K3+'Sales and Costs-Large'!K3</f>
        <v>8384000</v>
      </c>
      <c r="L3" s="11">
        <f>'Sales and Costs-Small'!L3+'Sales and Costs-Medium'!L3+'Sales and Costs-Large'!L3</f>
        <v>8704000</v>
      </c>
      <c r="M3" s="11">
        <f>'Sales and Costs-Small'!M3+'Sales and Costs-Medium'!M3+'Sales and Costs-Large'!M3</f>
        <v>9752000</v>
      </c>
      <c r="N3" s="11">
        <f>'Sales and Costs-Small'!N3+'Sales and Costs-Medium'!N3+'Sales and Costs-Large'!N3</f>
        <v>13072000</v>
      </c>
      <c r="O3" s="11">
        <f>'Sales and Costs-Small'!O3+'Sales and Costs-Medium'!O3+'Sales and Costs-Large'!O3</f>
        <v>14120000</v>
      </c>
      <c r="P3" s="11">
        <f>'Sales and Costs-Small'!P3+'Sales and Costs-Medium'!P3+'Sales and Costs-Large'!P3</f>
        <v>14440000</v>
      </c>
      <c r="Q3" s="11">
        <f>'Sales and Costs-Small'!Q3+'Sales and Costs-Medium'!Q3+'Sales and Costs-Large'!Q3</f>
        <v>18488000</v>
      </c>
      <c r="R3" s="11">
        <f>'Sales and Costs-Small'!R3+'Sales and Costs-Medium'!R3+'Sales and Costs-Large'!R3</f>
        <v>18808000</v>
      </c>
      <c r="S3" s="11">
        <f>'Sales and Costs-Small'!S3+'Sales and Costs-Medium'!S3+'Sales and Costs-Large'!S3</f>
        <v>19856000</v>
      </c>
      <c r="T3" s="11">
        <f>'Sales and Costs-Small'!T3+'Sales and Costs-Medium'!T3+'Sales and Costs-Large'!T3</f>
        <v>23176000</v>
      </c>
      <c r="U3" s="11">
        <f>'Sales and Costs-Small'!U3+'Sales and Costs-Medium'!U3+'Sales and Costs-Large'!U3</f>
        <v>24224000</v>
      </c>
      <c r="V3" s="11">
        <f>'Sales and Costs-Small'!V3+'Sales and Costs-Medium'!V3+'Sales and Costs-Large'!V3</f>
        <v>24544000</v>
      </c>
      <c r="W3" s="11">
        <f>'Sales and Costs-Small'!W3+'Sales and Costs-Medium'!W3+'Sales and Costs-Large'!W3</f>
        <v>28592000</v>
      </c>
      <c r="X3" s="11">
        <f>'Sales and Costs-Small'!X3+'Sales and Costs-Medium'!X3+'Sales and Costs-Large'!X3</f>
        <v>28912000</v>
      </c>
      <c r="Y3" s="11">
        <f>'Sales and Costs-Small'!Y3+'Sales and Costs-Medium'!Y3+'Sales and Costs-Large'!Y3</f>
        <v>29960000</v>
      </c>
    </row>
    <row r="4">
      <c r="A4" s="9" t="s">
        <v>71</v>
      </c>
      <c r="B4" s="11">
        <f>'Sales and Costs-Small'!B4+'Sales and Costs-Medium'!B4+'Sales and Costs-Large'!B4</f>
        <v>320000</v>
      </c>
      <c r="C4" s="11">
        <f>'Sales and Costs-Small'!C4+'Sales and Costs-Medium'!C4+'Sales and Costs-Large'!C4</f>
        <v>640000</v>
      </c>
      <c r="D4" s="11">
        <f>'Sales and Costs-Small'!D4+'Sales and Costs-Medium'!D4+'Sales and Costs-Large'!D4</f>
        <v>960000</v>
      </c>
      <c r="E4" s="11">
        <f>'Sales and Costs-Small'!E4+'Sales and Costs-Medium'!E4+'Sales and Costs-Large'!E4</f>
        <v>1280000</v>
      </c>
      <c r="F4" s="11">
        <f>'Sales and Costs-Small'!F4+'Sales and Costs-Medium'!F4+'Sales and Costs-Large'!F4</f>
        <v>1600000</v>
      </c>
      <c r="G4" s="11">
        <f>'Sales and Costs-Small'!G4+'Sales and Costs-Medium'!G4+'Sales and Costs-Large'!G4</f>
        <v>2648000</v>
      </c>
      <c r="H4" s="11">
        <f>'Sales and Costs-Small'!H4+'Sales and Costs-Medium'!H4+'Sales and Costs-Large'!H4</f>
        <v>2968000</v>
      </c>
      <c r="I4" s="11">
        <f>'Sales and Costs-Small'!I4+'Sales and Costs-Medium'!I4+'Sales and Costs-Large'!I4</f>
        <v>4016000</v>
      </c>
      <c r="J4" s="11">
        <f>'Sales and Costs-Small'!J4+'Sales and Costs-Medium'!J4+'Sales and Costs-Large'!J4</f>
        <v>4336000</v>
      </c>
      <c r="K4" s="11">
        <f>'Sales and Costs-Small'!K4+'Sales and Costs-Medium'!K4+'Sales and Costs-Large'!K4</f>
        <v>8384000</v>
      </c>
      <c r="L4" s="11">
        <f>'Sales and Costs-Small'!L4+'Sales and Costs-Medium'!L4+'Sales and Costs-Large'!L4</f>
        <v>8704000</v>
      </c>
      <c r="M4" s="11">
        <f>'Sales and Costs-Small'!M4+'Sales and Costs-Medium'!M4+'Sales and Costs-Large'!M4</f>
        <v>9752000</v>
      </c>
      <c r="N4" s="11">
        <f>'Sales and Costs-Small'!N4+'Sales and Costs-Medium'!N4+'Sales and Costs-Large'!N4</f>
        <v>13072000</v>
      </c>
      <c r="O4" s="11">
        <f>'Sales and Costs-Small'!O4+'Sales and Costs-Medium'!O4+'Sales and Costs-Large'!O4</f>
        <v>14120000</v>
      </c>
      <c r="P4" s="11">
        <f>'Sales and Costs-Small'!P4+'Sales and Costs-Medium'!P4+'Sales and Costs-Large'!P4</f>
        <v>14440000</v>
      </c>
      <c r="Q4" s="11">
        <f>'Sales and Costs-Small'!Q4+'Sales and Costs-Medium'!Q4+'Sales and Costs-Large'!Q4</f>
        <v>18488000</v>
      </c>
      <c r="R4" s="11">
        <f>'Sales and Costs-Small'!R4+'Sales and Costs-Medium'!R4+'Sales and Costs-Large'!R4</f>
        <v>18808000</v>
      </c>
      <c r="S4" s="11">
        <f>'Sales and Costs-Small'!S4+'Sales and Costs-Medium'!S4+'Sales and Costs-Large'!S4</f>
        <v>19856000</v>
      </c>
      <c r="T4" s="11">
        <f>'Sales and Costs-Small'!T4+'Sales and Costs-Medium'!T4+'Sales and Costs-Large'!T4</f>
        <v>23176000</v>
      </c>
      <c r="U4" s="11">
        <f>'Sales and Costs-Small'!U4+'Sales and Costs-Medium'!U4+'Sales and Costs-Large'!U4</f>
        <v>24224000</v>
      </c>
      <c r="V4" s="11">
        <f>'Sales and Costs-Small'!V4+'Sales and Costs-Medium'!V4+'Sales and Costs-Large'!V4</f>
        <v>24544000</v>
      </c>
      <c r="W4" s="11">
        <f>'Sales and Costs-Small'!W4+'Sales and Costs-Medium'!W4+'Sales and Costs-Large'!W4</f>
        <v>28592000</v>
      </c>
      <c r="X4" s="11">
        <f>'Sales and Costs-Small'!X4+'Sales and Costs-Medium'!X4+'Sales and Costs-Large'!X4</f>
        <v>28912000</v>
      </c>
      <c r="Y4" s="11">
        <f>'Sales and Costs-Small'!Y4+'Sales and Costs-Medium'!Y4+'Sales and Costs-Large'!Y4</f>
        <v>29960000</v>
      </c>
    </row>
    <row r="6">
      <c r="A6" s="9" t="s">
        <v>21</v>
      </c>
    </row>
    <row r="7">
      <c r="A7" s="9" t="s">
        <v>22</v>
      </c>
      <c r="B7" s="11">
        <f>'Sales and Costs-Small'!B7+'Sales and Costs-Medium'!B7+'Sales and Costs-Large'!B7</f>
        <v>192000</v>
      </c>
      <c r="C7" s="11">
        <f>'Sales and Costs-Small'!C7+'Sales and Costs-Medium'!C7+'Sales and Costs-Large'!C7</f>
        <v>384000</v>
      </c>
      <c r="D7" s="11">
        <f>'Sales and Costs-Small'!D7+'Sales and Costs-Medium'!D7+'Sales and Costs-Large'!D7</f>
        <v>576000</v>
      </c>
      <c r="E7" s="11">
        <f>'Sales and Costs-Small'!E7+'Sales and Costs-Medium'!E7+'Sales and Costs-Large'!E7</f>
        <v>768000</v>
      </c>
      <c r="F7" s="11">
        <f>'Sales and Costs-Small'!F7+'Sales and Costs-Medium'!F7+'Sales and Costs-Large'!F7</f>
        <v>960000</v>
      </c>
      <c r="G7" s="11">
        <f>'Sales and Costs-Small'!G7+'Sales and Costs-Medium'!G7+'Sales and Costs-Large'!G7</f>
        <v>1588800</v>
      </c>
      <c r="H7" s="11">
        <f>'Sales and Costs-Small'!H7+'Sales and Costs-Medium'!H7+'Sales and Costs-Large'!H7</f>
        <v>1780800</v>
      </c>
      <c r="I7" s="11">
        <f>'Sales and Costs-Small'!I7+'Sales and Costs-Medium'!I7+'Sales and Costs-Large'!I7</f>
        <v>2409600</v>
      </c>
      <c r="J7" s="11">
        <f>'Sales and Costs-Small'!J7+'Sales and Costs-Medium'!J7+'Sales and Costs-Large'!J7</f>
        <v>2601600</v>
      </c>
      <c r="K7" s="11">
        <f>'Sales and Costs-Small'!K7+'Sales and Costs-Medium'!K7+'Sales and Costs-Large'!K7</f>
        <v>5030400</v>
      </c>
      <c r="L7" s="11">
        <f>'Sales and Costs-Small'!L7+'Sales and Costs-Medium'!L7+'Sales and Costs-Large'!L7</f>
        <v>5222400</v>
      </c>
      <c r="M7" s="11">
        <f>'Sales and Costs-Small'!M7+'Sales and Costs-Medium'!M7+'Sales and Costs-Large'!M7</f>
        <v>5851200</v>
      </c>
      <c r="N7" s="11">
        <f>'Sales and Costs-Small'!N7+'Sales and Costs-Medium'!N7+'Sales and Costs-Large'!N7</f>
        <v>7843200</v>
      </c>
      <c r="O7" s="11">
        <f>'Sales and Costs-Small'!O7+'Sales and Costs-Medium'!O7+'Sales and Costs-Large'!O7</f>
        <v>8472000</v>
      </c>
      <c r="P7" s="11">
        <f>'Sales and Costs-Small'!P7+'Sales and Costs-Medium'!P7+'Sales and Costs-Large'!P7</f>
        <v>8664000</v>
      </c>
      <c r="Q7" s="11">
        <f>'Sales and Costs-Small'!Q7+'Sales and Costs-Medium'!Q7+'Sales and Costs-Large'!Q7</f>
        <v>11092800</v>
      </c>
      <c r="R7" s="11">
        <f>'Sales and Costs-Small'!R7+'Sales and Costs-Medium'!R7+'Sales and Costs-Large'!R7</f>
        <v>11284800</v>
      </c>
      <c r="S7" s="11">
        <f>'Sales and Costs-Small'!S7+'Sales and Costs-Medium'!S7+'Sales and Costs-Large'!S7</f>
        <v>11913600</v>
      </c>
      <c r="T7" s="11">
        <f>'Sales and Costs-Small'!T7+'Sales and Costs-Medium'!T7+'Sales and Costs-Large'!T7</f>
        <v>13905600</v>
      </c>
      <c r="U7" s="11">
        <f>'Sales and Costs-Small'!U7+'Sales and Costs-Medium'!U7+'Sales and Costs-Large'!U7</f>
        <v>14534400</v>
      </c>
      <c r="V7" s="11">
        <f>'Sales and Costs-Small'!V7+'Sales and Costs-Medium'!V7+'Sales and Costs-Large'!V7</f>
        <v>14726400</v>
      </c>
      <c r="W7" s="11">
        <f>'Sales and Costs-Small'!W7+'Sales and Costs-Medium'!W7+'Sales and Costs-Large'!W7</f>
        <v>17155200</v>
      </c>
      <c r="X7" s="11">
        <f>'Sales and Costs-Small'!X7+'Sales and Costs-Medium'!X7+'Sales and Costs-Large'!X7</f>
        <v>17347200</v>
      </c>
      <c r="Y7" s="11">
        <f>'Sales and Costs-Small'!Y7+'Sales and Costs-Medium'!Y7+'Sales and Costs-Large'!Y7</f>
        <v>17976000</v>
      </c>
    </row>
    <row r="8">
      <c r="A8" s="9" t="s">
        <v>71</v>
      </c>
      <c r="B8" s="11">
        <f>'Sales and Costs-Small'!B8+'Sales and Costs-Medium'!B8+'Sales and Costs-Large'!B8</f>
        <v>192000</v>
      </c>
      <c r="C8" s="11">
        <f>'Sales and Costs-Small'!C8+'Sales and Costs-Medium'!C8+'Sales and Costs-Large'!C8</f>
        <v>384000</v>
      </c>
      <c r="D8" s="11">
        <f>'Sales and Costs-Small'!D8+'Sales and Costs-Medium'!D8+'Sales and Costs-Large'!D8</f>
        <v>576000</v>
      </c>
      <c r="E8" s="11">
        <f>'Sales and Costs-Small'!E8+'Sales and Costs-Medium'!E8+'Sales and Costs-Large'!E8</f>
        <v>768000</v>
      </c>
      <c r="F8" s="11">
        <f>'Sales and Costs-Small'!F8+'Sales and Costs-Medium'!F8+'Sales and Costs-Large'!F8</f>
        <v>960000</v>
      </c>
      <c r="G8" s="11">
        <f>'Sales and Costs-Small'!G8+'Sales and Costs-Medium'!G8+'Sales and Costs-Large'!G8</f>
        <v>1588800</v>
      </c>
      <c r="H8" s="11">
        <f>'Sales and Costs-Small'!H8+'Sales and Costs-Medium'!H8+'Sales and Costs-Large'!H8</f>
        <v>1780800</v>
      </c>
      <c r="I8" s="11">
        <f>'Sales and Costs-Small'!I8+'Sales and Costs-Medium'!I8+'Sales and Costs-Large'!I8</f>
        <v>2409600</v>
      </c>
      <c r="J8" s="11">
        <f>'Sales and Costs-Small'!J8+'Sales and Costs-Medium'!J8+'Sales and Costs-Large'!J8</f>
        <v>2601600</v>
      </c>
      <c r="K8" s="11">
        <f>'Sales and Costs-Small'!K8+'Sales and Costs-Medium'!K8+'Sales and Costs-Large'!K8</f>
        <v>5030400</v>
      </c>
      <c r="L8" s="11">
        <f>'Sales and Costs-Small'!L8+'Sales and Costs-Medium'!L8+'Sales and Costs-Large'!L8</f>
        <v>5222400</v>
      </c>
      <c r="M8" s="11">
        <f>'Sales and Costs-Small'!M8+'Sales and Costs-Medium'!M8+'Sales and Costs-Large'!M8</f>
        <v>5851200</v>
      </c>
      <c r="N8" s="11">
        <f>'Sales and Costs-Small'!N8+'Sales and Costs-Medium'!N8+'Sales and Costs-Large'!N8</f>
        <v>7843200</v>
      </c>
      <c r="O8" s="11">
        <f>'Sales and Costs-Small'!O8+'Sales and Costs-Medium'!O8+'Sales and Costs-Large'!O8</f>
        <v>8472000</v>
      </c>
      <c r="P8" s="11">
        <f>'Sales and Costs-Small'!P8+'Sales and Costs-Medium'!P8+'Sales and Costs-Large'!P8</f>
        <v>8664000</v>
      </c>
      <c r="Q8" s="11">
        <f>'Sales and Costs-Small'!Q8+'Sales and Costs-Medium'!Q8+'Sales and Costs-Large'!Q8</f>
        <v>11092800</v>
      </c>
      <c r="R8" s="11">
        <f>'Sales and Costs-Small'!R8+'Sales and Costs-Medium'!R8+'Sales and Costs-Large'!R8</f>
        <v>11284800</v>
      </c>
      <c r="S8" s="11">
        <f>'Sales and Costs-Small'!S8+'Sales and Costs-Medium'!S8+'Sales and Costs-Large'!S8</f>
        <v>11913600</v>
      </c>
      <c r="T8" s="11">
        <f>'Sales and Costs-Small'!T8+'Sales and Costs-Medium'!T8+'Sales and Costs-Large'!T8</f>
        <v>13905600</v>
      </c>
      <c r="U8" s="11">
        <f>'Sales and Costs-Small'!U8+'Sales and Costs-Medium'!U8+'Sales and Costs-Large'!U8</f>
        <v>14534400</v>
      </c>
      <c r="V8" s="11">
        <f>'Sales and Costs-Small'!V8+'Sales and Costs-Medium'!V8+'Sales and Costs-Large'!V8</f>
        <v>14726400</v>
      </c>
      <c r="W8" s="11">
        <f>'Sales and Costs-Small'!W8+'Sales and Costs-Medium'!W8+'Sales and Costs-Large'!W8</f>
        <v>17155200</v>
      </c>
      <c r="X8" s="11">
        <f>'Sales and Costs-Small'!X8+'Sales and Costs-Medium'!X8+'Sales and Costs-Large'!X8</f>
        <v>17347200</v>
      </c>
      <c r="Y8" s="11">
        <f>'Sales and Costs-Small'!Y8+'Sales and Costs-Medium'!Y8+'Sales and Costs-Large'!Y8</f>
        <v>17976000</v>
      </c>
    </row>
    <row r="10">
      <c r="A10" s="9" t="s">
        <v>32</v>
      </c>
    </row>
    <row r="11">
      <c r="A11" s="9" t="s">
        <v>33</v>
      </c>
      <c r="B11" s="11">
        <f>'Sales and Costs-Small'!B11+'Sales and Costs-Medium'!B11+'Sales and Costs-Large'!B11</f>
        <v>10000</v>
      </c>
      <c r="C11" s="11">
        <f>'Sales and Costs-Small'!C11+'Sales and Costs-Medium'!C11+'Sales and Costs-Large'!C11</f>
        <v>20000</v>
      </c>
      <c r="D11" s="11">
        <f>'Sales and Costs-Small'!D11+'Sales and Costs-Medium'!D11+'Sales and Costs-Large'!D11</f>
        <v>30000</v>
      </c>
      <c r="E11" s="11">
        <f>'Sales and Costs-Small'!E11+'Sales and Costs-Medium'!E11+'Sales and Costs-Large'!E11</f>
        <v>40000</v>
      </c>
      <c r="F11" s="11">
        <f>'Sales and Costs-Small'!F11+'Sales and Costs-Medium'!F11+'Sales and Costs-Large'!F11</f>
        <v>50000</v>
      </c>
      <c r="G11" s="11">
        <f>'Sales and Costs-Small'!G11+'Sales and Costs-Medium'!G11+'Sales and Costs-Large'!G11</f>
        <v>78000</v>
      </c>
      <c r="H11" s="11">
        <f>'Sales and Costs-Small'!H11+'Sales and Costs-Medium'!H11+'Sales and Costs-Large'!H11</f>
        <v>88000</v>
      </c>
      <c r="I11" s="11">
        <f>'Sales and Costs-Small'!I11+'Sales and Costs-Medium'!I11+'Sales and Costs-Large'!I11</f>
        <v>116000</v>
      </c>
      <c r="J11" s="11">
        <f>'Sales and Costs-Small'!J11+'Sales and Costs-Medium'!J11+'Sales and Costs-Large'!J11</f>
        <v>126000</v>
      </c>
      <c r="K11" s="11">
        <f>'Sales and Costs-Small'!K11+'Sales and Costs-Medium'!K11+'Sales and Costs-Large'!K11</f>
        <v>179000</v>
      </c>
      <c r="L11" s="11">
        <f>'Sales and Costs-Small'!L11+'Sales and Costs-Medium'!L11+'Sales and Costs-Large'!L11</f>
        <v>189000</v>
      </c>
      <c r="M11" s="11">
        <f>'Sales and Costs-Small'!M11+'Sales and Costs-Medium'!M11+'Sales and Costs-Large'!M11</f>
        <v>217000</v>
      </c>
      <c r="N11" s="11">
        <f>'Sales and Costs-Small'!N11+'Sales and Costs-Medium'!N11+'Sales and Costs-Large'!N11</f>
        <v>252000</v>
      </c>
      <c r="O11" s="11">
        <f>'Sales and Costs-Small'!O11+'Sales and Costs-Medium'!O11+'Sales and Costs-Large'!O11</f>
        <v>280000</v>
      </c>
      <c r="P11" s="11">
        <f>'Sales and Costs-Small'!P11+'Sales and Costs-Medium'!P11+'Sales and Costs-Large'!P11</f>
        <v>290000</v>
      </c>
      <c r="Q11" s="11">
        <f>'Sales and Costs-Small'!Q11+'Sales and Costs-Medium'!Q11+'Sales and Costs-Large'!Q11</f>
        <v>343000</v>
      </c>
      <c r="R11" s="11">
        <f>'Sales and Costs-Small'!R11+'Sales and Costs-Medium'!R11+'Sales and Costs-Large'!R11</f>
        <v>353000</v>
      </c>
      <c r="S11" s="11">
        <f>'Sales and Costs-Small'!S11+'Sales and Costs-Medium'!S11+'Sales and Costs-Large'!S11</f>
        <v>381000</v>
      </c>
      <c r="T11" s="11">
        <f>'Sales and Costs-Small'!T11+'Sales and Costs-Medium'!T11+'Sales and Costs-Large'!T11</f>
        <v>416000</v>
      </c>
      <c r="U11" s="11">
        <f>'Sales and Costs-Small'!U11+'Sales and Costs-Medium'!U11+'Sales and Costs-Large'!U11</f>
        <v>444000</v>
      </c>
      <c r="V11" s="11">
        <f>'Sales and Costs-Small'!V11+'Sales and Costs-Medium'!V11+'Sales and Costs-Large'!V11</f>
        <v>454000</v>
      </c>
      <c r="W11" s="11">
        <f>'Sales and Costs-Small'!W11+'Sales and Costs-Medium'!W11+'Sales and Costs-Large'!W11</f>
        <v>507000</v>
      </c>
      <c r="X11" s="11">
        <f>'Sales and Costs-Small'!X11+'Sales and Costs-Medium'!X11+'Sales and Costs-Large'!X11</f>
        <v>517000</v>
      </c>
      <c r="Y11" s="11">
        <f>'Sales and Costs-Small'!Y11+'Sales and Costs-Medium'!Y11+'Sales and Costs-Large'!Y11</f>
        <v>545000</v>
      </c>
    </row>
    <row r="12">
      <c r="A12" s="9" t="s">
        <v>34</v>
      </c>
      <c r="B12" s="11">
        <f>'Sales and Costs-Small'!B12+'Sales and Costs-Medium'!B12+'Sales and Costs-Large'!B12</f>
        <v>6000</v>
      </c>
      <c r="C12" s="11">
        <f>'Sales and Costs-Small'!C12+'Sales and Costs-Medium'!C12+'Sales and Costs-Large'!C12</f>
        <v>12000</v>
      </c>
      <c r="D12" s="11">
        <f>'Sales and Costs-Small'!D12+'Sales and Costs-Medium'!D12+'Sales and Costs-Large'!D12</f>
        <v>18000</v>
      </c>
      <c r="E12" s="11">
        <f>'Sales and Costs-Small'!E12+'Sales and Costs-Medium'!E12+'Sales and Costs-Large'!E12</f>
        <v>24000</v>
      </c>
      <c r="F12" s="11">
        <f>'Sales and Costs-Small'!F12+'Sales and Costs-Medium'!F12+'Sales and Costs-Large'!F12</f>
        <v>30000</v>
      </c>
      <c r="G12" s="11">
        <f>'Sales and Costs-Small'!G12+'Sales and Costs-Medium'!G12+'Sales and Costs-Large'!G12</f>
        <v>48000</v>
      </c>
      <c r="H12" s="11">
        <f>'Sales and Costs-Small'!H12+'Sales and Costs-Medium'!H12+'Sales and Costs-Large'!H12</f>
        <v>54000</v>
      </c>
      <c r="I12" s="11">
        <f>'Sales and Costs-Small'!I12+'Sales and Costs-Medium'!I12+'Sales and Costs-Large'!I12</f>
        <v>72000</v>
      </c>
      <c r="J12" s="11">
        <f>'Sales and Costs-Small'!J12+'Sales and Costs-Medium'!J12+'Sales and Costs-Large'!J12</f>
        <v>78000</v>
      </c>
      <c r="K12" s="11">
        <f>'Sales and Costs-Small'!K12+'Sales and Costs-Medium'!K12+'Sales and Costs-Large'!K12</f>
        <v>111000</v>
      </c>
      <c r="L12" s="11">
        <f>'Sales and Costs-Small'!L12+'Sales and Costs-Medium'!L12+'Sales and Costs-Large'!L12</f>
        <v>117000</v>
      </c>
      <c r="M12" s="11">
        <f>'Sales and Costs-Small'!M12+'Sales and Costs-Medium'!M12+'Sales and Costs-Large'!M12</f>
        <v>135000</v>
      </c>
      <c r="N12" s="11">
        <f>'Sales and Costs-Small'!N12+'Sales and Costs-Medium'!N12+'Sales and Costs-Large'!N12</f>
        <v>156000</v>
      </c>
      <c r="O12" s="11">
        <f>'Sales and Costs-Small'!O12+'Sales and Costs-Medium'!O12+'Sales and Costs-Large'!O12</f>
        <v>174000</v>
      </c>
      <c r="P12" s="11">
        <f>'Sales and Costs-Small'!P12+'Sales and Costs-Medium'!P12+'Sales and Costs-Large'!P12</f>
        <v>180000</v>
      </c>
      <c r="Q12" s="11">
        <f>'Sales and Costs-Small'!Q12+'Sales and Costs-Medium'!Q12+'Sales and Costs-Large'!Q12</f>
        <v>213000</v>
      </c>
      <c r="R12" s="11">
        <f>'Sales and Costs-Small'!R12+'Sales and Costs-Medium'!R12+'Sales and Costs-Large'!R12</f>
        <v>219000</v>
      </c>
      <c r="S12" s="11">
        <f>'Sales and Costs-Small'!S12+'Sales and Costs-Medium'!S12+'Sales and Costs-Large'!S12</f>
        <v>237000</v>
      </c>
      <c r="T12" s="11">
        <f>'Sales and Costs-Small'!T12+'Sales and Costs-Medium'!T12+'Sales and Costs-Large'!T12</f>
        <v>258000</v>
      </c>
      <c r="U12" s="11">
        <f>'Sales and Costs-Small'!U12+'Sales and Costs-Medium'!U12+'Sales and Costs-Large'!U12</f>
        <v>276000</v>
      </c>
      <c r="V12" s="11">
        <f>'Sales and Costs-Small'!V12+'Sales and Costs-Medium'!V12+'Sales and Costs-Large'!V12</f>
        <v>282000</v>
      </c>
      <c r="W12" s="11">
        <f>'Sales and Costs-Small'!W12+'Sales and Costs-Medium'!W12+'Sales and Costs-Large'!W12</f>
        <v>315000</v>
      </c>
      <c r="X12" s="11">
        <f>'Sales and Costs-Small'!X12+'Sales and Costs-Medium'!X12+'Sales and Costs-Large'!X12</f>
        <v>321000</v>
      </c>
      <c r="Y12" s="11">
        <f>'Sales and Costs-Small'!Y12+'Sales and Costs-Medium'!Y12+'Sales and Costs-Large'!Y12</f>
        <v>339000</v>
      </c>
    </row>
    <row r="13">
      <c r="A13" s="9" t="s">
        <v>31</v>
      </c>
      <c r="B13" s="11">
        <f>'Sales and Costs-Small'!B13+'Sales and Costs-Medium'!B13+'Sales and Costs-Large'!B13</f>
        <v>30000</v>
      </c>
      <c r="C13" s="11">
        <f>'Sales and Costs-Small'!C13+'Sales and Costs-Medium'!C13+'Sales and Costs-Large'!C13</f>
        <v>60000</v>
      </c>
      <c r="D13" s="11">
        <f>'Sales and Costs-Small'!D13+'Sales and Costs-Medium'!D13+'Sales and Costs-Large'!D13</f>
        <v>90000</v>
      </c>
      <c r="E13" s="11">
        <f>'Sales and Costs-Small'!E13+'Sales and Costs-Medium'!E13+'Sales and Costs-Large'!E13</f>
        <v>120000</v>
      </c>
      <c r="F13" s="11">
        <f>'Sales and Costs-Small'!F13+'Sales and Costs-Medium'!F13+'Sales and Costs-Large'!F13</f>
        <v>150000</v>
      </c>
      <c r="G13" s="11">
        <f>'Sales and Costs-Small'!G13+'Sales and Costs-Medium'!G13+'Sales and Costs-Large'!G13</f>
        <v>240000</v>
      </c>
      <c r="H13" s="11">
        <f>'Sales and Costs-Small'!H13+'Sales and Costs-Medium'!H13+'Sales and Costs-Large'!H13</f>
        <v>270000</v>
      </c>
      <c r="I13" s="11">
        <f>'Sales and Costs-Small'!I13+'Sales and Costs-Medium'!I13+'Sales and Costs-Large'!I13</f>
        <v>360000</v>
      </c>
      <c r="J13" s="11">
        <f>'Sales and Costs-Small'!J13+'Sales and Costs-Medium'!J13+'Sales and Costs-Large'!J13</f>
        <v>390000</v>
      </c>
      <c r="K13" s="11">
        <f>'Sales and Costs-Small'!K13+'Sales and Costs-Medium'!K13+'Sales and Costs-Large'!K13</f>
        <v>570000</v>
      </c>
      <c r="L13" s="11">
        <f>'Sales and Costs-Small'!L13+'Sales and Costs-Medium'!L13+'Sales and Costs-Large'!L13</f>
        <v>600000</v>
      </c>
      <c r="M13" s="11">
        <f>'Sales and Costs-Small'!M13+'Sales and Costs-Medium'!M13+'Sales and Costs-Large'!M13</f>
        <v>690000</v>
      </c>
      <c r="N13" s="11">
        <f>'Sales and Costs-Small'!N13+'Sales and Costs-Medium'!N13+'Sales and Costs-Large'!N13</f>
        <v>810000</v>
      </c>
      <c r="O13" s="11">
        <f>'Sales and Costs-Small'!O13+'Sales and Costs-Medium'!O13+'Sales and Costs-Large'!O13</f>
        <v>900000</v>
      </c>
      <c r="P13" s="11">
        <f>'Sales and Costs-Small'!P13+'Sales and Costs-Medium'!P13+'Sales and Costs-Large'!P13</f>
        <v>930000</v>
      </c>
      <c r="Q13" s="11">
        <f>'Sales and Costs-Small'!Q13+'Sales and Costs-Medium'!Q13+'Sales and Costs-Large'!Q13</f>
        <v>1110000</v>
      </c>
      <c r="R13" s="11">
        <f>'Sales and Costs-Small'!R13+'Sales and Costs-Medium'!R13+'Sales and Costs-Large'!R13</f>
        <v>1140000</v>
      </c>
      <c r="S13" s="11">
        <f>'Sales and Costs-Small'!S13+'Sales and Costs-Medium'!S13+'Sales and Costs-Large'!S13</f>
        <v>1230000</v>
      </c>
      <c r="T13" s="11">
        <f>'Sales and Costs-Small'!T13+'Sales and Costs-Medium'!T13+'Sales and Costs-Large'!T13</f>
        <v>1350000</v>
      </c>
      <c r="U13" s="11">
        <f>'Sales and Costs-Small'!U13+'Sales and Costs-Medium'!U13+'Sales and Costs-Large'!U13</f>
        <v>1440000</v>
      </c>
      <c r="V13" s="11">
        <f>'Sales and Costs-Small'!V13+'Sales and Costs-Medium'!V13+'Sales and Costs-Large'!V13</f>
        <v>1470000</v>
      </c>
      <c r="W13" s="11">
        <f>'Sales and Costs-Small'!W13+'Sales and Costs-Medium'!W13+'Sales and Costs-Large'!W13</f>
        <v>1650000</v>
      </c>
      <c r="X13" s="11">
        <f>'Sales and Costs-Small'!X13+'Sales and Costs-Medium'!X13+'Sales and Costs-Large'!X13</f>
        <v>1680000</v>
      </c>
      <c r="Y13" s="11">
        <f>'Sales and Costs-Small'!Y13+'Sales and Costs-Medium'!Y13+'Sales and Costs-Large'!Y13</f>
        <v>1770000</v>
      </c>
    </row>
    <row r="14">
      <c r="A14" s="9" t="s">
        <v>28</v>
      </c>
      <c r="B14" s="11">
        <f>'Sales and Costs-Small'!B14+'Sales and Costs-Medium'!B14+'Sales and Costs-Large'!B14</f>
        <v>16000</v>
      </c>
      <c r="C14" s="11">
        <f>'Sales and Costs-Small'!C14+'Sales and Costs-Medium'!C14+'Sales and Costs-Large'!C14</f>
        <v>32000</v>
      </c>
      <c r="D14" s="11">
        <f>'Sales and Costs-Small'!D14+'Sales and Costs-Medium'!D14+'Sales and Costs-Large'!D14</f>
        <v>48000</v>
      </c>
      <c r="E14" s="11">
        <f>'Sales and Costs-Small'!E14+'Sales and Costs-Medium'!E14+'Sales and Costs-Large'!E14</f>
        <v>64000</v>
      </c>
      <c r="F14" s="11">
        <f>'Sales and Costs-Small'!F14+'Sales and Costs-Medium'!F14+'Sales and Costs-Large'!F14</f>
        <v>80000</v>
      </c>
      <c r="G14" s="11">
        <f>'Sales and Costs-Small'!G14+'Sales and Costs-Medium'!G14+'Sales and Costs-Large'!G14</f>
        <v>124000</v>
      </c>
      <c r="H14" s="11">
        <f>'Sales and Costs-Small'!H14+'Sales and Costs-Medium'!H14+'Sales and Costs-Large'!H14</f>
        <v>140000</v>
      </c>
      <c r="I14" s="11">
        <f>'Sales and Costs-Small'!I14+'Sales and Costs-Medium'!I14+'Sales and Costs-Large'!I14</f>
        <v>184000</v>
      </c>
      <c r="J14" s="11">
        <f>'Sales and Costs-Small'!J14+'Sales and Costs-Medium'!J14+'Sales and Costs-Large'!J14</f>
        <v>200000</v>
      </c>
      <c r="K14" s="11">
        <f>'Sales and Costs-Small'!K14+'Sales and Costs-Medium'!K14+'Sales and Costs-Large'!K14</f>
        <v>304000</v>
      </c>
      <c r="L14" s="11">
        <f>'Sales and Costs-Small'!L14+'Sales and Costs-Medium'!L14+'Sales and Costs-Large'!L14</f>
        <v>320000</v>
      </c>
      <c r="M14" s="11">
        <f>'Sales and Costs-Small'!M14+'Sales and Costs-Medium'!M14+'Sales and Costs-Large'!M14</f>
        <v>364000</v>
      </c>
      <c r="N14" s="11">
        <f>'Sales and Costs-Small'!N14+'Sales and Costs-Medium'!N14+'Sales and Costs-Large'!N14</f>
        <v>440000</v>
      </c>
      <c r="O14" s="11">
        <f>'Sales and Costs-Small'!O14+'Sales and Costs-Medium'!O14+'Sales and Costs-Large'!O14</f>
        <v>484000</v>
      </c>
      <c r="P14" s="11">
        <f>'Sales and Costs-Small'!P14+'Sales and Costs-Medium'!P14+'Sales and Costs-Large'!P14</f>
        <v>500000</v>
      </c>
      <c r="Q14" s="11">
        <f>'Sales and Costs-Small'!Q14+'Sales and Costs-Medium'!Q14+'Sales and Costs-Large'!Q14</f>
        <v>604000</v>
      </c>
      <c r="R14" s="11">
        <f>'Sales and Costs-Small'!R14+'Sales and Costs-Medium'!R14+'Sales and Costs-Large'!R14</f>
        <v>620000</v>
      </c>
      <c r="S14" s="11">
        <f>'Sales and Costs-Small'!S14+'Sales and Costs-Medium'!S14+'Sales and Costs-Large'!S14</f>
        <v>664000</v>
      </c>
      <c r="T14" s="11">
        <f>'Sales and Costs-Small'!T14+'Sales and Costs-Medium'!T14+'Sales and Costs-Large'!T14</f>
        <v>740000</v>
      </c>
      <c r="U14" s="11">
        <f>'Sales and Costs-Small'!U14+'Sales and Costs-Medium'!U14+'Sales and Costs-Large'!U14</f>
        <v>784000</v>
      </c>
      <c r="V14" s="11">
        <f>'Sales and Costs-Small'!V14+'Sales and Costs-Medium'!V14+'Sales and Costs-Large'!V14</f>
        <v>800000</v>
      </c>
      <c r="W14" s="11">
        <f>'Sales and Costs-Small'!W14+'Sales and Costs-Medium'!W14+'Sales and Costs-Large'!W14</f>
        <v>904000</v>
      </c>
      <c r="X14" s="11">
        <f>'Sales and Costs-Small'!X14+'Sales and Costs-Medium'!X14+'Sales and Costs-Large'!X14</f>
        <v>920000</v>
      </c>
      <c r="Y14" s="11">
        <f>'Sales and Costs-Small'!Y14+'Sales and Costs-Medium'!Y14+'Sales and Costs-Large'!Y14</f>
        <v>964000</v>
      </c>
    </row>
    <row r="15">
      <c r="A15" s="9" t="s">
        <v>72</v>
      </c>
      <c r="B15" s="11">
        <f>'Sales and Costs-Small'!B15+'Sales and Costs-Medium'!B15+'Sales and Costs-Large'!B15</f>
        <v>625</v>
      </c>
      <c r="C15" s="11">
        <f>'Sales and Costs-Small'!C15+'Sales and Costs-Medium'!C15+'Sales and Costs-Large'!C15</f>
        <v>1250</v>
      </c>
      <c r="D15" s="11">
        <f>'Sales and Costs-Small'!D15+'Sales and Costs-Medium'!D15+'Sales and Costs-Large'!D15</f>
        <v>1875</v>
      </c>
      <c r="E15" s="11">
        <f>'Sales and Costs-Small'!E15+'Sales and Costs-Medium'!E15+'Sales and Costs-Large'!E15</f>
        <v>2500</v>
      </c>
      <c r="F15" s="11">
        <f>'Sales and Costs-Small'!F15+'Sales and Costs-Medium'!F15+'Sales and Costs-Large'!F15</f>
        <v>3125</v>
      </c>
      <c r="G15" s="11">
        <f>'Sales and Costs-Small'!G15+'Sales and Costs-Medium'!G15+'Sales and Costs-Large'!G15</f>
        <v>5250</v>
      </c>
      <c r="H15" s="11">
        <f>'Sales and Costs-Small'!H15+'Sales and Costs-Medium'!H15+'Sales and Costs-Large'!H15</f>
        <v>5875</v>
      </c>
      <c r="I15" s="11">
        <f>'Sales and Costs-Small'!I15+'Sales and Costs-Medium'!I15+'Sales and Costs-Large'!I15</f>
        <v>8000</v>
      </c>
      <c r="J15" s="11">
        <f>'Sales and Costs-Small'!J15+'Sales and Costs-Medium'!J15+'Sales and Costs-Large'!J15</f>
        <v>8625</v>
      </c>
      <c r="K15" s="11">
        <f>'Sales and Costs-Small'!K15+'Sales and Costs-Medium'!K15+'Sales and Costs-Large'!K15</f>
        <v>15750</v>
      </c>
      <c r="L15" s="11">
        <f>'Sales and Costs-Small'!L15+'Sales and Costs-Medium'!L15+'Sales and Costs-Large'!L15</f>
        <v>16375</v>
      </c>
      <c r="M15" s="11">
        <f>'Sales and Costs-Small'!M15+'Sales and Costs-Medium'!M15+'Sales and Costs-Large'!M15</f>
        <v>18500</v>
      </c>
      <c r="N15" s="11">
        <f>'Sales and Costs-Small'!N15+'Sales and Costs-Medium'!N15+'Sales and Costs-Large'!N15</f>
        <v>24125</v>
      </c>
      <c r="O15" s="11">
        <f>'Sales and Costs-Small'!O15+'Sales and Costs-Medium'!O15+'Sales and Costs-Large'!O15</f>
        <v>26250</v>
      </c>
      <c r="P15" s="11">
        <f>'Sales and Costs-Small'!P15+'Sales and Costs-Medium'!P15+'Sales and Costs-Large'!P15</f>
        <v>26875</v>
      </c>
      <c r="Q15" s="11">
        <f>'Sales and Costs-Small'!Q15+'Sales and Costs-Medium'!Q15+'Sales and Costs-Large'!Q15</f>
        <v>34000</v>
      </c>
      <c r="R15" s="11">
        <f>'Sales and Costs-Small'!R15+'Sales and Costs-Medium'!R15+'Sales and Costs-Large'!R15</f>
        <v>34000</v>
      </c>
      <c r="S15" s="11">
        <f>'Sales and Costs-Small'!S15+'Sales and Costs-Medium'!S15+'Sales and Costs-Large'!S15</f>
        <v>35500</v>
      </c>
      <c r="T15" s="11">
        <f>'Sales and Costs-Small'!T15+'Sales and Costs-Medium'!T15+'Sales and Costs-Large'!T15</f>
        <v>40500</v>
      </c>
      <c r="U15" s="11">
        <f>'Sales and Costs-Small'!U15+'Sales and Costs-Medium'!U15+'Sales and Costs-Large'!U15</f>
        <v>42000</v>
      </c>
      <c r="V15" s="11">
        <f>'Sales and Costs-Small'!V15+'Sales and Costs-Medium'!V15+'Sales and Costs-Large'!V15</f>
        <v>42000</v>
      </c>
      <c r="W15" s="11">
        <f>'Sales and Costs-Small'!W15+'Sales and Costs-Medium'!W15+'Sales and Costs-Large'!W15</f>
        <v>47000</v>
      </c>
      <c r="X15" s="11">
        <f>'Sales and Costs-Small'!X15+'Sales and Costs-Medium'!X15+'Sales and Costs-Large'!X15</f>
        <v>47000</v>
      </c>
      <c r="Y15" s="11">
        <f>'Sales and Costs-Small'!Y15+'Sales and Costs-Medium'!Y15+'Sales and Costs-Large'!Y15</f>
        <v>47000</v>
      </c>
    </row>
    <row r="16">
      <c r="A16" s="9" t="s">
        <v>71</v>
      </c>
      <c r="B16" s="11">
        <f>'Sales and Costs-Small'!B16+'Sales and Costs-Medium'!B16+'Sales and Costs-Large'!B16</f>
        <v>62625</v>
      </c>
      <c r="C16" s="11">
        <f>'Sales and Costs-Small'!C16+'Sales and Costs-Medium'!C16+'Sales and Costs-Large'!C16</f>
        <v>125250</v>
      </c>
      <c r="D16" s="11">
        <f>'Sales and Costs-Small'!D16+'Sales and Costs-Medium'!D16+'Sales and Costs-Large'!D16</f>
        <v>187875</v>
      </c>
      <c r="E16" s="11">
        <f>'Sales and Costs-Small'!E16+'Sales and Costs-Medium'!E16+'Sales and Costs-Large'!E16</f>
        <v>250500</v>
      </c>
      <c r="F16" s="11">
        <f>'Sales and Costs-Small'!F16+'Sales and Costs-Medium'!F16+'Sales and Costs-Large'!F16</f>
        <v>313125</v>
      </c>
      <c r="G16" s="11">
        <f>'Sales and Costs-Small'!G16+'Sales and Costs-Medium'!G16+'Sales and Costs-Large'!G16</f>
        <v>495250</v>
      </c>
      <c r="H16" s="11">
        <f>'Sales and Costs-Small'!H16+'Sales and Costs-Medium'!H16+'Sales and Costs-Large'!H16</f>
        <v>557875</v>
      </c>
      <c r="I16" s="11">
        <f>'Sales and Costs-Small'!I16+'Sales and Costs-Medium'!I16+'Sales and Costs-Large'!I16</f>
        <v>740000</v>
      </c>
      <c r="J16" s="11">
        <f>'Sales and Costs-Small'!J16+'Sales and Costs-Medium'!J16+'Sales and Costs-Large'!J16</f>
        <v>802625</v>
      </c>
      <c r="K16" s="11">
        <f>'Sales and Costs-Small'!K16+'Sales and Costs-Medium'!K16+'Sales and Costs-Large'!K16</f>
        <v>1179750</v>
      </c>
      <c r="L16" s="11">
        <f>'Sales and Costs-Small'!L16+'Sales and Costs-Medium'!L16+'Sales and Costs-Large'!L16</f>
        <v>1242375</v>
      </c>
      <c r="M16" s="11">
        <f>'Sales and Costs-Small'!M16+'Sales and Costs-Medium'!M16+'Sales and Costs-Large'!M16</f>
        <v>1424500</v>
      </c>
      <c r="N16" s="11">
        <f>'Sales and Costs-Small'!N16+'Sales and Costs-Medium'!N16+'Sales and Costs-Large'!N16</f>
        <v>1682125</v>
      </c>
      <c r="O16" s="11">
        <f>'Sales and Costs-Small'!O16+'Sales and Costs-Medium'!O16+'Sales and Costs-Large'!O16</f>
        <v>1864250</v>
      </c>
      <c r="P16" s="11">
        <f>'Sales and Costs-Small'!P16+'Sales and Costs-Medium'!P16+'Sales and Costs-Large'!P16</f>
        <v>1926875</v>
      </c>
      <c r="Q16" s="11">
        <f>'Sales and Costs-Small'!Q16+'Sales and Costs-Medium'!Q16+'Sales and Costs-Large'!Q16</f>
        <v>2304000</v>
      </c>
      <c r="R16" s="11">
        <f>'Sales and Costs-Small'!R16+'Sales and Costs-Medium'!R16+'Sales and Costs-Large'!R16</f>
        <v>2366000</v>
      </c>
      <c r="S16" s="11">
        <f>'Sales and Costs-Small'!S16+'Sales and Costs-Medium'!S16+'Sales and Costs-Large'!S16</f>
        <v>2547500</v>
      </c>
      <c r="T16" s="11">
        <f>'Sales and Costs-Small'!T16+'Sales and Costs-Medium'!T16+'Sales and Costs-Large'!T16</f>
        <v>2804500</v>
      </c>
      <c r="U16" s="11">
        <f>'Sales and Costs-Small'!U16+'Sales and Costs-Medium'!U16+'Sales and Costs-Large'!U16</f>
        <v>2986000</v>
      </c>
      <c r="V16" s="11">
        <f>'Sales and Costs-Small'!V16+'Sales and Costs-Medium'!V16+'Sales and Costs-Large'!V16</f>
        <v>3048000</v>
      </c>
      <c r="W16" s="11">
        <f>'Sales and Costs-Small'!W16+'Sales and Costs-Medium'!W16+'Sales and Costs-Large'!W16</f>
        <v>3423000</v>
      </c>
      <c r="X16" s="11">
        <f>'Sales and Costs-Small'!X16+'Sales and Costs-Medium'!X16+'Sales and Costs-Large'!X16</f>
        <v>3485000</v>
      </c>
      <c r="Y16" s="11">
        <f>'Sales and Costs-Small'!Y16+'Sales and Costs-Medium'!Y16+'Sales and Costs-Large'!Y16</f>
        <v>3665000</v>
      </c>
    </row>
    <row r="18">
      <c r="A18" s="9" t="s">
        <v>73</v>
      </c>
      <c r="B18" s="11">
        <f>'Sales and Costs-Small'!B18+'Sales and Costs-Medium'!B18+'Sales and Costs-Large'!B18</f>
        <v>254625</v>
      </c>
      <c r="C18" s="11">
        <f>'Sales and Costs-Small'!C18+'Sales and Costs-Medium'!C18+'Sales and Costs-Large'!C18</f>
        <v>509250</v>
      </c>
      <c r="D18" s="11">
        <f>'Sales and Costs-Small'!D18+'Sales and Costs-Medium'!D18+'Sales and Costs-Large'!D18</f>
        <v>763875</v>
      </c>
      <c r="E18" s="11">
        <f>'Sales and Costs-Small'!E18+'Sales and Costs-Medium'!E18+'Sales and Costs-Large'!E18</f>
        <v>1018500</v>
      </c>
      <c r="F18" s="11">
        <f>'Sales and Costs-Small'!F18+'Sales and Costs-Medium'!F18+'Sales and Costs-Large'!F18</f>
        <v>1273125</v>
      </c>
      <c r="G18" s="11">
        <f>'Sales and Costs-Small'!G18+'Sales and Costs-Medium'!G18+'Sales and Costs-Large'!G18</f>
        <v>2084050</v>
      </c>
      <c r="H18" s="11">
        <f>'Sales and Costs-Small'!H18+'Sales and Costs-Medium'!H18+'Sales and Costs-Large'!H18</f>
        <v>2338675</v>
      </c>
      <c r="I18" s="11">
        <f>'Sales and Costs-Small'!I18+'Sales and Costs-Medium'!I18+'Sales and Costs-Large'!I18</f>
        <v>3149600</v>
      </c>
      <c r="J18" s="11">
        <f>'Sales and Costs-Small'!J18+'Sales and Costs-Medium'!J18+'Sales and Costs-Large'!J18</f>
        <v>3404225</v>
      </c>
      <c r="K18" s="11">
        <f>'Sales and Costs-Small'!K18+'Sales and Costs-Medium'!K18+'Sales and Costs-Large'!K18</f>
        <v>6210150</v>
      </c>
      <c r="L18" s="11">
        <f>'Sales and Costs-Small'!L18+'Sales and Costs-Medium'!L18+'Sales and Costs-Large'!L18</f>
        <v>6464775</v>
      </c>
      <c r="M18" s="11">
        <f>'Sales and Costs-Small'!M18+'Sales and Costs-Medium'!M18+'Sales and Costs-Large'!M18</f>
        <v>7275700</v>
      </c>
      <c r="N18" s="11">
        <f>'Sales and Costs-Small'!N18+'Sales and Costs-Medium'!N18+'Sales and Costs-Large'!N18</f>
        <v>9525325</v>
      </c>
      <c r="O18" s="11">
        <f>'Sales and Costs-Small'!O18+'Sales and Costs-Medium'!O18+'Sales and Costs-Large'!O18</f>
        <v>10336250</v>
      </c>
      <c r="P18" s="11">
        <f>'Sales and Costs-Small'!P18+'Sales and Costs-Medium'!P18+'Sales and Costs-Large'!P18</f>
        <v>10590875</v>
      </c>
      <c r="Q18" s="11">
        <f>'Sales and Costs-Small'!Q18+'Sales and Costs-Medium'!Q18+'Sales and Costs-Large'!Q18</f>
        <v>13396800</v>
      </c>
      <c r="R18" s="11">
        <f>'Sales and Costs-Small'!R18+'Sales and Costs-Medium'!R18+'Sales and Costs-Large'!R18</f>
        <v>13650800</v>
      </c>
      <c r="S18" s="11">
        <f>'Sales and Costs-Small'!S18+'Sales and Costs-Medium'!S18+'Sales and Costs-Large'!S18</f>
        <v>14461100</v>
      </c>
      <c r="T18" s="11">
        <f>'Sales and Costs-Small'!T18+'Sales and Costs-Medium'!T18+'Sales and Costs-Large'!T18</f>
        <v>16710100</v>
      </c>
      <c r="U18" s="11">
        <f>'Sales and Costs-Small'!U18+'Sales and Costs-Medium'!U18+'Sales and Costs-Large'!U18</f>
        <v>17520400</v>
      </c>
      <c r="V18" s="11">
        <f>'Sales and Costs-Small'!V18+'Sales and Costs-Medium'!V18+'Sales and Costs-Large'!V18</f>
        <v>17774400</v>
      </c>
      <c r="W18" s="11">
        <f>'Sales and Costs-Small'!W18+'Sales and Costs-Medium'!W18+'Sales and Costs-Large'!W18</f>
        <v>20578200</v>
      </c>
      <c r="X18" s="11">
        <f>'Sales and Costs-Small'!X18+'Sales and Costs-Medium'!X18+'Sales and Costs-Large'!X18</f>
        <v>20832200</v>
      </c>
      <c r="Y18" s="11">
        <f>'Sales and Costs-Small'!Y18+'Sales and Costs-Medium'!Y18+'Sales and Costs-Large'!Y18</f>
        <v>21641000</v>
      </c>
    </row>
    <row r="20">
      <c r="A20" s="9" t="s">
        <v>74</v>
      </c>
      <c r="B20" s="11">
        <f>'Sales and Costs-Small'!B20+'Sales and Costs-Medium'!B20+'Sales and Costs-Large'!B20</f>
        <v>65375</v>
      </c>
      <c r="C20" s="11">
        <f>'Sales and Costs-Small'!C20+'Sales and Costs-Medium'!C20+'Sales and Costs-Large'!C20</f>
        <v>130750</v>
      </c>
      <c r="D20" s="11">
        <f>'Sales and Costs-Small'!D20+'Sales and Costs-Medium'!D20+'Sales and Costs-Large'!D20</f>
        <v>196125</v>
      </c>
      <c r="E20" s="11">
        <f>'Sales and Costs-Small'!E20+'Sales and Costs-Medium'!E20+'Sales and Costs-Large'!E20</f>
        <v>261500</v>
      </c>
      <c r="F20" s="11">
        <f>'Sales and Costs-Small'!F20+'Sales and Costs-Medium'!F20+'Sales and Costs-Large'!F20</f>
        <v>326875</v>
      </c>
      <c r="G20" s="11">
        <f>'Sales and Costs-Small'!G20+'Sales and Costs-Medium'!G20+'Sales and Costs-Large'!G20</f>
        <v>563950</v>
      </c>
      <c r="H20" s="11">
        <f>'Sales and Costs-Small'!H20+'Sales and Costs-Medium'!H20+'Sales and Costs-Large'!H20</f>
        <v>629325</v>
      </c>
      <c r="I20" s="11">
        <f>'Sales and Costs-Small'!I20+'Sales and Costs-Medium'!I20+'Sales and Costs-Large'!I20</f>
        <v>866400</v>
      </c>
      <c r="J20" s="11">
        <f>'Sales and Costs-Small'!J20+'Sales and Costs-Medium'!J20+'Sales and Costs-Large'!J20</f>
        <v>931775</v>
      </c>
      <c r="K20" s="11">
        <f>'Sales and Costs-Small'!K20+'Sales and Costs-Medium'!K20+'Sales and Costs-Large'!K20</f>
        <v>2173850</v>
      </c>
      <c r="L20" s="11">
        <f>'Sales and Costs-Small'!L20+'Sales and Costs-Medium'!L20+'Sales and Costs-Large'!L20</f>
        <v>2239225</v>
      </c>
      <c r="M20" s="11">
        <f>'Sales and Costs-Small'!M20+'Sales and Costs-Medium'!M20+'Sales and Costs-Large'!M20</f>
        <v>2476300</v>
      </c>
      <c r="N20" s="11">
        <f>'Sales and Costs-Small'!N20+'Sales and Costs-Medium'!N20+'Sales and Costs-Large'!N20</f>
        <v>3546675</v>
      </c>
      <c r="O20" s="11">
        <f>'Sales and Costs-Small'!O20+'Sales and Costs-Medium'!O20+'Sales and Costs-Large'!O20</f>
        <v>3783750</v>
      </c>
      <c r="P20" s="11">
        <f>'Sales and Costs-Small'!P20+'Sales and Costs-Medium'!P20+'Sales and Costs-Large'!P20</f>
        <v>3849125</v>
      </c>
      <c r="Q20" s="11">
        <f>'Sales and Costs-Small'!Q20+'Sales and Costs-Medium'!Q20+'Sales and Costs-Large'!Q20</f>
        <v>5091200</v>
      </c>
      <c r="R20" s="11">
        <f>'Sales and Costs-Small'!R20+'Sales and Costs-Medium'!R20+'Sales and Costs-Large'!R20</f>
        <v>5157200</v>
      </c>
      <c r="S20" s="11">
        <f>'Sales and Costs-Small'!S20+'Sales and Costs-Medium'!S20+'Sales and Costs-Large'!S20</f>
        <v>5394900</v>
      </c>
      <c r="T20" s="11">
        <f>'Sales and Costs-Small'!T20+'Sales and Costs-Medium'!T20+'Sales and Costs-Large'!T20</f>
        <v>6465900</v>
      </c>
      <c r="U20" s="11">
        <f>'Sales and Costs-Small'!U20+'Sales and Costs-Medium'!U20+'Sales and Costs-Large'!U20</f>
        <v>6703600</v>
      </c>
      <c r="V20" s="11">
        <f>'Sales and Costs-Small'!V20+'Sales and Costs-Medium'!V20+'Sales and Costs-Large'!V20</f>
        <v>6769600</v>
      </c>
      <c r="W20" s="11">
        <f>'Sales and Costs-Small'!W20+'Sales and Costs-Medium'!W20+'Sales and Costs-Large'!W20</f>
        <v>8013800</v>
      </c>
      <c r="X20" s="11">
        <f>'Sales and Costs-Small'!X20+'Sales and Costs-Medium'!X20+'Sales and Costs-Large'!X20</f>
        <v>8079800</v>
      </c>
      <c r="Y20" s="11">
        <f>'Sales and Costs-Small'!Y20+'Sales and Costs-Medium'!Y20+'Sales and Costs-Large'!Y20</f>
        <v>8319000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63</v>
      </c>
      <c r="W1" s="8" t="s">
        <v>64</v>
      </c>
      <c r="X1" s="8" t="s">
        <v>65</v>
      </c>
      <c r="Y1" s="8" t="s">
        <v>66</v>
      </c>
      <c r="Z1" s="8"/>
      <c r="AA1" s="8"/>
      <c r="AB1" s="8"/>
      <c r="AC1" s="8"/>
      <c r="AD1" s="8"/>
      <c r="AE1" s="8"/>
      <c r="AF1" s="8"/>
    </row>
    <row r="2">
      <c r="A2" s="9" t="s">
        <v>75</v>
      </c>
    </row>
    <row r="3">
      <c r="A3" s="9" t="s">
        <v>76</v>
      </c>
      <c r="B3" s="11">
        <f>'Cons-Sales and Costs'!B7</f>
        <v>192000</v>
      </c>
      <c r="C3" s="11">
        <f>'Cons-Sales and Costs'!C7</f>
        <v>384000</v>
      </c>
      <c r="D3" s="11">
        <f>'Cons-Sales and Costs'!D7</f>
        <v>576000</v>
      </c>
      <c r="E3" s="11">
        <f>'Cons-Sales and Costs'!E7</f>
        <v>768000</v>
      </c>
      <c r="F3" s="11">
        <f>'Cons-Sales and Costs'!F7</f>
        <v>960000</v>
      </c>
      <c r="G3" s="11">
        <f>'Cons-Sales and Costs'!G7</f>
        <v>1588800</v>
      </c>
      <c r="H3" s="11">
        <f>'Cons-Sales and Costs'!H7</f>
        <v>1780800</v>
      </c>
      <c r="I3" s="11">
        <f>'Cons-Sales and Costs'!I7</f>
        <v>2409600</v>
      </c>
      <c r="J3" s="11">
        <f>'Cons-Sales and Costs'!J7</f>
        <v>2601600</v>
      </c>
      <c r="K3" s="11">
        <f>'Cons-Sales and Costs'!K7</f>
        <v>5030400</v>
      </c>
      <c r="L3" s="11">
        <f>'Cons-Sales and Costs'!L7</f>
        <v>5222400</v>
      </c>
      <c r="M3" s="11">
        <f>'Cons-Sales and Costs'!M7</f>
        <v>5851200</v>
      </c>
      <c r="N3" s="11">
        <f>'Cons-Sales and Costs'!N7</f>
        <v>7843200</v>
      </c>
      <c r="O3" s="11">
        <f>'Cons-Sales and Costs'!O7</f>
        <v>8472000</v>
      </c>
      <c r="P3" s="11">
        <f>'Cons-Sales and Costs'!P7</f>
        <v>8664000</v>
      </c>
      <c r="Q3" s="11">
        <f>'Cons-Sales and Costs'!Q7</f>
        <v>11092800</v>
      </c>
      <c r="R3" s="11">
        <f>'Cons-Sales and Costs'!R7</f>
        <v>11284800</v>
      </c>
      <c r="S3" s="11">
        <f>'Cons-Sales and Costs'!S7</f>
        <v>11913600</v>
      </c>
      <c r="T3" s="11">
        <f>'Cons-Sales and Costs'!T7</f>
        <v>13905600</v>
      </c>
      <c r="U3" s="11">
        <f>'Cons-Sales and Costs'!U7</f>
        <v>14534400</v>
      </c>
      <c r="V3" s="11">
        <f>'Cons-Sales and Costs'!V7</f>
        <v>14726400</v>
      </c>
      <c r="W3" s="11">
        <f>'Cons-Sales and Costs'!W7</f>
        <v>17155200</v>
      </c>
      <c r="X3" s="11">
        <f>'Cons-Sales and Costs'!X7</f>
        <v>17347200</v>
      </c>
      <c r="Y3" s="11">
        <f>'Cons-Sales and Costs'!Y7</f>
        <v>17976000</v>
      </c>
    </row>
    <row r="4">
      <c r="A4" s="9" t="s">
        <v>71</v>
      </c>
      <c r="B4" s="11">
        <f t="shared" ref="B4:Y4" si="1">SUM(B3)</f>
        <v>192000</v>
      </c>
      <c r="C4" s="11">
        <f t="shared" si="1"/>
        <v>384000</v>
      </c>
      <c r="D4" s="11">
        <f t="shared" si="1"/>
        <v>576000</v>
      </c>
      <c r="E4" s="11">
        <f t="shared" si="1"/>
        <v>768000</v>
      </c>
      <c r="F4" s="11">
        <f t="shared" si="1"/>
        <v>960000</v>
      </c>
      <c r="G4" s="11">
        <f t="shared" si="1"/>
        <v>1588800</v>
      </c>
      <c r="H4" s="11">
        <f t="shared" si="1"/>
        <v>1780800</v>
      </c>
      <c r="I4" s="11">
        <f t="shared" si="1"/>
        <v>2409600</v>
      </c>
      <c r="J4" s="11">
        <f t="shared" si="1"/>
        <v>2601600</v>
      </c>
      <c r="K4" s="11">
        <f t="shared" si="1"/>
        <v>5030400</v>
      </c>
      <c r="L4" s="11">
        <f t="shared" si="1"/>
        <v>5222400</v>
      </c>
      <c r="M4" s="11">
        <f t="shared" si="1"/>
        <v>5851200</v>
      </c>
      <c r="N4" s="11">
        <f t="shared" si="1"/>
        <v>7843200</v>
      </c>
      <c r="O4" s="11">
        <f t="shared" si="1"/>
        <v>8472000</v>
      </c>
      <c r="P4" s="11">
        <f t="shared" si="1"/>
        <v>8664000</v>
      </c>
      <c r="Q4" s="11">
        <f t="shared" si="1"/>
        <v>11092800</v>
      </c>
      <c r="R4" s="11">
        <f t="shared" si="1"/>
        <v>11284800</v>
      </c>
      <c r="S4" s="11">
        <f t="shared" si="1"/>
        <v>11913600</v>
      </c>
      <c r="T4" s="11">
        <f t="shared" si="1"/>
        <v>13905600</v>
      </c>
      <c r="U4" s="11">
        <f t="shared" si="1"/>
        <v>14534400</v>
      </c>
      <c r="V4" s="11">
        <f t="shared" si="1"/>
        <v>14726400</v>
      </c>
      <c r="W4" s="11">
        <f t="shared" si="1"/>
        <v>17155200</v>
      </c>
      <c r="X4" s="11">
        <f t="shared" si="1"/>
        <v>17347200</v>
      </c>
      <c r="Y4" s="11">
        <f t="shared" si="1"/>
        <v>17976000</v>
      </c>
    </row>
    <row r="6">
      <c r="A6" s="9" t="s">
        <v>77</v>
      </c>
    </row>
    <row r="7">
      <c r="A7" s="9" t="s">
        <v>76</v>
      </c>
      <c r="B7" s="9">
        <v>0.0</v>
      </c>
      <c r="C7" s="9">
        <v>0.0</v>
      </c>
      <c r="D7" s="9">
        <v>0.0</v>
      </c>
      <c r="E7" s="11">
        <f t="shared" ref="E7:Y7" si="2">B3</f>
        <v>192000</v>
      </c>
      <c r="F7" s="11">
        <f t="shared" si="2"/>
        <v>384000</v>
      </c>
      <c r="G7" s="11">
        <f t="shared" si="2"/>
        <v>576000</v>
      </c>
      <c r="H7" s="11">
        <f t="shared" si="2"/>
        <v>768000</v>
      </c>
      <c r="I7" s="11">
        <f t="shared" si="2"/>
        <v>960000</v>
      </c>
      <c r="J7" s="11">
        <f t="shared" si="2"/>
        <v>1588800</v>
      </c>
      <c r="K7" s="11">
        <f t="shared" si="2"/>
        <v>1780800</v>
      </c>
      <c r="L7" s="11">
        <f t="shared" si="2"/>
        <v>2409600</v>
      </c>
      <c r="M7" s="11">
        <f t="shared" si="2"/>
        <v>2601600</v>
      </c>
      <c r="N7" s="11">
        <f t="shared" si="2"/>
        <v>5030400</v>
      </c>
      <c r="O7" s="11">
        <f t="shared" si="2"/>
        <v>5222400</v>
      </c>
      <c r="P7" s="11">
        <f t="shared" si="2"/>
        <v>5851200</v>
      </c>
      <c r="Q7" s="11">
        <f t="shared" si="2"/>
        <v>7843200</v>
      </c>
      <c r="R7" s="11">
        <f t="shared" si="2"/>
        <v>8472000</v>
      </c>
      <c r="S7" s="11">
        <f t="shared" si="2"/>
        <v>8664000</v>
      </c>
      <c r="T7" s="11">
        <f t="shared" si="2"/>
        <v>11092800</v>
      </c>
      <c r="U7" s="11">
        <f t="shared" si="2"/>
        <v>11284800</v>
      </c>
      <c r="V7" s="11">
        <f t="shared" si="2"/>
        <v>11913600</v>
      </c>
      <c r="W7" s="11">
        <f t="shared" si="2"/>
        <v>13905600</v>
      </c>
      <c r="X7" s="11">
        <f t="shared" si="2"/>
        <v>14534400</v>
      </c>
      <c r="Y7" s="11">
        <f t="shared" si="2"/>
        <v>14726400</v>
      </c>
    </row>
    <row r="8">
      <c r="A8" s="9" t="s">
        <v>71</v>
      </c>
      <c r="B8" s="11">
        <f t="shared" ref="B8:Y8" si="3">SUM(B7)</f>
        <v>0</v>
      </c>
      <c r="C8" s="11">
        <f t="shared" si="3"/>
        <v>0</v>
      </c>
      <c r="D8" s="11">
        <f t="shared" si="3"/>
        <v>0</v>
      </c>
      <c r="E8" s="11">
        <f t="shared" si="3"/>
        <v>192000</v>
      </c>
      <c r="F8" s="11">
        <f t="shared" si="3"/>
        <v>384000</v>
      </c>
      <c r="G8" s="11">
        <f t="shared" si="3"/>
        <v>576000</v>
      </c>
      <c r="H8" s="11">
        <f t="shared" si="3"/>
        <v>768000</v>
      </c>
      <c r="I8" s="11">
        <f t="shared" si="3"/>
        <v>960000</v>
      </c>
      <c r="J8" s="11">
        <f t="shared" si="3"/>
        <v>1588800</v>
      </c>
      <c r="K8" s="11">
        <f t="shared" si="3"/>
        <v>1780800</v>
      </c>
      <c r="L8" s="11">
        <f t="shared" si="3"/>
        <v>2409600</v>
      </c>
      <c r="M8" s="11">
        <f t="shared" si="3"/>
        <v>2601600</v>
      </c>
      <c r="N8" s="11">
        <f t="shared" si="3"/>
        <v>5030400</v>
      </c>
      <c r="O8" s="11">
        <f t="shared" si="3"/>
        <v>5222400</v>
      </c>
      <c r="P8" s="11">
        <f t="shared" si="3"/>
        <v>5851200</v>
      </c>
      <c r="Q8" s="11">
        <f t="shared" si="3"/>
        <v>7843200</v>
      </c>
      <c r="R8" s="11">
        <f t="shared" si="3"/>
        <v>8472000</v>
      </c>
      <c r="S8" s="11">
        <f t="shared" si="3"/>
        <v>8664000</v>
      </c>
      <c r="T8" s="11">
        <f t="shared" si="3"/>
        <v>11092800</v>
      </c>
      <c r="U8" s="11">
        <f t="shared" si="3"/>
        <v>11284800</v>
      </c>
      <c r="V8" s="11">
        <f t="shared" si="3"/>
        <v>11913600</v>
      </c>
      <c r="W8" s="11">
        <f t="shared" si="3"/>
        <v>13905600</v>
      </c>
      <c r="X8" s="11">
        <f t="shared" si="3"/>
        <v>14534400</v>
      </c>
      <c r="Y8" s="11">
        <f t="shared" si="3"/>
        <v>14726400</v>
      </c>
    </row>
    <row r="10">
      <c r="A10" s="9" t="s">
        <v>78</v>
      </c>
    </row>
    <row r="11">
      <c r="A11" s="9" t="s">
        <v>76</v>
      </c>
      <c r="B11" s="11">
        <f>B3-B7</f>
        <v>192000</v>
      </c>
      <c r="C11" s="11">
        <f t="shared" ref="C11:Y11" si="4">B11+C3-C7</f>
        <v>576000</v>
      </c>
      <c r="D11" s="11">
        <f t="shared" si="4"/>
        <v>1152000</v>
      </c>
      <c r="E11" s="11">
        <f t="shared" si="4"/>
        <v>1728000</v>
      </c>
      <c r="F11" s="11">
        <f t="shared" si="4"/>
        <v>2304000</v>
      </c>
      <c r="G11" s="11">
        <f t="shared" si="4"/>
        <v>3316800</v>
      </c>
      <c r="H11" s="11">
        <f t="shared" si="4"/>
        <v>4329600</v>
      </c>
      <c r="I11" s="11">
        <f t="shared" si="4"/>
        <v>5779200</v>
      </c>
      <c r="J11" s="11">
        <f t="shared" si="4"/>
        <v>6792000</v>
      </c>
      <c r="K11" s="11">
        <f t="shared" si="4"/>
        <v>10041600</v>
      </c>
      <c r="L11" s="11">
        <f t="shared" si="4"/>
        <v>12854400</v>
      </c>
      <c r="M11" s="11">
        <f t="shared" si="4"/>
        <v>16104000</v>
      </c>
      <c r="N11" s="11">
        <f t="shared" si="4"/>
        <v>18916800</v>
      </c>
      <c r="O11" s="11">
        <f t="shared" si="4"/>
        <v>22166400</v>
      </c>
      <c r="P11" s="11">
        <f t="shared" si="4"/>
        <v>24979200</v>
      </c>
      <c r="Q11" s="11">
        <f t="shared" si="4"/>
        <v>28228800</v>
      </c>
      <c r="R11" s="11">
        <f t="shared" si="4"/>
        <v>31041600</v>
      </c>
      <c r="S11" s="11">
        <f t="shared" si="4"/>
        <v>34291200</v>
      </c>
      <c r="T11" s="11">
        <f t="shared" si="4"/>
        <v>37104000</v>
      </c>
      <c r="U11" s="11">
        <f t="shared" si="4"/>
        <v>40353600</v>
      </c>
      <c r="V11" s="11">
        <f t="shared" si="4"/>
        <v>43166400</v>
      </c>
      <c r="W11" s="11">
        <f t="shared" si="4"/>
        <v>46416000</v>
      </c>
      <c r="X11" s="11">
        <f t="shared" si="4"/>
        <v>49228800</v>
      </c>
      <c r="Y11" s="11">
        <f t="shared" si="4"/>
        <v>52478400</v>
      </c>
    </row>
    <row r="12">
      <c r="A12" s="9" t="s">
        <v>71</v>
      </c>
      <c r="B12" s="11">
        <f t="shared" ref="B12:Y12" si="5">SUM(B11)</f>
        <v>192000</v>
      </c>
      <c r="C12" s="11">
        <f t="shared" si="5"/>
        <v>576000</v>
      </c>
      <c r="D12" s="11">
        <f t="shared" si="5"/>
        <v>1152000</v>
      </c>
      <c r="E12" s="11">
        <f t="shared" si="5"/>
        <v>1728000</v>
      </c>
      <c r="F12" s="11">
        <f t="shared" si="5"/>
        <v>2304000</v>
      </c>
      <c r="G12" s="11">
        <f t="shared" si="5"/>
        <v>3316800</v>
      </c>
      <c r="H12" s="11">
        <f t="shared" si="5"/>
        <v>4329600</v>
      </c>
      <c r="I12" s="11">
        <f t="shared" si="5"/>
        <v>5779200</v>
      </c>
      <c r="J12" s="11">
        <f t="shared" si="5"/>
        <v>6792000</v>
      </c>
      <c r="K12" s="11">
        <f t="shared" si="5"/>
        <v>10041600</v>
      </c>
      <c r="L12" s="11">
        <f t="shared" si="5"/>
        <v>12854400</v>
      </c>
      <c r="M12" s="11">
        <f t="shared" si="5"/>
        <v>16104000</v>
      </c>
      <c r="N12" s="11">
        <f t="shared" si="5"/>
        <v>18916800</v>
      </c>
      <c r="O12" s="11">
        <f t="shared" si="5"/>
        <v>22166400</v>
      </c>
      <c r="P12" s="11">
        <f t="shared" si="5"/>
        <v>24979200</v>
      </c>
      <c r="Q12" s="11">
        <f t="shared" si="5"/>
        <v>28228800</v>
      </c>
      <c r="R12" s="11">
        <f t="shared" si="5"/>
        <v>31041600</v>
      </c>
      <c r="S12" s="11">
        <f t="shared" si="5"/>
        <v>34291200</v>
      </c>
      <c r="T12" s="11">
        <f t="shared" si="5"/>
        <v>37104000</v>
      </c>
      <c r="U12" s="11">
        <f t="shared" si="5"/>
        <v>40353600</v>
      </c>
      <c r="V12" s="11">
        <f t="shared" si="5"/>
        <v>43166400</v>
      </c>
      <c r="W12" s="11">
        <f t="shared" si="5"/>
        <v>46416000</v>
      </c>
      <c r="X12" s="11">
        <f t="shared" si="5"/>
        <v>49228800</v>
      </c>
      <c r="Y12" s="11">
        <f t="shared" si="5"/>
        <v>52478400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63</v>
      </c>
      <c r="W1" s="8" t="s">
        <v>64</v>
      </c>
      <c r="X1" s="8" t="s">
        <v>65</v>
      </c>
      <c r="Y1" s="8" t="s">
        <v>66</v>
      </c>
      <c r="Z1" s="8"/>
      <c r="AA1" s="8"/>
      <c r="AB1" s="8"/>
      <c r="AC1" s="8"/>
      <c r="AD1" s="8"/>
      <c r="AE1" s="8"/>
      <c r="AF1" s="8"/>
    </row>
    <row r="2">
      <c r="A2" s="9" t="s">
        <v>69</v>
      </c>
    </row>
    <row r="3">
      <c r="A3" s="9" t="s">
        <v>79</v>
      </c>
      <c r="B3" s="11">
        <f>'Cons-Sales and Costs'!B3</f>
        <v>320000</v>
      </c>
      <c r="C3" s="11">
        <f>'Cons-Sales and Costs'!C3</f>
        <v>640000</v>
      </c>
      <c r="D3" s="11">
        <f>'Cons-Sales and Costs'!D3</f>
        <v>960000</v>
      </c>
      <c r="E3" s="11">
        <f>'Cons-Sales and Costs'!E3</f>
        <v>1280000</v>
      </c>
      <c r="F3" s="11">
        <f>'Cons-Sales and Costs'!F3</f>
        <v>1600000</v>
      </c>
      <c r="G3" s="11">
        <f>'Cons-Sales and Costs'!G3</f>
        <v>2648000</v>
      </c>
      <c r="H3" s="11">
        <f>'Cons-Sales and Costs'!H3</f>
        <v>2968000</v>
      </c>
      <c r="I3" s="11">
        <f>'Cons-Sales and Costs'!I3</f>
        <v>4016000</v>
      </c>
      <c r="J3" s="11">
        <f>'Cons-Sales and Costs'!J3</f>
        <v>4336000</v>
      </c>
      <c r="K3" s="11">
        <f>'Cons-Sales and Costs'!K3</f>
        <v>8384000</v>
      </c>
      <c r="L3" s="11">
        <f>'Cons-Sales and Costs'!L3</f>
        <v>8704000</v>
      </c>
      <c r="M3" s="11">
        <f>'Cons-Sales and Costs'!M3</f>
        <v>9752000</v>
      </c>
      <c r="N3" s="11">
        <f>'Cons-Sales and Costs'!N3</f>
        <v>13072000</v>
      </c>
      <c r="O3" s="11">
        <f>'Cons-Sales and Costs'!O3</f>
        <v>14120000</v>
      </c>
      <c r="P3" s="11">
        <f>'Cons-Sales and Costs'!P3</f>
        <v>14440000</v>
      </c>
      <c r="Q3" s="11">
        <f>'Cons-Sales and Costs'!Q3</f>
        <v>18488000</v>
      </c>
      <c r="R3" s="11">
        <f>'Cons-Sales and Costs'!R3</f>
        <v>18808000</v>
      </c>
      <c r="S3" s="11">
        <f>'Cons-Sales and Costs'!S3</f>
        <v>19856000</v>
      </c>
      <c r="T3" s="11">
        <f>'Cons-Sales and Costs'!T3</f>
        <v>23176000</v>
      </c>
      <c r="U3" s="11">
        <f>'Cons-Sales and Costs'!U3</f>
        <v>24224000</v>
      </c>
      <c r="V3" s="11">
        <f>'Cons-Sales and Costs'!V3</f>
        <v>24544000</v>
      </c>
      <c r="W3" s="11">
        <f>'Cons-Sales and Costs'!W3</f>
        <v>28592000</v>
      </c>
      <c r="X3" s="11">
        <f>'Cons-Sales and Costs'!X3</f>
        <v>28912000</v>
      </c>
      <c r="Y3" s="11">
        <f>'Cons-Sales and Costs'!Y3</f>
        <v>29960000</v>
      </c>
    </row>
    <row r="4">
      <c r="A4" s="9" t="s">
        <v>71</v>
      </c>
      <c r="B4" s="11">
        <f t="shared" ref="B4:Y4" si="1">SUM(B3)</f>
        <v>320000</v>
      </c>
      <c r="C4" s="11">
        <f t="shared" si="1"/>
        <v>640000</v>
      </c>
      <c r="D4" s="11">
        <f t="shared" si="1"/>
        <v>960000</v>
      </c>
      <c r="E4" s="11">
        <f t="shared" si="1"/>
        <v>1280000</v>
      </c>
      <c r="F4" s="11">
        <f t="shared" si="1"/>
        <v>1600000</v>
      </c>
      <c r="G4" s="11">
        <f t="shared" si="1"/>
        <v>2648000</v>
      </c>
      <c r="H4" s="11">
        <f t="shared" si="1"/>
        <v>2968000</v>
      </c>
      <c r="I4" s="11">
        <f t="shared" si="1"/>
        <v>4016000</v>
      </c>
      <c r="J4" s="11">
        <f t="shared" si="1"/>
        <v>4336000</v>
      </c>
      <c r="K4" s="11">
        <f t="shared" si="1"/>
        <v>8384000</v>
      </c>
      <c r="L4" s="11">
        <f t="shared" si="1"/>
        <v>8704000</v>
      </c>
      <c r="M4" s="11">
        <f t="shared" si="1"/>
        <v>9752000</v>
      </c>
      <c r="N4" s="11">
        <f t="shared" si="1"/>
        <v>13072000</v>
      </c>
      <c r="O4" s="11">
        <f t="shared" si="1"/>
        <v>14120000</v>
      </c>
      <c r="P4" s="11">
        <f t="shared" si="1"/>
        <v>14440000</v>
      </c>
      <c r="Q4" s="11">
        <f t="shared" si="1"/>
        <v>18488000</v>
      </c>
      <c r="R4" s="11">
        <f t="shared" si="1"/>
        <v>18808000</v>
      </c>
      <c r="S4" s="11">
        <f t="shared" si="1"/>
        <v>19856000</v>
      </c>
      <c r="T4" s="11">
        <f t="shared" si="1"/>
        <v>23176000</v>
      </c>
      <c r="U4" s="11">
        <f t="shared" si="1"/>
        <v>24224000</v>
      </c>
      <c r="V4" s="11">
        <f t="shared" si="1"/>
        <v>24544000</v>
      </c>
      <c r="W4" s="11">
        <f t="shared" si="1"/>
        <v>28592000</v>
      </c>
      <c r="X4" s="11">
        <f t="shared" si="1"/>
        <v>28912000</v>
      </c>
      <c r="Y4" s="11">
        <f t="shared" si="1"/>
        <v>29960000</v>
      </c>
    </row>
    <row r="6">
      <c r="A6" s="9" t="s">
        <v>80</v>
      </c>
    </row>
    <row r="7">
      <c r="A7" s="9" t="s">
        <v>79</v>
      </c>
      <c r="B7" s="9">
        <v>0.0</v>
      </c>
      <c r="C7" s="11">
        <f>B3+C3</f>
        <v>960000</v>
      </c>
      <c r="D7" s="9">
        <v>0.0</v>
      </c>
      <c r="E7" s="11">
        <f>D3+E3</f>
        <v>2240000</v>
      </c>
      <c r="F7" s="9">
        <v>0.0</v>
      </c>
      <c r="G7" s="11">
        <f>F3+G3</f>
        <v>4248000</v>
      </c>
      <c r="H7" s="9">
        <v>0.0</v>
      </c>
      <c r="I7" s="11">
        <f>H3+I3</f>
        <v>6984000</v>
      </c>
      <c r="J7" s="9">
        <v>0.0</v>
      </c>
      <c r="K7" s="11">
        <f>J3+K3</f>
        <v>12720000</v>
      </c>
      <c r="L7" s="9">
        <v>0.0</v>
      </c>
      <c r="M7" s="11">
        <f>L3+M3</f>
        <v>18456000</v>
      </c>
      <c r="N7" s="9">
        <v>0.0</v>
      </c>
      <c r="O7" s="11">
        <f>N3+O3</f>
        <v>27192000</v>
      </c>
      <c r="P7" s="9">
        <v>0.0</v>
      </c>
      <c r="Q7" s="11">
        <f>P3+Q3</f>
        <v>32928000</v>
      </c>
      <c r="R7" s="9">
        <v>0.0</v>
      </c>
      <c r="S7" s="11">
        <f>R3+S3</f>
        <v>38664000</v>
      </c>
      <c r="T7" s="9">
        <v>0.0</v>
      </c>
      <c r="U7" s="11">
        <f>T3+U3</f>
        <v>47400000</v>
      </c>
      <c r="V7" s="9">
        <v>0.0</v>
      </c>
      <c r="W7" s="11">
        <f>V3+W3</f>
        <v>53136000</v>
      </c>
      <c r="X7" s="9">
        <v>0.0</v>
      </c>
      <c r="Y7" s="11">
        <f>X3+Y3</f>
        <v>58872000</v>
      </c>
    </row>
    <row r="8">
      <c r="A8" s="9" t="s">
        <v>71</v>
      </c>
      <c r="B8" s="11">
        <f t="shared" ref="B8:Y8" si="2">SUM(B7)</f>
        <v>0</v>
      </c>
      <c r="C8" s="11">
        <f t="shared" si="2"/>
        <v>960000</v>
      </c>
      <c r="D8" s="11">
        <f t="shared" si="2"/>
        <v>0</v>
      </c>
      <c r="E8" s="11">
        <f t="shared" si="2"/>
        <v>2240000</v>
      </c>
      <c r="F8" s="11">
        <f t="shared" si="2"/>
        <v>0</v>
      </c>
      <c r="G8" s="11">
        <f t="shared" si="2"/>
        <v>4248000</v>
      </c>
      <c r="H8" s="11">
        <f t="shared" si="2"/>
        <v>0</v>
      </c>
      <c r="I8" s="11">
        <f t="shared" si="2"/>
        <v>6984000</v>
      </c>
      <c r="J8" s="11">
        <f t="shared" si="2"/>
        <v>0</v>
      </c>
      <c r="K8" s="11">
        <f t="shared" si="2"/>
        <v>12720000</v>
      </c>
      <c r="L8" s="11">
        <f t="shared" si="2"/>
        <v>0</v>
      </c>
      <c r="M8" s="11">
        <f t="shared" si="2"/>
        <v>18456000</v>
      </c>
      <c r="N8" s="11">
        <f t="shared" si="2"/>
        <v>0</v>
      </c>
      <c r="O8" s="11">
        <f t="shared" si="2"/>
        <v>27192000</v>
      </c>
      <c r="P8" s="11">
        <f t="shared" si="2"/>
        <v>0</v>
      </c>
      <c r="Q8" s="11">
        <f t="shared" si="2"/>
        <v>32928000</v>
      </c>
      <c r="R8" s="11">
        <f t="shared" si="2"/>
        <v>0</v>
      </c>
      <c r="S8" s="11">
        <f t="shared" si="2"/>
        <v>38664000</v>
      </c>
      <c r="T8" s="11">
        <f t="shared" si="2"/>
        <v>0</v>
      </c>
      <c r="U8" s="11">
        <f t="shared" si="2"/>
        <v>47400000</v>
      </c>
      <c r="V8" s="11">
        <f t="shared" si="2"/>
        <v>0</v>
      </c>
      <c r="W8" s="11">
        <f t="shared" si="2"/>
        <v>53136000</v>
      </c>
      <c r="X8" s="11">
        <f t="shared" si="2"/>
        <v>0</v>
      </c>
      <c r="Y8" s="11">
        <f t="shared" si="2"/>
        <v>58872000</v>
      </c>
    </row>
    <row r="10">
      <c r="A10" s="9" t="s">
        <v>81</v>
      </c>
    </row>
    <row r="11">
      <c r="A11" s="9" t="s">
        <v>79</v>
      </c>
      <c r="B11" s="11">
        <f>B3-B7</f>
        <v>320000</v>
      </c>
      <c r="C11" s="11">
        <f t="shared" ref="C11:Y11" si="3">B11+C3-C7</f>
        <v>0</v>
      </c>
      <c r="D11" s="11">
        <f t="shared" si="3"/>
        <v>960000</v>
      </c>
      <c r="E11" s="11">
        <f t="shared" si="3"/>
        <v>0</v>
      </c>
      <c r="F11" s="11">
        <f t="shared" si="3"/>
        <v>1600000</v>
      </c>
      <c r="G11" s="11">
        <f t="shared" si="3"/>
        <v>0</v>
      </c>
      <c r="H11" s="11">
        <f t="shared" si="3"/>
        <v>2968000</v>
      </c>
      <c r="I11" s="11">
        <f t="shared" si="3"/>
        <v>0</v>
      </c>
      <c r="J11" s="11">
        <f t="shared" si="3"/>
        <v>4336000</v>
      </c>
      <c r="K11" s="11">
        <f t="shared" si="3"/>
        <v>0</v>
      </c>
      <c r="L11" s="11">
        <f t="shared" si="3"/>
        <v>8704000</v>
      </c>
      <c r="M11" s="11">
        <f t="shared" si="3"/>
        <v>0</v>
      </c>
      <c r="N11" s="11">
        <f t="shared" si="3"/>
        <v>13072000</v>
      </c>
      <c r="O11" s="11">
        <f t="shared" si="3"/>
        <v>0</v>
      </c>
      <c r="P11" s="11">
        <f t="shared" si="3"/>
        <v>14440000</v>
      </c>
      <c r="Q11" s="11">
        <f t="shared" si="3"/>
        <v>0</v>
      </c>
      <c r="R11" s="11">
        <f t="shared" si="3"/>
        <v>18808000</v>
      </c>
      <c r="S11" s="11">
        <f t="shared" si="3"/>
        <v>0</v>
      </c>
      <c r="T11" s="11">
        <f t="shared" si="3"/>
        <v>23176000</v>
      </c>
      <c r="U11" s="11">
        <f t="shared" si="3"/>
        <v>0</v>
      </c>
      <c r="V11" s="11">
        <f t="shared" si="3"/>
        <v>24544000</v>
      </c>
      <c r="W11" s="11">
        <f t="shared" si="3"/>
        <v>0</v>
      </c>
      <c r="X11" s="11">
        <f t="shared" si="3"/>
        <v>28912000</v>
      </c>
      <c r="Y11" s="11">
        <f t="shared" si="3"/>
        <v>0</v>
      </c>
    </row>
    <row r="12">
      <c r="A12" s="9" t="s">
        <v>71</v>
      </c>
      <c r="B12" s="11">
        <f t="shared" ref="B12:Y12" si="4">SUM(B11)</f>
        <v>320000</v>
      </c>
      <c r="C12" s="11">
        <f t="shared" si="4"/>
        <v>0</v>
      </c>
      <c r="D12" s="11">
        <f t="shared" si="4"/>
        <v>960000</v>
      </c>
      <c r="E12" s="11">
        <f t="shared" si="4"/>
        <v>0</v>
      </c>
      <c r="F12" s="11">
        <f t="shared" si="4"/>
        <v>1600000</v>
      </c>
      <c r="G12" s="11">
        <f t="shared" si="4"/>
        <v>0</v>
      </c>
      <c r="H12" s="11">
        <f t="shared" si="4"/>
        <v>2968000</v>
      </c>
      <c r="I12" s="11">
        <f t="shared" si="4"/>
        <v>0</v>
      </c>
      <c r="J12" s="11">
        <f t="shared" si="4"/>
        <v>4336000</v>
      </c>
      <c r="K12" s="11">
        <f t="shared" si="4"/>
        <v>0</v>
      </c>
      <c r="L12" s="11">
        <f t="shared" si="4"/>
        <v>8704000</v>
      </c>
      <c r="M12" s="11">
        <f t="shared" si="4"/>
        <v>0</v>
      </c>
      <c r="N12" s="11">
        <f t="shared" si="4"/>
        <v>13072000</v>
      </c>
      <c r="O12" s="11">
        <f t="shared" si="4"/>
        <v>0</v>
      </c>
      <c r="P12" s="11">
        <f t="shared" si="4"/>
        <v>14440000</v>
      </c>
      <c r="Q12" s="11">
        <f t="shared" si="4"/>
        <v>0</v>
      </c>
      <c r="R12" s="11">
        <f t="shared" si="4"/>
        <v>18808000</v>
      </c>
      <c r="S12" s="11">
        <f t="shared" si="4"/>
        <v>0</v>
      </c>
      <c r="T12" s="11">
        <f t="shared" si="4"/>
        <v>23176000</v>
      </c>
      <c r="U12" s="11">
        <f t="shared" si="4"/>
        <v>0</v>
      </c>
      <c r="V12" s="11">
        <f t="shared" si="4"/>
        <v>24544000</v>
      </c>
      <c r="W12" s="11">
        <f t="shared" si="4"/>
        <v>0</v>
      </c>
      <c r="X12" s="11">
        <f t="shared" si="4"/>
        <v>28912000</v>
      </c>
      <c r="Y12" s="11">
        <f t="shared" si="4"/>
        <v>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63</v>
      </c>
      <c r="W1" s="8" t="s">
        <v>64</v>
      </c>
      <c r="X1" s="8" t="s">
        <v>65</v>
      </c>
      <c r="Y1" s="8" t="s">
        <v>66</v>
      </c>
      <c r="Z1" s="8"/>
      <c r="AA1" s="8"/>
      <c r="AB1" s="8"/>
      <c r="AC1" s="8"/>
      <c r="AD1" s="8"/>
      <c r="AE1" s="8"/>
      <c r="AF1" s="8"/>
    </row>
    <row r="2">
      <c r="A2" s="9" t="s">
        <v>82</v>
      </c>
    </row>
    <row r="4">
      <c r="A4" s="9" t="s">
        <v>83</v>
      </c>
      <c r="B4" s="11">
        <f>'Large-Fixed Asset Balance'!B8+'Medium-Fixed Asset Balance'!B8+'Small-Fixed Asset Balance'!B8</f>
        <v>10000</v>
      </c>
      <c r="C4" s="11">
        <f>'Large-Fixed Asset Balance'!C8+'Medium-Fixed Asset Balance'!C8+'Small-Fixed Asset Balance'!C8</f>
        <v>10000</v>
      </c>
      <c r="D4" s="11">
        <f>'Large-Fixed Asset Balance'!D8+'Medium-Fixed Asset Balance'!D8+'Small-Fixed Asset Balance'!D8</f>
        <v>10000</v>
      </c>
      <c r="E4" s="11">
        <f>'Large-Fixed Asset Balance'!E8+'Medium-Fixed Asset Balance'!E8+'Small-Fixed Asset Balance'!E8</f>
        <v>10000</v>
      </c>
      <c r="F4" s="11">
        <f>'Large-Fixed Asset Balance'!F8+'Medium-Fixed Asset Balance'!F8+'Small-Fixed Asset Balance'!F8</f>
        <v>10000</v>
      </c>
      <c r="G4" s="11">
        <f>'Large-Fixed Asset Balance'!G8+'Medium-Fixed Asset Balance'!G8+'Small-Fixed Asset Balance'!G8</f>
        <v>34000</v>
      </c>
      <c r="H4" s="11">
        <f>'Large-Fixed Asset Balance'!H8+'Medium-Fixed Asset Balance'!H8+'Small-Fixed Asset Balance'!H8</f>
        <v>10000</v>
      </c>
      <c r="I4" s="11">
        <f>'Large-Fixed Asset Balance'!I8+'Medium-Fixed Asset Balance'!I8+'Small-Fixed Asset Balance'!I8</f>
        <v>34000</v>
      </c>
      <c r="J4" s="11">
        <f>'Large-Fixed Asset Balance'!J8+'Medium-Fixed Asset Balance'!J8+'Small-Fixed Asset Balance'!J8</f>
        <v>10000</v>
      </c>
      <c r="K4" s="11">
        <f>'Large-Fixed Asset Balance'!K8+'Medium-Fixed Asset Balance'!K8+'Small-Fixed Asset Balance'!K8</f>
        <v>119000</v>
      </c>
      <c r="L4" s="11">
        <f>'Large-Fixed Asset Balance'!L8+'Medium-Fixed Asset Balance'!L8+'Small-Fixed Asset Balance'!L8</f>
        <v>10000</v>
      </c>
      <c r="M4" s="11">
        <f>'Large-Fixed Asset Balance'!M8+'Medium-Fixed Asset Balance'!M8+'Small-Fixed Asset Balance'!M8</f>
        <v>34000</v>
      </c>
      <c r="N4" s="11">
        <f>'Large-Fixed Asset Balance'!N8+'Medium-Fixed Asset Balance'!N8+'Small-Fixed Asset Balance'!N8</f>
        <v>95000</v>
      </c>
      <c r="O4" s="11">
        <f>'Large-Fixed Asset Balance'!O8+'Medium-Fixed Asset Balance'!O8+'Small-Fixed Asset Balance'!O8</f>
        <v>34000</v>
      </c>
      <c r="P4" s="11">
        <f>'Large-Fixed Asset Balance'!P8+'Medium-Fixed Asset Balance'!P8+'Small-Fixed Asset Balance'!P8</f>
        <v>10000</v>
      </c>
      <c r="Q4" s="11">
        <f>'Large-Fixed Asset Balance'!Q8+'Medium-Fixed Asset Balance'!Q8+'Small-Fixed Asset Balance'!Q8</f>
        <v>119000</v>
      </c>
      <c r="R4" s="11">
        <f>'Large-Fixed Asset Balance'!R8+'Medium-Fixed Asset Balance'!R8+'Small-Fixed Asset Balance'!R8</f>
        <v>10000</v>
      </c>
      <c r="S4" s="11">
        <f>'Large-Fixed Asset Balance'!S8+'Medium-Fixed Asset Balance'!S8+'Small-Fixed Asset Balance'!S8</f>
        <v>34000</v>
      </c>
      <c r="T4" s="11">
        <f>'Large-Fixed Asset Balance'!T8+'Medium-Fixed Asset Balance'!T8+'Small-Fixed Asset Balance'!T8</f>
        <v>95000</v>
      </c>
      <c r="U4" s="11">
        <f>'Large-Fixed Asset Balance'!U8+'Medium-Fixed Asset Balance'!U8+'Small-Fixed Asset Balance'!U8</f>
        <v>34000</v>
      </c>
      <c r="V4" s="11">
        <f>'Large-Fixed Asset Balance'!V8+'Medium-Fixed Asset Balance'!V8+'Small-Fixed Asset Balance'!V8</f>
        <v>10000</v>
      </c>
      <c r="W4" s="11">
        <f>'Large-Fixed Asset Balance'!W8+'Medium-Fixed Asset Balance'!W8+'Small-Fixed Asset Balance'!W8</f>
        <v>119000</v>
      </c>
      <c r="X4" s="11">
        <f>'Large-Fixed Asset Balance'!X8+'Medium-Fixed Asset Balance'!X8+'Small-Fixed Asset Balance'!X8</f>
        <v>10000</v>
      </c>
      <c r="Y4" s="11">
        <f>'Large-Fixed Asset Balance'!Y8+'Medium-Fixed Asset Balance'!Y8+'Small-Fixed Asset Balance'!Y8</f>
        <v>34000</v>
      </c>
    </row>
    <row r="6">
      <c r="A6" s="9" t="s">
        <v>84</v>
      </c>
      <c r="B6" s="11">
        <f>'Large-Fixed Asset Balance'!B16+'Medium-Fixed Asset Balance'!B16+'Small-Fixed Asset Balance'!B16</f>
        <v>10000</v>
      </c>
      <c r="C6" s="11">
        <f>'Large-Fixed Asset Balance'!C16+'Medium-Fixed Asset Balance'!C16+'Small-Fixed Asset Balance'!C16</f>
        <v>20000</v>
      </c>
      <c r="D6" s="11">
        <f>'Large-Fixed Asset Balance'!D16+'Medium-Fixed Asset Balance'!D16+'Small-Fixed Asset Balance'!D16</f>
        <v>30000</v>
      </c>
      <c r="E6" s="11">
        <f>'Large-Fixed Asset Balance'!E16+'Medium-Fixed Asset Balance'!E16+'Small-Fixed Asset Balance'!E16</f>
        <v>40000</v>
      </c>
      <c r="F6" s="11">
        <f>'Large-Fixed Asset Balance'!F16+'Medium-Fixed Asset Balance'!F16+'Small-Fixed Asset Balance'!F16</f>
        <v>50000</v>
      </c>
      <c r="G6" s="11">
        <f>'Large-Fixed Asset Balance'!G16+'Medium-Fixed Asset Balance'!G16+'Small-Fixed Asset Balance'!G16</f>
        <v>84000</v>
      </c>
      <c r="H6" s="11">
        <f>'Large-Fixed Asset Balance'!H16+'Medium-Fixed Asset Balance'!H16+'Small-Fixed Asset Balance'!H16</f>
        <v>94000</v>
      </c>
      <c r="I6" s="11">
        <f>'Large-Fixed Asset Balance'!I16+'Medium-Fixed Asset Balance'!I16+'Small-Fixed Asset Balance'!I16</f>
        <v>128000</v>
      </c>
      <c r="J6" s="11">
        <f>'Large-Fixed Asset Balance'!J16+'Medium-Fixed Asset Balance'!J16+'Small-Fixed Asset Balance'!J16</f>
        <v>138000</v>
      </c>
      <c r="K6" s="11">
        <f>'Large-Fixed Asset Balance'!K16+'Medium-Fixed Asset Balance'!K16+'Small-Fixed Asset Balance'!K16</f>
        <v>257000</v>
      </c>
      <c r="L6" s="11">
        <f>'Large-Fixed Asset Balance'!L16+'Medium-Fixed Asset Balance'!L16+'Small-Fixed Asset Balance'!L16</f>
        <v>267000</v>
      </c>
      <c r="M6" s="11">
        <f>'Large-Fixed Asset Balance'!M16+'Medium-Fixed Asset Balance'!M16+'Small-Fixed Asset Balance'!M16</f>
        <v>301000</v>
      </c>
      <c r="N6" s="11">
        <f>'Large-Fixed Asset Balance'!N16+'Medium-Fixed Asset Balance'!N16+'Small-Fixed Asset Balance'!N16</f>
        <v>396000</v>
      </c>
      <c r="O6" s="11">
        <f>'Large-Fixed Asset Balance'!O16+'Medium-Fixed Asset Balance'!O16+'Small-Fixed Asset Balance'!O16</f>
        <v>430000</v>
      </c>
      <c r="P6" s="11">
        <f>'Large-Fixed Asset Balance'!P16+'Medium-Fixed Asset Balance'!P16+'Small-Fixed Asset Balance'!P16</f>
        <v>440000</v>
      </c>
      <c r="Q6" s="11">
        <f>'Large-Fixed Asset Balance'!Q16+'Medium-Fixed Asset Balance'!Q16+'Small-Fixed Asset Balance'!Q16</f>
        <v>559000</v>
      </c>
      <c r="R6" s="11">
        <f>'Large-Fixed Asset Balance'!R16+'Medium-Fixed Asset Balance'!R16+'Small-Fixed Asset Balance'!R16</f>
        <v>559000</v>
      </c>
      <c r="S6" s="11">
        <f>'Large-Fixed Asset Balance'!S16+'Medium-Fixed Asset Balance'!S16+'Small-Fixed Asset Balance'!S16</f>
        <v>583000</v>
      </c>
      <c r="T6" s="11">
        <f>'Large-Fixed Asset Balance'!T16+'Medium-Fixed Asset Balance'!T16+'Small-Fixed Asset Balance'!T16</f>
        <v>668000</v>
      </c>
      <c r="U6" s="11">
        <f>'Large-Fixed Asset Balance'!U16+'Medium-Fixed Asset Balance'!U16+'Small-Fixed Asset Balance'!U16</f>
        <v>692000</v>
      </c>
      <c r="V6" s="11">
        <f>'Large-Fixed Asset Balance'!V16+'Medium-Fixed Asset Balance'!V16+'Small-Fixed Asset Balance'!V16</f>
        <v>692000</v>
      </c>
      <c r="W6" s="11">
        <f>'Large-Fixed Asset Balance'!W16+'Medium-Fixed Asset Balance'!W16+'Small-Fixed Asset Balance'!W16</f>
        <v>777000</v>
      </c>
      <c r="X6" s="11">
        <f>'Large-Fixed Asset Balance'!X16+'Medium-Fixed Asset Balance'!X16+'Small-Fixed Asset Balance'!X16</f>
        <v>777000</v>
      </c>
      <c r="Y6" s="11">
        <f>'Large-Fixed Asset Balance'!Y16+'Medium-Fixed Asset Balance'!Y16+'Small-Fixed Asset Balance'!Y16</f>
        <v>777000</v>
      </c>
    </row>
    <row r="8">
      <c r="A8" s="9" t="s">
        <v>85</v>
      </c>
      <c r="B8" s="11">
        <f>'Large-Depreciation'!B8+'Medium-Depreciation'!B8+'Small-Depreciation'!B8</f>
        <v>625</v>
      </c>
      <c r="C8" s="11">
        <f>'Large-Depreciation'!C8+'Medium-Depreciation'!C8+'Small-Depreciation'!C8</f>
        <v>1250</v>
      </c>
      <c r="D8" s="11">
        <f>'Large-Depreciation'!D8+'Medium-Depreciation'!D8+'Small-Depreciation'!D8</f>
        <v>1875</v>
      </c>
      <c r="E8" s="11">
        <f>'Large-Depreciation'!E8+'Medium-Depreciation'!E8+'Small-Depreciation'!E8</f>
        <v>2500</v>
      </c>
      <c r="F8" s="11">
        <f>'Large-Depreciation'!F8+'Medium-Depreciation'!F8+'Small-Depreciation'!F8</f>
        <v>3125</v>
      </c>
      <c r="G8" s="11">
        <f>'Large-Depreciation'!G8+'Medium-Depreciation'!G8+'Small-Depreciation'!G8</f>
        <v>5250</v>
      </c>
      <c r="H8" s="11">
        <f>'Large-Depreciation'!H8+'Medium-Depreciation'!H8+'Small-Depreciation'!H8</f>
        <v>5875</v>
      </c>
      <c r="I8" s="11">
        <f>'Large-Depreciation'!I8+'Medium-Depreciation'!I8+'Small-Depreciation'!I8</f>
        <v>8000</v>
      </c>
      <c r="J8" s="11">
        <f>'Large-Depreciation'!J8+'Medium-Depreciation'!J8+'Small-Depreciation'!J8</f>
        <v>8625</v>
      </c>
      <c r="K8" s="11">
        <f>'Large-Depreciation'!K8+'Medium-Depreciation'!K8+'Small-Depreciation'!K8</f>
        <v>15750</v>
      </c>
      <c r="L8" s="11">
        <f>'Large-Depreciation'!L8+'Medium-Depreciation'!L8+'Small-Depreciation'!L8</f>
        <v>16375</v>
      </c>
      <c r="M8" s="11">
        <f>'Large-Depreciation'!M8+'Medium-Depreciation'!M8+'Small-Depreciation'!M8</f>
        <v>18500</v>
      </c>
      <c r="N8" s="11">
        <f>'Large-Depreciation'!N8+'Medium-Depreciation'!N8+'Small-Depreciation'!N8</f>
        <v>24125</v>
      </c>
      <c r="O8" s="11">
        <f>'Large-Depreciation'!O8+'Medium-Depreciation'!O8+'Small-Depreciation'!O8</f>
        <v>26250</v>
      </c>
      <c r="P8" s="11">
        <f>'Large-Depreciation'!P8+'Medium-Depreciation'!P8+'Small-Depreciation'!P8</f>
        <v>26875</v>
      </c>
      <c r="Q8" s="11">
        <f>'Large-Depreciation'!Q8+'Medium-Depreciation'!Q8+'Small-Depreciation'!Q8</f>
        <v>34000</v>
      </c>
      <c r="R8" s="11">
        <f>'Large-Depreciation'!R8+'Medium-Depreciation'!R8+'Small-Depreciation'!R8</f>
        <v>34000</v>
      </c>
      <c r="S8" s="11">
        <f>'Large-Depreciation'!S8+'Medium-Depreciation'!S8+'Small-Depreciation'!S8</f>
        <v>35500</v>
      </c>
      <c r="T8" s="11">
        <f>'Large-Depreciation'!T8+'Medium-Depreciation'!T8+'Small-Depreciation'!T8</f>
        <v>40500</v>
      </c>
      <c r="U8" s="11">
        <f>'Large-Depreciation'!U8+'Medium-Depreciation'!U8+'Small-Depreciation'!U8</f>
        <v>42000</v>
      </c>
      <c r="V8" s="11">
        <f>'Large-Depreciation'!V8+'Medium-Depreciation'!V8+'Small-Depreciation'!V8</f>
        <v>42000</v>
      </c>
      <c r="W8" s="11">
        <f>'Large-Depreciation'!W8+'Medium-Depreciation'!W8+'Small-Depreciation'!W8</f>
        <v>47000</v>
      </c>
      <c r="X8" s="11">
        <f>'Large-Depreciation'!X8+'Medium-Depreciation'!X8+'Small-Depreciation'!X8</f>
        <v>47000</v>
      </c>
      <c r="Y8" s="11">
        <f>'Large-Depreciation'!Y8+'Medium-Depreciation'!Y8+'Small-Depreciation'!Y8</f>
        <v>47000</v>
      </c>
    </row>
    <row r="10">
      <c r="A10" s="9" t="s">
        <v>84</v>
      </c>
      <c r="B10" s="11">
        <f>'Large-Depreciation'!B16+'Medium-Depreciation'!B16+'Small-Depreciation'!B16</f>
        <v>625</v>
      </c>
      <c r="C10" s="11">
        <f>'Large-Depreciation'!C16+'Medium-Depreciation'!C16+'Small-Depreciation'!C16</f>
        <v>1875</v>
      </c>
      <c r="D10" s="11">
        <f>'Large-Depreciation'!D16+'Medium-Depreciation'!D16+'Small-Depreciation'!D16</f>
        <v>3750</v>
      </c>
      <c r="E10" s="11">
        <f>'Large-Depreciation'!E16+'Medium-Depreciation'!E16+'Small-Depreciation'!E16</f>
        <v>6250</v>
      </c>
      <c r="F10" s="11">
        <f>'Large-Depreciation'!F16+'Medium-Depreciation'!F16+'Small-Depreciation'!F16</f>
        <v>9375</v>
      </c>
      <c r="G10" s="11">
        <f>'Large-Depreciation'!G16+'Medium-Depreciation'!G16+'Small-Depreciation'!G16</f>
        <v>14625</v>
      </c>
      <c r="H10" s="11">
        <f>'Large-Depreciation'!H16+'Medium-Depreciation'!H16+'Small-Depreciation'!H16</f>
        <v>20500</v>
      </c>
      <c r="I10" s="11">
        <f>'Large-Depreciation'!I16+'Medium-Depreciation'!I16+'Small-Depreciation'!I16</f>
        <v>28500</v>
      </c>
      <c r="J10" s="11">
        <f>'Large-Depreciation'!J16+'Medium-Depreciation'!J16+'Small-Depreciation'!J16</f>
        <v>37125</v>
      </c>
      <c r="K10" s="11">
        <f>'Large-Depreciation'!K16+'Medium-Depreciation'!K16+'Small-Depreciation'!K16</f>
        <v>52875</v>
      </c>
      <c r="L10" s="11">
        <f>'Large-Depreciation'!L16+'Medium-Depreciation'!L16+'Small-Depreciation'!L16</f>
        <v>69250</v>
      </c>
      <c r="M10" s="11">
        <f>'Large-Depreciation'!M16+'Medium-Depreciation'!M16+'Small-Depreciation'!M16</f>
        <v>87750</v>
      </c>
      <c r="N10" s="11">
        <f>'Large-Depreciation'!N16+'Medium-Depreciation'!N16+'Small-Depreciation'!N16</f>
        <v>111875</v>
      </c>
      <c r="O10" s="11">
        <f>'Large-Depreciation'!O16+'Medium-Depreciation'!O16+'Small-Depreciation'!O16</f>
        <v>138125</v>
      </c>
      <c r="P10" s="11">
        <f>'Large-Depreciation'!P16+'Medium-Depreciation'!P16+'Small-Depreciation'!P16</f>
        <v>165000</v>
      </c>
      <c r="Q10" s="11">
        <f>'Large-Depreciation'!Q16+'Medium-Depreciation'!Q16+'Small-Depreciation'!Q16</f>
        <v>199000</v>
      </c>
      <c r="R10" s="11">
        <f>'Large-Depreciation'!R16+'Medium-Depreciation'!R16+'Small-Depreciation'!R16</f>
        <v>223000</v>
      </c>
      <c r="S10" s="11">
        <f>'Large-Depreciation'!S16+'Medium-Depreciation'!S16+'Small-Depreciation'!S16</f>
        <v>248500</v>
      </c>
      <c r="T10" s="11">
        <f>'Large-Depreciation'!T16+'Medium-Depreciation'!T16+'Small-Depreciation'!T16</f>
        <v>279000</v>
      </c>
      <c r="U10" s="11">
        <f>'Large-Depreciation'!U16+'Medium-Depreciation'!U16+'Small-Depreciation'!U16</f>
        <v>311000</v>
      </c>
      <c r="V10" s="11">
        <f>'Large-Depreciation'!V16+'Medium-Depreciation'!V16+'Small-Depreciation'!V16</f>
        <v>343000</v>
      </c>
      <c r="W10" s="11">
        <f>'Large-Depreciation'!W16+'Medium-Depreciation'!W16+'Small-Depreciation'!W16</f>
        <v>356000</v>
      </c>
      <c r="X10" s="11">
        <f>'Large-Depreciation'!X16+'Medium-Depreciation'!X16+'Small-Depreciation'!X16</f>
        <v>393000</v>
      </c>
      <c r="Y10" s="11">
        <f>'Large-Depreciation'!Y16+'Medium-Depreciation'!Y16+'Small-Depreciation'!Y16</f>
        <v>406000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63</v>
      </c>
      <c r="W1" s="8" t="s">
        <v>64</v>
      </c>
      <c r="X1" s="8" t="s">
        <v>65</v>
      </c>
      <c r="Y1" s="8" t="s">
        <v>66</v>
      </c>
      <c r="Z1" s="8"/>
      <c r="AA1" s="8"/>
      <c r="AB1" s="8"/>
      <c r="AC1" s="8"/>
      <c r="AD1" s="8"/>
      <c r="AE1" s="8"/>
      <c r="AF1" s="8"/>
    </row>
    <row r="2">
      <c r="A2" s="8" t="s">
        <v>86</v>
      </c>
    </row>
    <row r="3">
      <c r="A3" s="8" t="s">
        <v>87</v>
      </c>
      <c r="B3" s="11">
        <f>'Cons-Collections'!B8</f>
        <v>0</v>
      </c>
      <c r="C3" s="11">
        <f>'Cons-Collections'!C8</f>
        <v>960000</v>
      </c>
      <c r="D3" s="11">
        <f>'Cons-Collections'!D8</f>
        <v>0</v>
      </c>
      <c r="E3" s="11">
        <f>'Cons-Collections'!E8</f>
        <v>2240000</v>
      </c>
      <c r="F3" s="11">
        <f>'Cons-Collections'!F8</f>
        <v>0</v>
      </c>
      <c r="G3" s="11">
        <f>'Cons-Collections'!G8</f>
        <v>4248000</v>
      </c>
      <c r="H3" s="11">
        <f>'Cons-Collections'!H8</f>
        <v>0</v>
      </c>
      <c r="I3" s="11">
        <f>'Cons-Collections'!I8</f>
        <v>6984000</v>
      </c>
      <c r="J3" s="11">
        <f>'Cons-Collections'!J8</f>
        <v>0</v>
      </c>
      <c r="K3" s="11">
        <f>'Cons-Collections'!K8</f>
        <v>12720000</v>
      </c>
      <c r="L3" s="11">
        <f>'Cons-Collections'!L8</f>
        <v>0</v>
      </c>
      <c r="M3" s="11">
        <f>'Cons-Collections'!M8</f>
        <v>18456000</v>
      </c>
      <c r="N3" s="11">
        <f>'Cons-Collections'!N8</f>
        <v>0</v>
      </c>
      <c r="O3" s="11">
        <f>'Cons-Collections'!O8</f>
        <v>27192000</v>
      </c>
      <c r="P3" s="11">
        <f>'Cons-Collections'!P8</f>
        <v>0</v>
      </c>
      <c r="Q3" s="11">
        <f>'Cons-Collections'!Q8</f>
        <v>32928000</v>
      </c>
      <c r="R3" s="11">
        <f>'Cons-Collections'!R8</f>
        <v>0</v>
      </c>
      <c r="S3" s="11">
        <f>'Cons-Collections'!S8</f>
        <v>38664000</v>
      </c>
      <c r="T3" s="11">
        <f>'Cons-Collections'!T8</f>
        <v>0</v>
      </c>
      <c r="U3" s="11">
        <f>'Cons-Collections'!U8</f>
        <v>47400000</v>
      </c>
      <c r="V3" s="11">
        <f>'Cons-Collections'!V8</f>
        <v>0</v>
      </c>
      <c r="W3" s="11">
        <f>'Cons-Collections'!W8</f>
        <v>53136000</v>
      </c>
      <c r="X3" s="11">
        <f>'Cons-Collections'!X8</f>
        <v>0</v>
      </c>
      <c r="Y3" s="11">
        <f>'Cons-Collections'!Y8</f>
        <v>58872000</v>
      </c>
    </row>
    <row r="4">
      <c r="A4" s="8" t="s">
        <v>88</v>
      </c>
      <c r="B4" s="11">
        <f t="shared" ref="B4:Y4" si="1">SUM(B3)</f>
        <v>0</v>
      </c>
      <c r="C4" s="11">
        <f t="shared" si="1"/>
        <v>960000</v>
      </c>
      <c r="D4" s="11">
        <f t="shared" si="1"/>
        <v>0</v>
      </c>
      <c r="E4" s="11">
        <f t="shared" si="1"/>
        <v>2240000</v>
      </c>
      <c r="F4" s="11">
        <f t="shared" si="1"/>
        <v>0</v>
      </c>
      <c r="G4" s="11">
        <f t="shared" si="1"/>
        <v>4248000</v>
      </c>
      <c r="H4" s="11">
        <f t="shared" si="1"/>
        <v>0</v>
      </c>
      <c r="I4" s="11">
        <f t="shared" si="1"/>
        <v>6984000</v>
      </c>
      <c r="J4" s="11">
        <f t="shared" si="1"/>
        <v>0</v>
      </c>
      <c r="K4" s="11">
        <f t="shared" si="1"/>
        <v>12720000</v>
      </c>
      <c r="L4" s="11">
        <f t="shared" si="1"/>
        <v>0</v>
      </c>
      <c r="M4" s="11">
        <f t="shared" si="1"/>
        <v>18456000</v>
      </c>
      <c r="N4" s="11">
        <f t="shared" si="1"/>
        <v>0</v>
      </c>
      <c r="O4" s="11">
        <f t="shared" si="1"/>
        <v>27192000</v>
      </c>
      <c r="P4" s="11">
        <f t="shared" si="1"/>
        <v>0</v>
      </c>
      <c r="Q4" s="11">
        <f t="shared" si="1"/>
        <v>32928000</v>
      </c>
      <c r="R4" s="11">
        <f t="shared" si="1"/>
        <v>0</v>
      </c>
      <c r="S4" s="11">
        <f t="shared" si="1"/>
        <v>38664000</v>
      </c>
      <c r="T4" s="11">
        <f t="shared" si="1"/>
        <v>0</v>
      </c>
      <c r="U4" s="11">
        <f t="shared" si="1"/>
        <v>47400000</v>
      </c>
      <c r="V4" s="11">
        <f t="shared" si="1"/>
        <v>0</v>
      </c>
      <c r="W4" s="11">
        <f t="shared" si="1"/>
        <v>53136000</v>
      </c>
      <c r="X4" s="11">
        <f t="shared" si="1"/>
        <v>0</v>
      </c>
      <c r="Y4" s="11">
        <f t="shared" si="1"/>
        <v>58872000</v>
      </c>
    </row>
    <row r="5">
      <c r="A5" s="8"/>
    </row>
    <row r="6">
      <c r="A6" s="8" t="s">
        <v>89</v>
      </c>
    </row>
    <row r="7">
      <c r="A7" s="8" t="s">
        <v>90</v>
      </c>
      <c r="B7" s="11">
        <f>'Cons-Purchases'!B8</f>
        <v>0</v>
      </c>
      <c r="C7" s="11">
        <f>'Cons-Purchases'!C8</f>
        <v>0</v>
      </c>
      <c r="D7" s="11">
        <f>'Cons-Purchases'!D8</f>
        <v>0</v>
      </c>
      <c r="E7" s="11">
        <f>'Cons-Purchases'!E8</f>
        <v>192000</v>
      </c>
      <c r="F7" s="11">
        <f>'Cons-Purchases'!F8</f>
        <v>384000</v>
      </c>
      <c r="G7" s="11">
        <f>'Cons-Purchases'!G8</f>
        <v>576000</v>
      </c>
      <c r="H7" s="11">
        <f>'Cons-Purchases'!H8</f>
        <v>768000</v>
      </c>
      <c r="I7" s="11">
        <f>'Cons-Purchases'!I8</f>
        <v>960000</v>
      </c>
      <c r="J7" s="11">
        <f>'Cons-Purchases'!J8</f>
        <v>1588800</v>
      </c>
      <c r="K7" s="11">
        <f>'Cons-Purchases'!K8</f>
        <v>1780800</v>
      </c>
      <c r="L7" s="11">
        <f>'Cons-Purchases'!L8</f>
        <v>2409600</v>
      </c>
      <c r="M7" s="11">
        <f>'Cons-Purchases'!M8</f>
        <v>2601600</v>
      </c>
      <c r="N7" s="11">
        <f>'Cons-Purchases'!N8</f>
        <v>5030400</v>
      </c>
      <c r="O7" s="11">
        <f>'Cons-Purchases'!O8</f>
        <v>5222400</v>
      </c>
      <c r="P7" s="11">
        <f>'Cons-Purchases'!P8</f>
        <v>5851200</v>
      </c>
      <c r="Q7" s="11">
        <f>'Cons-Purchases'!Q8</f>
        <v>7843200</v>
      </c>
      <c r="R7" s="11">
        <f>'Cons-Purchases'!R8</f>
        <v>8472000</v>
      </c>
      <c r="S7" s="11">
        <f>'Cons-Purchases'!S8</f>
        <v>8664000</v>
      </c>
      <c r="T7" s="11">
        <f>'Cons-Purchases'!T8</f>
        <v>11092800</v>
      </c>
      <c r="U7" s="11">
        <f>'Cons-Purchases'!U8</f>
        <v>11284800</v>
      </c>
      <c r="V7" s="11">
        <f>'Cons-Purchases'!V8</f>
        <v>11913600</v>
      </c>
      <c r="W7" s="11">
        <f>'Cons-Purchases'!W8</f>
        <v>13905600</v>
      </c>
      <c r="X7" s="11">
        <f>'Cons-Purchases'!X8</f>
        <v>14534400</v>
      </c>
      <c r="Y7" s="11">
        <f>'Cons-Purchases'!Y8</f>
        <v>14726400</v>
      </c>
    </row>
    <row r="8">
      <c r="A8" s="8" t="s">
        <v>91</v>
      </c>
      <c r="B8" s="11">
        <f>'Cons-Sales and Costs'!B11+'Cons-Sales and Costs'!B12+'Cons-Sales and Costs'!B13+'Cons-Sales and Costs'!B14</f>
        <v>62000</v>
      </c>
      <c r="C8" s="11">
        <f>'Cons-Sales and Costs'!C11+'Cons-Sales and Costs'!C12+'Cons-Sales and Costs'!C13+'Cons-Sales and Costs'!C14</f>
        <v>124000</v>
      </c>
      <c r="D8" s="11">
        <f>'Cons-Sales and Costs'!D11+'Cons-Sales and Costs'!D12+'Cons-Sales and Costs'!D13+'Cons-Sales and Costs'!D14</f>
        <v>186000</v>
      </c>
      <c r="E8" s="11">
        <f>'Cons-Sales and Costs'!E11+'Cons-Sales and Costs'!E12+'Cons-Sales and Costs'!E13+'Cons-Sales and Costs'!E14</f>
        <v>248000</v>
      </c>
      <c r="F8" s="11">
        <f>'Cons-Sales and Costs'!F11+'Cons-Sales and Costs'!F12+'Cons-Sales and Costs'!F13+'Cons-Sales and Costs'!F14</f>
        <v>310000</v>
      </c>
      <c r="G8" s="11">
        <f>'Cons-Sales and Costs'!G11+'Cons-Sales and Costs'!G12+'Cons-Sales and Costs'!G13+'Cons-Sales and Costs'!G14</f>
        <v>490000</v>
      </c>
      <c r="H8" s="11">
        <f>'Cons-Sales and Costs'!H11+'Cons-Sales and Costs'!H12+'Cons-Sales and Costs'!H13+'Cons-Sales and Costs'!H14</f>
        <v>552000</v>
      </c>
      <c r="I8" s="11">
        <f>'Cons-Sales and Costs'!I11+'Cons-Sales and Costs'!I12+'Cons-Sales and Costs'!I13+'Cons-Sales and Costs'!I14</f>
        <v>732000</v>
      </c>
      <c r="J8" s="11">
        <f>'Cons-Sales and Costs'!J11+'Cons-Sales and Costs'!J12+'Cons-Sales and Costs'!J13+'Cons-Sales and Costs'!J14</f>
        <v>794000</v>
      </c>
      <c r="K8" s="11">
        <f>'Cons-Sales and Costs'!K11+'Cons-Sales and Costs'!K12+'Cons-Sales and Costs'!K13+'Cons-Sales and Costs'!K14</f>
        <v>1164000</v>
      </c>
      <c r="L8" s="11">
        <f>'Cons-Sales and Costs'!L11+'Cons-Sales and Costs'!L12+'Cons-Sales and Costs'!L13+'Cons-Sales and Costs'!L14</f>
        <v>1226000</v>
      </c>
      <c r="M8" s="11">
        <f>'Cons-Sales and Costs'!M11+'Cons-Sales and Costs'!M12+'Cons-Sales and Costs'!M13+'Cons-Sales and Costs'!M14</f>
        <v>1406000</v>
      </c>
      <c r="N8" s="11">
        <f>'Cons-Sales and Costs'!N11+'Cons-Sales and Costs'!N12+'Cons-Sales and Costs'!N13+'Cons-Sales and Costs'!N14</f>
        <v>1658000</v>
      </c>
      <c r="O8" s="11">
        <f>'Cons-Sales and Costs'!O11+'Cons-Sales and Costs'!O12+'Cons-Sales and Costs'!O13+'Cons-Sales and Costs'!O14</f>
        <v>1838000</v>
      </c>
      <c r="P8" s="11">
        <f>'Cons-Sales and Costs'!P11+'Cons-Sales and Costs'!P12+'Cons-Sales and Costs'!P13+'Cons-Sales and Costs'!P14</f>
        <v>1900000</v>
      </c>
      <c r="Q8" s="11">
        <f>'Cons-Sales and Costs'!Q11+'Cons-Sales and Costs'!Q12+'Cons-Sales and Costs'!Q13+'Cons-Sales and Costs'!Q14</f>
        <v>2270000</v>
      </c>
      <c r="R8" s="11">
        <f>'Cons-Sales and Costs'!R11+'Cons-Sales and Costs'!R12+'Cons-Sales and Costs'!R13+'Cons-Sales and Costs'!R14</f>
        <v>2332000</v>
      </c>
      <c r="S8" s="11">
        <f>'Cons-Sales and Costs'!S11+'Cons-Sales and Costs'!S12+'Cons-Sales and Costs'!S13+'Cons-Sales and Costs'!S14</f>
        <v>2512000</v>
      </c>
      <c r="T8" s="11">
        <f>'Cons-Sales and Costs'!T11+'Cons-Sales and Costs'!T12+'Cons-Sales and Costs'!T13+'Cons-Sales and Costs'!T14</f>
        <v>2764000</v>
      </c>
      <c r="U8" s="11">
        <f>'Cons-Sales and Costs'!U11+'Cons-Sales and Costs'!U12+'Cons-Sales and Costs'!U13+'Cons-Sales and Costs'!U14</f>
        <v>2944000</v>
      </c>
      <c r="V8" s="11">
        <f>'Cons-Sales and Costs'!V11+'Cons-Sales and Costs'!V12+'Cons-Sales and Costs'!V13+'Cons-Sales and Costs'!V14</f>
        <v>3006000</v>
      </c>
      <c r="W8" s="11">
        <f>'Cons-Sales and Costs'!W11+'Cons-Sales and Costs'!W12+'Cons-Sales and Costs'!W13+'Cons-Sales and Costs'!W14</f>
        <v>3376000</v>
      </c>
      <c r="X8" s="11">
        <f>'Cons-Sales and Costs'!X11+'Cons-Sales and Costs'!X12+'Cons-Sales and Costs'!X13+'Cons-Sales and Costs'!X14</f>
        <v>3438000</v>
      </c>
      <c r="Y8" s="11">
        <f>'Cons-Sales and Costs'!Y11+'Cons-Sales and Costs'!Y12+'Cons-Sales and Costs'!Y13+'Cons-Sales and Costs'!Y14</f>
        <v>3618000</v>
      </c>
    </row>
    <row r="9">
      <c r="A9" s="8" t="s">
        <v>92</v>
      </c>
      <c r="B9" s="11">
        <f>'Cons-Asset Statements'!B4</f>
        <v>10000</v>
      </c>
      <c r="C9" s="11">
        <f>'Cons-Asset Statements'!C4</f>
        <v>10000</v>
      </c>
      <c r="D9" s="11">
        <f>'Cons-Asset Statements'!D4</f>
        <v>10000</v>
      </c>
      <c r="E9" s="11">
        <f>'Cons-Asset Statements'!E4</f>
        <v>10000</v>
      </c>
      <c r="F9" s="11">
        <f>'Cons-Asset Statements'!F4</f>
        <v>10000</v>
      </c>
      <c r="G9" s="11">
        <f>'Cons-Asset Statements'!G4</f>
        <v>34000</v>
      </c>
      <c r="H9" s="11">
        <f>'Cons-Asset Statements'!H4</f>
        <v>10000</v>
      </c>
      <c r="I9" s="11">
        <f>'Cons-Asset Statements'!I4</f>
        <v>34000</v>
      </c>
      <c r="J9" s="11">
        <f>'Cons-Asset Statements'!J4</f>
        <v>10000</v>
      </c>
      <c r="K9" s="11">
        <f>'Cons-Asset Statements'!K4</f>
        <v>119000</v>
      </c>
      <c r="L9" s="11">
        <f>'Cons-Asset Statements'!L4</f>
        <v>10000</v>
      </c>
      <c r="M9" s="11">
        <f>'Cons-Asset Statements'!M4</f>
        <v>34000</v>
      </c>
      <c r="N9" s="11">
        <f>'Cons-Asset Statements'!N4</f>
        <v>95000</v>
      </c>
      <c r="O9" s="11">
        <f>'Cons-Asset Statements'!O4</f>
        <v>34000</v>
      </c>
      <c r="P9" s="11">
        <f>'Cons-Asset Statements'!P4</f>
        <v>10000</v>
      </c>
      <c r="Q9" s="11">
        <f>'Cons-Asset Statements'!Q4</f>
        <v>119000</v>
      </c>
      <c r="R9" s="11">
        <f>'Cons-Asset Statements'!R4</f>
        <v>10000</v>
      </c>
      <c r="S9" s="11">
        <f>'Cons-Asset Statements'!S4</f>
        <v>34000</v>
      </c>
      <c r="T9" s="11">
        <f>'Cons-Asset Statements'!T4</f>
        <v>95000</v>
      </c>
      <c r="U9" s="11">
        <f>'Cons-Asset Statements'!U4</f>
        <v>34000</v>
      </c>
      <c r="V9" s="11">
        <f>'Cons-Asset Statements'!V4</f>
        <v>10000</v>
      </c>
      <c r="W9" s="11">
        <f>'Cons-Asset Statements'!W4</f>
        <v>119000</v>
      </c>
      <c r="X9" s="11">
        <f>'Cons-Asset Statements'!X4</f>
        <v>10000</v>
      </c>
      <c r="Y9" s="11">
        <f>'Cons-Asset Statements'!Y4</f>
        <v>34000</v>
      </c>
    </row>
    <row r="10">
      <c r="A10" s="8" t="s">
        <v>93</v>
      </c>
      <c r="B10" s="11">
        <f t="shared" ref="B10:Y10" si="2">SUM(B7:B9)</f>
        <v>72000</v>
      </c>
      <c r="C10" s="11">
        <f t="shared" si="2"/>
        <v>134000</v>
      </c>
      <c r="D10" s="11">
        <f t="shared" si="2"/>
        <v>196000</v>
      </c>
      <c r="E10" s="11">
        <f t="shared" si="2"/>
        <v>450000</v>
      </c>
      <c r="F10" s="11">
        <f t="shared" si="2"/>
        <v>704000</v>
      </c>
      <c r="G10" s="11">
        <f t="shared" si="2"/>
        <v>1100000</v>
      </c>
      <c r="H10" s="11">
        <f t="shared" si="2"/>
        <v>1330000</v>
      </c>
      <c r="I10" s="11">
        <f t="shared" si="2"/>
        <v>1726000</v>
      </c>
      <c r="J10" s="11">
        <f t="shared" si="2"/>
        <v>2392800</v>
      </c>
      <c r="K10" s="11">
        <f t="shared" si="2"/>
        <v>3063800</v>
      </c>
      <c r="L10" s="11">
        <f t="shared" si="2"/>
        <v>3645600</v>
      </c>
      <c r="M10" s="11">
        <f t="shared" si="2"/>
        <v>4041600</v>
      </c>
      <c r="N10" s="11">
        <f t="shared" si="2"/>
        <v>6783400</v>
      </c>
      <c r="O10" s="11">
        <f t="shared" si="2"/>
        <v>7094400</v>
      </c>
      <c r="P10" s="11">
        <f t="shared" si="2"/>
        <v>7761200</v>
      </c>
      <c r="Q10" s="11">
        <f t="shared" si="2"/>
        <v>10232200</v>
      </c>
      <c r="R10" s="11">
        <f t="shared" si="2"/>
        <v>10814000</v>
      </c>
      <c r="S10" s="11">
        <f t="shared" si="2"/>
        <v>11210000</v>
      </c>
      <c r="T10" s="11">
        <f t="shared" si="2"/>
        <v>13951800</v>
      </c>
      <c r="U10" s="11">
        <f t="shared" si="2"/>
        <v>14262800</v>
      </c>
      <c r="V10" s="11">
        <f t="shared" si="2"/>
        <v>14929600</v>
      </c>
      <c r="W10" s="11">
        <f t="shared" si="2"/>
        <v>17400600</v>
      </c>
      <c r="X10" s="11">
        <f t="shared" si="2"/>
        <v>17982400</v>
      </c>
      <c r="Y10" s="11">
        <f t="shared" si="2"/>
        <v>18378400</v>
      </c>
    </row>
    <row r="11">
      <c r="A11" s="8"/>
    </row>
    <row r="12">
      <c r="A12" s="8" t="s">
        <v>94</v>
      </c>
      <c r="B12" s="11">
        <f t="shared" ref="B12:Y12" si="3">B4-B10</f>
        <v>-72000</v>
      </c>
      <c r="C12" s="11">
        <f t="shared" si="3"/>
        <v>826000</v>
      </c>
      <c r="D12" s="11">
        <f t="shared" si="3"/>
        <v>-196000</v>
      </c>
      <c r="E12" s="11">
        <f t="shared" si="3"/>
        <v>1790000</v>
      </c>
      <c r="F12" s="11">
        <f t="shared" si="3"/>
        <v>-704000</v>
      </c>
      <c r="G12" s="11">
        <f t="shared" si="3"/>
        <v>3148000</v>
      </c>
      <c r="H12" s="11">
        <f t="shared" si="3"/>
        <v>-1330000</v>
      </c>
      <c r="I12" s="11">
        <f t="shared" si="3"/>
        <v>5258000</v>
      </c>
      <c r="J12" s="11">
        <f t="shared" si="3"/>
        <v>-2392800</v>
      </c>
      <c r="K12" s="11">
        <f t="shared" si="3"/>
        <v>9656200</v>
      </c>
      <c r="L12" s="11">
        <f t="shared" si="3"/>
        <v>-3645600</v>
      </c>
      <c r="M12" s="11">
        <f t="shared" si="3"/>
        <v>14414400</v>
      </c>
      <c r="N12" s="11">
        <f t="shared" si="3"/>
        <v>-6783400</v>
      </c>
      <c r="O12" s="11">
        <f t="shared" si="3"/>
        <v>20097600</v>
      </c>
      <c r="P12" s="11">
        <f t="shared" si="3"/>
        <v>-7761200</v>
      </c>
      <c r="Q12" s="11">
        <f t="shared" si="3"/>
        <v>22695800</v>
      </c>
      <c r="R12" s="11">
        <f t="shared" si="3"/>
        <v>-10814000</v>
      </c>
      <c r="S12" s="11">
        <f t="shared" si="3"/>
        <v>27454000</v>
      </c>
      <c r="T12" s="11">
        <f t="shared" si="3"/>
        <v>-13951800</v>
      </c>
      <c r="U12" s="11">
        <f t="shared" si="3"/>
        <v>33137200</v>
      </c>
      <c r="V12" s="11">
        <f t="shared" si="3"/>
        <v>-14929600</v>
      </c>
      <c r="W12" s="11">
        <f t="shared" si="3"/>
        <v>35735400</v>
      </c>
      <c r="X12" s="11">
        <f t="shared" si="3"/>
        <v>-17982400</v>
      </c>
      <c r="Y12" s="11">
        <f t="shared" si="3"/>
        <v>40493600</v>
      </c>
    </row>
    <row r="13">
      <c r="A13" s="8"/>
    </row>
    <row r="14">
      <c r="A14" s="8" t="s">
        <v>95</v>
      </c>
      <c r="B14" s="9">
        <v>0.0</v>
      </c>
      <c r="C14" s="11">
        <f t="shared" ref="C14:Y14" si="4">B16</f>
        <v>-72000</v>
      </c>
      <c r="D14" s="11">
        <f t="shared" si="4"/>
        <v>754000</v>
      </c>
      <c r="E14" s="11">
        <f t="shared" si="4"/>
        <v>558000</v>
      </c>
      <c r="F14" s="11">
        <f t="shared" si="4"/>
        <v>2348000</v>
      </c>
      <c r="G14" s="11">
        <f t="shared" si="4"/>
        <v>1644000</v>
      </c>
      <c r="H14" s="11">
        <f t="shared" si="4"/>
        <v>4792000</v>
      </c>
      <c r="I14" s="11">
        <f t="shared" si="4"/>
        <v>3462000</v>
      </c>
      <c r="J14" s="11">
        <f t="shared" si="4"/>
        <v>8720000</v>
      </c>
      <c r="K14" s="11">
        <f t="shared" si="4"/>
        <v>6327200</v>
      </c>
      <c r="L14" s="11">
        <f t="shared" si="4"/>
        <v>15983400</v>
      </c>
      <c r="M14" s="11">
        <f t="shared" si="4"/>
        <v>12337800</v>
      </c>
      <c r="N14" s="11">
        <f t="shared" si="4"/>
        <v>26752200</v>
      </c>
      <c r="O14" s="11">
        <f t="shared" si="4"/>
        <v>19968800</v>
      </c>
      <c r="P14" s="11">
        <f t="shared" si="4"/>
        <v>40066400</v>
      </c>
      <c r="Q14" s="11">
        <f t="shared" si="4"/>
        <v>32305200</v>
      </c>
      <c r="R14" s="11">
        <f t="shared" si="4"/>
        <v>55001000</v>
      </c>
      <c r="S14" s="11">
        <f t="shared" si="4"/>
        <v>44187000</v>
      </c>
      <c r="T14" s="11">
        <f t="shared" si="4"/>
        <v>71641000</v>
      </c>
      <c r="U14" s="11">
        <f t="shared" si="4"/>
        <v>57689200</v>
      </c>
      <c r="V14" s="11">
        <f t="shared" si="4"/>
        <v>90826400</v>
      </c>
      <c r="W14" s="11">
        <f t="shared" si="4"/>
        <v>75896800</v>
      </c>
      <c r="X14" s="11">
        <f t="shared" si="4"/>
        <v>111632200</v>
      </c>
      <c r="Y14" s="11">
        <f t="shared" si="4"/>
        <v>93649800</v>
      </c>
    </row>
    <row r="15">
      <c r="A15" s="8" t="s">
        <v>94</v>
      </c>
      <c r="B15" s="11">
        <f t="shared" ref="B15:Y15" si="5">B12</f>
        <v>-72000</v>
      </c>
      <c r="C15" s="11">
        <f t="shared" si="5"/>
        <v>826000</v>
      </c>
      <c r="D15" s="11">
        <f t="shared" si="5"/>
        <v>-196000</v>
      </c>
      <c r="E15" s="11">
        <f t="shared" si="5"/>
        <v>1790000</v>
      </c>
      <c r="F15" s="11">
        <f t="shared" si="5"/>
        <v>-704000</v>
      </c>
      <c r="G15" s="11">
        <f t="shared" si="5"/>
        <v>3148000</v>
      </c>
      <c r="H15" s="11">
        <f t="shared" si="5"/>
        <v>-1330000</v>
      </c>
      <c r="I15" s="11">
        <f t="shared" si="5"/>
        <v>5258000</v>
      </c>
      <c r="J15" s="11">
        <f t="shared" si="5"/>
        <v>-2392800</v>
      </c>
      <c r="K15" s="11">
        <f t="shared" si="5"/>
        <v>9656200</v>
      </c>
      <c r="L15" s="11">
        <f t="shared" si="5"/>
        <v>-3645600</v>
      </c>
      <c r="M15" s="11">
        <f t="shared" si="5"/>
        <v>14414400</v>
      </c>
      <c r="N15" s="11">
        <f t="shared" si="5"/>
        <v>-6783400</v>
      </c>
      <c r="O15" s="11">
        <f t="shared" si="5"/>
        <v>20097600</v>
      </c>
      <c r="P15" s="11">
        <f t="shared" si="5"/>
        <v>-7761200</v>
      </c>
      <c r="Q15" s="11">
        <f t="shared" si="5"/>
        <v>22695800</v>
      </c>
      <c r="R15" s="11">
        <f t="shared" si="5"/>
        <v>-10814000</v>
      </c>
      <c r="S15" s="11">
        <f t="shared" si="5"/>
        <v>27454000</v>
      </c>
      <c r="T15" s="11">
        <f t="shared" si="5"/>
        <v>-13951800</v>
      </c>
      <c r="U15" s="11">
        <f t="shared" si="5"/>
        <v>33137200</v>
      </c>
      <c r="V15" s="11">
        <f t="shared" si="5"/>
        <v>-14929600</v>
      </c>
      <c r="W15" s="11">
        <f t="shared" si="5"/>
        <v>35735400</v>
      </c>
      <c r="X15" s="11">
        <f t="shared" si="5"/>
        <v>-17982400</v>
      </c>
      <c r="Y15" s="11">
        <f t="shared" si="5"/>
        <v>40493600</v>
      </c>
    </row>
    <row r="16">
      <c r="A16" s="8" t="s">
        <v>96</v>
      </c>
      <c r="B16" s="11">
        <f t="shared" ref="B16:Y16" si="6">B14+B15</f>
        <v>-72000</v>
      </c>
      <c r="C16" s="11">
        <f t="shared" si="6"/>
        <v>754000</v>
      </c>
      <c r="D16" s="11">
        <f t="shared" si="6"/>
        <v>558000</v>
      </c>
      <c r="E16" s="11">
        <f t="shared" si="6"/>
        <v>2348000</v>
      </c>
      <c r="F16" s="11">
        <f t="shared" si="6"/>
        <v>1644000</v>
      </c>
      <c r="G16" s="11">
        <f t="shared" si="6"/>
        <v>4792000</v>
      </c>
      <c r="H16" s="11">
        <f t="shared" si="6"/>
        <v>3462000</v>
      </c>
      <c r="I16" s="11">
        <f t="shared" si="6"/>
        <v>8720000</v>
      </c>
      <c r="J16" s="11">
        <f t="shared" si="6"/>
        <v>6327200</v>
      </c>
      <c r="K16" s="11">
        <f t="shared" si="6"/>
        <v>15983400</v>
      </c>
      <c r="L16" s="11">
        <f t="shared" si="6"/>
        <v>12337800</v>
      </c>
      <c r="M16" s="11">
        <f t="shared" si="6"/>
        <v>26752200</v>
      </c>
      <c r="N16" s="11">
        <f t="shared" si="6"/>
        <v>19968800</v>
      </c>
      <c r="O16" s="11">
        <f t="shared" si="6"/>
        <v>40066400</v>
      </c>
      <c r="P16" s="11">
        <f t="shared" si="6"/>
        <v>32305200</v>
      </c>
      <c r="Q16" s="11">
        <f t="shared" si="6"/>
        <v>55001000</v>
      </c>
      <c r="R16" s="11">
        <f t="shared" si="6"/>
        <v>44187000</v>
      </c>
      <c r="S16" s="11">
        <f t="shared" si="6"/>
        <v>71641000</v>
      </c>
      <c r="T16" s="11">
        <f t="shared" si="6"/>
        <v>57689200</v>
      </c>
      <c r="U16" s="11">
        <f t="shared" si="6"/>
        <v>90826400</v>
      </c>
      <c r="V16" s="11">
        <f t="shared" si="6"/>
        <v>75896800</v>
      </c>
      <c r="W16" s="11">
        <f t="shared" si="6"/>
        <v>111632200</v>
      </c>
      <c r="X16" s="11">
        <f t="shared" si="6"/>
        <v>93649800</v>
      </c>
      <c r="Y16" s="11">
        <f t="shared" si="6"/>
        <v>134143400</v>
      </c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63</v>
      </c>
      <c r="W1" s="8" t="s">
        <v>64</v>
      </c>
      <c r="X1" s="8" t="s">
        <v>65</v>
      </c>
      <c r="Y1" s="8" t="s">
        <v>66</v>
      </c>
      <c r="Z1" s="8"/>
      <c r="AA1" s="8"/>
      <c r="AB1" s="8"/>
      <c r="AC1" s="8"/>
      <c r="AD1" s="8"/>
      <c r="AE1" s="8"/>
      <c r="AF1" s="8"/>
    </row>
    <row r="2">
      <c r="A2" s="8" t="s">
        <v>97</v>
      </c>
    </row>
    <row r="3">
      <c r="A3" s="8" t="s">
        <v>98</v>
      </c>
      <c r="B3" s="11">
        <f>'Cons-Cash Details'!B16</f>
        <v>-72000</v>
      </c>
      <c r="C3" s="11">
        <f>'Cons-Cash Details'!C16</f>
        <v>754000</v>
      </c>
      <c r="D3" s="11">
        <f>'Cons-Cash Details'!D16</f>
        <v>558000</v>
      </c>
      <c r="E3" s="11">
        <f>'Cons-Cash Details'!E16</f>
        <v>2348000</v>
      </c>
      <c r="F3" s="11">
        <f>'Cons-Cash Details'!F16</f>
        <v>1644000</v>
      </c>
      <c r="G3" s="11">
        <f>'Cons-Cash Details'!G16</f>
        <v>4792000</v>
      </c>
      <c r="H3" s="11">
        <f>'Cons-Cash Details'!H16</f>
        <v>3462000</v>
      </c>
      <c r="I3" s="11">
        <f>'Cons-Cash Details'!I16</f>
        <v>8720000</v>
      </c>
      <c r="J3" s="11">
        <f>'Cons-Cash Details'!J16</f>
        <v>6327200</v>
      </c>
      <c r="K3" s="11">
        <f>'Cons-Cash Details'!K16</f>
        <v>15983400</v>
      </c>
      <c r="L3" s="11">
        <f>'Cons-Cash Details'!L16</f>
        <v>12337800</v>
      </c>
      <c r="M3" s="11">
        <f>'Cons-Cash Details'!M16</f>
        <v>26752200</v>
      </c>
      <c r="N3" s="11">
        <f>'Cons-Cash Details'!N16</f>
        <v>19968800</v>
      </c>
      <c r="O3" s="11">
        <f>'Cons-Cash Details'!O16</f>
        <v>40066400</v>
      </c>
      <c r="P3" s="11">
        <f>'Cons-Cash Details'!P16</f>
        <v>32305200</v>
      </c>
      <c r="Q3" s="11">
        <f>'Cons-Cash Details'!Q16</f>
        <v>55001000</v>
      </c>
      <c r="R3" s="11">
        <f>'Cons-Cash Details'!R16</f>
        <v>44187000</v>
      </c>
      <c r="S3" s="11">
        <f>'Cons-Cash Details'!S16</f>
        <v>71641000</v>
      </c>
      <c r="T3" s="11">
        <f>'Cons-Cash Details'!T16</f>
        <v>57689200</v>
      </c>
      <c r="U3" s="11">
        <f>'Cons-Cash Details'!U16</f>
        <v>90826400</v>
      </c>
      <c r="V3" s="11">
        <f>'Cons-Cash Details'!V16</f>
        <v>75896800</v>
      </c>
      <c r="W3" s="11">
        <f>'Cons-Cash Details'!W16</f>
        <v>111632200</v>
      </c>
      <c r="X3" s="11">
        <f>'Cons-Cash Details'!X16</f>
        <v>93649800</v>
      </c>
      <c r="Y3" s="11">
        <f>'Cons-Cash Details'!Y16</f>
        <v>134143400</v>
      </c>
    </row>
    <row r="4">
      <c r="A4" s="8" t="s">
        <v>81</v>
      </c>
      <c r="B4" s="11">
        <f>'Cons-Collections'!B12</f>
        <v>320000</v>
      </c>
      <c r="C4" s="11">
        <f>'Cons-Collections'!C12</f>
        <v>0</v>
      </c>
      <c r="D4" s="11">
        <f>'Cons-Collections'!D12</f>
        <v>960000</v>
      </c>
      <c r="E4" s="11">
        <f>'Cons-Collections'!E12</f>
        <v>0</v>
      </c>
      <c r="F4" s="11">
        <f>'Cons-Collections'!F12</f>
        <v>1600000</v>
      </c>
      <c r="G4" s="11">
        <f>'Cons-Collections'!G12</f>
        <v>0</v>
      </c>
      <c r="H4" s="11">
        <f>'Cons-Collections'!H12</f>
        <v>2968000</v>
      </c>
      <c r="I4" s="11">
        <f>'Cons-Collections'!I12</f>
        <v>0</v>
      </c>
      <c r="J4" s="11">
        <f>'Cons-Collections'!J12</f>
        <v>4336000</v>
      </c>
      <c r="K4" s="11">
        <f>'Cons-Collections'!K12</f>
        <v>0</v>
      </c>
      <c r="L4" s="11">
        <f>'Cons-Collections'!L12</f>
        <v>8704000</v>
      </c>
      <c r="M4" s="11">
        <f>'Cons-Collections'!M12</f>
        <v>0</v>
      </c>
      <c r="N4" s="11">
        <f>'Cons-Collections'!N12</f>
        <v>13072000</v>
      </c>
      <c r="O4" s="11">
        <f>'Cons-Collections'!O12</f>
        <v>0</v>
      </c>
      <c r="P4" s="11">
        <f>'Cons-Collections'!P12</f>
        <v>14440000</v>
      </c>
      <c r="Q4" s="11">
        <f>'Cons-Collections'!Q12</f>
        <v>0</v>
      </c>
      <c r="R4" s="11">
        <f>'Cons-Collections'!R12</f>
        <v>18808000</v>
      </c>
      <c r="S4" s="11">
        <f>'Cons-Collections'!S12</f>
        <v>0</v>
      </c>
      <c r="T4" s="11">
        <f>'Cons-Collections'!T12</f>
        <v>23176000</v>
      </c>
      <c r="U4" s="11">
        <f>'Cons-Collections'!U12</f>
        <v>0</v>
      </c>
      <c r="V4" s="11">
        <f>'Cons-Collections'!V12</f>
        <v>24544000</v>
      </c>
      <c r="W4" s="11">
        <f>'Cons-Collections'!W12</f>
        <v>0</v>
      </c>
      <c r="X4" s="11">
        <f>'Cons-Collections'!X12</f>
        <v>28912000</v>
      </c>
      <c r="Y4" s="11">
        <f>'Cons-Collections'!Y12</f>
        <v>0</v>
      </c>
    </row>
    <row r="5">
      <c r="A5" s="8" t="s">
        <v>92</v>
      </c>
      <c r="B5" s="11">
        <f>'Cons-Asset Statements'!B6-'Cons-Asset Statements'!B10</f>
        <v>9375</v>
      </c>
      <c r="C5" s="11">
        <f>'Cons-Asset Statements'!C6-'Cons-Asset Statements'!C10</f>
        <v>18125</v>
      </c>
      <c r="D5" s="11">
        <f>'Cons-Asset Statements'!D6-'Cons-Asset Statements'!D10</f>
        <v>26250</v>
      </c>
      <c r="E5" s="11">
        <f>'Cons-Asset Statements'!E6-'Cons-Asset Statements'!E10</f>
        <v>33750</v>
      </c>
      <c r="F5" s="11">
        <f>'Cons-Asset Statements'!F6-'Cons-Asset Statements'!F10</f>
        <v>40625</v>
      </c>
      <c r="G5" s="11">
        <f>'Cons-Asset Statements'!G6-'Cons-Asset Statements'!G10</f>
        <v>69375</v>
      </c>
      <c r="H5" s="11">
        <f>'Cons-Asset Statements'!H6-'Cons-Asset Statements'!H10</f>
        <v>73500</v>
      </c>
      <c r="I5" s="11">
        <f>'Cons-Asset Statements'!I6-'Cons-Asset Statements'!I10</f>
        <v>99500</v>
      </c>
      <c r="J5" s="11">
        <f>'Cons-Asset Statements'!J6-'Cons-Asset Statements'!J10</f>
        <v>100875</v>
      </c>
      <c r="K5" s="11">
        <f>'Cons-Asset Statements'!K6-'Cons-Asset Statements'!K10</f>
        <v>204125</v>
      </c>
      <c r="L5" s="11">
        <f>'Cons-Asset Statements'!L6-'Cons-Asset Statements'!L10</f>
        <v>197750</v>
      </c>
      <c r="M5" s="11">
        <f>'Cons-Asset Statements'!M6-'Cons-Asset Statements'!M10</f>
        <v>213250</v>
      </c>
      <c r="N5" s="11">
        <f>'Cons-Asset Statements'!N6-'Cons-Asset Statements'!N10</f>
        <v>284125</v>
      </c>
      <c r="O5" s="11">
        <f>'Cons-Asset Statements'!O6-'Cons-Asset Statements'!O10</f>
        <v>291875</v>
      </c>
      <c r="P5" s="11">
        <f>'Cons-Asset Statements'!P6-'Cons-Asset Statements'!P10</f>
        <v>275000</v>
      </c>
      <c r="Q5" s="11">
        <f>'Cons-Asset Statements'!Q6-'Cons-Asset Statements'!Q10</f>
        <v>360000</v>
      </c>
      <c r="R5" s="11">
        <f>'Cons-Asset Statements'!R6-'Cons-Asset Statements'!R10</f>
        <v>336000</v>
      </c>
      <c r="S5" s="11">
        <f>'Cons-Asset Statements'!S6-'Cons-Asset Statements'!S10</f>
        <v>334500</v>
      </c>
      <c r="T5" s="11">
        <f>'Cons-Asset Statements'!T6-'Cons-Asset Statements'!T10</f>
        <v>389000</v>
      </c>
      <c r="U5" s="11">
        <f>'Cons-Asset Statements'!U6-'Cons-Asset Statements'!U10</f>
        <v>381000</v>
      </c>
      <c r="V5" s="11">
        <f>'Cons-Asset Statements'!V6-'Cons-Asset Statements'!V10</f>
        <v>349000</v>
      </c>
      <c r="W5" s="11">
        <f>'Cons-Asset Statements'!W6-'Cons-Asset Statements'!W10</f>
        <v>421000</v>
      </c>
      <c r="X5" s="11">
        <f>'Cons-Asset Statements'!X6-'Cons-Asset Statements'!X10</f>
        <v>384000</v>
      </c>
      <c r="Y5" s="11">
        <f>'Cons-Asset Statements'!Y6-'Cons-Asset Statements'!Y10</f>
        <v>371000</v>
      </c>
    </row>
    <row r="6">
      <c r="A6" s="8" t="s">
        <v>99</v>
      </c>
      <c r="B6" s="11">
        <f t="shared" ref="B6:Y6" si="1">SUM(B3:B5)</f>
        <v>257375</v>
      </c>
      <c r="C6" s="11">
        <f t="shared" si="1"/>
        <v>772125</v>
      </c>
      <c r="D6" s="11">
        <f t="shared" si="1"/>
        <v>1544250</v>
      </c>
      <c r="E6" s="11">
        <f t="shared" si="1"/>
        <v>2381750</v>
      </c>
      <c r="F6" s="11">
        <f t="shared" si="1"/>
        <v>3284625</v>
      </c>
      <c r="G6" s="11">
        <f t="shared" si="1"/>
        <v>4861375</v>
      </c>
      <c r="H6" s="11">
        <f t="shared" si="1"/>
        <v>6503500</v>
      </c>
      <c r="I6" s="11">
        <f t="shared" si="1"/>
        <v>8819500</v>
      </c>
      <c r="J6" s="11">
        <f t="shared" si="1"/>
        <v>10764075</v>
      </c>
      <c r="K6" s="11">
        <f t="shared" si="1"/>
        <v>16187525</v>
      </c>
      <c r="L6" s="11">
        <f t="shared" si="1"/>
        <v>21239550</v>
      </c>
      <c r="M6" s="11">
        <f t="shared" si="1"/>
        <v>26965450</v>
      </c>
      <c r="N6" s="11">
        <f t="shared" si="1"/>
        <v>33324925</v>
      </c>
      <c r="O6" s="11">
        <f t="shared" si="1"/>
        <v>40358275</v>
      </c>
      <c r="P6" s="11">
        <f t="shared" si="1"/>
        <v>47020200</v>
      </c>
      <c r="Q6" s="11">
        <f t="shared" si="1"/>
        <v>55361000</v>
      </c>
      <c r="R6" s="11">
        <f t="shared" si="1"/>
        <v>63331000</v>
      </c>
      <c r="S6" s="11">
        <f t="shared" si="1"/>
        <v>71975500</v>
      </c>
      <c r="T6" s="11">
        <f t="shared" si="1"/>
        <v>81254200</v>
      </c>
      <c r="U6" s="11">
        <f t="shared" si="1"/>
        <v>91207400</v>
      </c>
      <c r="V6" s="11">
        <f t="shared" si="1"/>
        <v>100789800</v>
      </c>
      <c r="W6" s="11">
        <f t="shared" si="1"/>
        <v>112053200</v>
      </c>
      <c r="X6" s="11">
        <f t="shared" si="1"/>
        <v>122945800</v>
      </c>
      <c r="Y6" s="11">
        <f t="shared" si="1"/>
        <v>134514400</v>
      </c>
    </row>
    <row r="7">
      <c r="A7" s="8"/>
    </row>
    <row r="8">
      <c r="A8" s="8" t="s">
        <v>100</v>
      </c>
    </row>
    <row r="9">
      <c r="A9" s="8" t="s">
        <v>101</v>
      </c>
      <c r="B9" s="11">
        <f>'Cons-Purchases'!B12</f>
        <v>192000</v>
      </c>
      <c r="C9" s="11">
        <f>'Cons-Purchases'!C12</f>
        <v>576000</v>
      </c>
      <c r="D9" s="11">
        <f>'Cons-Purchases'!D12</f>
        <v>1152000</v>
      </c>
      <c r="E9" s="11">
        <f>'Cons-Purchases'!E12</f>
        <v>1728000</v>
      </c>
      <c r="F9" s="11">
        <f>'Cons-Purchases'!F12</f>
        <v>2304000</v>
      </c>
      <c r="G9" s="11">
        <f>'Cons-Purchases'!G12</f>
        <v>3316800</v>
      </c>
      <c r="H9" s="11">
        <f>'Cons-Purchases'!H12</f>
        <v>4329600</v>
      </c>
      <c r="I9" s="11">
        <f>'Cons-Purchases'!I12</f>
        <v>5779200</v>
      </c>
      <c r="J9" s="11">
        <f>'Cons-Purchases'!J12</f>
        <v>6792000</v>
      </c>
      <c r="K9" s="11">
        <f>'Cons-Purchases'!K12</f>
        <v>10041600</v>
      </c>
      <c r="L9" s="11">
        <f>'Cons-Purchases'!L12</f>
        <v>12854400</v>
      </c>
      <c r="M9" s="11">
        <f>'Cons-Purchases'!M12</f>
        <v>16104000</v>
      </c>
      <c r="N9" s="11">
        <f>'Cons-Purchases'!N12</f>
        <v>18916800</v>
      </c>
      <c r="O9" s="11">
        <f>'Cons-Purchases'!O12</f>
        <v>22166400</v>
      </c>
      <c r="P9" s="11">
        <f>'Cons-Purchases'!P12</f>
        <v>24979200</v>
      </c>
      <c r="Q9" s="11">
        <f>'Cons-Purchases'!Q12</f>
        <v>28228800</v>
      </c>
      <c r="R9" s="11">
        <f>'Cons-Purchases'!R12</f>
        <v>31041600</v>
      </c>
      <c r="S9" s="11">
        <f>'Cons-Purchases'!S12</f>
        <v>34291200</v>
      </c>
      <c r="T9" s="11">
        <f>'Cons-Purchases'!T12</f>
        <v>37104000</v>
      </c>
      <c r="U9" s="11">
        <f>'Cons-Purchases'!U12</f>
        <v>40353600</v>
      </c>
      <c r="V9" s="11">
        <f>'Cons-Purchases'!V12</f>
        <v>43166400</v>
      </c>
      <c r="W9" s="11">
        <f>'Cons-Purchases'!W12</f>
        <v>46416000</v>
      </c>
      <c r="X9" s="11">
        <f>'Cons-Purchases'!X12</f>
        <v>49228800</v>
      </c>
      <c r="Y9" s="11">
        <f>'Cons-Purchases'!Y12</f>
        <v>52478400</v>
      </c>
    </row>
    <row r="10">
      <c r="A10" s="8" t="s">
        <v>102</v>
      </c>
      <c r="B10" s="11">
        <f t="shared" ref="B10:Y10" si="2">B9</f>
        <v>192000</v>
      </c>
      <c r="C10" s="11">
        <f t="shared" si="2"/>
        <v>576000</v>
      </c>
      <c r="D10" s="11">
        <f t="shared" si="2"/>
        <v>1152000</v>
      </c>
      <c r="E10" s="11">
        <f t="shared" si="2"/>
        <v>1728000</v>
      </c>
      <c r="F10" s="11">
        <f t="shared" si="2"/>
        <v>2304000</v>
      </c>
      <c r="G10" s="11">
        <f t="shared" si="2"/>
        <v>3316800</v>
      </c>
      <c r="H10" s="11">
        <f t="shared" si="2"/>
        <v>4329600</v>
      </c>
      <c r="I10" s="11">
        <f t="shared" si="2"/>
        <v>5779200</v>
      </c>
      <c r="J10" s="11">
        <f t="shared" si="2"/>
        <v>6792000</v>
      </c>
      <c r="K10" s="11">
        <f t="shared" si="2"/>
        <v>10041600</v>
      </c>
      <c r="L10" s="11">
        <f t="shared" si="2"/>
        <v>12854400</v>
      </c>
      <c r="M10" s="11">
        <f t="shared" si="2"/>
        <v>16104000</v>
      </c>
      <c r="N10" s="11">
        <f t="shared" si="2"/>
        <v>18916800</v>
      </c>
      <c r="O10" s="11">
        <f t="shared" si="2"/>
        <v>22166400</v>
      </c>
      <c r="P10" s="11">
        <f t="shared" si="2"/>
        <v>24979200</v>
      </c>
      <c r="Q10" s="11">
        <f t="shared" si="2"/>
        <v>28228800</v>
      </c>
      <c r="R10" s="11">
        <f t="shared" si="2"/>
        <v>31041600</v>
      </c>
      <c r="S10" s="11">
        <f t="shared" si="2"/>
        <v>34291200</v>
      </c>
      <c r="T10" s="11">
        <f t="shared" si="2"/>
        <v>37104000</v>
      </c>
      <c r="U10" s="11">
        <f t="shared" si="2"/>
        <v>40353600</v>
      </c>
      <c r="V10" s="11">
        <f t="shared" si="2"/>
        <v>43166400</v>
      </c>
      <c r="W10" s="11">
        <f t="shared" si="2"/>
        <v>46416000</v>
      </c>
      <c r="X10" s="11">
        <f t="shared" si="2"/>
        <v>49228800</v>
      </c>
      <c r="Y10" s="11">
        <f t="shared" si="2"/>
        <v>52478400</v>
      </c>
    </row>
    <row r="11">
      <c r="A11" s="8"/>
    </row>
    <row r="12">
      <c r="A12" s="8" t="s">
        <v>103</v>
      </c>
      <c r="B12" s="11">
        <f t="shared" ref="B12:Y12" si="3">B6-B10</f>
        <v>65375</v>
      </c>
      <c r="C12" s="11">
        <f t="shared" si="3"/>
        <v>196125</v>
      </c>
      <c r="D12" s="11">
        <f t="shared" si="3"/>
        <v>392250</v>
      </c>
      <c r="E12" s="11">
        <f t="shared" si="3"/>
        <v>653750</v>
      </c>
      <c r="F12" s="11">
        <f t="shared" si="3"/>
        <v>980625</v>
      </c>
      <c r="G12" s="11">
        <f t="shared" si="3"/>
        <v>1544575</v>
      </c>
      <c r="H12" s="11">
        <f t="shared" si="3"/>
        <v>2173900</v>
      </c>
      <c r="I12" s="11">
        <f t="shared" si="3"/>
        <v>3040300</v>
      </c>
      <c r="J12" s="11">
        <f t="shared" si="3"/>
        <v>3972075</v>
      </c>
      <c r="K12" s="11">
        <f t="shared" si="3"/>
        <v>6145925</v>
      </c>
      <c r="L12" s="11">
        <f t="shared" si="3"/>
        <v>8385150</v>
      </c>
      <c r="M12" s="11">
        <f t="shared" si="3"/>
        <v>10861450</v>
      </c>
      <c r="N12" s="11">
        <f t="shared" si="3"/>
        <v>14408125</v>
      </c>
      <c r="O12" s="11">
        <f t="shared" si="3"/>
        <v>18191875</v>
      </c>
      <c r="P12" s="11">
        <f t="shared" si="3"/>
        <v>22041000</v>
      </c>
      <c r="Q12" s="11">
        <f t="shared" si="3"/>
        <v>27132200</v>
      </c>
      <c r="R12" s="11">
        <f t="shared" si="3"/>
        <v>32289400</v>
      </c>
      <c r="S12" s="11">
        <f t="shared" si="3"/>
        <v>37684300</v>
      </c>
      <c r="T12" s="11">
        <f t="shared" si="3"/>
        <v>44150200</v>
      </c>
      <c r="U12" s="11">
        <f t="shared" si="3"/>
        <v>50853800</v>
      </c>
      <c r="V12" s="11">
        <f t="shared" si="3"/>
        <v>57623400</v>
      </c>
      <c r="W12" s="11">
        <f t="shared" si="3"/>
        <v>65637200</v>
      </c>
      <c r="X12" s="11">
        <f t="shared" si="3"/>
        <v>73717000</v>
      </c>
      <c r="Y12" s="11">
        <f t="shared" si="3"/>
        <v>82036000</v>
      </c>
    </row>
    <row r="13">
      <c r="A13" s="8"/>
    </row>
    <row r="14">
      <c r="A14" s="8" t="s">
        <v>104</v>
      </c>
      <c r="B14" s="9">
        <v>0.0</v>
      </c>
      <c r="C14" s="11">
        <f t="shared" ref="C14:Y14" si="4">B16</f>
        <v>65375</v>
      </c>
      <c r="D14" s="11">
        <f t="shared" si="4"/>
        <v>196125</v>
      </c>
      <c r="E14" s="11">
        <f t="shared" si="4"/>
        <v>392250</v>
      </c>
      <c r="F14" s="11">
        <f t="shared" si="4"/>
        <v>653750</v>
      </c>
      <c r="G14" s="11">
        <f t="shared" si="4"/>
        <v>980625</v>
      </c>
      <c r="H14" s="11">
        <f t="shared" si="4"/>
        <v>1544575</v>
      </c>
      <c r="I14" s="11">
        <f t="shared" si="4"/>
        <v>2173900</v>
      </c>
      <c r="J14" s="11">
        <f t="shared" si="4"/>
        <v>3040300</v>
      </c>
      <c r="K14" s="11">
        <f t="shared" si="4"/>
        <v>3972075</v>
      </c>
      <c r="L14" s="11">
        <f t="shared" si="4"/>
        <v>6145925</v>
      </c>
      <c r="M14" s="11">
        <f t="shared" si="4"/>
        <v>8385150</v>
      </c>
      <c r="N14" s="11">
        <f t="shared" si="4"/>
        <v>10861450</v>
      </c>
      <c r="O14" s="11">
        <f t="shared" si="4"/>
        <v>14408125</v>
      </c>
      <c r="P14" s="11">
        <f t="shared" si="4"/>
        <v>18191875</v>
      </c>
      <c r="Q14" s="11">
        <f t="shared" si="4"/>
        <v>22041000</v>
      </c>
      <c r="R14" s="11">
        <f t="shared" si="4"/>
        <v>27132200</v>
      </c>
      <c r="S14" s="11">
        <f t="shared" si="4"/>
        <v>32289400</v>
      </c>
      <c r="T14" s="11">
        <f t="shared" si="4"/>
        <v>37684300</v>
      </c>
      <c r="U14" s="11">
        <f t="shared" si="4"/>
        <v>44150200</v>
      </c>
      <c r="V14" s="11">
        <f t="shared" si="4"/>
        <v>50853800</v>
      </c>
      <c r="W14" s="11">
        <f t="shared" si="4"/>
        <v>57623400</v>
      </c>
      <c r="X14" s="11">
        <f t="shared" si="4"/>
        <v>65637200</v>
      </c>
      <c r="Y14" s="11">
        <f t="shared" si="4"/>
        <v>73717000</v>
      </c>
    </row>
    <row r="15">
      <c r="A15" s="8" t="s">
        <v>105</v>
      </c>
      <c r="B15" s="11">
        <f>'Cons-Sales and Costs'!B20</f>
        <v>65375</v>
      </c>
      <c r="C15" s="11">
        <f>'Cons-Sales and Costs'!C20</f>
        <v>130750</v>
      </c>
      <c r="D15" s="11">
        <f>'Cons-Sales and Costs'!D20</f>
        <v>196125</v>
      </c>
      <c r="E15" s="11">
        <f>'Cons-Sales and Costs'!E20</f>
        <v>261500</v>
      </c>
      <c r="F15" s="11">
        <f>'Cons-Sales and Costs'!F20</f>
        <v>326875</v>
      </c>
      <c r="G15" s="11">
        <f>'Cons-Sales and Costs'!G20</f>
        <v>563950</v>
      </c>
      <c r="H15" s="11">
        <f>'Cons-Sales and Costs'!H20</f>
        <v>629325</v>
      </c>
      <c r="I15" s="11">
        <f>'Cons-Sales and Costs'!I20</f>
        <v>866400</v>
      </c>
      <c r="J15" s="11">
        <f>'Cons-Sales and Costs'!J20</f>
        <v>931775</v>
      </c>
      <c r="K15" s="11">
        <f>'Cons-Sales and Costs'!K20</f>
        <v>2173850</v>
      </c>
      <c r="L15" s="11">
        <f>'Cons-Sales and Costs'!L20</f>
        <v>2239225</v>
      </c>
      <c r="M15" s="11">
        <f>'Cons-Sales and Costs'!M20</f>
        <v>2476300</v>
      </c>
      <c r="N15" s="11">
        <f>'Cons-Sales and Costs'!N20</f>
        <v>3546675</v>
      </c>
      <c r="O15" s="11">
        <f>'Cons-Sales and Costs'!O20</f>
        <v>3783750</v>
      </c>
      <c r="P15" s="11">
        <f>'Cons-Sales and Costs'!P20</f>
        <v>3849125</v>
      </c>
      <c r="Q15" s="11">
        <f>'Cons-Sales and Costs'!Q20</f>
        <v>5091200</v>
      </c>
      <c r="R15" s="11">
        <f>'Cons-Sales and Costs'!R20</f>
        <v>5157200</v>
      </c>
      <c r="S15" s="11">
        <f>'Cons-Sales and Costs'!S20</f>
        <v>5394900</v>
      </c>
      <c r="T15" s="11">
        <f>'Cons-Sales and Costs'!T20</f>
        <v>6465900</v>
      </c>
      <c r="U15" s="11">
        <f>'Cons-Sales and Costs'!U20</f>
        <v>6703600</v>
      </c>
      <c r="V15" s="11">
        <f>'Cons-Sales and Costs'!V20</f>
        <v>6769600</v>
      </c>
      <c r="W15" s="11">
        <f>'Cons-Sales and Costs'!W20</f>
        <v>8013800</v>
      </c>
      <c r="X15" s="11">
        <f>'Cons-Sales and Costs'!X20</f>
        <v>8079800</v>
      </c>
      <c r="Y15" s="11">
        <f>'Cons-Sales and Costs'!Y20</f>
        <v>8319000</v>
      </c>
    </row>
    <row r="16">
      <c r="A16" s="8" t="s">
        <v>106</v>
      </c>
      <c r="B16" s="11">
        <f t="shared" ref="B16:Y16" si="5">B14+B15</f>
        <v>65375</v>
      </c>
      <c r="C16" s="11">
        <f t="shared" si="5"/>
        <v>196125</v>
      </c>
      <c r="D16" s="11">
        <f t="shared" si="5"/>
        <v>392250</v>
      </c>
      <c r="E16" s="11">
        <f t="shared" si="5"/>
        <v>653750</v>
      </c>
      <c r="F16" s="11">
        <f t="shared" si="5"/>
        <v>980625</v>
      </c>
      <c r="G16" s="11">
        <f t="shared" si="5"/>
        <v>1544575</v>
      </c>
      <c r="H16" s="11">
        <f t="shared" si="5"/>
        <v>2173900</v>
      </c>
      <c r="I16" s="11">
        <f t="shared" si="5"/>
        <v>3040300</v>
      </c>
      <c r="J16" s="11">
        <f t="shared" si="5"/>
        <v>3972075</v>
      </c>
      <c r="K16" s="11">
        <f t="shared" si="5"/>
        <v>6145925</v>
      </c>
      <c r="L16" s="11">
        <f t="shared" si="5"/>
        <v>8385150</v>
      </c>
      <c r="M16" s="11">
        <f t="shared" si="5"/>
        <v>10861450</v>
      </c>
      <c r="N16" s="11">
        <f t="shared" si="5"/>
        <v>14408125</v>
      </c>
      <c r="O16" s="11">
        <f t="shared" si="5"/>
        <v>18191875</v>
      </c>
      <c r="P16" s="11">
        <f t="shared" si="5"/>
        <v>22041000</v>
      </c>
      <c r="Q16" s="11">
        <f t="shared" si="5"/>
        <v>27132200</v>
      </c>
      <c r="R16" s="11">
        <f t="shared" si="5"/>
        <v>32289400</v>
      </c>
      <c r="S16" s="11">
        <f t="shared" si="5"/>
        <v>37684300</v>
      </c>
      <c r="T16" s="11">
        <f t="shared" si="5"/>
        <v>44150200</v>
      </c>
      <c r="U16" s="11">
        <f t="shared" si="5"/>
        <v>50853800</v>
      </c>
      <c r="V16" s="11">
        <f t="shared" si="5"/>
        <v>57623400</v>
      </c>
      <c r="W16" s="11">
        <f t="shared" si="5"/>
        <v>65637200</v>
      </c>
      <c r="X16" s="11">
        <f t="shared" si="5"/>
        <v>73717000</v>
      </c>
      <c r="Y16" s="11">
        <f t="shared" si="5"/>
        <v>82036000</v>
      </c>
    </row>
    <row r="17">
      <c r="A17" s="8"/>
    </row>
    <row r="18">
      <c r="A18" s="8" t="s">
        <v>107</v>
      </c>
      <c r="B18" s="11">
        <f t="shared" ref="B18:Y18" si="6">B16-B12</f>
        <v>0</v>
      </c>
      <c r="C18" s="11">
        <f t="shared" si="6"/>
        <v>0</v>
      </c>
      <c r="D18" s="11">
        <f t="shared" si="6"/>
        <v>0</v>
      </c>
      <c r="E18" s="11">
        <f t="shared" si="6"/>
        <v>0</v>
      </c>
      <c r="F18" s="11">
        <f t="shared" si="6"/>
        <v>0</v>
      </c>
      <c r="G18" s="11">
        <f t="shared" si="6"/>
        <v>0</v>
      </c>
      <c r="H18" s="11">
        <f t="shared" si="6"/>
        <v>0</v>
      </c>
      <c r="I18" s="11">
        <f t="shared" si="6"/>
        <v>0</v>
      </c>
      <c r="J18" s="11">
        <f t="shared" si="6"/>
        <v>0</v>
      </c>
      <c r="K18" s="11">
        <f t="shared" si="6"/>
        <v>0</v>
      </c>
      <c r="L18" s="11">
        <f t="shared" si="6"/>
        <v>0</v>
      </c>
      <c r="M18" s="11">
        <f t="shared" si="6"/>
        <v>0</v>
      </c>
      <c r="N18" s="11">
        <f t="shared" si="6"/>
        <v>0</v>
      </c>
      <c r="O18" s="11">
        <f t="shared" si="6"/>
        <v>0</v>
      </c>
      <c r="P18" s="11">
        <f t="shared" si="6"/>
        <v>0</v>
      </c>
      <c r="Q18" s="11">
        <f t="shared" si="6"/>
        <v>0</v>
      </c>
      <c r="R18" s="11">
        <f t="shared" si="6"/>
        <v>0</v>
      </c>
      <c r="S18" s="11">
        <f t="shared" si="6"/>
        <v>0</v>
      </c>
      <c r="T18" s="11">
        <f t="shared" si="6"/>
        <v>0</v>
      </c>
      <c r="U18" s="11">
        <f t="shared" si="6"/>
        <v>0</v>
      </c>
      <c r="V18" s="11">
        <f t="shared" si="6"/>
        <v>0</v>
      </c>
      <c r="W18" s="11">
        <f t="shared" si="6"/>
        <v>0</v>
      </c>
      <c r="X18" s="11">
        <f t="shared" si="6"/>
        <v>0</v>
      </c>
      <c r="Y18" s="11">
        <f t="shared" si="6"/>
        <v>0</v>
      </c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108</v>
      </c>
      <c r="B1" s="9" t="s">
        <v>109</v>
      </c>
      <c r="C1" s="9" t="s">
        <v>110</v>
      </c>
      <c r="D1" s="9" t="s">
        <v>111</v>
      </c>
      <c r="E1" s="9" t="s">
        <v>112</v>
      </c>
      <c r="F1" s="9" t="s">
        <v>113</v>
      </c>
      <c r="G1" s="9" t="s">
        <v>114</v>
      </c>
      <c r="H1" s="9" t="s">
        <v>115</v>
      </c>
    </row>
    <row r="2">
      <c r="A2" s="9" t="s">
        <v>116</v>
      </c>
      <c r="B2" s="9" t="s">
        <v>117</v>
      </c>
      <c r="D2" s="9">
        <v>10.0</v>
      </c>
      <c r="E2" s="9">
        <v>17000.0</v>
      </c>
      <c r="F2" s="9">
        <v>17.0</v>
      </c>
      <c r="G2" s="11">
        <f t="shared" ref="G2:G26" si="1">F2+D2</f>
        <v>27</v>
      </c>
      <c r="H2" s="11">
        <f t="shared" ref="H2:H26" si="2">E2/F2*F2</f>
        <v>17000</v>
      </c>
    </row>
    <row r="3">
      <c r="A3" s="9" t="s">
        <v>118</v>
      </c>
      <c r="B3" s="9" t="s">
        <v>117</v>
      </c>
      <c r="D3" s="9">
        <v>10.0</v>
      </c>
      <c r="E3" s="9">
        <v>17000.0</v>
      </c>
      <c r="F3" s="9">
        <v>17.0</v>
      </c>
      <c r="G3" s="11">
        <f t="shared" si="1"/>
        <v>27</v>
      </c>
      <c r="H3" s="11">
        <f t="shared" si="2"/>
        <v>17000</v>
      </c>
    </row>
    <row r="4">
      <c r="A4" s="9" t="s">
        <v>119</v>
      </c>
      <c r="B4" s="9" t="s">
        <v>117</v>
      </c>
      <c r="D4" s="9">
        <v>10.0</v>
      </c>
      <c r="E4" s="9">
        <v>17000.0</v>
      </c>
      <c r="F4" s="9">
        <v>17.0</v>
      </c>
      <c r="G4" s="11">
        <f t="shared" si="1"/>
        <v>27</v>
      </c>
      <c r="H4" s="11">
        <f t="shared" si="2"/>
        <v>17000</v>
      </c>
    </row>
    <row r="5">
      <c r="A5" s="9" t="s">
        <v>120</v>
      </c>
      <c r="B5" s="9" t="s">
        <v>117</v>
      </c>
      <c r="D5" s="9">
        <v>10.0</v>
      </c>
      <c r="E5" s="9">
        <v>17000.0</v>
      </c>
      <c r="F5" s="9">
        <v>17.0</v>
      </c>
      <c r="G5" s="11">
        <f t="shared" si="1"/>
        <v>27</v>
      </c>
      <c r="H5" s="11">
        <f t="shared" si="2"/>
        <v>17000</v>
      </c>
    </row>
    <row r="6">
      <c r="A6" s="9" t="s">
        <v>121</v>
      </c>
      <c r="B6" s="9" t="s">
        <v>117</v>
      </c>
      <c r="D6" s="9">
        <v>10.0</v>
      </c>
      <c r="E6" s="9">
        <v>17000.0</v>
      </c>
      <c r="F6" s="9">
        <v>17.0</v>
      </c>
      <c r="G6" s="11">
        <f t="shared" si="1"/>
        <v>27</v>
      </c>
      <c r="H6" s="11">
        <f t="shared" si="2"/>
        <v>17000</v>
      </c>
    </row>
    <row r="7">
      <c r="A7" s="9" t="s">
        <v>122</v>
      </c>
      <c r="B7" s="9" t="s">
        <v>117</v>
      </c>
      <c r="D7" s="11">
        <f t="shared" ref="D7:D26" si="3">D2+3</f>
        <v>13</v>
      </c>
      <c r="E7" s="9">
        <v>17000.0</v>
      </c>
      <c r="F7" s="9">
        <v>17.0</v>
      </c>
      <c r="G7" s="11">
        <f t="shared" si="1"/>
        <v>30</v>
      </c>
      <c r="H7" s="11">
        <f t="shared" si="2"/>
        <v>17000</v>
      </c>
    </row>
    <row r="8">
      <c r="A8" s="9" t="s">
        <v>123</v>
      </c>
      <c r="B8" s="9" t="s">
        <v>117</v>
      </c>
      <c r="D8" s="11">
        <f t="shared" si="3"/>
        <v>13</v>
      </c>
      <c r="E8" s="9">
        <v>17000.0</v>
      </c>
      <c r="F8" s="9">
        <v>17.0</v>
      </c>
      <c r="G8" s="11">
        <f t="shared" si="1"/>
        <v>30</v>
      </c>
      <c r="H8" s="11">
        <f t="shared" si="2"/>
        <v>17000</v>
      </c>
    </row>
    <row r="9">
      <c r="A9" s="9" t="s">
        <v>124</v>
      </c>
      <c r="B9" s="9" t="s">
        <v>117</v>
      </c>
      <c r="D9" s="11">
        <f t="shared" si="3"/>
        <v>13</v>
      </c>
      <c r="E9" s="9">
        <v>17000.0</v>
      </c>
      <c r="F9" s="9">
        <v>17.0</v>
      </c>
      <c r="G9" s="11">
        <f t="shared" si="1"/>
        <v>30</v>
      </c>
      <c r="H9" s="11">
        <f t="shared" si="2"/>
        <v>17000</v>
      </c>
    </row>
    <row r="10">
      <c r="A10" s="9" t="s">
        <v>125</v>
      </c>
      <c r="B10" s="9" t="s">
        <v>117</v>
      </c>
      <c r="D10" s="11">
        <f t="shared" si="3"/>
        <v>13</v>
      </c>
      <c r="E10" s="9">
        <v>17000.0</v>
      </c>
      <c r="F10" s="9">
        <v>17.0</v>
      </c>
      <c r="G10" s="11">
        <f t="shared" si="1"/>
        <v>30</v>
      </c>
      <c r="H10" s="11">
        <f t="shared" si="2"/>
        <v>17000</v>
      </c>
    </row>
    <row r="11">
      <c r="A11" s="9" t="s">
        <v>126</v>
      </c>
      <c r="B11" s="9" t="s">
        <v>117</v>
      </c>
      <c r="D11" s="11">
        <f t="shared" si="3"/>
        <v>13</v>
      </c>
      <c r="E11" s="9">
        <v>17000.0</v>
      </c>
      <c r="F11" s="9">
        <v>17.0</v>
      </c>
      <c r="G11" s="11">
        <f t="shared" si="1"/>
        <v>30</v>
      </c>
      <c r="H11" s="11">
        <f t="shared" si="2"/>
        <v>17000</v>
      </c>
    </row>
    <row r="12">
      <c r="A12" s="9" t="s">
        <v>127</v>
      </c>
      <c r="B12" s="9" t="s">
        <v>117</v>
      </c>
      <c r="D12" s="11">
        <f t="shared" si="3"/>
        <v>16</v>
      </c>
      <c r="E12" s="9">
        <v>17000.0</v>
      </c>
      <c r="F12" s="9">
        <v>17.0</v>
      </c>
      <c r="G12" s="11">
        <f t="shared" si="1"/>
        <v>33</v>
      </c>
      <c r="H12" s="11">
        <f t="shared" si="2"/>
        <v>17000</v>
      </c>
    </row>
    <row r="13">
      <c r="A13" s="9" t="s">
        <v>128</v>
      </c>
      <c r="B13" s="9" t="s">
        <v>117</v>
      </c>
      <c r="D13" s="11">
        <f t="shared" si="3"/>
        <v>16</v>
      </c>
      <c r="E13" s="9">
        <v>17000.0</v>
      </c>
      <c r="F13" s="9">
        <v>17.0</v>
      </c>
      <c r="G13" s="11">
        <f t="shared" si="1"/>
        <v>33</v>
      </c>
      <c r="H13" s="11">
        <f t="shared" si="2"/>
        <v>17000</v>
      </c>
    </row>
    <row r="14">
      <c r="A14" s="9" t="s">
        <v>129</v>
      </c>
      <c r="B14" s="9" t="s">
        <v>117</v>
      </c>
      <c r="D14" s="11">
        <f t="shared" si="3"/>
        <v>16</v>
      </c>
      <c r="E14" s="9">
        <v>17000.0</v>
      </c>
      <c r="F14" s="9">
        <v>17.0</v>
      </c>
      <c r="G14" s="11">
        <f t="shared" si="1"/>
        <v>33</v>
      </c>
      <c r="H14" s="11">
        <f t="shared" si="2"/>
        <v>17000</v>
      </c>
    </row>
    <row r="15">
      <c r="A15" s="9" t="s">
        <v>130</v>
      </c>
      <c r="B15" s="9" t="s">
        <v>117</v>
      </c>
      <c r="D15" s="11">
        <f t="shared" si="3"/>
        <v>16</v>
      </c>
      <c r="E15" s="9">
        <v>17000.0</v>
      </c>
      <c r="F15" s="9">
        <v>17.0</v>
      </c>
      <c r="G15" s="11">
        <f t="shared" si="1"/>
        <v>33</v>
      </c>
      <c r="H15" s="11">
        <f t="shared" si="2"/>
        <v>17000</v>
      </c>
    </row>
    <row r="16">
      <c r="A16" s="9" t="s">
        <v>131</v>
      </c>
      <c r="B16" s="9" t="s">
        <v>117</v>
      </c>
      <c r="D16" s="11">
        <f t="shared" si="3"/>
        <v>16</v>
      </c>
      <c r="E16" s="9">
        <v>17000.0</v>
      </c>
      <c r="F16" s="9">
        <v>17.0</v>
      </c>
      <c r="G16" s="11">
        <f t="shared" si="1"/>
        <v>33</v>
      </c>
      <c r="H16" s="11">
        <f t="shared" si="2"/>
        <v>17000</v>
      </c>
    </row>
    <row r="17">
      <c r="A17" s="9" t="s">
        <v>132</v>
      </c>
      <c r="B17" s="9" t="s">
        <v>117</v>
      </c>
      <c r="D17" s="11">
        <f t="shared" si="3"/>
        <v>19</v>
      </c>
      <c r="E17" s="9">
        <v>17000.0</v>
      </c>
      <c r="F17" s="9">
        <v>17.0</v>
      </c>
      <c r="G17" s="11">
        <f t="shared" si="1"/>
        <v>36</v>
      </c>
      <c r="H17" s="11">
        <f t="shared" si="2"/>
        <v>17000</v>
      </c>
    </row>
    <row r="18">
      <c r="A18" s="9" t="s">
        <v>133</v>
      </c>
      <c r="B18" s="9" t="s">
        <v>117</v>
      </c>
      <c r="D18" s="11">
        <f t="shared" si="3"/>
        <v>19</v>
      </c>
      <c r="E18" s="9">
        <v>17000.0</v>
      </c>
      <c r="F18" s="9">
        <v>17.0</v>
      </c>
      <c r="G18" s="11">
        <f t="shared" si="1"/>
        <v>36</v>
      </c>
      <c r="H18" s="11">
        <f t="shared" si="2"/>
        <v>17000</v>
      </c>
    </row>
    <row r="19">
      <c r="A19" s="9" t="s">
        <v>134</v>
      </c>
      <c r="B19" s="9" t="s">
        <v>117</v>
      </c>
      <c r="D19" s="11">
        <f t="shared" si="3"/>
        <v>19</v>
      </c>
      <c r="E19" s="9">
        <v>17000.0</v>
      </c>
      <c r="F19" s="9">
        <v>17.0</v>
      </c>
      <c r="G19" s="11">
        <f t="shared" si="1"/>
        <v>36</v>
      </c>
      <c r="H19" s="11">
        <f t="shared" si="2"/>
        <v>17000</v>
      </c>
    </row>
    <row r="20">
      <c r="A20" s="9" t="s">
        <v>135</v>
      </c>
      <c r="B20" s="9" t="s">
        <v>117</v>
      </c>
      <c r="D20" s="11">
        <f t="shared" si="3"/>
        <v>19</v>
      </c>
      <c r="E20" s="9">
        <v>17000.0</v>
      </c>
      <c r="F20" s="9">
        <v>17.0</v>
      </c>
      <c r="G20" s="11">
        <f t="shared" si="1"/>
        <v>36</v>
      </c>
      <c r="H20" s="11">
        <f t="shared" si="2"/>
        <v>17000</v>
      </c>
    </row>
    <row r="21">
      <c r="A21" s="9" t="s">
        <v>136</v>
      </c>
      <c r="B21" s="9" t="s">
        <v>117</v>
      </c>
      <c r="D21" s="11">
        <f t="shared" si="3"/>
        <v>19</v>
      </c>
      <c r="E21" s="9">
        <v>17000.0</v>
      </c>
      <c r="F21" s="9">
        <v>17.0</v>
      </c>
      <c r="G21" s="11">
        <f t="shared" si="1"/>
        <v>36</v>
      </c>
      <c r="H21" s="11">
        <f t="shared" si="2"/>
        <v>17000</v>
      </c>
    </row>
    <row r="22">
      <c r="A22" s="9" t="s">
        <v>137</v>
      </c>
      <c r="B22" s="9" t="s">
        <v>117</v>
      </c>
      <c r="D22" s="11">
        <f t="shared" si="3"/>
        <v>22</v>
      </c>
      <c r="E22" s="9">
        <v>17000.0</v>
      </c>
      <c r="F22" s="9">
        <v>17.0</v>
      </c>
      <c r="G22" s="11">
        <f t="shared" si="1"/>
        <v>39</v>
      </c>
      <c r="H22" s="11">
        <f t="shared" si="2"/>
        <v>17000</v>
      </c>
    </row>
    <row r="23">
      <c r="A23" s="9" t="s">
        <v>138</v>
      </c>
      <c r="B23" s="9" t="s">
        <v>117</v>
      </c>
      <c r="D23" s="11">
        <f t="shared" si="3"/>
        <v>22</v>
      </c>
      <c r="E23" s="9">
        <v>17000.0</v>
      </c>
      <c r="F23" s="9">
        <v>17.0</v>
      </c>
      <c r="G23" s="11">
        <f t="shared" si="1"/>
        <v>39</v>
      </c>
      <c r="H23" s="11">
        <f t="shared" si="2"/>
        <v>17000</v>
      </c>
    </row>
    <row r="24">
      <c r="A24" s="9" t="s">
        <v>139</v>
      </c>
      <c r="B24" s="9" t="s">
        <v>117</v>
      </c>
      <c r="D24" s="11">
        <f t="shared" si="3"/>
        <v>22</v>
      </c>
      <c r="E24" s="9">
        <v>17000.0</v>
      </c>
      <c r="F24" s="9">
        <v>17.0</v>
      </c>
      <c r="G24" s="11">
        <f t="shared" si="1"/>
        <v>39</v>
      </c>
      <c r="H24" s="11">
        <f t="shared" si="2"/>
        <v>17000</v>
      </c>
    </row>
    <row r="25">
      <c r="A25" s="9" t="s">
        <v>140</v>
      </c>
      <c r="B25" s="9" t="s">
        <v>117</v>
      </c>
      <c r="D25" s="11">
        <f t="shared" si="3"/>
        <v>22</v>
      </c>
      <c r="E25" s="9">
        <v>17000.0</v>
      </c>
      <c r="F25" s="9">
        <v>17.0</v>
      </c>
      <c r="G25" s="11">
        <f t="shared" si="1"/>
        <v>39</v>
      </c>
      <c r="H25" s="11">
        <f t="shared" si="2"/>
        <v>17000</v>
      </c>
    </row>
    <row r="26">
      <c r="A26" s="9" t="s">
        <v>141</v>
      </c>
      <c r="B26" s="9" t="s">
        <v>117</v>
      </c>
      <c r="D26" s="11">
        <f t="shared" si="3"/>
        <v>22</v>
      </c>
      <c r="E26" s="9">
        <v>17000.0</v>
      </c>
      <c r="F26" s="9">
        <v>17.0</v>
      </c>
      <c r="G26" s="11">
        <f t="shared" si="1"/>
        <v>39</v>
      </c>
      <c r="H26" s="11">
        <f t="shared" si="2"/>
        <v>17000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63</v>
      </c>
      <c r="W1" s="8" t="s">
        <v>64</v>
      </c>
      <c r="X1" s="8" t="s">
        <v>65</v>
      </c>
      <c r="Y1" s="8" t="s">
        <v>66</v>
      </c>
      <c r="Z1" s="8"/>
      <c r="AA1" s="8"/>
      <c r="AB1" s="8"/>
      <c r="AC1" s="8"/>
      <c r="AD1" s="8"/>
      <c r="AE1" s="8"/>
      <c r="AF1" s="8"/>
    </row>
    <row r="2">
      <c r="A2" s="9" t="s">
        <v>142</v>
      </c>
    </row>
    <row r="3">
      <c r="A3" s="9" t="s">
        <v>117</v>
      </c>
      <c r="B3" s="9">
        <v>0.0</v>
      </c>
      <c r="C3" s="11">
        <f t="shared" ref="C3:Y3" si="1">B15</f>
        <v>0</v>
      </c>
      <c r="D3" s="11">
        <f t="shared" si="1"/>
        <v>0</v>
      </c>
      <c r="E3" s="11">
        <f t="shared" si="1"/>
        <v>0</v>
      </c>
      <c r="F3" s="11">
        <f t="shared" si="1"/>
        <v>0</v>
      </c>
      <c r="G3" s="11">
        <f t="shared" si="1"/>
        <v>0</v>
      </c>
      <c r="H3" s="11">
        <f t="shared" si="1"/>
        <v>0</v>
      </c>
      <c r="I3" s="11">
        <f t="shared" si="1"/>
        <v>0</v>
      </c>
      <c r="J3" s="11">
        <f t="shared" si="1"/>
        <v>0</v>
      </c>
      <c r="K3" s="11">
        <f t="shared" si="1"/>
        <v>0</v>
      </c>
      <c r="L3" s="11">
        <f t="shared" si="1"/>
        <v>85000</v>
      </c>
      <c r="M3" s="11">
        <f t="shared" si="1"/>
        <v>85000</v>
      </c>
      <c r="N3" s="11">
        <f t="shared" si="1"/>
        <v>85000</v>
      </c>
      <c r="O3" s="11">
        <f t="shared" si="1"/>
        <v>170000</v>
      </c>
      <c r="P3" s="11">
        <f t="shared" si="1"/>
        <v>170000</v>
      </c>
      <c r="Q3" s="11">
        <f t="shared" si="1"/>
        <v>170000</v>
      </c>
      <c r="R3" s="11">
        <f t="shared" si="1"/>
        <v>255000</v>
      </c>
      <c r="S3" s="11">
        <f t="shared" si="1"/>
        <v>255000</v>
      </c>
      <c r="T3" s="11">
        <f t="shared" si="1"/>
        <v>255000</v>
      </c>
      <c r="U3" s="11">
        <f t="shared" si="1"/>
        <v>340000</v>
      </c>
      <c r="V3" s="11">
        <f t="shared" si="1"/>
        <v>340000</v>
      </c>
      <c r="W3" s="11">
        <f t="shared" si="1"/>
        <v>340000</v>
      </c>
      <c r="X3" s="11">
        <f t="shared" si="1"/>
        <v>425000</v>
      </c>
      <c r="Y3" s="11">
        <f t="shared" si="1"/>
        <v>425000</v>
      </c>
    </row>
    <row r="4">
      <c r="A4" s="9" t="s">
        <v>71</v>
      </c>
      <c r="B4" s="11">
        <f t="shared" ref="B4:Y4" si="2">SUM(B3)</f>
        <v>0</v>
      </c>
      <c r="C4" s="11">
        <f t="shared" si="2"/>
        <v>0</v>
      </c>
      <c r="D4" s="11">
        <f t="shared" si="2"/>
        <v>0</v>
      </c>
      <c r="E4" s="11">
        <f t="shared" si="2"/>
        <v>0</v>
      </c>
      <c r="F4" s="11">
        <f t="shared" si="2"/>
        <v>0</v>
      </c>
      <c r="G4" s="11">
        <f t="shared" si="2"/>
        <v>0</v>
      </c>
      <c r="H4" s="11">
        <f t="shared" si="2"/>
        <v>0</v>
      </c>
      <c r="I4" s="11">
        <f t="shared" si="2"/>
        <v>0</v>
      </c>
      <c r="J4" s="11">
        <f t="shared" si="2"/>
        <v>0</v>
      </c>
      <c r="K4" s="11">
        <f t="shared" si="2"/>
        <v>0</v>
      </c>
      <c r="L4" s="11">
        <f t="shared" si="2"/>
        <v>85000</v>
      </c>
      <c r="M4" s="11">
        <f t="shared" si="2"/>
        <v>85000</v>
      </c>
      <c r="N4" s="11">
        <f t="shared" si="2"/>
        <v>85000</v>
      </c>
      <c r="O4" s="11">
        <f t="shared" si="2"/>
        <v>170000</v>
      </c>
      <c r="P4" s="11">
        <f t="shared" si="2"/>
        <v>170000</v>
      </c>
      <c r="Q4" s="11">
        <f t="shared" si="2"/>
        <v>170000</v>
      </c>
      <c r="R4" s="11">
        <f t="shared" si="2"/>
        <v>255000</v>
      </c>
      <c r="S4" s="11">
        <f t="shared" si="2"/>
        <v>255000</v>
      </c>
      <c r="T4" s="11">
        <f t="shared" si="2"/>
        <v>255000</v>
      </c>
      <c r="U4" s="11">
        <f t="shared" si="2"/>
        <v>340000</v>
      </c>
      <c r="V4" s="11">
        <f t="shared" si="2"/>
        <v>340000</v>
      </c>
      <c r="W4" s="11">
        <f t="shared" si="2"/>
        <v>340000</v>
      </c>
      <c r="X4" s="11">
        <f t="shared" si="2"/>
        <v>425000</v>
      </c>
      <c r="Y4" s="11">
        <f t="shared" si="2"/>
        <v>425000</v>
      </c>
    </row>
    <row r="6">
      <c r="A6" s="9" t="s">
        <v>143</v>
      </c>
    </row>
    <row r="7">
      <c r="A7" s="9" t="s">
        <v>117</v>
      </c>
      <c r="B7" s="9">
        <v>0.0</v>
      </c>
      <c r="C7" s="9">
        <v>0.0</v>
      </c>
      <c r="D7" s="9">
        <v>0.0</v>
      </c>
      <c r="E7" s="9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11">
        <f>'Large-FAR'!E2+'Large-FAR'!E3+'Large-FAR'!E4+'Large-FAR'!E5+'Large-FAR'!E6</f>
        <v>85000</v>
      </c>
      <c r="L7" s="9">
        <v>0.0</v>
      </c>
      <c r="M7" s="9">
        <v>0.0</v>
      </c>
      <c r="N7" s="9">
        <f>'Large-FAR'!E7+'Large-FAR'!E8+'Large-FAR'!E9+'Large-FAR'!E10+'Large-FAR'!E11</f>
        <v>85000</v>
      </c>
      <c r="O7" s="9">
        <v>0.0</v>
      </c>
      <c r="P7" s="9">
        <v>0.0</v>
      </c>
      <c r="Q7" s="9">
        <f>'Large-FAR'!E12+'Large-FAR'!E13+'Large-FAR'!E14+'Large-FAR'!E15+'Large-FAR'!E16</f>
        <v>85000</v>
      </c>
      <c r="R7" s="9">
        <v>0.0</v>
      </c>
      <c r="S7" s="9">
        <v>0.0</v>
      </c>
      <c r="T7" s="9">
        <f>'Large-FAR'!E17+'Large-FAR'!E18+'Large-FAR'!E19+'Large-FAR'!E20+'Large-FAR'!E21</f>
        <v>85000</v>
      </c>
      <c r="U7" s="9">
        <v>0.0</v>
      </c>
      <c r="V7" s="9">
        <v>0.0</v>
      </c>
      <c r="W7" s="9">
        <f>'Large-FAR'!E22+'Large-FAR'!E23+'Large-FAR'!E24+'Large-FAR'!E25+'Large-FAR'!E26</f>
        <v>85000</v>
      </c>
      <c r="X7" s="9">
        <v>0.0</v>
      </c>
      <c r="Y7" s="9">
        <v>0.0</v>
      </c>
    </row>
    <row r="8">
      <c r="A8" s="9" t="s">
        <v>71</v>
      </c>
      <c r="B8" s="11">
        <f t="shared" ref="B8:Y8" si="3">SUM(B7)</f>
        <v>0</v>
      </c>
      <c r="C8" s="11">
        <f t="shared" si="3"/>
        <v>0</v>
      </c>
      <c r="D8" s="11">
        <f t="shared" si="3"/>
        <v>0</v>
      </c>
      <c r="E8" s="11">
        <f t="shared" si="3"/>
        <v>0</v>
      </c>
      <c r="F8" s="11">
        <f t="shared" si="3"/>
        <v>0</v>
      </c>
      <c r="G8" s="11">
        <f t="shared" si="3"/>
        <v>0</v>
      </c>
      <c r="H8" s="11">
        <f t="shared" si="3"/>
        <v>0</v>
      </c>
      <c r="I8" s="11">
        <f t="shared" si="3"/>
        <v>0</v>
      </c>
      <c r="J8" s="11">
        <f t="shared" si="3"/>
        <v>0</v>
      </c>
      <c r="K8" s="11">
        <f t="shared" si="3"/>
        <v>85000</v>
      </c>
      <c r="L8" s="11">
        <f t="shared" si="3"/>
        <v>0</v>
      </c>
      <c r="M8" s="11">
        <f t="shared" si="3"/>
        <v>0</v>
      </c>
      <c r="N8" s="11">
        <f t="shared" si="3"/>
        <v>85000</v>
      </c>
      <c r="O8" s="11">
        <f t="shared" si="3"/>
        <v>0</v>
      </c>
      <c r="P8" s="11">
        <f t="shared" si="3"/>
        <v>0</v>
      </c>
      <c r="Q8" s="11">
        <f t="shared" si="3"/>
        <v>85000</v>
      </c>
      <c r="R8" s="11">
        <f t="shared" si="3"/>
        <v>0</v>
      </c>
      <c r="S8" s="11">
        <f t="shared" si="3"/>
        <v>0</v>
      </c>
      <c r="T8" s="11">
        <f t="shared" si="3"/>
        <v>85000</v>
      </c>
      <c r="U8" s="11">
        <f t="shared" si="3"/>
        <v>0</v>
      </c>
      <c r="V8" s="11">
        <f t="shared" si="3"/>
        <v>0</v>
      </c>
      <c r="W8" s="11">
        <f t="shared" si="3"/>
        <v>85000</v>
      </c>
      <c r="X8" s="11">
        <f t="shared" si="3"/>
        <v>0</v>
      </c>
      <c r="Y8" s="11">
        <f t="shared" si="3"/>
        <v>0</v>
      </c>
    </row>
    <row r="10">
      <c r="A10" s="9" t="s">
        <v>144</v>
      </c>
    </row>
    <row r="11">
      <c r="A11" s="9" t="s">
        <v>117</v>
      </c>
      <c r="B11" s="9">
        <v>0.0</v>
      </c>
      <c r="C11" s="9">
        <v>0.0</v>
      </c>
      <c r="D11" s="9">
        <v>0.0</v>
      </c>
      <c r="E11" s="9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9">
        <v>0.0</v>
      </c>
      <c r="S11" s="9">
        <v>0.0</v>
      </c>
      <c r="T11" s="9">
        <v>0.0</v>
      </c>
      <c r="U11" s="9">
        <v>0.0</v>
      </c>
      <c r="V11" s="9">
        <v>0.0</v>
      </c>
      <c r="W11" s="9">
        <v>0.0</v>
      </c>
      <c r="X11" s="9">
        <v>0.0</v>
      </c>
      <c r="Y11" s="9">
        <v>0.0</v>
      </c>
    </row>
    <row r="12">
      <c r="A12" s="9" t="s">
        <v>71</v>
      </c>
      <c r="B12" s="11">
        <f t="shared" ref="B12:Y12" si="4">SUM(B11)</f>
        <v>0</v>
      </c>
      <c r="C12" s="11">
        <f t="shared" si="4"/>
        <v>0</v>
      </c>
      <c r="D12" s="11">
        <f t="shared" si="4"/>
        <v>0</v>
      </c>
      <c r="E12" s="11">
        <f t="shared" si="4"/>
        <v>0</v>
      </c>
      <c r="F12" s="11">
        <f t="shared" si="4"/>
        <v>0</v>
      </c>
      <c r="G12" s="11">
        <f t="shared" si="4"/>
        <v>0</v>
      </c>
      <c r="H12" s="11">
        <f t="shared" si="4"/>
        <v>0</v>
      </c>
      <c r="I12" s="11">
        <f t="shared" si="4"/>
        <v>0</v>
      </c>
      <c r="J12" s="11">
        <f t="shared" si="4"/>
        <v>0</v>
      </c>
      <c r="K12" s="11">
        <f t="shared" si="4"/>
        <v>0</v>
      </c>
      <c r="L12" s="11">
        <f t="shared" si="4"/>
        <v>0</v>
      </c>
      <c r="M12" s="11">
        <f t="shared" si="4"/>
        <v>0</v>
      </c>
      <c r="N12" s="11">
        <f t="shared" si="4"/>
        <v>0</v>
      </c>
      <c r="O12" s="11">
        <f t="shared" si="4"/>
        <v>0</v>
      </c>
      <c r="P12" s="11">
        <f t="shared" si="4"/>
        <v>0</v>
      </c>
      <c r="Q12" s="11">
        <f t="shared" si="4"/>
        <v>0</v>
      </c>
      <c r="R12" s="11">
        <f t="shared" si="4"/>
        <v>0</v>
      </c>
      <c r="S12" s="11">
        <f t="shared" si="4"/>
        <v>0</v>
      </c>
      <c r="T12" s="11">
        <f t="shared" si="4"/>
        <v>0</v>
      </c>
      <c r="U12" s="11">
        <f t="shared" si="4"/>
        <v>0</v>
      </c>
      <c r="V12" s="11">
        <f t="shared" si="4"/>
        <v>0</v>
      </c>
      <c r="W12" s="11">
        <f t="shared" si="4"/>
        <v>0</v>
      </c>
      <c r="X12" s="11">
        <f t="shared" si="4"/>
        <v>0</v>
      </c>
      <c r="Y12" s="11">
        <f t="shared" si="4"/>
        <v>0</v>
      </c>
    </row>
    <row r="14">
      <c r="A14" s="9" t="s">
        <v>84</v>
      </c>
    </row>
    <row r="15">
      <c r="A15" s="9" t="s">
        <v>117</v>
      </c>
      <c r="B15" s="11">
        <f t="shared" ref="B15:Y15" si="5">B3+B7-B11</f>
        <v>0</v>
      </c>
      <c r="C15" s="11">
        <f t="shared" si="5"/>
        <v>0</v>
      </c>
      <c r="D15" s="11">
        <f t="shared" si="5"/>
        <v>0</v>
      </c>
      <c r="E15" s="11">
        <f t="shared" si="5"/>
        <v>0</v>
      </c>
      <c r="F15" s="11">
        <f t="shared" si="5"/>
        <v>0</v>
      </c>
      <c r="G15" s="11">
        <f t="shared" si="5"/>
        <v>0</v>
      </c>
      <c r="H15" s="11">
        <f t="shared" si="5"/>
        <v>0</v>
      </c>
      <c r="I15" s="11">
        <f t="shared" si="5"/>
        <v>0</v>
      </c>
      <c r="J15" s="11">
        <f t="shared" si="5"/>
        <v>0</v>
      </c>
      <c r="K15" s="11">
        <f t="shared" si="5"/>
        <v>85000</v>
      </c>
      <c r="L15" s="11">
        <f t="shared" si="5"/>
        <v>85000</v>
      </c>
      <c r="M15" s="11">
        <f t="shared" si="5"/>
        <v>85000</v>
      </c>
      <c r="N15" s="11">
        <f t="shared" si="5"/>
        <v>170000</v>
      </c>
      <c r="O15" s="11">
        <f t="shared" si="5"/>
        <v>170000</v>
      </c>
      <c r="P15" s="11">
        <f t="shared" si="5"/>
        <v>170000</v>
      </c>
      <c r="Q15" s="11">
        <f t="shared" si="5"/>
        <v>255000</v>
      </c>
      <c r="R15" s="11">
        <f t="shared" si="5"/>
        <v>255000</v>
      </c>
      <c r="S15" s="11">
        <f t="shared" si="5"/>
        <v>255000</v>
      </c>
      <c r="T15" s="11">
        <f t="shared" si="5"/>
        <v>340000</v>
      </c>
      <c r="U15" s="11">
        <f t="shared" si="5"/>
        <v>340000</v>
      </c>
      <c r="V15" s="11">
        <f t="shared" si="5"/>
        <v>340000</v>
      </c>
      <c r="W15" s="11">
        <f t="shared" si="5"/>
        <v>425000</v>
      </c>
      <c r="X15" s="11">
        <f t="shared" si="5"/>
        <v>425000</v>
      </c>
      <c r="Y15" s="11">
        <f t="shared" si="5"/>
        <v>425000</v>
      </c>
    </row>
    <row r="16">
      <c r="A16" s="9" t="s">
        <v>71</v>
      </c>
      <c r="B16" s="11">
        <f t="shared" ref="B16:Y16" si="6">SUM(B15)</f>
        <v>0</v>
      </c>
      <c r="C16" s="11">
        <f t="shared" si="6"/>
        <v>0</v>
      </c>
      <c r="D16" s="11">
        <f t="shared" si="6"/>
        <v>0</v>
      </c>
      <c r="E16" s="11">
        <f t="shared" si="6"/>
        <v>0</v>
      </c>
      <c r="F16" s="11">
        <f t="shared" si="6"/>
        <v>0</v>
      </c>
      <c r="G16" s="11">
        <f t="shared" si="6"/>
        <v>0</v>
      </c>
      <c r="H16" s="11">
        <f t="shared" si="6"/>
        <v>0</v>
      </c>
      <c r="I16" s="11">
        <f t="shared" si="6"/>
        <v>0</v>
      </c>
      <c r="J16" s="11">
        <f t="shared" si="6"/>
        <v>0</v>
      </c>
      <c r="K16" s="11">
        <f t="shared" si="6"/>
        <v>85000</v>
      </c>
      <c r="L16" s="11">
        <f t="shared" si="6"/>
        <v>85000</v>
      </c>
      <c r="M16" s="11">
        <f t="shared" si="6"/>
        <v>85000</v>
      </c>
      <c r="N16" s="11">
        <f t="shared" si="6"/>
        <v>170000</v>
      </c>
      <c r="O16" s="11">
        <f t="shared" si="6"/>
        <v>170000</v>
      </c>
      <c r="P16" s="11">
        <f t="shared" si="6"/>
        <v>170000</v>
      </c>
      <c r="Q16" s="11">
        <f t="shared" si="6"/>
        <v>255000</v>
      </c>
      <c r="R16" s="11">
        <f t="shared" si="6"/>
        <v>255000</v>
      </c>
      <c r="S16" s="11">
        <f t="shared" si="6"/>
        <v>255000</v>
      </c>
      <c r="T16" s="11">
        <f t="shared" si="6"/>
        <v>340000</v>
      </c>
      <c r="U16" s="11">
        <f t="shared" si="6"/>
        <v>340000</v>
      </c>
      <c r="V16" s="11">
        <f t="shared" si="6"/>
        <v>340000</v>
      </c>
      <c r="W16" s="11">
        <f t="shared" si="6"/>
        <v>425000</v>
      </c>
      <c r="X16" s="11">
        <f t="shared" si="6"/>
        <v>425000</v>
      </c>
      <c r="Y16" s="11">
        <f t="shared" si="6"/>
        <v>425000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63</v>
      </c>
      <c r="W1" s="8" t="s">
        <v>64</v>
      </c>
      <c r="X1" s="8" t="s">
        <v>65</v>
      </c>
      <c r="Y1" s="8" t="s">
        <v>66</v>
      </c>
      <c r="Z1" s="8"/>
      <c r="AA1" s="8"/>
      <c r="AB1" s="8"/>
      <c r="AC1" s="8"/>
      <c r="AD1" s="8"/>
      <c r="AE1" s="8"/>
      <c r="AF1" s="8"/>
    </row>
    <row r="2">
      <c r="A2" s="9" t="s">
        <v>142</v>
      </c>
    </row>
    <row r="3">
      <c r="A3" s="9" t="s">
        <v>117</v>
      </c>
      <c r="B3" s="9">
        <v>0.0</v>
      </c>
      <c r="C3" s="11">
        <f t="shared" ref="C3:Y3" si="1">B15</f>
        <v>0</v>
      </c>
      <c r="D3" s="11">
        <f t="shared" si="1"/>
        <v>0</v>
      </c>
      <c r="E3" s="11">
        <f t="shared" si="1"/>
        <v>0</v>
      </c>
      <c r="F3" s="11">
        <f t="shared" si="1"/>
        <v>0</v>
      </c>
      <c r="G3" s="11">
        <f t="shared" si="1"/>
        <v>0</v>
      </c>
      <c r="H3" s="11">
        <f t="shared" si="1"/>
        <v>0</v>
      </c>
      <c r="I3" s="11">
        <f t="shared" si="1"/>
        <v>0</v>
      </c>
      <c r="J3" s="11">
        <f t="shared" si="1"/>
        <v>0</v>
      </c>
      <c r="K3" s="11">
        <f t="shared" si="1"/>
        <v>0</v>
      </c>
      <c r="L3" s="11">
        <f t="shared" si="1"/>
        <v>5000</v>
      </c>
      <c r="M3" s="11">
        <f t="shared" si="1"/>
        <v>10000</v>
      </c>
      <c r="N3" s="11">
        <f t="shared" si="1"/>
        <v>15000</v>
      </c>
      <c r="O3" s="11">
        <f t="shared" si="1"/>
        <v>25000</v>
      </c>
      <c r="P3" s="11">
        <f t="shared" si="1"/>
        <v>35000</v>
      </c>
      <c r="Q3" s="11">
        <f t="shared" si="1"/>
        <v>45000</v>
      </c>
      <c r="R3" s="11">
        <f t="shared" si="1"/>
        <v>60000</v>
      </c>
      <c r="S3" s="11">
        <f t="shared" si="1"/>
        <v>75000</v>
      </c>
      <c r="T3" s="11">
        <f t="shared" si="1"/>
        <v>90000</v>
      </c>
      <c r="U3" s="11">
        <f t="shared" si="1"/>
        <v>110000</v>
      </c>
      <c r="V3" s="11">
        <f t="shared" si="1"/>
        <v>130000</v>
      </c>
      <c r="W3" s="11">
        <f t="shared" si="1"/>
        <v>150000</v>
      </c>
      <c r="X3" s="11">
        <f t="shared" si="1"/>
        <v>175000</v>
      </c>
      <c r="Y3" s="11">
        <f t="shared" si="1"/>
        <v>200000</v>
      </c>
    </row>
    <row r="4">
      <c r="A4" s="9" t="s">
        <v>71</v>
      </c>
      <c r="B4" s="11">
        <f t="shared" ref="B4:Y4" si="2">SUM(B3)</f>
        <v>0</v>
      </c>
      <c r="C4" s="11">
        <f t="shared" si="2"/>
        <v>0</v>
      </c>
      <c r="D4" s="11">
        <f t="shared" si="2"/>
        <v>0</v>
      </c>
      <c r="E4" s="11">
        <f t="shared" si="2"/>
        <v>0</v>
      </c>
      <c r="F4" s="11">
        <f t="shared" si="2"/>
        <v>0</v>
      </c>
      <c r="G4" s="11">
        <f t="shared" si="2"/>
        <v>0</v>
      </c>
      <c r="H4" s="11">
        <f t="shared" si="2"/>
        <v>0</v>
      </c>
      <c r="I4" s="11">
        <f t="shared" si="2"/>
        <v>0</v>
      </c>
      <c r="J4" s="11">
        <f t="shared" si="2"/>
        <v>0</v>
      </c>
      <c r="K4" s="11">
        <f t="shared" si="2"/>
        <v>0</v>
      </c>
      <c r="L4" s="11">
        <f t="shared" si="2"/>
        <v>5000</v>
      </c>
      <c r="M4" s="11">
        <f t="shared" si="2"/>
        <v>10000</v>
      </c>
      <c r="N4" s="11">
        <f t="shared" si="2"/>
        <v>15000</v>
      </c>
      <c r="O4" s="11">
        <f t="shared" si="2"/>
        <v>25000</v>
      </c>
      <c r="P4" s="11">
        <f t="shared" si="2"/>
        <v>35000</v>
      </c>
      <c r="Q4" s="11">
        <f t="shared" si="2"/>
        <v>45000</v>
      </c>
      <c r="R4" s="11">
        <f t="shared" si="2"/>
        <v>60000</v>
      </c>
      <c r="S4" s="11">
        <f t="shared" si="2"/>
        <v>75000</v>
      </c>
      <c r="T4" s="11">
        <f t="shared" si="2"/>
        <v>90000</v>
      </c>
      <c r="U4" s="11">
        <f t="shared" si="2"/>
        <v>110000</v>
      </c>
      <c r="V4" s="11">
        <f t="shared" si="2"/>
        <v>130000</v>
      </c>
      <c r="W4" s="11">
        <f t="shared" si="2"/>
        <v>150000</v>
      </c>
      <c r="X4" s="11">
        <f t="shared" si="2"/>
        <v>175000</v>
      </c>
      <c r="Y4" s="11">
        <f t="shared" si="2"/>
        <v>200000</v>
      </c>
    </row>
    <row r="6">
      <c r="A6" s="9" t="s">
        <v>72</v>
      </c>
    </row>
    <row r="7">
      <c r="A7" s="9" t="s">
        <v>117</v>
      </c>
      <c r="B7" s="11">
        <f>'Large-Fixed Asset Balance'!B15/'Large-FAR'!$F2</f>
        <v>0</v>
      </c>
      <c r="C7" s="11">
        <f>'Large-Fixed Asset Balance'!C15/'Large-FAR'!$F2</f>
        <v>0</v>
      </c>
      <c r="D7" s="11">
        <f>'Large-Fixed Asset Balance'!D15/'Large-FAR'!$F2</f>
        <v>0</v>
      </c>
      <c r="E7" s="11">
        <f>'Large-Fixed Asset Balance'!E15/'Large-FAR'!$F2</f>
        <v>0</v>
      </c>
      <c r="F7" s="11">
        <f>'Large-Fixed Asset Balance'!F15/'Large-FAR'!$F2</f>
        <v>0</v>
      </c>
      <c r="G7" s="11">
        <f>'Large-Fixed Asset Balance'!G15/'Large-FAR'!$F2</f>
        <v>0</v>
      </c>
      <c r="H7" s="11">
        <f>'Large-Fixed Asset Balance'!H15/'Large-FAR'!$F2</f>
        <v>0</v>
      </c>
      <c r="I7" s="11">
        <f>'Large-Fixed Asset Balance'!I15/'Large-FAR'!$F2</f>
        <v>0</v>
      </c>
      <c r="J7" s="11">
        <f>'Large-Fixed Asset Balance'!J15/'Large-FAR'!$F2</f>
        <v>0</v>
      </c>
      <c r="K7" s="11">
        <f>'Large-Fixed Asset Balance'!K15/'Large-FAR'!$F2</f>
        <v>5000</v>
      </c>
      <c r="L7" s="11">
        <f>'Large-Fixed Asset Balance'!L15/'Large-FAR'!$F2</f>
        <v>5000</v>
      </c>
      <c r="M7" s="11">
        <f>'Large-Fixed Asset Balance'!M15/'Large-FAR'!$F2</f>
        <v>5000</v>
      </c>
      <c r="N7" s="11">
        <f>'Large-Fixed Asset Balance'!N15/'Large-FAR'!$F2</f>
        <v>10000</v>
      </c>
      <c r="O7" s="11">
        <f>'Large-Fixed Asset Balance'!O15/'Large-FAR'!$F2</f>
        <v>10000</v>
      </c>
      <c r="P7" s="11">
        <f>'Large-Fixed Asset Balance'!P15/'Large-FAR'!$F2</f>
        <v>10000</v>
      </c>
      <c r="Q7" s="11">
        <f>'Large-Fixed Asset Balance'!Q15/'Large-FAR'!$F2</f>
        <v>15000</v>
      </c>
      <c r="R7" s="11">
        <f>'Large-Fixed Asset Balance'!R15/'Large-FAR'!$F2</f>
        <v>15000</v>
      </c>
      <c r="S7" s="11">
        <f>'Large-Fixed Asset Balance'!S15/'Large-FAR'!$F2</f>
        <v>15000</v>
      </c>
      <c r="T7" s="11">
        <f>'Large-Fixed Asset Balance'!T15/'Large-FAR'!$F2</f>
        <v>20000</v>
      </c>
      <c r="U7" s="11">
        <f>'Large-Fixed Asset Balance'!U15/'Large-FAR'!$F2</f>
        <v>20000</v>
      </c>
      <c r="V7" s="11">
        <f>'Large-Fixed Asset Balance'!V15/'Large-FAR'!$F2</f>
        <v>20000</v>
      </c>
      <c r="W7" s="11">
        <f>'Large-Fixed Asset Balance'!W15/'Large-FAR'!$F2</f>
        <v>25000</v>
      </c>
      <c r="X7" s="11">
        <f>'Large-Fixed Asset Balance'!X15/'Large-FAR'!$F2</f>
        <v>25000</v>
      </c>
      <c r="Y7" s="11">
        <f>'Large-Fixed Asset Balance'!Y15/'Large-FAR'!$F2</f>
        <v>25000</v>
      </c>
    </row>
    <row r="8">
      <c r="A8" s="9" t="s">
        <v>71</v>
      </c>
      <c r="B8" s="11">
        <f t="shared" ref="B8:Y8" si="3">SUM(B7)</f>
        <v>0</v>
      </c>
      <c r="C8" s="11">
        <f t="shared" si="3"/>
        <v>0</v>
      </c>
      <c r="D8" s="11">
        <f t="shared" si="3"/>
        <v>0</v>
      </c>
      <c r="E8" s="11">
        <f t="shared" si="3"/>
        <v>0</v>
      </c>
      <c r="F8" s="11">
        <f t="shared" si="3"/>
        <v>0</v>
      </c>
      <c r="G8" s="11">
        <f t="shared" si="3"/>
        <v>0</v>
      </c>
      <c r="H8" s="11">
        <f t="shared" si="3"/>
        <v>0</v>
      </c>
      <c r="I8" s="11">
        <f t="shared" si="3"/>
        <v>0</v>
      </c>
      <c r="J8" s="11">
        <f t="shared" si="3"/>
        <v>0</v>
      </c>
      <c r="K8" s="11">
        <f t="shared" si="3"/>
        <v>5000</v>
      </c>
      <c r="L8" s="11">
        <f t="shared" si="3"/>
        <v>5000</v>
      </c>
      <c r="M8" s="11">
        <f t="shared" si="3"/>
        <v>5000</v>
      </c>
      <c r="N8" s="11">
        <f t="shared" si="3"/>
        <v>10000</v>
      </c>
      <c r="O8" s="11">
        <f t="shared" si="3"/>
        <v>10000</v>
      </c>
      <c r="P8" s="11">
        <f t="shared" si="3"/>
        <v>10000</v>
      </c>
      <c r="Q8" s="11">
        <f t="shared" si="3"/>
        <v>15000</v>
      </c>
      <c r="R8" s="11">
        <f t="shared" si="3"/>
        <v>15000</v>
      </c>
      <c r="S8" s="11">
        <f t="shared" si="3"/>
        <v>15000</v>
      </c>
      <c r="T8" s="11">
        <f t="shared" si="3"/>
        <v>20000</v>
      </c>
      <c r="U8" s="11">
        <f t="shared" si="3"/>
        <v>20000</v>
      </c>
      <c r="V8" s="11">
        <f t="shared" si="3"/>
        <v>20000</v>
      </c>
      <c r="W8" s="11">
        <f t="shared" si="3"/>
        <v>25000</v>
      </c>
      <c r="X8" s="11">
        <f t="shared" si="3"/>
        <v>25000</v>
      </c>
      <c r="Y8" s="11">
        <f t="shared" si="3"/>
        <v>25000</v>
      </c>
    </row>
    <row r="10">
      <c r="A10" s="9" t="s">
        <v>144</v>
      </c>
    </row>
    <row r="11">
      <c r="A11" s="9" t="s">
        <v>117</v>
      </c>
      <c r="B11" s="9">
        <v>0.0</v>
      </c>
      <c r="C11" s="9">
        <v>0.0</v>
      </c>
      <c r="D11" s="9">
        <v>0.0</v>
      </c>
      <c r="E11" s="9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9">
        <v>0.0</v>
      </c>
      <c r="S11" s="9">
        <v>0.0</v>
      </c>
      <c r="T11" s="9">
        <v>0.0</v>
      </c>
      <c r="U11" s="9">
        <v>0.0</v>
      </c>
      <c r="V11" s="9">
        <v>0.0</v>
      </c>
      <c r="W11" s="9">
        <v>0.0</v>
      </c>
      <c r="X11" s="9">
        <v>0.0</v>
      </c>
      <c r="Y11" s="9">
        <v>0.0</v>
      </c>
    </row>
    <row r="12">
      <c r="A12" s="9" t="s">
        <v>71</v>
      </c>
      <c r="B12" s="11">
        <f t="shared" ref="B12:Y12" si="4">SUM(B11)</f>
        <v>0</v>
      </c>
      <c r="C12" s="11">
        <f t="shared" si="4"/>
        <v>0</v>
      </c>
      <c r="D12" s="11">
        <f t="shared" si="4"/>
        <v>0</v>
      </c>
      <c r="E12" s="11">
        <f t="shared" si="4"/>
        <v>0</v>
      </c>
      <c r="F12" s="11">
        <f t="shared" si="4"/>
        <v>0</v>
      </c>
      <c r="G12" s="11">
        <f t="shared" si="4"/>
        <v>0</v>
      </c>
      <c r="H12" s="11">
        <f t="shared" si="4"/>
        <v>0</v>
      </c>
      <c r="I12" s="11">
        <f t="shared" si="4"/>
        <v>0</v>
      </c>
      <c r="J12" s="11">
        <f t="shared" si="4"/>
        <v>0</v>
      </c>
      <c r="K12" s="11">
        <f t="shared" si="4"/>
        <v>0</v>
      </c>
      <c r="L12" s="11">
        <f t="shared" si="4"/>
        <v>0</v>
      </c>
      <c r="M12" s="11">
        <f t="shared" si="4"/>
        <v>0</v>
      </c>
      <c r="N12" s="11">
        <f t="shared" si="4"/>
        <v>0</v>
      </c>
      <c r="O12" s="11">
        <f t="shared" si="4"/>
        <v>0</v>
      </c>
      <c r="P12" s="11">
        <f t="shared" si="4"/>
        <v>0</v>
      </c>
      <c r="Q12" s="11">
        <f t="shared" si="4"/>
        <v>0</v>
      </c>
      <c r="R12" s="11">
        <f t="shared" si="4"/>
        <v>0</v>
      </c>
      <c r="S12" s="11">
        <f t="shared" si="4"/>
        <v>0</v>
      </c>
      <c r="T12" s="11">
        <f t="shared" si="4"/>
        <v>0</v>
      </c>
      <c r="U12" s="11">
        <f t="shared" si="4"/>
        <v>0</v>
      </c>
      <c r="V12" s="11">
        <f t="shared" si="4"/>
        <v>0</v>
      </c>
      <c r="W12" s="11">
        <f t="shared" si="4"/>
        <v>0</v>
      </c>
      <c r="X12" s="11">
        <f t="shared" si="4"/>
        <v>0</v>
      </c>
      <c r="Y12" s="11">
        <f t="shared" si="4"/>
        <v>0</v>
      </c>
    </row>
    <row r="14">
      <c r="A14" s="9" t="s">
        <v>84</v>
      </c>
    </row>
    <row r="15">
      <c r="A15" s="9" t="s">
        <v>117</v>
      </c>
      <c r="B15" s="11">
        <f t="shared" ref="B15:Y15" si="5">B3+B7-B11</f>
        <v>0</v>
      </c>
      <c r="C15" s="11">
        <f t="shared" si="5"/>
        <v>0</v>
      </c>
      <c r="D15" s="11">
        <f t="shared" si="5"/>
        <v>0</v>
      </c>
      <c r="E15" s="11">
        <f t="shared" si="5"/>
        <v>0</v>
      </c>
      <c r="F15" s="11">
        <f t="shared" si="5"/>
        <v>0</v>
      </c>
      <c r="G15" s="11">
        <f t="shared" si="5"/>
        <v>0</v>
      </c>
      <c r="H15" s="11">
        <f t="shared" si="5"/>
        <v>0</v>
      </c>
      <c r="I15" s="11">
        <f t="shared" si="5"/>
        <v>0</v>
      </c>
      <c r="J15" s="11">
        <f t="shared" si="5"/>
        <v>0</v>
      </c>
      <c r="K15" s="11">
        <f t="shared" si="5"/>
        <v>5000</v>
      </c>
      <c r="L15" s="11">
        <f t="shared" si="5"/>
        <v>10000</v>
      </c>
      <c r="M15" s="11">
        <f t="shared" si="5"/>
        <v>15000</v>
      </c>
      <c r="N15" s="11">
        <f t="shared" si="5"/>
        <v>25000</v>
      </c>
      <c r="O15" s="11">
        <f t="shared" si="5"/>
        <v>35000</v>
      </c>
      <c r="P15" s="11">
        <f t="shared" si="5"/>
        <v>45000</v>
      </c>
      <c r="Q15" s="11">
        <f t="shared" si="5"/>
        <v>60000</v>
      </c>
      <c r="R15" s="11">
        <f t="shared" si="5"/>
        <v>75000</v>
      </c>
      <c r="S15" s="11">
        <f t="shared" si="5"/>
        <v>90000</v>
      </c>
      <c r="T15" s="11">
        <f t="shared" si="5"/>
        <v>110000</v>
      </c>
      <c r="U15" s="11">
        <f t="shared" si="5"/>
        <v>130000</v>
      </c>
      <c r="V15" s="11">
        <f t="shared" si="5"/>
        <v>150000</v>
      </c>
      <c r="W15" s="11">
        <f t="shared" si="5"/>
        <v>175000</v>
      </c>
      <c r="X15" s="11">
        <f t="shared" si="5"/>
        <v>200000</v>
      </c>
      <c r="Y15" s="11">
        <f t="shared" si="5"/>
        <v>225000</v>
      </c>
    </row>
    <row r="16">
      <c r="A16" s="9" t="s">
        <v>71</v>
      </c>
      <c r="B16" s="11">
        <f t="shared" ref="B16:Y16" si="6">SUM(B15)</f>
        <v>0</v>
      </c>
      <c r="C16" s="11">
        <f t="shared" si="6"/>
        <v>0</v>
      </c>
      <c r="D16" s="11">
        <f t="shared" si="6"/>
        <v>0</v>
      </c>
      <c r="E16" s="11">
        <f t="shared" si="6"/>
        <v>0</v>
      </c>
      <c r="F16" s="11">
        <f t="shared" si="6"/>
        <v>0</v>
      </c>
      <c r="G16" s="11">
        <f t="shared" si="6"/>
        <v>0</v>
      </c>
      <c r="H16" s="11">
        <f t="shared" si="6"/>
        <v>0</v>
      </c>
      <c r="I16" s="11">
        <f t="shared" si="6"/>
        <v>0</v>
      </c>
      <c r="J16" s="11">
        <f t="shared" si="6"/>
        <v>0</v>
      </c>
      <c r="K16" s="11">
        <f t="shared" si="6"/>
        <v>5000</v>
      </c>
      <c r="L16" s="11">
        <f t="shared" si="6"/>
        <v>10000</v>
      </c>
      <c r="M16" s="11">
        <f t="shared" si="6"/>
        <v>15000</v>
      </c>
      <c r="N16" s="11">
        <f t="shared" si="6"/>
        <v>25000</v>
      </c>
      <c r="O16" s="11">
        <f t="shared" si="6"/>
        <v>35000</v>
      </c>
      <c r="P16" s="11">
        <f t="shared" si="6"/>
        <v>45000</v>
      </c>
      <c r="Q16" s="11">
        <f t="shared" si="6"/>
        <v>60000</v>
      </c>
      <c r="R16" s="11">
        <f t="shared" si="6"/>
        <v>75000</v>
      </c>
      <c r="S16" s="11">
        <f t="shared" si="6"/>
        <v>90000</v>
      </c>
      <c r="T16" s="11">
        <f t="shared" si="6"/>
        <v>110000</v>
      </c>
      <c r="U16" s="11">
        <f t="shared" si="6"/>
        <v>130000</v>
      </c>
      <c r="V16" s="11">
        <f t="shared" si="6"/>
        <v>150000</v>
      </c>
      <c r="W16" s="11">
        <f t="shared" si="6"/>
        <v>175000</v>
      </c>
      <c r="X16" s="11">
        <f t="shared" si="6"/>
        <v>200000</v>
      </c>
      <c r="Y16" s="11">
        <f t="shared" si="6"/>
        <v>225000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108</v>
      </c>
      <c r="B1" s="9" t="s">
        <v>109</v>
      </c>
      <c r="C1" s="9" t="s">
        <v>110</v>
      </c>
      <c r="D1" s="9" t="s">
        <v>111</v>
      </c>
      <c r="E1" s="9" t="s">
        <v>112</v>
      </c>
      <c r="F1" s="9" t="s">
        <v>113</v>
      </c>
      <c r="G1" s="9" t="s">
        <v>114</v>
      </c>
      <c r="H1" s="9" t="s">
        <v>115</v>
      </c>
    </row>
    <row r="2">
      <c r="A2" s="9" t="s">
        <v>145</v>
      </c>
      <c r="B2" s="9" t="s">
        <v>117</v>
      </c>
      <c r="D2" s="9">
        <v>6.0</v>
      </c>
      <c r="E2" s="9">
        <v>12000.0</v>
      </c>
      <c r="F2" s="9">
        <v>16.0</v>
      </c>
      <c r="G2" s="11">
        <f t="shared" ref="G2:G21" si="1">F2+D2</f>
        <v>22</v>
      </c>
      <c r="H2" s="11">
        <f t="shared" ref="H2:H21" si="2">E2/F2*F2</f>
        <v>12000</v>
      </c>
    </row>
    <row r="3">
      <c r="A3" s="9" t="s">
        <v>146</v>
      </c>
      <c r="B3" s="9" t="s">
        <v>117</v>
      </c>
      <c r="D3" s="9">
        <v>6.0</v>
      </c>
      <c r="E3" s="9">
        <v>12000.0</v>
      </c>
      <c r="F3" s="9">
        <v>16.0</v>
      </c>
      <c r="G3" s="11">
        <f t="shared" si="1"/>
        <v>22</v>
      </c>
      <c r="H3" s="11">
        <f t="shared" si="2"/>
        <v>12000</v>
      </c>
    </row>
    <row r="4">
      <c r="A4" s="9" t="s">
        <v>147</v>
      </c>
      <c r="B4" s="9" t="s">
        <v>117</v>
      </c>
      <c r="D4" s="11">
        <f t="shared" ref="D4:D21" si="3">D2+2</f>
        <v>8</v>
      </c>
      <c r="E4" s="9">
        <v>12000.0</v>
      </c>
      <c r="F4" s="9">
        <v>16.0</v>
      </c>
      <c r="G4" s="11">
        <f t="shared" si="1"/>
        <v>24</v>
      </c>
      <c r="H4" s="11">
        <f t="shared" si="2"/>
        <v>12000</v>
      </c>
    </row>
    <row r="5">
      <c r="A5" s="9" t="s">
        <v>148</v>
      </c>
      <c r="B5" s="9" t="s">
        <v>117</v>
      </c>
      <c r="D5" s="11">
        <f t="shared" si="3"/>
        <v>8</v>
      </c>
      <c r="E5" s="9">
        <v>12000.0</v>
      </c>
      <c r="F5" s="9">
        <v>16.0</v>
      </c>
      <c r="G5" s="11">
        <f t="shared" si="1"/>
        <v>24</v>
      </c>
      <c r="H5" s="11">
        <f t="shared" si="2"/>
        <v>12000</v>
      </c>
    </row>
    <row r="6">
      <c r="A6" s="9" t="s">
        <v>149</v>
      </c>
      <c r="B6" s="9" t="s">
        <v>117</v>
      </c>
      <c r="D6" s="11">
        <f t="shared" si="3"/>
        <v>10</v>
      </c>
      <c r="E6" s="9">
        <v>12000.0</v>
      </c>
      <c r="F6" s="9">
        <v>16.0</v>
      </c>
      <c r="G6" s="11">
        <f t="shared" si="1"/>
        <v>26</v>
      </c>
      <c r="H6" s="11">
        <f t="shared" si="2"/>
        <v>12000</v>
      </c>
    </row>
    <row r="7">
      <c r="A7" s="9" t="s">
        <v>150</v>
      </c>
      <c r="B7" s="9" t="s">
        <v>117</v>
      </c>
      <c r="D7" s="11">
        <f t="shared" si="3"/>
        <v>10</v>
      </c>
      <c r="E7" s="9">
        <v>12000.0</v>
      </c>
      <c r="F7" s="9">
        <v>16.0</v>
      </c>
      <c r="G7" s="11">
        <f t="shared" si="1"/>
        <v>26</v>
      </c>
      <c r="H7" s="11">
        <f t="shared" si="2"/>
        <v>12000</v>
      </c>
    </row>
    <row r="8">
      <c r="A8" s="9" t="s">
        <v>151</v>
      </c>
      <c r="B8" s="9" t="s">
        <v>117</v>
      </c>
      <c r="D8" s="11">
        <f t="shared" si="3"/>
        <v>12</v>
      </c>
      <c r="E8" s="9">
        <v>12000.0</v>
      </c>
      <c r="F8" s="9">
        <v>16.0</v>
      </c>
      <c r="G8" s="11">
        <f t="shared" si="1"/>
        <v>28</v>
      </c>
      <c r="H8" s="11">
        <f t="shared" si="2"/>
        <v>12000</v>
      </c>
    </row>
    <row r="9">
      <c r="A9" s="9" t="s">
        <v>152</v>
      </c>
      <c r="B9" s="9" t="s">
        <v>117</v>
      </c>
      <c r="D9" s="11">
        <f t="shared" si="3"/>
        <v>12</v>
      </c>
      <c r="E9" s="9">
        <v>12000.0</v>
      </c>
      <c r="F9" s="9">
        <v>16.0</v>
      </c>
      <c r="G9" s="11">
        <f t="shared" si="1"/>
        <v>28</v>
      </c>
      <c r="H9" s="11">
        <f t="shared" si="2"/>
        <v>12000</v>
      </c>
    </row>
    <row r="10">
      <c r="A10" s="9" t="s">
        <v>153</v>
      </c>
      <c r="B10" s="9" t="s">
        <v>117</v>
      </c>
      <c r="D10" s="11">
        <f t="shared" si="3"/>
        <v>14</v>
      </c>
      <c r="E10" s="9">
        <v>12000.0</v>
      </c>
      <c r="F10" s="9">
        <v>16.0</v>
      </c>
      <c r="G10" s="11">
        <f t="shared" si="1"/>
        <v>30</v>
      </c>
      <c r="H10" s="11">
        <f t="shared" si="2"/>
        <v>12000</v>
      </c>
    </row>
    <row r="11">
      <c r="A11" s="9" t="s">
        <v>154</v>
      </c>
      <c r="B11" s="9" t="s">
        <v>117</v>
      </c>
      <c r="D11" s="11">
        <f t="shared" si="3"/>
        <v>14</v>
      </c>
      <c r="E11" s="9">
        <v>12000.0</v>
      </c>
      <c r="F11" s="9">
        <v>16.0</v>
      </c>
      <c r="G11" s="11">
        <f t="shared" si="1"/>
        <v>30</v>
      </c>
      <c r="H11" s="11">
        <f t="shared" si="2"/>
        <v>12000</v>
      </c>
    </row>
    <row r="12">
      <c r="A12" s="9" t="s">
        <v>155</v>
      </c>
      <c r="B12" s="9" t="s">
        <v>117</v>
      </c>
      <c r="D12" s="11">
        <f t="shared" si="3"/>
        <v>16</v>
      </c>
      <c r="E12" s="9">
        <v>12000.0</v>
      </c>
      <c r="F12" s="9">
        <v>16.0</v>
      </c>
      <c r="G12" s="11">
        <f t="shared" si="1"/>
        <v>32</v>
      </c>
      <c r="H12" s="11">
        <f t="shared" si="2"/>
        <v>12000</v>
      </c>
    </row>
    <row r="13">
      <c r="A13" s="9" t="s">
        <v>156</v>
      </c>
      <c r="B13" s="9" t="s">
        <v>117</v>
      </c>
      <c r="D13" s="11">
        <f t="shared" si="3"/>
        <v>16</v>
      </c>
      <c r="E13" s="9">
        <v>12000.0</v>
      </c>
      <c r="F13" s="9">
        <v>16.0</v>
      </c>
      <c r="G13" s="11">
        <f t="shared" si="1"/>
        <v>32</v>
      </c>
      <c r="H13" s="11">
        <f t="shared" si="2"/>
        <v>12000</v>
      </c>
    </row>
    <row r="14">
      <c r="A14" s="9" t="s">
        <v>157</v>
      </c>
      <c r="B14" s="9" t="s">
        <v>117</v>
      </c>
      <c r="D14" s="11">
        <f t="shared" si="3"/>
        <v>18</v>
      </c>
      <c r="E14" s="9">
        <v>12000.0</v>
      </c>
      <c r="F14" s="9">
        <v>16.0</v>
      </c>
      <c r="G14" s="11">
        <f t="shared" si="1"/>
        <v>34</v>
      </c>
      <c r="H14" s="11">
        <f t="shared" si="2"/>
        <v>12000</v>
      </c>
    </row>
    <row r="15">
      <c r="A15" s="9" t="s">
        <v>158</v>
      </c>
      <c r="B15" s="9" t="s">
        <v>117</v>
      </c>
      <c r="D15" s="11">
        <f t="shared" si="3"/>
        <v>18</v>
      </c>
      <c r="E15" s="9">
        <v>12000.0</v>
      </c>
      <c r="F15" s="9">
        <v>16.0</v>
      </c>
      <c r="G15" s="11">
        <f t="shared" si="1"/>
        <v>34</v>
      </c>
      <c r="H15" s="11">
        <f t="shared" si="2"/>
        <v>12000</v>
      </c>
    </row>
    <row r="16">
      <c r="A16" s="9" t="s">
        <v>159</v>
      </c>
      <c r="B16" s="9" t="s">
        <v>117</v>
      </c>
      <c r="D16" s="11">
        <f t="shared" si="3"/>
        <v>20</v>
      </c>
      <c r="E16" s="9">
        <v>12000.0</v>
      </c>
      <c r="F16" s="9">
        <v>16.0</v>
      </c>
      <c r="G16" s="11">
        <f t="shared" si="1"/>
        <v>36</v>
      </c>
      <c r="H16" s="11">
        <f t="shared" si="2"/>
        <v>12000</v>
      </c>
    </row>
    <row r="17">
      <c r="A17" s="9" t="s">
        <v>160</v>
      </c>
      <c r="B17" s="9" t="s">
        <v>117</v>
      </c>
      <c r="D17" s="11">
        <f t="shared" si="3"/>
        <v>20</v>
      </c>
      <c r="E17" s="9">
        <v>12000.0</v>
      </c>
      <c r="F17" s="9">
        <v>16.0</v>
      </c>
      <c r="G17" s="11">
        <f t="shared" si="1"/>
        <v>36</v>
      </c>
      <c r="H17" s="11">
        <f t="shared" si="2"/>
        <v>12000</v>
      </c>
    </row>
    <row r="18">
      <c r="A18" s="9" t="s">
        <v>161</v>
      </c>
      <c r="B18" s="9" t="s">
        <v>117</v>
      </c>
      <c r="D18" s="11">
        <f t="shared" si="3"/>
        <v>22</v>
      </c>
      <c r="E18" s="9">
        <v>12000.0</v>
      </c>
      <c r="F18" s="9">
        <v>16.0</v>
      </c>
      <c r="G18" s="11">
        <f t="shared" si="1"/>
        <v>38</v>
      </c>
      <c r="H18" s="11">
        <f t="shared" si="2"/>
        <v>12000</v>
      </c>
    </row>
    <row r="19">
      <c r="A19" s="9" t="s">
        <v>162</v>
      </c>
      <c r="B19" s="9" t="s">
        <v>117</v>
      </c>
      <c r="D19" s="11">
        <f t="shared" si="3"/>
        <v>22</v>
      </c>
      <c r="E19" s="9">
        <v>12000.0</v>
      </c>
      <c r="F19" s="9">
        <v>16.0</v>
      </c>
      <c r="G19" s="11">
        <f t="shared" si="1"/>
        <v>38</v>
      </c>
      <c r="H19" s="11">
        <f t="shared" si="2"/>
        <v>12000</v>
      </c>
    </row>
    <row r="20">
      <c r="A20" s="9" t="s">
        <v>163</v>
      </c>
      <c r="B20" s="9" t="s">
        <v>117</v>
      </c>
      <c r="D20" s="11">
        <f t="shared" si="3"/>
        <v>24</v>
      </c>
      <c r="E20" s="9">
        <v>12000.0</v>
      </c>
      <c r="F20" s="9">
        <v>16.0</v>
      </c>
      <c r="G20" s="11">
        <f t="shared" si="1"/>
        <v>40</v>
      </c>
      <c r="H20" s="11">
        <f t="shared" si="2"/>
        <v>12000</v>
      </c>
    </row>
    <row r="21">
      <c r="A21" s="9" t="s">
        <v>164</v>
      </c>
      <c r="B21" s="9" t="s">
        <v>117</v>
      </c>
      <c r="D21" s="11">
        <f t="shared" si="3"/>
        <v>24</v>
      </c>
      <c r="E21" s="9">
        <v>12000.0</v>
      </c>
      <c r="F21" s="9">
        <v>16.0</v>
      </c>
      <c r="G21" s="11">
        <f t="shared" si="1"/>
        <v>40</v>
      </c>
      <c r="H21" s="11">
        <f t="shared" si="2"/>
        <v>12000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63</v>
      </c>
      <c r="W1" s="8" t="s">
        <v>64</v>
      </c>
      <c r="X1" s="8" t="s">
        <v>65</v>
      </c>
      <c r="Y1" s="8" t="s">
        <v>66</v>
      </c>
      <c r="Z1" s="8"/>
      <c r="AA1" s="8"/>
      <c r="AB1" s="8"/>
      <c r="AC1" s="8"/>
      <c r="AD1" s="8"/>
      <c r="AE1" s="8"/>
      <c r="AF1" s="8"/>
    </row>
    <row r="2">
      <c r="A2" s="9" t="s">
        <v>142</v>
      </c>
    </row>
    <row r="3">
      <c r="A3" s="9" t="s">
        <v>117</v>
      </c>
      <c r="B3" s="9">
        <v>0.0</v>
      </c>
      <c r="C3" s="11">
        <f t="shared" ref="C3:Y3" si="1">B15</f>
        <v>0</v>
      </c>
      <c r="D3" s="11">
        <f t="shared" si="1"/>
        <v>0</v>
      </c>
      <c r="E3" s="11">
        <f t="shared" si="1"/>
        <v>0</v>
      </c>
      <c r="F3" s="11">
        <f t="shared" si="1"/>
        <v>0</v>
      </c>
      <c r="G3" s="11">
        <f t="shared" si="1"/>
        <v>0</v>
      </c>
      <c r="H3" s="11">
        <f t="shared" si="1"/>
        <v>24000</v>
      </c>
      <c r="I3" s="11">
        <f t="shared" si="1"/>
        <v>24000</v>
      </c>
      <c r="J3" s="11">
        <f t="shared" si="1"/>
        <v>48000</v>
      </c>
      <c r="K3" s="11">
        <f t="shared" si="1"/>
        <v>48000</v>
      </c>
      <c r="L3" s="11">
        <f t="shared" si="1"/>
        <v>72000</v>
      </c>
      <c r="M3" s="11">
        <f t="shared" si="1"/>
        <v>72000</v>
      </c>
      <c r="N3" s="11">
        <f t="shared" si="1"/>
        <v>96000</v>
      </c>
      <c r="O3" s="11">
        <f t="shared" si="1"/>
        <v>96000</v>
      </c>
      <c r="P3" s="11">
        <f t="shared" si="1"/>
        <v>120000</v>
      </c>
      <c r="Q3" s="11">
        <f t="shared" si="1"/>
        <v>120000</v>
      </c>
      <c r="R3" s="11">
        <f t="shared" si="1"/>
        <v>144000</v>
      </c>
      <c r="S3" s="11">
        <f t="shared" si="1"/>
        <v>144000</v>
      </c>
      <c r="T3" s="11">
        <f t="shared" si="1"/>
        <v>168000</v>
      </c>
      <c r="U3" s="11">
        <f t="shared" si="1"/>
        <v>168000</v>
      </c>
      <c r="V3" s="11">
        <f t="shared" si="1"/>
        <v>192000</v>
      </c>
      <c r="W3" s="11">
        <f t="shared" si="1"/>
        <v>192000</v>
      </c>
      <c r="X3" s="11">
        <f t="shared" si="1"/>
        <v>192000</v>
      </c>
      <c r="Y3" s="11">
        <f t="shared" si="1"/>
        <v>192000</v>
      </c>
    </row>
    <row r="4">
      <c r="A4" s="9" t="s">
        <v>71</v>
      </c>
      <c r="B4" s="11">
        <f t="shared" ref="B4:Y4" si="2">SUM(B3)</f>
        <v>0</v>
      </c>
      <c r="C4" s="11">
        <f t="shared" si="2"/>
        <v>0</v>
      </c>
      <c r="D4" s="11">
        <f t="shared" si="2"/>
        <v>0</v>
      </c>
      <c r="E4" s="11">
        <f t="shared" si="2"/>
        <v>0</v>
      </c>
      <c r="F4" s="11">
        <f t="shared" si="2"/>
        <v>0</v>
      </c>
      <c r="G4" s="11">
        <f t="shared" si="2"/>
        <v>0</v>
      </c>
      <c r="H4" s="11">
        <f t="shared" si="2"/>
        <v>24000</v>
      </c>
      <c r="I4" s="11">
        <f t="shared" si="2"/>
        <v>24000</v>
      </c>
      <c r="J4" s="11">
        <f t="shared" si="2"/>
        <v>48000</v>
      </c>
      <c r="K4" s="11">
        <f t="shared" si="2"/>
        <v>48000</v>
      </c>
      <c r="L4" s="11">
        <f t="shared" si="2"/>
        <v>72000</v>
      </c>
      <c r="M4" s="11">
        <f t="shared" si="2"/>
        <v>72000</v>
      </c>
      <c r="N4" s="11">
        <f t="shared" si="2"/>
        <v>96000</v>
      </c>
      <c r="O4" s="11">
        <f t="shared" si="2"/>
        <v>96000</v>
      </c>
      <c r="P4" s="11">
        <f t="shared" si="2"/>
        <v>120000</v>
      </c>
      <c r="Q4" s="11">
        <f t="shared" si="2"/>
        <v>120000</v>
      </c>
      <c r="R4" s="11">
        <f t="shared" si="2"/>
        <v>144000</v>
      </c>
      <c r="S4" s="11">
        <f t="shared" si="2"/>
        <v>144000</v>
      </c>
      <c r="T4" s="11">
        <f t="shared" si="2"/>
        <v>168000</v>
      </c>
      <c r="U4" s="11">
        <f t="shared" si="2"/>
        <v>168000</v>
      </c>
      <c r="V4" s="11">
        <f t="shared" si="2"/>
        <v>192000</v>
      </c>
      <c r="W4" s="11">
        <f t="shared" si="2"/>
        <v>192000</v>
      </c>
      <c r="X4" s="11">
        <f t="shared" si="2"/>
        <v>192000</v>
      </c>
      <c r="Y4" s="11">
        <f t="shared" si="2"/>
        <v>192000</v>
      </c>
    </row>
    <row r="6">
      <c r="A6" s="9" t="s">
        <v>143</v>
      </c>
    </row>
    <row r="7">
      <c r="A7" s="9" t="s">
        <v>117</v>
      </c>
      <c r="B7" s="9">
        <v>0.0</v>
      </c>
      <c r="C7" s="9">
        <v>0.0</v>
      </c>
      <c r="D7" s="9">
        <v>0.0</v>
      </c>
      <c r="E7" s="9">
        <v>0.0</v>
      </c>
      <c r="F7" s="9">
        <v>0.0</v>
      </c>
      <c r="G7" s="9">
        <f>'Medium-FAR'!E2+'Medium-FAR'!E3</f>
        <v>24000</v>
      </c>
      <c r="H7" s="9">
        <v>0.0</v>
      </c>
      <c r="I7" s="11">
        <f>'Medium-FAR'!E4+'Medium-FAR'!E5</f>
        <v>24000</v>
      </c>
      <c r="J7" s="9">
        <v>0.0</v>
      </c>
      <c r="K7" s="9">
        <f>'Medium-FAR'!E6+'Medium-FAR'!E7</f>
        <v>24000</v>
      </c>
      <c r="L7" s="9">
        <v>0.0</v>
      </c>
      <c r="M7" s="9">
        <f>'Medium-FAR'!E8+'Medium-FAR'!E9</f>
        <v>24000</v>
      </c>
      <c r="N7" s="9">
        <v>0.0</v>
      </c>
      <c r="O7" s="9">
        <f>'Medium-FAR'!E10+'Medium-FAR'!E11</f>
        <v>24000</v>
      </c>
      <c r="P7" s="9">
        <v>0.0</v>
      </c>
      <c r="Q7" s="9">
        <f>'Medium-FAR'!E12+'Medium-FAR'!E13</f>
        <v>24000</v>
      </c>
      <c r="R7" s="9">
        <v>0.0</v>
      </c>
      <c r="S7" s="9">
        <f>'Medium-FAR'!E14+'Medium-FAR'!E15</f>
        <v>24000</v>
      </c>
      <c r="T7" s="9">
        <v>0.0</v>
      </c>
      <c r="U7" s="9">
        <f>'Medium-FAR'!E16+'Medium-FAR'!E17</f>
        <v>24000</v>
      </c>
      <c r="V7" s="9">
        <v>0.0</v>
      </c>
      <c r="W7" s="9">
        <f>'Medium-FAR'!E18+'Medium-FAR'!E19</f>
        <v>24000</v>
      </c>
      <c r="X7" s="9">
        <v>0.0</v>
      </c>
      <c r="Y7" s="9">
        <f>'Medium-FAR'!E20+'Medium-FAR'!E21</f>
        <v>24000</v>
      </c>
    </row>
    <row r="8">
      <c r="A8" s="9" t="s">
        <v>71</v>
      </c>
      <c r="B8" s="11">
        <f t="shared" ref="B8:Y8" si="3">SUM(B7)</f>
        <v>0</v>
      </c>
      <c r="C8" s="11">
        <f t="shared" si="3"/>
        <v>0</v>
      </c>
      <c r="D8" s="11">
        <f t="shared" si="3"/>
        <v>0</v>
      </c>
      <c r="E8" s="11">
        <f t="shared" si="3"/>
        <v>0</v>
      </c>
      <c r="F8" s="11">
        <f t="shared" si="3"/>
        <v>0</v>
      </c>
      <c r="G8" s="11">
        <f t="shared" si="3"/>
        <v>24000</v>
      </c>
      <c r="H8" s="11">
        <f t="shared" si="3"/>
        <v>0</v>
      </c>
      <c r="I8" s="11">
        <f t="shared" si="3"/>
        <v>24000</v>
      </c>
      <c r="J8" s="11">
        <f t="shared" si="3"/>
        <v>0</v>
      </c>
      <c r="K8" s="11">
        <f t="shared" si="3"/>
        <v>24000</v>
      </c>
      <c r="L8" s="11">
        <f t="shared" si="3"/>
        <v>0</v>
      </c>
      <c r="M8" s="11">
        <f t="shared" si="3"/>
        <v>24000</v>
      </c>
      <c r="N8" s="11">
        <f t="shared" si="3"/>
        <v>0</v>
      </c>
      <c r="O8" s="11">
        <f t="shared" si="3"/>
        <v>24000</v>
      </c>
      <c r="P8" s="11">
        <f t="shared" si="3"/>
        <v>0</v>
      </c>
      <c r="Q8" s="11">
        <f t="shared" si="3"/>
        <v>24000</v>
      </c>
      <c r="R8" s="11">
        <f t="shared" si="3"/>
        <v>0</v>
      </c>
      <c r="S8" s="11">
        <f t="shared" si="3"/>
        <v>24000</v>
      </c>
      <c r="T8" s="11">
        <f t="shared" si="3"/>
        <v>0</v>
      </c>
      <c r="U8" s="11">
        <f t="shared" si="3"/>
        <v>24000</v>
      </c>
      <c r="V8" s="11">
        <f t="shared" si="3"/>
        <v>0</v>
      </c>
      <c r="W8" s="11">
        <f t="shared" si="3"/>
        <v>24000</v>
      </c>
      <c r="X8" s="11">
        <f t="shared" si="3"/>
        <v>0</v>
      </c>
      <c r="Y8" s="11">
        <f t="shared" si="3"/>
        <v>24000</v>
      </c>
    </row>
    <row r="10">
      <c r="A10" s="9" t="s">
        <v>144</v>
      </c>
    </row>
    <row r="11">
      <c r="A11" s="9" t="s">
        <v>117</v>
      </c>
      <c r="B11" s="9">
        <v>0.0</v>
      </c>
      <c r="C11" s="9">
        <v>0.0</v>
      </c>
      <c r="D11" s="9">
        <v>0.0</v>
      </c>
      <c r="E11" s="9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9">
        <v>0.0</v>
      </c>
      <c r="S11" s="9">
        <v>0.0</v>
      </c>
      <c r="T11" s="9">
        <v>0.0</v>
      </c>
      <c r="U11" s="9">
        <v>0.0</v>
      </c>
      <c r="V11" s="9">
        <v>0.0</v>
      </c>
      <c r="W11" s="9">
        <f>'Medium-FAR'!E2+'Medium-FAR'!E3</f>
        <v>24000</v>
      </c>
      <c r="X11" s="9">
        <v>0.0</v>
      </c>
      <c r="Y11" s="9">
        <f>'Medium-FAR'!E4+'Medium-FAR'!E5</f>
        <v>24000</v>
      </c>
    </row>
    <row r="12">
      <c r="A12" s="9" t="s">
        <v>71</v>
      </c>
      <c r="B12" s="11">
        <f t="shared" ref="B12:Y12" si="4">SUM(B11)</f>
        <v>0</v>
      </c>
      <c r="C12" s="11">
        <f t="shared" si="4"/>
        <v>0</v>
      </c>
      <c r="D12" s="11">
        <f t="shared" si="4"/>
        <v>0</v>
      </c>
      <c r="E12" s="11">
        <f t="shared" si="4"/>
        <v>0</v>
      </c>
      <c r="F12" s="11">
        <f t="shared" si="4"/>
        <v>0</v>
      </c>
      <c r="G12" s="11">
        <f t="shared" si="4"/>
        <v>0</v>
      </c>
      <c r="H12" s="11">
        <f t="shared" si="4"/>
        <v>0</v>
      </c>
      <c r="I12" s="11">
        <f t="shared" si="4"/>
        <v>0</v>
      </c>
      <c r="J12" s="11">
        <f t="shared" si="4"/>
        <v>0</v>
      </c>
      <c r="K12" s="11">
        <f t="shared" si="4"/>
        <v>0</v>
      </c>
      <c r="L12" s="11">
        <f t="shared" si="4"/>
        <v>0</v>
      </c>
      <c r="M12" s="11">
        <f t="shared" si="4"/>
        <v>0</v>
      </c>
      <c r="N12" s="11">
        <f t="shared" si="4"/>
        <v>0</v>
      </c>
      <c r="O12" s="11">
        <f t="shared" si="4"/>
        <v>0</v>
      </c>
      <c r="P12" s="11">
        <f t="shared" si="4"/>
        <v>0</v>
      </c>
      <c r="Q12" s="11">
        <f t="shared" si="4"/>
        <v>0</v>
      </c>
      <c r="R12" s="11">
        <f t="shared" si="4"/>
        <v>0</v>
      </c>
      <c r="S12" s="11">
        <f t="shared" si="4"/>
        <v>0</v>
      </c>
      <c r="T12" s="11">
        <f t="shared" si="4"/>
        <v>0</v>
      </c>
      <c r="U12" s="11">
        <f t="shared" si="4"/>
        <v>0</v>
      </c>
      <c r="V12" s="11">
        <f t="shared" si="4"/>
        <v>0</v>
      </c>
      <c r="W12" s="11">
        <f t="shared" si="4"/>
        <v>24000</v>
      </c>
      <c r="X12" s="11">
        <f t="shared" si="4"/>
        <v>0</v>
      </c>
      <c r="Y12" s="11">
        <f t="shared" si="4"/>
        <v>24000</v>
      </c>
    </row>
    <row r="14">
      <c r="A14" s="9" t="s">
        <v>84</v>
      </c>
    </row>
    <row r="15">
      <c r="A15" s="9" t="s">
        <v>117</v>
      </c>
      <c r="B15" s="11">
        <f t="shared" ref="B15:Y15" si="5">B3+B7-B11</f>
        <v>0</v>
      </c>
      <c r="C15" s="11">
        <f t="shared" si="5"/>
        <v>0</v>
      </c>
      <c r="D15" s="11">
        <f t="shared" si="5"/>
        <v>0</v>
      </c>
      <c r="E15" s="11">
        <f t="shared" si="5"/>
        <v>0</v>
      </c>
      <c r="F15" s="11">
        <f t="shared" si="5"/>
        <v>0</v>
      </c>
      <c r="G15" s="11">
        <f t="shared" si="5"/>
        <v>24000</v>
      </c>
      <c r="H15" s="11">
        <f t="shared" si="5"/>
        <v>24000</v>
      </c>
      <c r="I15" s="11">
        <f t="shared" si="5"/>
        <v>48000</v>
      </c>
      <c r="J15" s="11">
        <f t="shared" si="5"/>
        <v>48000</v>
      </c>
      <c r="K15" s="11">
        <f t="shared" si="5"/>
        <v>72000</v>
      </c>
      <c r="L15" s="11">
        <f t="shared" si="5"/>
        <v>72000</v>
      </c>
      <c r="M15" s="11">
        <f t="shared" si="5"/>
        <v>96000</v>
      </c>
      <c r="N15" s="11">
        <f t="shared" si="5"/>
        <v>96000</v>
      </c>
      <c r="O15" s="11">
        <f t="shared" si="5"/>
        <v>120000</v>
      </c>
      <c r="P15" s="11">
        <f t="shared" si="5"/>
        <v>120000</v>
      </c>
      <c r="Q15" s="11">
        <f t="shared" si="5"/>
        <v>144000</v>
      </c>
      <c r="R15" s="11">
        <f t="shared" si="5"/>
        <v>144000</v>
      </c>
      <c r="S15" s="11">
        <f t="shared" si="5"/>
        <v>168000</v>
      </c>
      <c r="T15" s="11">
        <f t="shared" si="5"/>
        <v>168000</v>
      </c>
      <c r="U15" s="11">
        <f t="shared" si="5"/>
        <v>192000</v>
      </c>
      <c r="V15" s="11">
        <f t="shared" si="5"/>
        <v>192000</v>
      </c>
      <c r="W15" s="11">
        <f t="shared" si="5"/>
        <v>192000</v>
      </c>
      <c r="X15" s="11">
        <f t="shared" si="5"/>
        <v>192000</v>
      </c>
      <c r="Y15" s="11">
        <f t="shared" si="5"/>
        <v>192000</v>
      </c>
    </row>
    <row r="16">
      <c r="A16" s="9" t="s">
        <v>71</v>
      </c>
      <c r="B16" s="11">
        <f t="shared" ref="B16:Y16" si="6">SUM(B15)</f>
        <v>0</v>
      </c>
      <c r="C16" s="11">
        <f t="shared" si="6"/>
        <v>0</v>
      </c>
      <c r="D16" s="11">
        <f t="shared" si="6"/>
        <v>0</v>
      </c>
      <c r="E16" s="11">
        <f t="shared" si="6"/>
        <v>0</v>
      </c>
      <c r="F16" s="11">
        <f t="shared" si="6"/>
        <v>0</v>
      </c>
      <c r="G16" s="11">
        <f t="shared" si="6"/>
        <v>24000</v>
      </c>
      <c r="H16" s="11">
        <f t="shared" si="6"/>
        <v>24000</v>
      </c>
      <c r="I16" s="11">
        <f t="shared" si="6"/>
        <v>48000</v>
      </c>
      <c r="J16" s="11">
        <f t="shared" si="6"/>
        <v>48000</v>
      </c>
      <c r="K16" s="11">
        <f t="shared" si="6"/>
        <v>72000</v>
      </c>
      <c r="L16" s="11">
        <f t="shared" si="6"/>
        <v>72000</v>
      </c>
      <c r="M16" s="11">
        <f t="shared" si="6"/>
        <v>96000</v>
      </c>
      <c r="N16" s="11">
        <f t="shared" si="6"/>
        <v>96000</v>
      </c>
      <c r="O16" s="11">
        <f t="shared" si="6"/>
        <v>120000</v>
      </c>
      <c r="P16" s="11">
        <f t="shared" si="6"/>
        <v>120000</v>
      </c>
      <c r="Q16" s="11">
        <f t="shared" si="6"/>
        <v>144000</v>
      </c>
      <c r="R16" s="11">
        <f t="shared" si="6"/>
        <v>144000</v>
      </c>
      <c r="S16" s="11">
        <f t="shared" si="6"/>
        <v>168000</v>
      </c>
      <c r="T16" s="11">
        <f t="shared" si="6"/>
        <v>168000</v>
      </c>
      <c r="U16" s="11">
        <f t="shared" si="6"/>
        <v>192000</v>
      </c>
      <c r="V16" s="11">
        <f t="shared" si="6"/>
        <v>192000</v>
      </c>
      <c r="W16" s="11">
        <f t="shared" si="6"/>
        <v>192000</v>
      </c>
      <c r="X16" s="11">
        <f t="shared" si="6"/>
        <v>192000</v>
      </c>
      <c r="Y16" s="11">
        <f t="shared" si="6"/>
        <v>192000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63</v>
      </c>
      <c r="W1" s="8" t="s">
        <v>64</v>
      </c>
      <c r="X1" s="8" t="s">
        <v>65</v>
      </c>
      <c r="Y1" s="8" t="s">
        <v>66</v>
      </c>
      <c r="Z1" s="8"/>
      <c r="AA1" s="8"/>
      <c r="AB1" s="8"/>
      <c r="AC1" s="8"/>
      <c r="AD1" s="8"/>
      <c r="AE1" s="8"/>
      <c r="AF1" s="8"/>
    </row>
    <row r="2">
      <c r="A2" s="9" t="s">
        <v>142</v>
      </c>
    </row>
    <row r="3">
      <c r="A3" s="9" t="s">
        <v>117</v>
      </c>
      <c r="B3" s="9">
        <v>0.0</v>
      </c>
      <c r="C3" s="11">
        <f t="shared" ref="C3:Y3" si="1">B15</f>
        <v>0</v>
      </c>
      <c r="D3" s="11">
        <f t="shared" si="1"/>
        <v>0</v>
      </c>
      <c r="E3" s="11">
        <f t="shared" si="1"/>
        <v>0</v>
      </c>
      <c r="F3" s="11">
        <f t="shared" si="1"/>
        <v>0</v>
      </c>
      <c r="G3" s="11">
        <f t="shared" si="1"/>
        <v>0</v>
      </c>
      <c r="H3" s="11">
        <f t="shared" si="1"/>
        <v>1500</v>
      </c>
      <c r="I3" s="11">
        <f t="shared" si="1"/>
        <v>3000</v>
      </c>
      <c r="J3" s="11">
        <f t="shared" si="1"/>
        <v>6000</v>
      </c>
      <c r="K3" s="11">
        <f t="shared" si="1"/>
        <v>9000</v>
      </c>
      <c r="L3" s="11">
        <f t="shared" si="1"/>
        <v>13500</v>
      </c>
      <c r="M3" s="11">
        <f t="shared" si="1"/>
        <v>18000</v>
      </c>
      <c r="N3" s="11">
        <f t="shared" si="1"/>
        <v>24000</v>
      </c>
      <c r="O3" s="11">
        <f t="shared" si="1"/>
        <v>30000</v>
      </c>
      <c r="P3" s="11">
        <f t="shared" si="1"/>
        <v>37500</v>
      </c>
      <c r="Q3" s="11">
        <f t="shared" si="1"/>
        <v>45000</v>
      </c>
      <c r="R3" s="11">
        <f t="shared" si="1"/>
        <v>54000</v>
      </c>
      <c r="S3" s="11">
        <f t="shared" si="1"/>
        <v>63000</v>
      </c>
      <c r="T3" s="11">
        <f t="shared" si="1"/>
        <v>73500</v>
      </c>
      <c r="U3" s="11">
        <f t="shared" si="1"/>
        <v>84000</v>
      </c>
      <c r="V3" s="11">
        <f t="shared" si="1"/>
        <v>96000</v>
      </c>
      <c r="W3" s="11">
        <f t="shared" si="1"/>
        <v>108000</v>
      </c>
      <c r="X3" s="11">
        <f t="shared" si="1"/>
        <v>96000</v>
      </c>
      <c r="Y3" s="11">
        <f t="shared" si="1"/>
        <v>108000</v>
      </c>
    </row>
    <row r="4">
      <c r="A4" s="9" t="s">
        <v>71</v>
      </c>
      <c r="B4" s="11">
        <f t="shared" ref="B4:Y4" si="2">SUM(B3)</f>
        <v>0</v>
      </c>
      <c r="C4" s="11">
        <f t="shared" si="2"/>
        <v>0</v>
      </c>
      <c r="D4" s="11">
        <f t="shared" si="2"/>
        <v>0</v>
      </c>
      <c r="E4" s="11">
        <f t="shared" si="2"/>
        <v>0</v>
      </c>
      <c r="F4" s="11">
        <f t="shared" si="2"/>
        <v>0</v>
      </c>
      <c r="G4" s="11">
        <f t="shared" si="2"/>
        <v>0</v>
      </c>
      <c r="H4" s="11">
        <f t="shared" si="2"/>
        <v>1500</v>
      </c>
      <c r="I4" s="11">
        <f t="shared" si="2"/>
        <v>3000</v>
      </c>
      <c r="J4" s="11">
        <f t="shared" si="2"/>
        <v>6000</v>
      </c>
      <c r="K4" s="11">
        <f t="shared" si="2"/>
        <v>9000</v>
      </c>
      <c r="L4" s="11">
        <f t="shared" si="2"/>
        <v>13500</v>
      </c>
      <c r="M4" s="11">
        <f t="shared" si="2"/>
        <v>18000</v>
      </c>
      <c r="N4" s="11">
        <f t="shared" si="2"/>
        <v>24000</v>
      </c>
      <c r="O4" s="11">
        <f t="shared" si="2"/>
        <v>30000</v>
      </c>
      <c r="P4" s="11">
        <f t="shared" si="2"/>
        <v>37500</v>
      </c>
      <c r="Q4" s="11">
        <f t="shared" si="2"/>
        <v>45000</v>
      </c>
      <c r="R4" s="11">
        <f t="shared" si="2"/>
        <v>54000</v>
      </c>
      <c r="S4" s="11">
        <f t="shared" si="2"/>
        <v>63000</v>
      </c>
      <c r="T4" s="11">
        <f t="shared" si="2"/>
        <v>73500</v>
      </c>
      <c r="U4" s="11">
        <f t="shared" si="2"/>
        <v>84000</v>
      </c>
      <c r="V4" s="11">
        <f t="shared" si="2"/>
        <v>96000</v>
      </c>
      <c r="W4" s="11">
        <f t="shared" si="2"/>
        <v>108000</v>
      </c>
      <c r="X4" s="11">
        <f t="shared" si="2"/>
        <v>96000</v>
      </c>
      <c r="Y4" s="11">
        <f t="shared" si="2"/>
        <v>108000</v>
      </c>
    </row>
    <row r="6">
      <c r="A6" s="9" t="s">
        <v>72</v>
      </c>
    </row>
    <row r="7">
      <c r="A7" s="9" t="s">
        <v>117</v>
      </c>
      <c r="B7" s="11">
        <f>'Medium-Fixed Asset Balance'!B15/'Medium-FAR'!$F2</f>
        <v>0</v>
      </c>
      <c r="C7" s="11">
        <f>'Medium-Fixed Asset Balance'!C15/'Medium-FAR'!$F2</f>
        <v>0</v>
      </c>
      <c r="D7" s="11">
        <f>'Medium-Fixed Asset Balance'!D15/'Medium-FAR'!$F2</f>
        <v>0</v>
      </c>
      <c r="E7" s="11">
        <f>'Medium-Fixed Asset Balance'!E15/'Medium-FAR'!$F2</f>
        <v>0</v>
      </c>
      <c r="F7" s="11">
        <f>'Medium-Fixed Asset Balance'!F15/'Medium-FAR'!$F2</f>
        <v>0</v>
      </c>
      <c r="G7" s="11">
        <f>'Medium-Fixed Asset Balance'!G15/'Medium-FAR'!$F2</f>
        <v>1500</v>
      </c>
      <c r="H7" s="11">
        <f>'Medium-Fixed Asset Balance'!H15/'Medium-FAR'!$F2</f>
        <v>1500</v>
      </c>
      <c r="I7" s="11">
        <f>'Medium-Fixed Asset Balance'!I15/'Medium-FAR'!$F2</f>
        <v>3000</v>
      </c>
      <c r="J7" s="11">
        <f>'Medium-Fixed Asset Balance'!J15/'Medium-FAR'!$F2</f>
        <v>3000</v>
      </c>
      <c r="K7" s="11">
        <f>'Medium-Fixed Asset Balance'!K15/'Medium-FAR'!$F2</f>
        <v>4500</v>
      </c>
      <c r="L7" s="11">
        <f>'Medium-Fixed Asset Balance'!L15/'Medium-FAR'!$F2</f>
        <v>4500</v>
      </c>
      <c r="M7" s="11">
        <f>'Medium-Fixed Asset Balance'!M15/'Medium-FAR'!$F2</f>
        <v>6000</v>
      </c>
      <c r="N7" s="11">
        <f>'Medium-Fixed Asset Balance'!N15/'Medium-FAR'!$F2</f>
        <v>6000</v>
      </c>
      <c r="O7" s="11">
        <f>'Medium-Fixed Asset Balance'!O15/'Medium-FAR'!$F2</f>
        <v>7500</v>
      </c>
      <c r="P7" s="11">
        <f>'Medium-Fixed Asset Balance'!P15/'Medium-FAR'!$F2</f>
        <v>7500</v>
      </c>
      <c r="Q7" s="11">
        <f>'Medium-Fixed Asset Balance'!Q15/'Medium-FAR'!$F2</f>
        <v>9000</v>
      </c>
      <c r="R7" s="11">
        <f>'Medium-Fixed Asset Balance'!R15/'Medium-FAR'!$F2</f>
        <v>9000</v>
      </c>
      <c r="S7" s="11">
        <f>'Medium-Fixed Asset Balance'!S15/'Medium-FAR'!$F2</f>
        <v>10500</v>
      </c>
      <c r="T7" s="11">
        <f>'Medium-Fixed Asset Balance'!T15/'Medium-FAR'!$F2</f>
        <v>10500</v>
      </c>
      <c r="U7" s="11">
        <f>'Medium-Fixed Asset Balance'!U15/'Medium-FAR'!$F2</f>
        <v>12000</v>
      </c>
      <c r="V7" s="11">
        <f>'Medium-Fixed Asset Balance'!V15/'Medium-FAR'!$F2</f>
        <v>12000</v>
      </c>
      <c r="W7" s="11">
        <f>'Medium-Fixed Asset Balance'!W15/'Medium-FAR'!$F2</f>
        <v>12000</v>
      </c>
      <c r="X7" s="11">
        <f>'Medium-Fixed Asset Balance'!X15/'Medium-FAR'!$F2</f>
        <v>12000</v>
      </c>
      <c r="Y7" s="11">
        <f>'Medium-Fixed Asset Balance'!Y15/'Medium-FAR'!$F2</f>
        <v>12000</v>
      </c>
    </row>
    <row r="8">
      <c r="A8" s="9" t="s">
        <v>71</v>
      </c>
      <c r="B8" s="11">
        <f t="shared" ref="B8:Y8" si="3">SUM(B7)</f>
        <v>0</v>
      </c>
      <c r="C8" s="11">
        <f t="shared" si="3"/>
        <v>0</v>
      </c>
      <c r="D8" s="11">
        <f t="shared" si="3"/>
        <v>0</v>
      </c>
      <c r="E8" s="11">
        <f t="shared" si="3"/>
        <v>0</v>
      </c>
      <c r="F8" s="11">
        <f t="shared" si="3"/>
        <v>0</v>
      </c>
      <c r="G8" s="11">
        <f t="shared" si="3"/>
        <v>1500</v>
      </c>
      <c r="H8" s="11">
        <f t="shared" si="3"/>
        <v>1500</v>
      </c>
      <c r="I8" s="11">
        <f t="shared" si="3"/>
        <v>3000</v>
      </c>
      <c r="J8" s="11">
        <f t="shared" si="3"/>
        <v>3000</v>
      </c>
      <c r="K8" s="11">
        <f t="shared" si="3"/>
        <v>4500</v>
      </c>
      <c r="L8" s="11">
        <f t="shared" si="3"/>
        <v>4500</v>
      </c>
      <c r="M8" s="11">
        <f t="shared" si="3"/>
        <v>6000</v>
      </c>
      <c r="N8" s="11">
        <f t="shared" si="3"/>
        <v>6000</v>
      </c>
      <c r="O8" s="11">
        <f t="shared" si="3"/>
        <v>7500</v>
      </c>
      <c r="P8" s="11">
        <f t="shared" si="3"/>
        <v>7500</v>
      </c>
      <c r="Q8" s="11">
        <f t="shared" si="3"/>
        <v>9000</v>
      </c>
      <c r="R8" s="11">
        <f t="shared" si="3"/>
        <v>9000</v>
      </c>
      <c r="S8" s="11">
        <f t="shared" si="3"/>
        <v>10500</v>
      </c>
      <c r="T8" s="11">
        <f t="shared" si="3"/>
        <v>10500</v>
      </c>
      <c r="U8" s="11">
        <f t="shared" si="3"/>
        <v>12000</v>
      </c>
      <c r="V8" s="11">
        <f t="shared" si="3"/>
        <v>12000</v>
      </c>
      <c r="W8" s="11">
        <f t="shared" si="3"/>
        <v>12000</v>
      </c>
      <c r="X8" s="11">
        <f t="shared" si="3"/>
        <v>12000</v>
      </c>
      <c r="Y8" s="11">
        <f t="shared" si="3"/>
        <v>12000</v>
      </c>
    </row>
    <row r="10">
      <c r="A10" s="9" t="s">
        <v>144</v>
      </c>
    </row>
    <row r="11">
      <c r="A11" s="9" t="s">
        <v>117</v>
      </c>
      <c r="B11" s="9">
        <v>0.0</v>
      </c>
      <c r="C11" s="9">
        <v>0.0</v>
      </c>
      <c r="D11" s="9">
        <v>0.0</v>
      </c>
      <c r="E11" s="9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9">
        <v>0.0</v>
      </c>
      <c r="S11" s="9">
        <v>0.0</v>
      </c>
      <c r="T11" s="9">
        <v>0.0</v>
      </c>
      <c r="U11" s="9">
        <v>0.0</v>
      </c>
      <c r="V11" s="9">
        <v>0.0</v>
      </c>
      <c r="W11" s="9">
        <f>'Medium-FAR'!H2+'Medium-FAR'!H3</f>
        <v>24000</v>
      </c>
      <c r="X11" s="9">
        <v>0.0</v>
      </c>
      <c r="Y11" s="9">
        <f>'Medium-FAR'!H4+'Medium-FAR'!H5</f>
        <v>24000</v>
      </c>
    </row>
    <row r="12">
      <c r="A12" s="9" t="s">
        <v>71</v>
      </c>
      <c r="B12" s="11">
        <f t="shared" ref="B12:Y12" si="4">SUM(B11)</f>
        <v>0</v>
      </c>
      <c r="C12" s="11">
        <f t="shared" si="4"/>
        <v>0</v>
      </c>
      <c r="D12" s="11">
        <f t="shared" si="4"/>
        <v>0</v>
      </c>
      <c r="E12" s="11">
        <f t="shared" si="4"/>
        <v>0</v>
      </c>
      <c r="F12" s="11">
        <f t="shared" si="4"/>
        <v>0</v>
      </c>
      <c r="G12" s="11">
        <f t="shared" si="4"/>
        <v>0</v>
      </c>
      <c r="H12" s="11">
        <f t="shared" si="4"/>
        <v>0</v>
      </c>
      <c r="I12" s="11">
        <f t="shared" si="4"/>
        <v>0</v>
      </c>
      <c r="J12" s="11">
        <f t="shared" si="4"/>
        <v>0</v>
      </c>
      <c r="K12" s="11">
        <f t="shared" si="4"/>
        <v>0</v>
      </c>
      <c r="L12" s="11">
        <f t="shared" si="4"/>
        <v>0</v>
      </c>
      <c r="M12" s="11">
        <f t="shared" si="4"/>
        <v>0</v>
      </c>
      <c r="N12" s="11">
        <f t="shared" si="4"/>
        <v>0</v>
      </c>
      <c r="O12" s="11">
        <f t="shared" si="4"/>
        <v>0</v>
      </c>
      <c r="P12" s="11">
        <f t="shared" si="4"/>
        <v>0</v>
      </c>
      <c r="Q12" s="11">
        <f t="shared" si="4"/>
        <v>0</v>
      </c>
      <c r="R12" s="11">
        <f t="shared" si="4"/>
        <v>0</v>
      </c>
      <c r="S12" s="11">
        <f t="shared" si="4"/>
        <v>0</v>
      </c>
      <c r="T12" s="11">
        <f t="shared" si="4"/>
        <v>0</v>
      </c>
      <c r="U12" s="11">
        <f t="shared" si="4"/>
        <v>0</v>
      </c>
      <c r="V12" s="11">
        <f t="shared" si="4"/>
        <v>0</v>
      </c>
      <c r="W12" s="11">
        <f t="shared" si="4"/>
        <v>24000</v>
      </c>
      <c r="X12" s="11">
        <f t="shared" si="4"/>
        <v>0</v>
      </c>
      <c r="Y12" s="11">
        <f t="shared" si="4"/>
        <v>24000</v>
      </c>
    </row>
    <row r="14">
      <c r="A14" s="9" t="s">
        <v>84</v>
      </c>
    </row>
    <row r="15">
      <c r="A15" s="9" t="s">
        <v>117</v>
      </c>
      <c r="B15" s="11">
        <f t="shared" ref="B15:Y15" si="5">B3+B7-B11</f>
        <v>0</v>
      </c>
      <c r="C15" s="11">
        <f t="shared" si="5"/>
        <v>0</v>
      </c>
      <c r="D15" s="11">
        <f t="shared" si="5"/>
        <v>0</v>
      </c>
      <c r="E15" s="11">
        <f t="shared" si="5"/>
        <v>0</v>
      </c>
      <c r="F15" s="11">
        <f t="shared" si="5"/>
        <v>0</v>
      </c>
      <c r="G15" s="11">
        <f t="shared" si="5"/>
        <v>1500</v>
      </c>
      <c r="H15" s="11">
        <f t="shared" si="5"/>
        <v>3000</v>
      </c>
      <c r="I15" s="11">
        <f t="shared" si="5"/>
        <v>6000</v>
      </c>
      <c r="J15" s="11">
        <f t="shared" si="5"/>
        <v>9000</v>
      </c>
      <c r="K15" s="11">
        <f t="shared" si="5"/>
        <v>13500</v>
      </c>
      <c r="L15" s="11">
        <f t="shared" si="5"/>
        <v>18000</v>
      </c>
      <c r="M15" s="11">
        <f t="shared" si="5"/>
        <v>24000</v>
      </c>
      <c r="N15" s="11">
        <f t="shared" si="5"/>
        <v>30000</v>
      </c>
      <c r="O15" s="11">
        <f t="shared" si="5"/>
        <v>37500</v>
      </c>
      <c r="P15" s="11">
        <f t="shared" si="5"/>
        <v>45000</v>
      </c>
      <c r="Q15" s="11">
        <f t="shared" si="5"/>
        <v>54000</v>
      </c>
      <c r="R15" s="11">
        <f t="shared" si="5"/>
        <v>63000</v>
      </c>
      <c r="S15" s="11">
        <f t="shared" si="5"/>
        <v>73500</v>
      </c>
      <c r="T15" s="11">
        <f t="shared" si="5"/>
        <v>84000</v>
      </c>
      <c r="U15" s="11">
        <f t="shared" si="5"/>
        <v>96000</v>
      </c>
      <c r="V15" s="11">
        <f t="shared" si="5"/>
        <v>108000</v>
      </c>
      <c r="W15" s="11">
        <f t="shared" si="5"/>
        <v>96000</v>
      </c>
      <c r="X15" s="11">
        <f t="shared" si="5"/>
        <v>108000</v>
      </c>
      <c r="Y15" s="11">
        <f t="shared" si="5"/>
        <v>96000</v>
      </c>
    </row>
    <row r="16">
      <c r="A16" s="9" t="s">
        <v>71</v>
      </c>
      <c r="B16" s="11">
        <f t="shared" ref="B16:Y16" si="6">SUM(B15)</f>
        <v>0</v>
      </c>
      <c r="C16" s="11">
        <f t="shared" si="6"/>
        <v>0</v>
      </c>
      <c r="D16" s="11">
        <f t="shared" si="6"/>
        <v>0</v>
      </c>
      <c r="E16" s="11">
        <f t="shared" si="6"/>
        <v>0</v>
      </c>
      <c r="F16" s="11">
        <f t="shared" si="6"/>
        <v>0</v>
      </c>
      <c r="G16" s="11">
        <f t="shared" si="6"/>
        <v>1500</v>
      </c>
      <c r="H16" s="11">
        <f t="shared" si="6"/>
        <v>3000</v>
      </c>
      <c r="I16" s="11">
        <f t="shared" si="6"/>
        <v>6000</v>
      </c>
      <c r="J16" s="11">
        <f t="shared" si="6"/>
        <v>9000</v>
      </c>
      <c r="K16" s="11">
        <f t="shared" si="6"/>
        <v>13500</v>
      </c>
      <c r="L16" s="11">
        <f t="shared" si="6"/>
        <v>18000</v>
      </c>
      <c r="M16" s="11">
        <f t="shared" si="6"/>
        <v>24000</v>
      </c>
      <c r="N16" s="11">
        <f t="shared" si="6"/>
        <v>30000</v>
      </c>
      <c r="O16" s="11">
        <f t="shared" si="6"/>
        <v>37500</v>
      </c>
      <c r="P16" s="11">
        <f t="shared" si="6"/>
        <v>45000</v>
      </c>
      <c r="Q16" s="11">
        <f t="shared" si="6"/>
        <v>54000</v>
      </c>
      <c r="R16" s="11">
        <f t="shared" si="6"/>
        <v>63000</v>
      </c>
      <c r="S16" s="11">
        <f t="shared" si="6"/>
        <v>73500</v>
      </c>
      <c r="T16" s="11">
        <f t="shared" si="6"/>
        <v>84000</v>
      </c>
      <c r="U16" s="11">
        <f t="shared" si="6"/>
        <v>96000</v>
      </c>
      <c r="V16" s="11">
        <f t="shared" si="6"/>
        <v>108000</v>
      </c>
      <c r="W16" s="11">
        <f t="shared" si="6"/>
        <v>96000</v>
      </c>
      <c r="X16" s="11">
        <f t="shared" si="6"/>
        <v>108000</v>
      </c>
      <c r="Y16" s="11">
        <f t="shared" si="6"/>
        <v>96000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108</v>
      </c>
      <c r="B1" s="9" t="s">
        <v>109</v>
      </c>
      <c r="C1" s="9" t="s">
        <v>110</v>
      </c>
      <c r="D1" s="9" t="s">
        <v>111</v>
      </c>
      <c r="E1" s="9" t="s">
        <v>112</v>
      </c>
      <c r="F1" s="9" t="s">
        <v>113</v>
      </c>
      <c r="G1" s="9" t="s">
        <v>114</v>
      </c>
      <c r="H1" s="9" t="s">
        <v>115</v>
      </c>
    </row>
    <row r="2">
      <c r="A2" s="9" t="s">
        <v>165</v>
      </c>
      <c r="B2" s="9" t="s">
        <v>166</v>
      </c>
      <c r="D2" s="9">
        <v>1.0</v>
      </c>
      <c r="E2" s="9">
        <v>10000.0</v>
      </c>
      <c r="F2" s="9">
        <v>16.0</v>
      </c>
      <c r="G2" s="11">
        <f t="shared" ref="G2:G25" si="1">F2+D2</f>
        <v>17</v>
      </c>
      <c r="H2" s="11">
        <f t="shared" ref="H2:H25" si="2">E2/F2*F2</f>
        <v>10000</v>
      </c>
    </row>
    <row r="3">
      <c r="A3" s="9" t="s">
        <v>167</v>
      </c>
      <c r="B3" s="9" t="s">
        <v>166</v>
      </c>
      <c r="D3" s="11">
        <f t="shared" ref="D3:D25" si="3">D2+1</f>
        <v>2</v>
      </c>
      <c r="E3" s="9">
        <v>10000.0</v>
      </c>
      <c r="F3" s="9">
        <v>16.0</v>
      </c>
      <c r="G3" s="11">
        <f t="shared" si="1"/>
        <v>18</v>
      </c>
      <c r="H3" s="11">
        <f t="shared" si="2"/>
        <v>10000</v>
      </c>
    </row>
    <row r="4">
      <c r="A4" s="9" t="s">
        <v>168</v>
      </c>
      <c r="B4" s="9" t="s">
        <v>166</v>
      </c>
      <c r="D4" s="11">
        <f t="shared" si="3"/>
        <v>3</v>
      </c>
      <c r="E4" s="9">
        <v>10000.0</v>
      </c>
      <c r="F4" s="9">
        <v>16.0</v>
      </c>
      <c r="G4" s="11">
        <f t="shared" si="1"/>
        <v>19</v>
      </c>
      <c r="H4" s="11">
        <f t="shared" si="2"/>
        <v>10000</v>
      </c>
    </row>
    <row r="5">
      <c r="A5" s="9" t="s">
        <v>169</v>
      </c>
      <c r="B5" s="9" t="s">
        <v>166</v>
      </c>
      <c r="D5" s="11">
        <f t="shared" si="3"/>
        <v>4</v>
      </c>
      <c r="E5" s="9">
        <v>10000.0</v>
      </c>
      <c r="F5" s="9">
        <v>16.0</v>
      </c>
      <c r="G5" s="11">
        <f t="shared" si="1"/>
        <v>20</v>
      </c>
      <c r="H5" s="11">
        <f t="shared" si="2"/>
        <v>10000</v>
      </c>
    </row>
    <row r="6">
      <c r="A6" s="9" t="s">
        <v>170</v>
      </c>
      <c r="B6" s="9" t="s">
        <v>166</v>
      </c>
      <c r="D6" s="11">
        <f t="shared" si="3"/>
        <v>5</v>
      </c>
      <c r="E6" s="9">
        <v>10000.0</v>
      </c>
      <c r="F6" s="9">
        <v>16.0</v>
      </c>
      <c r="G6" s="11">
        <f t="shared" si="1"/>
        <v>21</v>
      </c>
      <c r="H6" s="11">
        <f t="shared" si="2"/>
        <v>10000</v>
      </c>
    </row>
    <row r="7">
      <c r="A7" s="9" t="s">
        <v>171</v>
      </c>
      <c r="B7" s="9" t="s">
        <v>166</v>
      </c>
      <c r="D7" s="11">
        <f t="shared" si="3"/>
        <v>6</v>
      </c>
      <c r="E7" s="9">
        <v>10000.0</v>
      </c>
      <c r="F7" s="9">
        <v>16.0</v>
      </c>
      <c r="G7" s="11">
        <f t="shared" si="1"/>
        <v>22</v>
      </c>
      <c r="H7" s="11">
        <f t="shared" si="2"/>
        <v>10000</v>
      </c>
    </row>
    <row r="8">
      <c r="A8" s="9" t="s">
        <v>172</v>
      </c>
      <c r="B8" s="9" t="s">
        <v>166</v>
      </c>
      <c r="D8" s="11">
        <f t="shared" si="3"/>
        <v>7</v>
      </c>
      <c r="E8" s="9">
        <v>10000.0</v>
      </c>
      <c r="F8" s="9">
        <v>16.0</v>
      </c>
      <c r="G8" s="11">
        <f t="shared" si="1"/>
        <v>23</v>
      </c>
      <c r="H8" s="11">
        <f t="shared" si="2"/>
        <v>10000</v>
      </c>
    </row>
    <row r="9">
      <c r="A9" s="9" t="s">
        <v>173</v>
      </c>
      <c r="B9" s="9" t="s">
        <v>166</v>
      </c>
      <c r="D9" s="11">
        <f t="shared" si="3"/>
        <v>8</v>
      </c>
      <c r="E9" s="9">
        <v>10000.0</v>
      </c>
      <c r="F9" s="9">
        <v>16.0</v>
      </c>
      <c r="G9" s="11">
        <f t="shared" si="1"/>
        <v>24</v>
      </c>
      <c r="H9" s="11">
        <f t="shared" si="2"/>
        <v>10000</v>
      </c>
    </row>
    <row r="10">
      <c r="A10" s="9" t="s">
        <v>174</v>
      </c>
      <c r="B10" s="9" t="s">
        <v>166</v>
      </c>
      <c r="D10" s="11">
        <f t="shared" si="3"/>
        <v>9</v>
      </c>
      <c r="E10" s="9">
        <v>10000.0</v>
      </c>
      <c r="F10" s="9">
        <v>16.0</v>
      </c>
      <c r="G10" s="11">
        <f t="shared" si="1"/>
        <v>25</v>
      </c>
      <c r="H10" s="11">
        <f t="shared" si="2"/>
        <v>10000</v>
      </c>
    </row>
    <row r="11">
      <c r="A11" s="9" t="s">
        <v>175</v>
      </c>
      <c r="B11" s="9" t="s">
        <v>166</v>
      </c>
      <c r="D11" s="11">
        <f t="shared" si="3"/>
        <v>10</v>
      </c>
      <c r="E11" s="9">
        <v>10000.0</v>
      </c>
      <c r="F11" s="9">
        <v>16.0</v>
      </c>
      <c r="G11" s="11">
        <f t="shared" si="1"/>
        <v>26</v>
      </c>
      <c r="H11" s="11">
        <f t="shared" si="2"/>
        <v>10000</v>
      </c>
    </row>
    <row r="12">
      <c r="A12" s="9" t="s">
        <v>176</v>
      </c>
      <c r="B12" s="9" t="s">
        <v>166</v>
      </c>
      <c r="D12" s="11">
        <f t="shared" si="3"/>
        <v>11</v>
      </c>
      <c r="E12" s="9">
        <v>10000.0</v>
      </c>
      <c r="F12" s="9">
        <v>16.0</v>
      </c>
      <c r="G12" s="11">
        <f t="shared" si="1"/>
        <v>27</v>
      </c>
      <c r="H12" s="11">
        <f t="shared" si="2"/>
        <v>10000</v>
      </c>
    </row>
    <row r="13">
      <c r="A13" s="9" t="s">
        <v>177</v>
      </c>
      <c r="B13" s="9" t="s">
        <v>166</v>
      </c>
      <c r="D13" s="11">
        <f t="shared" si="3"/>
        <v>12</v>
      </c>
      <c r="E13" s="9">
        <v>10000.0</v>
      </c>
      <c r="F13" s="9">
        <v>16.0</v>
      </c>
      <c r="G13" s="11">
        <f t="shared" si="1"/>
        <v>28</v>
      </c>
      <c r="H13" s="11">
        <f t="shared" si="2"/>
        <v>10000</v>
      </c>
    </row>
    <row r="14">
      <c r="A14" s="9" t="s">
        <v>178</v>
      </c>
      <c r="B14" s="9" t="s">
        <v>166</v>
      </c>
      <c r="D14" s="11">
        <f t="shared" si="3"/>
        <v>13</v>
      </c>
      <c r="E14" s="9">
        <v>10000.0</v>
      </c>
      <c r="F14" s="9">
        <v>16.0</v>
      </c>
      <c r="G14" s="11">
        <f t="shared" si="1"/>
        <v>29</v>
      </c>
      <c r="H14" s="11">
        <f t="shared" si="2"/>
        <v>10000</v>
      </c>
    </row>
    <row r="15">
      <c r="A15" s="9" t="s">
        <v>179</v>
      </c>
      <c r="B15" s="9" t="s">
        <v>166</v>
      </c>
      <c r="D15" s="11">
        <f t="shared" si="3"/>
        <v>14</v>
      </c>
      <c r="E15" s="9">
        <v>10000.0</v>
      </c>
      <c r="F15" s="9">
        <v>16.0</v>
      </c>
      <c r="G15" s="11">
        <f t="shared" si="1"/>
        <v>30</v>
      </c>
      <c r="H15" s="11">
        <f t="shared" si="2"/>
        <v>10000</v>
      </c>
    </row>
    <row r="16">
      <c r="A16" s="9" t="s">
        <v>180</v>
      </c>
      <c r="B16" s="9" t="s">
        <v>166</v>
      </c>
      <c r="D16" s="11">
        <f t="shared" si="3"/>
        <v>15</v>
      </c>
      <c r="E16" s="9">
        <v>10000.0</v>
      </c>
      <c r="F16" s="9">
        <v>16.0</v>
      </c>
      <c r="G16" s="11">
        <f t="shared" si="1"/>
        <v>31</v>
      </c>
      <c r="H16" s="11">
        <f t="shared" si="2"/>
        <v>10000</v>
      </c>
    </row>
    <row r="17">
      <c r="A17" s="9" t="s">
        <v>181</v>
      </c>
      <c r="B17" s="9" t="s">
        <v>166</v>
      </c>
      <c r="D17" s="11">
        <f t="shared" si="3"/>
        <v>16</v>
      </c>
      <c r="E17" s="9">
        <v>10000.0</v>
      </c>
      <c r="F17" s="9">
        <v>16.0</v>
      </c>
      <c r="G17" s="11">
        <f t="shared" si="1"/>
        <v>32</v>
      </c>
      <c r="H17" s="11">
        <f t="shared" si="2"/>
        <v>10000</v>
      </c>
    </row>
    <row r="18">
      <c r="A18" s="9" t="s">
        <v>182</v>
      </c>
      <c r="B18" s="9" t="s">
        <v>166</v>
      </c>
      <c r="D18" s="11">
        <f t="shared" si="3"/>
        <v>17</v>
      </c>
      <c r="E18" s="9">
        <v>10000.0</v>
      </c>
      <c r="F18" s="9">
        <v>16.0</v>
      </c>
      <c r="G18" s="11">
        <f t="shared" si="1"/>
        <v>33</v>
      </c>
      <c r="H18" s="11">
        <f t="shared" si="2"/>
        <v>10000</v>
      </c>
    </row>
    <row r="19">
      <c r="A19" s="9" t="s">
        <v>183</v>
      </c>
      <c r="B19" s="9" t="s">
        <v>166</v>
      </c>
      <c r="D19" s="11">
        <f t="shared" si="3"/>
        <v>18</v>
      </c>
      <c r="E19" s="9">
        <v>10000.0</v>
      </c>
      <c r="F19" s="9">
        <v>16.0</v>
      </c>
      <c r="G19" s="11">
        <f t="shared" si="1"/>
        <v>34</v>
      </c>
      <c r="H19" s="11">
        <f t="shared" si="2"/>
        <v>10000</v>
      </c>
    </row>
    <row r="20">
      <c r="A20" s="9" t="s">
        <v>184</v>
      </c>
      <c r="B20" s="9" t="s">
        <v>166</v>
      </c>
      <c r="D20" s="11">
        <f t="shared" si="3"/>
        <v>19</v>
      </c>
      <c r="E20" s="9">
        <v>10000.0</v>
      </c>
      <c r="F20" s="9">
        <v>16.0</v>
      </c>
      <c r="G20" s="11">
        <f t="shared" si="1"/>
        <v>35</v>
      </c>
      <c r="H20" s="11">
        <f t="shared" si="2"/>
        <v>10000</v>
      </c>
    </row>
    <row r="21">
      <c r="A21" s="9" t="s">
        <v>185</v>
      </c>
      <c r="B21" s="9" t="s">
        <v>166</v>
      </c>
      <c r="D21" s="11">
        <f t="shared" si="3"/>
        <v>20</v>
      </c>
      <c r="E21" s="9">
        <v>10000.0</v>
      </c>
      <c r="F21" s="9">
        <v>16.0</v>
      </c>
      <c r="G21" s="11">
        <f t="shared" si="1"/>
        <v>36</v>
      </c>
      <c r="H21" s="11">
        <f t="shared" si="2"/>
        <v>10000</v>
      </c>
    </row>
    <row r="22">
      <c r="A22" s="9" t="s">
        <v>186</v>
      </c>
      <c r="B22" s="9" t="s">
        <v>166</v>
      </c>
      <c r="D22" s="11">
        <f t="shared" si="3"/>
        <v>21</v>
      </c>
      <c r="E22" s="9">
        <v>10000.0</v>
      </c>
      <c r="F22" s="9">
        <v>16.0</v>
      </c>
      <c r="G22" s="11">
        <f t="shared" si="1"/>
        <v>37</v>
      </c>
      <c r="H22" s="11">
        <f t="shared" si="2"/>
        <v>10000</v>
      </c>
    </row>
    <row r="23">
      <c r="A23" s="9" t="s">
        <v>187</v>
      </c>
      <c r="B23" s="9" t="s">
        <v>166</v>
      </c>
      <c r="D23" s="11">
        <f t="shared" si="3"/>
        <v>22</v>
      </c>
      <c r="E23" s="9">
        <v>10000.0</v>
      </c>
      <c r="F23" s="9">
        <v>16.0</v>
      </c>
      <c r="G23" s="11">
        <f t="shared" si="1"/>
        <v>38</v>
      </c>
      <c r="H23" s="11">
        <f t="shared" si="2"/>
        <v>10000</v>
      </c>
    </row>
    <row r="24">
      <c r="A24" s="9" t="s">
        <v>188</v>
      </c>
      <c r="B24" s="9" t="s">
        <v>166</v>
      </c>
      <c r="D24" s="11">
        <f t="shared" si="3"/>
        <v>23</v>
      </c>
      <c r="E24" s="9">
        <v>10000.0</v>
      </c>
      <c r="F24" s="9">
        <v>16.0</v>
      </c>
      <c r="G24" s="11">
        <f t="shared" si="1"/>
        <v>39</v>
      </c>
      <c r="H24" s="11">
        <f t="shared" si="2"/>
        <v>10000</v>
      </c>
    </row>
    <row r="25">
      <c r="A25" s="9" t="s">
        <v>189</v>
      </c>
      <c r="B25" s="9" t="s">
        <v>166</v>
      </c>
      <c r="D25" s="11">
        <f t="shared" si="3"/>
        <v>24</v>
      </c>
      <c r="E25" s="9">
        <v>10000.0</v>
      </c>
      <c r="F25" s="9">
        <v>16.0</v>
      </c>
      <c r="G25" s="11">
        <f t="shared" si="1"/>
        <v>40</v>
      </c>
      <c r="H25" s="11">
        <f t="shared" si="2"/>
        <v>10000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63</v>
      </c>
      <c r="W1" s="8" t="s">
        <v>64</v>
      </c>
      <c r="X1" s="8" t="s">
        <v>65</v>
      </c>
      <c r="Y1" s="8" t="s">
        <v>66</v>
      </c>
      <c r="Z1" s="8"/>
      <c r="AA1" s="8"/>
      <c r="AB1" s="8"/>
      <c r="AC1" s="8"/>
      <c r="AD1" s="8"/>
      <c r="AE1" s="8"/>
      <c r="AF1" s="8"/>
    </row>
    <row r="2">
      <c r="A2" s="9" t="s">
        <v>142</v>
      </c>
    </row>
    <row r="3">
      <c r="A3" s="9" t="s">
        <v>117</v>
      </c>
      <c r="B3" s="9">
        <v>0.0</v>
      </c>
      <c r="C3" s="11">
        <f t="shared" ref="C3:Y3" si="1">B15</f>
        <v>10000</v>
      </c>
      <c r="D3" s="11">
        <f t="shared" si="1"/>
        <v>20000</v>
      </c>
      <c r="E3" s="11">
        <f t="shared" si="1"/>
        <v>30000</v>
      </c>
      <c r="F3" s="11">
        <f t="shared" si="1"/>
        <v>40000</v>
      </c>
      <c r="G3" s="11">
        <f t="shared" si="1"/>
        <v>50000</v>
      </c>
      <c r="H3" s="11">
        <f t="shared" si="1"/>
        <v>60000</v>
      </c>
      <c r="I3" s="11">
        <f t="shared" si="1"/>
        <v>70000</v>
      </c>
      <c r="J3" s="11">
        <f t="shared" si="1"/>
        <v>80000</v>
      </c>
      <c r="K3" s="11">
        <f t="shared" si="1"/>
        <v>90000</v>
      </c>
      <c r="L3" s="11">
        <f t="shared" si="1"/>
        <v>100000</v>
      </c>
      <c r="M3" s="11">
        <f t="shared" si="1"/>
        <v>110000</v>
      </c>
      <c r="N3" s="11">
        <f t="shared" si="1"/>
        <v>120000</v>
      </c>
      <c r="O3" s="11">
        <f t="shared" si="1"/>
        <v>130000</v>
      </c>
      <c r="P3" s="11">
        <f t="shared" si="1"/>
        <v>140000</v>
      </c>
      <c r="Q3" s="11">
        <f t="shared" si="1"/>
        <v>150000</v>
      </c>
      <c r="R3" s="11">
        <f t="shared" si="1"/>
        <v>160000</v>
      </c>
      <c r="S3" s="11">
        <f t="shared" si="1"/>
        <v>160000</v>
      </c>
      <c r="T3" s="11">
        <f t="shared" si="1"/>
        <v>160000</v>
      </c>
      <c r="U3" s="11">
        <f t="shared" si="1"/>
        <v>160000</v>
      </c>
      <c r="V3" s="11">
        <f t="shared" si="1"/>
        <v>160000</v>
      </c>
      <c r="W3" s="11">
        <f t="shared" si="1"/>
        <v>160000</v>
      </c>
      <c r="X3" s="11">
        <f t="shared" si="1"/>
        <v>160000</v>
      </c>
      <c r="Y3" s="11">
        <f t="shared" si="1"/>
        <v>160000</v>
      </c>
    </row>
    <row r="4">
      <c r="A4" s="9" t="s">
        <v>71</v>
      </c>
      <c r="B4" s="11">
        <f t="shared" ref="B4:Y4" si="2">SUM(B3)</f>
        <v>0</v>
      </c>
      <c r="C4" s="11">
        <f t="shared" si="2"/>
        <v>10000</v>
      </c>
      <c r="D4" s="11">
        <f t="shared" si="2"/>
        <v>20000</v>
      </c>
      <c r="E4" s="11">
        <f t="shared" si="2"/>
        <v>30000</v>
      </c>
      <c r="F4" s="11">
        <f t="shared" si="2"/>
        <v>40000</v>
      </c>
      <c r="G4" s="11">
        <f t="shared" si="2"/>
        <v>50000</v>
      </c>
      <c r="H4" s="11">
        <f t="shared" si="2"/>
        <v>60000</v>
      </c>
      <c r="I4" s="11">
        <f t="shared" si="2"/>
        <v>70000</v>
      </c>
      <c r="J4" s="11">
        <f t="shared" si="2"/>
        <v>80000</v>
      </c>
      <c r="K4" s="11">
        <f t="shared" si="2"/>
        <v>90000</v>
      </c>
      <c r="L4" s="11">
        <f t="shared" si="2"/>
        <v>100000</v>
      </c>
      <c r="M4" s="11">
        <f t="shared" si="2"/>
        <v>110000</v>
      </c>
      <c r="N4" s="11">
        <f t="shared" si="2"/>
        <v>120000</v>
      </c>
      <c r="O4" s="11">
        <f t="shared" si="2"/>
        <v>130000</v>
      </c>
      <c r="P4" s="11">
        <f t="shared" si="2"/>
        <v>140000</v>
      </c>
      <c r="Q4" s="11">
        <f t="shared" si="2"/>
        <v>150000</v>
      </c>
      <c r="R4" s="11">
        <f t="shared" si="2"/>
        <v>160000</v>
      </c>
      <c r="S4" s="11">
        <f t="shared" si="2"/>
        <v>160000</v>
      </c>
      <c r="T4" s="11">
        <f t="shared" si="2"/>
        <v>160000</v>
      </c>
      <c r="U4" s="11">
        <f t="shared" si="2"/>
        <v>160000</v>
      </c>
      <c r="V4" s="11">
        <f t="shared" si="2"/>
        <v>160000</v>
      </c>
      <c r="W4" s="11">
        <f t="shared" si="2"/>
        <v>160000</v>
      </c>
      <c r="X4" s="11">
        <f t="shared" si="2"/>
        <v>160000</v>
      </c>
      <c r="Y4" s="11">
        <f t="shared" si="2"/>
        <v>160000</v>
      </c>
    </row>
    <row r="6">
      <c r="A6" s="9" t="s">
        <v>143</v>
      </c>
    </row>
    <row r="7">
      <c r="A7" s="9" t="s">
        <v>117</v>
      </c>
      <c r="B7" s="11">
        <f t="array" ref="B7:Y7">TRANSPOSE('Small-FAR'!E2:E25)</f>
        <v>10000</v>
      </c>
      <c r="C7" s="11">
        <v>10000.0</v>
      </c>
      <c r="D7" s="11">
        <v>10000.0</v>
      </c>
      <c r="E7" s="11">
        <v>10000.0</v>
      </c>
      <c r="F7" s="11">
        <v>10000.0</v>
      </c>
      <c r="G7" s="11">
        <v>10000.0</v>
      </c>
      <c r="H7" s="11">
        <v>10000.0</v>
      </c>
      <c r="I7" s="11">
        <v>10000.0</v>
      </c>
      <c r="J7" s="11">
        <v>10000.0</v>
      </c>
      <c r="K7" s="11">
        <v>10000.0</v>
      </c>
      <c r="L7" s="11">
        <v>10000.0</v>
      </c>
      <c r="M7" s="11">
        <v>10000.0</v>
      </c>
      <c r="N7" s="11">
        <v>10000.0</v>
      </c>
      <c r="O7" s="11">
        <v>10000.0</v>
      </c>
      <c r="P7" s="11">
        <v>10000.0</v>
      </c>
      <c r="Q7" s="11">
        <v>10000.0</v>
      </c>
      <c r="R7" s="11">
        <v>10000.0</v>
      </c>
      <c r="S7" s="11">
        <v>10000.0</v>
      </c>
      <c r="T7" s="11">
        <v>10000.0</v>
      </c>
      <c r="U7" s="11">
        <v>10000.0</v>
      </c>
      <c r="V7" s="11">
        <v>10000.0</v>
      </c>
      <c r="W7" s="11">
        <v>10000.0</v>
      </c>
      <c r="X7" s="11">
        <v>10000.0</v>
      </c>
      <c r="Y7" s="11">
        <v>10000.0</v>
      </c>
    </row>
    <row r="8">
      <c r="A8" s="9" t="s">
        <v>71</v>
      </c>
      <c r="B8" s="11">
        <f t="shared" ref="B8:Y8" si="3">SUM(B7)</f>
        <v>10000</v>
      </c>
      <c r="C8" s="11">
        <f t="shared" si="3"/>
        <v>10000</v>
      </c>
      <c r="D8" s="11">
        <f t="shared" si="3"/>
        <v>10000</v>
      </c>
      <c r="E8" s="11">
        <f t="shared" si="3"/>
        <v>10000</v>
      </c>
      <c r="F8" s="11">
        <f t="shared" si="3"/>
        <v>10000</v>
      </c>
      <c r="G8" s="11">
        <f t="shared" si="3"/>
        <v>10000</v>
      </c>
      <c r="H8" s="11">
        <f t="shared" si="3"/>
        <v>10000</v>
      </c>
      <c r="I8" s="11">
        <f t="shared" si="3"/>
        <v>10000</v>
      </c>
      <c r="J8" s="11">
        <f t="shared" si="3"/>
        <v>10000</v>
      </c>
      <c r="K8" s="11">
        <f t="shared" si="3"/>
        <v>10000</v>
      </c>
      <c r="L8" s="11">
        <f t="shared" si="3"/>
        <v>10000</v>
      </c>
      <c r="M8" s="11">
        <f t="shared" si="3"/>
        <v>10000</v>
      </c>
      <c r="N8" s="11">
        <f t="shared" si="3"/>
        <v>10000</v>
      </c>
      <c r="O8" s="11">
        <f t="shared" si="3"/>
        <v>10000</v>
      </c>
      <c r="P8" s="11">
        <f t="shared" si="3"/>
        <v>10000</v>
      </c>
      <c r="Q8" s="11">
        <f t="shared" si="3"/>
        <v>10000</v>
      </c>
      <c r="R8" s="11">
        <f t="shared" si="3"/>
        <v>10000</v>
      </c>
      <c r="S8" s="11">
        <f t="shared" si="3"/>
        <v>10000</v>
      </c>
      <c r="T8" s="11">
        <f t="shared" si="3"/>
        <v>10000</v>
      </c>
      <c r="U8" s="11">
        <f t="shared" si="3"/>
        <v>10000</v>
      </c>
      <c r="V8" s="11">
        <f t="shared" si="3"/>
        <v>10000</v>
      </c>
      <c r="W8" s="11">
        <f t="shared" si="3"/>
        <v>10000</v>
      </c>
      <c r="X8" s="11">
        <f t="shared" si="3"/>
        <v>10000</v>
      </c>
      <c r="Y8" s="11">
        <f t="shared" si="3"/>
        <v>10000</v>
      </c>
    </row>
    <row r="10">
      <c r="A10" s="9" t="s">
        <v>144</v>
      </c>
    </row>
    <row r="11">
      <c r="A11" s="9" t="s">
        <v>117</v>
      </c>
      <c r="B11" s="9">
        <v>0.0</v>
      </c>
      <c r="C11" s="9">
        <v>0.0</v>
      </c>
      <c r="D11" s="9">
        <v>0.0</v>
      </c>
      <c r="E11" s="9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9">
        <f>'Small-FAR'!E2</f>
        <v>10000</v>
      </c>
      <c r="S11" s="9">
        <f>'Small-FAR'!E3</f>
        <v>10000</v>
      </c>
      <c r="T11" s="9">
        <f>'Small-FAR'!E4</f>
        <v>10000</v>
      </c>
      <c r="U11" s="9">
        <f>'Small-FAR'!E5</f>
        <v>10000</v>
      </c>
      <c r="V11" s="9">
        <f>'Small-FAR'!E6</f>
        <v>10000</v>
      </c>
      <c r="W11" s="9">
        <f>'Small-FAR'!E7</f>
        <v>10000</v>
      </c>
      <c r="X11" s="9">
        <f>'Small-FAR'!E8</f>
        <v>10000</v>
      </c>
      <c r="Y11" s="9">
        <f>'Small-FAR'!E9</f>
        <v>10000</v>
      </c>
    </row>
    <row r="12">
      <c r="A12" s="9" t="s">
        <v>71</v>
      </c>
      <c r="B12" s="11">
        <f t="shared" ref="B12:Y12" si="4">SUM(B11)</f>
        <v>0</v>
      </c>
      <c r="C12" s="11">
        <f t="shared" si="4"/>
        <v>0</v>
      </c>
      <c r="D12" s="11">
        <f t="shared" si="4"/>
        <v>0</v>
      </c>
      <c r="E12" s="11">
        <f t="shared" si="4"/>
        <v>0</v>
      </c>
      <c r="F12" s="11">
        <f t="shared" si="4"/>
        <v>0</v>
      </c>
      <c r="G12" s="11">
        <f t="shared" si="4"/>
        <v>0</v>
      </c>
      <c r="H12" s="11">
        <f t="shared" si="4"/>
        <v>0</v>
      </c>
      <c r="I12" s="11">
        <f t="shared" si="4"/>
        <v>0</v>
      </c>
      <c r="J12" s="11">
        <f t="shared" si="4"/>
        <v>0</v>
      </c>
      <c r="K12" s="11">
        <f t="shared" si="4"/>
        <v>0</v>
      </c>
      <c r="L12" s="11">
        <f t="shared" si="4"/>
        <v>0</v>
      </c>
      <c r="M12" s="11">
        <f t="shared" si="4"/>
        <v>0</v>
      </c>
      <c r="N12" s="11">
        <f t="shared" si="4"/>
        <v>0</v>
      </c>
      <c r="O12" s="11">
        <f t="shared" si="4"/>
        <v>0</v>
      </c>
      <c r="P12" s="11">
        <f t="shared" si="4"/>
        <v>0</v>
      </c>
      <c r="Q12" s="11">
        <f t="shared" si="4"/>
        <v>0</v>
      </c>
      <c r="R12" s="11">
        <f t="shared" si="4"/>
        <v>10000</v>
      </c>
      <c r="S12" s="11">
        <f t="shared" si="4"/>
        <v>10000</v>
      </c>
      <c r="T12" s="11">
        <f t="shared" si="4"/>
        <v>10000</v>
      </c>
      <c r="U12" s="11">
        <f t="shared" si="4"/>
        <v>10000</v>
      </c>
      <c r="V12" s="11">
        <f t="shared" si="4"/>
        <v>10000</v>
      </c>
      <c r="W12" s="11">
        <f t="shared" si="4"/>
        <v>10000</v>
      </c>
      <c r="X12" s="11">
        <f t="shared" si="4"/>
        <v>10000</v>
      </c>
      <c r="Y12" s="11">
        <f t="shared" si="4"/>
        <v>10000</v>
      </c>
    </row>
    <row r="14">
      <c r="A14" s="9" t="s">
        <v>84</v>
      </c>
    </row>
    <row r="15">
      <c r="A15" s="9" t="s">
        <v>117</v>
      </c>
      <c r="B15" s="11">
        <f t="shared" ref="B15:Y15" si="5">B3+B7-B11</f>
        <v>10000</v>
      </c>
      <c r="C15" s="11">
        <f t="shared" si="5"/>
        <v>20000</v>
      </c>
      <c r="D15" s="11">
        <f t="shared" si="5"/>
        <v>30000</v>
      </c>
      <c r="E15" s="11">
        <f t="shared" si="5"/>
        <v>40000</v>
      </c>
      <c r="F15" s="11">
        <f t="shared" si="5"/>
        <v>50000</v>
      </c>
      <c r="G15" s="11">
        <f t="shared" si="5"/>
        <v>60000</v>
      </c>
      <c r="H15" s="11">
        <f t="shared" si="5"/>
        <v>70000</v>
      </c>
      <c r="I15" s="11">
        <f t="shared" si="5"/>
        <v>80000</v>
      </c>
      <c r="J15" s="11">
        <f t="shared" si="5"/>
        <v>90000</v>
      </c>
      <c r="K15" s="11">
        <f t="shared" si="5"/>
        <v>100000</v>
      </c>
      <c r="L15" s="11">
        <f t="shared" si="5"/>
        <v>110000</v>
      </c>
      <c r="M15" s="11">
        <f t="shared" si="5"/>
        <v>120000</v>
      </c>
      <c r="N15" s="11">
        <f t="shared" si="5"/>
        <v>130000</v>
      </c>
      <c r="O15" s="11">
        <f t="shared" si="5"/>
        <v>140000</v>
      </c>
      <c r="P15" s="11">
        <f t="shared" si="5"/>
        <v>150000</v>
      </c>
      <c r="Q15" s="11">
        <f t="shared" si="5"/>
        <v>160000</v>
      </c>
      <c r="R15" s="11">
        <f t="shared" si="5"/>
        <v>160000</v>
      </c>
      <c r="S15" s="11">
        <f t="shared" si="5"/>
        <v>160000</v>
      </c>
      <c r="T15" s="11">
        <f t="shared" si="5"/>
        <v>160000</v>
      </c>
      <c r="U15" s="11">
        <f t="shared" si="5"/>
        <v>160000</v>
      </c>
      <c r="V15" s="11">
        <f t="shared" si="5"/>
        <v>160000</v>
      </c>
      <c r="W15" s="11">
        <f t="shared" si="5"/>
        <v>160000</v>
      </c>
      <c r="X15" s="11">
        <f t="shared" si="5"/>
        <v>160000</v>
      </c>
      <c r="Y15" s="11">
        <f t="shared" si="5"/>
        <v>160000</v>
      </c>
    </row>
    <row r="16">
      <c r="A16" s="9" t="s">
        <v>71</v>
      </c>
      <c r="B16" s="11">
        <f t="shared" ref="B16:Y16" si="6">SUM(B15)</f>
        <v>10000</v>
      </c>
      <c r="C16" s="11">
        <f t="shared" si="6"/>
        <v>20000</v>
      </c>
      <c r="D16" s="11">
        <f t="shared" si="6"/>
        <v>30000</v>
      </c>
      <c r="E16" s="11">
        <f t="shared" si="6"/>
        <v>40000</v>
      </c>
      <c r="F16" s="11">
        <f t="shared" si="6"/>
        <v>50000</v>
      </c>
      <c r="G16" s="11">
        <f t="shared" si="6"/>
        <v>60000</v>
      </c>
      <c r="H16" s="11">
        <f t="shared" si="6"/>
        <v>70000</v>
      </c>
      <c r="I16" s="11">
        <f t="shared" si="6"/>
        <v>80000</v>
      </c>
      <c r="J16" s="11">
        <f t="shared" si="6"/>
        <v>90000</v>
      </c>
      <c r="K16" s="11">
        <f t="shared" si="6"/>
        <v>100000</v>
      </c>
      <c r="L16" s="11">
        <f t="shared" si="6"/>
        <v>110000</v>
      </c>
      <c r="M16" s="11">
        <f t="shared" si="6"/>
        <v>120000</v>
      </c>
      <c r="N16" s="11">
        <f t="shared" si="6"/>
        <v>130000</v>
      </c>
      <c r="O16" s="11">
        <f t="shared" si="6"/>
        <v>140000</v>
      </c>
      <c r="P16" s="11">
        <f t="shared" si="6"/>
        <v>150000</v>
      </c>
      <c r="Q16" s="11">
        <f t="shared" si="6"/>
        <v>160000</v>
      </c>
      <c r="R16" s="11">
        <f t="shared" si="6"/>
        <v>160000</v>
      </c>
      <c r="S16" s="11">
        <f t="shared" si="6"/>
        <v>160000</v>
      </c>
      <c r="T16" s="11">
        <f t="shared" si="6"/>
        <v>160000</v>
      </c>
      <c r="U16" s="11">
        <f t="shared" si="6"/>
        <v>160000</v>
      </c>
      <c r="V16" s="11">
        <f t="shared" si="6"/>
        <v>160000</v>
      </c>
      <c r="W16" s="11">
        <f t="shared" si="6"/>
        <v>160000</v>
      </c>
      <c r="X16" s="11">
        <f t="shared" si="6"/>
        <v>160000</v>
      </c>
      <c r="Y16" s="11">
        <f t="shared" si="6"/>
        <v>160000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63</v>
      </c>
      <c r="W1" s="8" t="s">
        <v>64</v>
      </c>
      <c r="X1" s="8" t="s">
        <v>65</v>
      </c>
      <c r="Y1" s="8" t="s">
        <v>66</v>
      </c>
      <c r="Z1" s="8"/>
      <c r="AA1" s="8"/>
      <c r="AB1" s="8"/>
      <c r="AC1" s="8"/>
      <c r="AD1" s="8"/>
      <c r="AE1" s="8"/>
      <c r="AF1" s="8"/>
    </row>
    <row r="2">
      <c r="A2" s="9" t="s">
        <v>142</v>
      </c>
    </row>
    <row r="3">
      <c r="A3" s="9" t="s">
        <v>117</v>
      </c>
      <c r="B3" s="9">
        <v>0.0</v>
      </c>
      <c r="C3" s="11">
        <f t="shared" ref="C3:Y3" si="1">B15</f>
        <v>625</v>
      </c>
      <c r="D3" s="11">
        <f t="shared" si="1"/>
        <v>1875</v>
      </c>
      <c r="E3" s="11">
        <f t="shared" si="1"/>
        <v>3750</v>
      </c>
      <c r="F3" s="11">
        <f t="shared" si="1"/>
        <v>6250</v>
      </c>
      <c r="G3" s="11">
        <f t="shared" si="1"/>
        <v>9375</v>
      </c>
      <c r="H3" s="11">
        <f t="shared" si="1"/>
        <v>13125</v>
      </c>
      <c r="I3" s="11">
        <f t="shared" si="1"/>
        <v>17500</v>
      </c>
      <c r="J3" s="11">
        <f t="shared" si="1"/>
        <v>22500</v>
      </c>
      <c r="K3" s="11">
        <f t="shared" si="1"/>
        <v>28125</v>
      </c>
      <c r="L3" s="11">
        <f t="shared" si="1"/>
        <v>34375</v>
      </c>
      <c r="M3" s="11">
        <f t="shared" si="1"/>
        <v>41250</v>
      </c>
      <c r="N3" s="11">
        <f t="shared" si="1"/>
        <v>48750</v>
      </c>
      <c r="O3" s="11">
        <f t="shared" si="1"/>
        <v>56875</v>
      </c>
      <c r="P3" s="11">
        <f t="shared" si="1"/>
        <v>65625</v>
      </c>
      <c r="Q3" s="11">
        <f t="shared" si="1"/>
        <v>75000</v>
      </c>
      <c r="R3" s="11">
        <f t="shared" si="1"/>
        <v>85000</v>
      </c>
      <c r="S3" s="11">
        <f t="shared" si="1"/>
        <v>85000</v>
      </c>
      <c r="T3" s="11">
        <f t="shared" si="1"/>
        <v>85000</v>
      </c>
      <c r="U3" s="11">
        <f t="shared" si="1"/>
        <v>85000</v>
      </c>
      <c r="V3" s="11">
        <f t="shared" si="1"/>
        <v>85000</v>
      </c>
      <c r="W3" s="11">
        <f t="shared" si="1"/>
        <v>85000</v>
      </c>
      <c r="X3" s="11">
        <f t="shared" si="1"/>
        <v>85000</v>
      </c>
      <c r="Y3" s="11">
        <f t="shared" si="1"/>
        <v>85000</v>
      </c>
    </row>
    <row r="4">
      <c r="A4" s="9" t="s">
        <v>71</v>
      </c>
      <c r="B4" s="11">
        <f t="shared" ref="B4:Y4" si="2">SUM(B3)</f>
        <v>0</v>
      </c>
      <c r="C4" s="11">
        <f t="shared" si="2"/>
        <v>625</v>
      </c>
      <c r="D4" s="11">
        <f t="shared" si="2"/>
        <v>1875</v>
      </c>
      <c r="E4" s="11">
        <f t="shared" si="2"/>
        <v>3750</v>
      </c>
      <c r="F4" s="11">
        <f t="shared" si="2"/>
        <v>6250</v>
      </c>
      <c r="G4" s="11">
        <f t="shared" si="2"/>
        <v>9375</v>
      </c>
      <c r="H4" s="11">
        <f t="shared" si="2"/>
        <v>13125</v>
      </c>
      <c r="I4" s="11">
        <f t="shared" si="2"/>
        <v>17500</v>
      </c>
      <c r="J4" s="11">
        <f t="shared" si="2"/>
        <v>22500</v>
      </c>
      <c r="K4" s="11">
        <f t="shared" si="2"/>
        <v>28125</v>
      </c>
      <c r="L4" s="11">
        <f t="shared" si="2"/>
        <v>34375</v>
      </c>
      <c r="M4" s="11">
        <f t="shared" si="2"/>
        <v>41250</v>
      </c>
      <c r="N4" s="11">
        <f t="shared" si="2"/>
        <v>48750</v>
      </c>
      <c r="O4" s="11">
        <f t="shared" si="2"/>
        <v>56875</v>
      </c>
      <c r="P4" s="11">
        <f t="shared" si="2"/>
        <v>65625</v>
      </c>
      <c r="Q4" s="11">
        <f t="shared" si="2"/>
        <v>75000</v>
      </c>
      <c r="R4" s="11">
        <f t="shared" si="2"/>
        <v>85000</v>
      </c>
      <c r="S4" s="11">
        <f t="shared" si="2"/>
        <v>85000</v>
      </c>
      <c r="T4" s="11">
        <f t="shared" si="2"/>
        <v>85000</v>
      </c>
      <c r="U4" s="11">
        <f t="shared" si="2"/>
        <v>85000</v>
      </c>
      <c r="V4" s="11">
        <f t="shared" si="2"/>
        <v>85000</v>
      </c>
      <c r="W4" s="11">
        <f t="shared" si="2"/>
        <v>85000</v>
      </c>
      <c r="X4" s="11">
        <f t="shared" si="2"/>
        <v>85000</v>
      </c>
      <c r="Y4" s="11">
        <f t="shared" si="2"/>
        <v>85000</v>
      </c>
    </row>
    <row r="6">
      <c r="A6" s="9" t="s">
        <v>72</v>
      </c>
    </row>
    <row r="7">
      <c r="A7" s="9" t="s">
        <v>117</v>
      </c>
      <c r="B7" s="11">
        <f>'Small-Fixed Asset Balance'!B15/'Small-FAR'!$F2</f>
        <v>625</v>
      </c>
      <c r="C7" s="11">
        <f>'Small-Fixed Asset Balance'!C15/'Small-FAR'!$F2</f>
        <v>1250</v>
      </c>
      <c r="D7" s="11">
        <f>'Small-Fixed Asset Balance'!D15/'Small-FAR'!$F2</f>
        <v>1875</v>
      </c>
      <c r="E7" s="11">
        <f>'Small-Fixed Asset Balance'!E15/'Small-FAR'!$F2</f>
        <v>2500</v>
      </c>
      <c r="F7" s="11">
        <f>'Small-Fixed Asset Balance'!F15/'Small-FAR'!$F2</f>
        <v>3125</v>
      </c>
      <c r="G7" s="11">
        <f>'Small-Fixed Asset Balance'!G15/'Small-FAR'!$F2</f>
        <v>3750</v>
      </c>
      <c r="H7" s="11">
        <f>'Small-Fixed Asset Balance'!H15/'Small-FAR'!$F2</f>
        <v>4375</v>
      </c>
      <c r="I7" s="11">
        <f>'Small-Fixed Asset Balance'!I15/'Small-FAR'!$F2</f>
        <v>5000</v>
      </c>
      <c r="J7" s="11">
        <f>'Small-Fixed Asset Balance'!J15/'Small-FAR'!$F2</f>
        <v>5625</v>
      </c>
      <c r="K7" s="11">
        <f>'Small-Fixed Asset Balance'!K15/'Small-FAR'!$F2</f>
        <v>6250</v>
      </c>
      <c r="L7" s="11">
        <f>'Small-Fixed Asset Balance'!L15/'Small-FAR'!$F2</f>
        <v>6875</v>
      </c>
      <c r="M7" s="11">
        <f>'Small-Fixed Asset Balance'!M15/'Small-FAR'!$F2</f>
        <v>7500</v>
      </c>
      <c r="N7" s="11">
        <f>'Small-Fixed Asset Balance'!N15/'Small-FAR'!$F2</f>
        <v>8125</v>
      </c>
      <c r="O7" s="11">
        <f>'Small-Fixed Asset Balance'!O15/'Small-FAR'!$F2</f>
        <v>8750</v>
      </c>
      <c r="P7" s="11">
        <f>'Small-Fixed Asset Balance'!P15/'Small-FAR'!$F2</f>
        <v>9375</v>
      </c>
      <c r="Q7" s="11">
        <f>'Small-Fixed Asset Balance'!Q15/'Small-FAR'!$F2</f>
        <v>10000</v>
      </c>
      <c r="R7" s="11">
        <f>'Small-Fixed Asset Balance'!R15/'Small-FAR'!$F2</f>
        <v>10000</v>
      </c>
      <c r="S7" s="11">
        <f>'Small-Fixed Asset Balance'!S15/'Small-FAR'!$F2</f>
        <v>10000</v>
      </c>
      <c r="T7" s="11">
        <f>'Small-Fixed Asset Balance'!T15/'Small-FAR'!$F2</f>
        <v>10000</v>
      </c>
      <c r="U7" s="11">
        <f>'Small-Fixed Asset Balance'!U15/'Small-FAR'!$F2</f>
        <v>10000</v>
      </c>
      <c r="V7" s="11">
        <f>'Small-Fixed Asset Balance'!V15/'Small-FAR'!$F2</f>
        <v>10000</v>
      </c>
      <c r="W7" s="11">
        <f>'Small-Fixed Asset Balance'!W15/'Small-FAR'!$F2</f>
        <v>10000</v>
      </c>
      <c r="X7" s="11">
        <f>'Small-Fixed Asset Balance'!X15/'Small-FAR'!$F2</f>
        <v>10000</v>
      </c>
      <c r="Y7" s="11">
        <f>'Small-Fixed Asset Balance'!Y15/'Small-FAR'!$F2</f>
        <v>10000</v>
      </c>
    </row>
    <row r="8">
      <c r="A8" s="9" t="s">
        <v>71</v>
      </c>
      <c r="B8" s="11">
        <f t="shared" ref="B8:Y8" si="3">SUM(B7)</f>
        <v>625</v>
      </c>
      <c r="C8" s="11">
        <f t="shared" si="3"/>
        <v>1250</v>
      </c>
      <c r="D8" s="11">
        <f t="shared" si="3"/>
        <v>1875</v>
      </c>
      <c r="E8" s="11">
        <f t="shared" si="3"/>
        <v>2500</v>
      </c>
      <c r="F8" s="11">
        <f t="shared" si="3"/>
        <v>3125</v>
      </c>
      <c r="G8" s="11">
        <f t="shared" si="3"/>
        <v>3750</v>
      </c>
      <c r="H8" s="11">
        <f t="shared" si="3"/>
        <v>4375</v>
      </c>
      <c r="I8" s="11">
        <f t="shared" si="3"/>
        <v>5000</v>
      </c>
      <c r="J8" s="11">
        <f t="shared" si="3"/>
        <v>5625</v>
      </c>
      <c r="K8" s="11">
        <f t="shared" si="3"/>
        <v>6250</v>
      </c>
      <c r="L8" s="11">
        <f t="shared" si="3"/>
        <v>6875</v>
      </c>
      <c r="M8" s="11">
        <f t="shared" si="3"/>
        <v>7500</v>
      </c>
      <c r="N8" s="11">
        <f t="shared" si="3"/>
        <v>8125</v>
      </c>
      <c r="O8" s="11">
        <f t="shared" si="3"/>
        <v>8750</v>
      </c>
      <c r="P8" s="11">
        <f t="shared" si="3"/>
        <v>9375</v>
      </c>
      <c r="Q8" s="11">
        <f t="shared" si="3"/>
        <v>10000</v>
      </c>
      <c r="R8" s="11">
        <f t="shared" si="3"/>
        <v>10000</v>
      </c>
      <c r="S8" s="11">
        <f t="shared" si="3"/>
        <v>10000</v>
      </c>
      <c r="T8" s="11">
        <f t="shared" si="3"/>
        <v>10000</v>
      </c>
      <c r="U8" s="11">
        <f t="shared" si="3"/>
        <v>10000</v>
      </c>
      <c r="V8" s="11">
        <f t="shared" si="3"/>
        <v>10000</v>
      </c>
      <c r="W8" s="11">
        <f t="shared" si="3"/>
        <v>10000</v>
      </c>
      <c r="X8" s="11">
        <f t="shared" si="3"/>
        <v>10000</v>
      </c>
      <c r="Y8" s="11">
        <f t="shared" si="3"/>
        <v>10000</v>
      </c>
    </row>
    <row r="10">
      <c r="A10" s="9" t="s">
        <v>144</v>
      </c>
    </row>
    <row r="11">
      <c r="A11" s="9" t="s">
        <v>117</v>
      </c>
      <c r="B11" s="9">
        <v>0.0</v>
      </c>
      <c r="C11" s="9">
        <v>0.0</v>
      </c>
      <c r="D11" s="9">
        <v>0.0</v>
      </c>
      <c r="E11" s="9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9">
        <f>'Small-FAR'!H2</f>
        <v>10000</v>
      </c>
      <c r="S11" s="9">
        <f>'Small-FAR'!H3</f>
        <v>10000</v>
      </c>
      <c r="T11" s="9">
        <f>'Small-FAR'!H4</f>
        <v>10000</v>
      </c>
      <c r="U11" s="9">
        <f>'Small-FAR'!H5</f>
        <v>10000</v>
      </c>
      <c r="V11" s="9">
        <f>'Small-FAR'!H6</f>
        <v>10000</v>
      </c>
      <c r="W11" s="9">
        <f>'Small-FAR'!H7</f>
        <v>10000</v>
      </c>
      <c r="X11" s="9">
        <f>'Small-FAR'!H8</f>
        <v>10000</v>
      </c>
      <c r="Y11" s="9">
        <f>'Small-FAR'!H9</f>
        <v>10000</v>
      </c>
    </row>
    <row r="12">
      <c r="A12" s="9" t="s">
        <v>71</v>
      </c>
      <c r="B12" s="11">
        <f t="shared" ref="B12:Y12" si="4">SUM(B11)</f>
        <v>0</v>
      </c>
      <c r="C12" s="11">
        <f t="shared" si="4"/>
        <v>0</v>
      </c>
      <c r="D12" s="11">
        <f t="shared" si="4"/>
        <v>0</v>
      </c>
      <c r="E12" s="11">
        <f t="shared" si="4"/>
        <v>0</v>
      </c>
      <c r="F12" s="11">
        <f t="shared" si="4"/>
        <v>0</v>
      </c>
      <c r="G12" s="11">
        <f t="shared" si="4"/>
        <v>0</v>
      </c>
      <c r="H12" s="11">
        <f t="shared" si="4"/>
        <v>0</v>
      </c>
      <c r="I12" s="11">
        <f t="shared" si="4"/>
        <v>0</v>
      </c>
      <c r="J12" s="11">
        <f t="shared" si="4"/>
        <v>0</v>
      </c>
      <c r="K12" s="11">
        <f t="shared" si="4"/>
        <v>0</v>
      </c>
      <c r="L12" s="11">
        <f t="shared" si="4"/>
        <v>0</v>
      </c>
      <c r="M12" s="11">
        <f t="shared" si="4"/>
        <v>0</v>
      </c>
      <c r="N12" s="11">
        <f t="shared" si="4"/>
        <v>0</v>
      </c>
      <c r="O12" s="11">
        <f t="shared" si="4"/>
        <v>0</v>
      </c>
      <c r="P12" s="11">
        <f t="shared" si="4"/>
        <v>0</v>
      </c>
      <c r="Q12" s="11">
        <f t="shared" si="4"/>
        <v>0</v>
      </c>
      <c r="R12" s="11">
        <f t="shared" si="4"/>
        <v>10000</v>
      </c>
      <c r="S12" s="11">
        <f t="shared" si="4"/>
        <v>10000</v>
      </c>
      <c r="T12" s="11">
        <f t="shared" si="4"/>
        <v>10000</v>
      </c>
      <c r="U12" s="11">
        <f t="shared" si="4"/>
        <v>10000</v>
      </c>
      <c r="V12" s="11">
        <f t="shared" si="4"/>
        <v>10000</v>
      </c>
      <c r="W12" s="11">
        <f t="shared" si="4"/>
        <v>10000</v>
      </c>
      <c r="X12" s="11">
        <f t="shared" si="4"/>
        <v>10000</v>
      </c>
      <c r="Y12" s="11">
        <f t="shared" si="4"/>
        <v>10000</v>
      </c>
    </row>
    <row r="14">
      <c r="A14" s="9" t="s">
        <v>84</v>
      </c>
    </row>
    <row r="15">
      <c r="A15" s="9" t="s">
        <v>117</v>
      </c>
      <c r="B15" s="11">
        <f t="shared" ref="B15:Y15" si="5">B3+B7-B11</f>
        <v>625</v>
      </c>
      <c r="C15" s="11">
        <f t="shared" si="5"/>
        <v>1875</v>
      </c>
      <c r="D15" s="11">
        <f t="shared" si="5"/>
        <v>3750</v>
      </c>
      <c r="E15" s="11">
        <f t="shared" si="5"/>
        <v>6250</v>
      </c>
      <c r="F15" s="11">
        <f t="shared" si="5"/>
        <v>9375</v>
      </c>
      <c r="G15" s="11">
        <f t="shared" si="5"/>
        <v>13125</v>
      </c>
      <c r="H15" s="11">
        <f t="shared" si="5"/>
        <v>17500</v>
      </c>
      <c r="I15" s="11">
        <f t="shared" si="5"/>
        <v>22500</v>
      </c>
      <c r="J15" s="11">
        <f t="shared" si="5"/>
        <v>28125</v>
      </c>
      <c r="K15" s="11">
        <f t="shared" si="5"/>
        <v>34375</v>
      </c>
      <c r="L15" s="11">
        <f t="shared" si="5"/>
        <v>41250</v>
      </c>
      <c r="M15" s="11">
        <f t="shared" si="5"/>
        <v>48750</v>
      </c>
      <c r="N15" s="11">
        <f t="shared" si="5"/>
        <v>56875</v>
      </c>
      <c r="O15" s="11">
        <f t="shared" si="5"/>
        <v>65625</v>
      </c>
      <c r="P15" s="11">
        <f t="shared" si="5"/>
        <v>75000</v>
      </c>
      <c r="Q15" s="11">
        <f t="shared" si="5"/>
        <v>85000</v>
      </c>
      <c r="R15" s="11">
        <f t="shared" si="5"/>
        <v>85000</v>
      </c>
      <c r="S15" s="11">
        <f t="shared" si="5"/>
        <v>85000</v>
      </c>
      <c r="T15" s="11">
        <f t="shared" si="5"/>
        <v>85000</v>
      </c>
      <c r="U15" s="11">
        <f t="shared" si="5"/>
        <v>85000</v>
      </c>
      <c r="V15" s="11">
        <f t="shared" si="5"/>
        <v>85000</v>
      </c>
      <c r="W15" s="11">
        <f t="shared" si="5"/>
        <v>85000</v>
      </c>
      <c r="X15" s="11">
        <f t="shared" si="5"/>
        <v>85000</v>
      </c>
      <c r="Y15" s="11">
        <f t="shared" si="5"/>
        <v>85000</v>
      </c>
    </row>
    <row r="16">
      <c r="A16" s="9" t="s">
        <v>71</v>
      </c>
      <c r="B16" s="11">
        <f t="shared" ref="B16:Y16" si="6">SUM(B15)</f>
        <v>625</v>
      </c>
      <c r="C16" s="11">
        <f t="shared" si="6"/>
        <v>1875</v>
      </c>
      <c r="D16" s="11">
        <f t="shared" si="6"/>
        <v>3750</v>
      </c>
      <c r="E16" s="11">
        <f t="shared" si="6"/>
        <v>6250</v>
      </c>
      <c r="F16" s="11">
        <f t="shared" si="6"/>
        <v>9375</v>
      </c>
      <c r="G16" s="11">
        <f t="shared" si="6"/>
        <v>13125</v>
      </c>
      <c r="H16" s="11">
        <f t="shared" si="6"/>
        <v>17500</v>
      </c>
      <c r="I16" s="11">
        <f t="shared" si="6"/>
        <v>22500</v>
      </c>
      <c r="J16" s="11">
        <f t="shared" si="6"/>
        <v>28125</v>
      </c>
      <c r="K16" s="11">
        <f t="shared" si="6"/>
        <v>34375</v>
      </c>
      <c r="L16" s="11">
        <f t="shared" si="6"/>
        <v>41250</v>
      </c>
      <c r="M16" s="11">
        <f t="shared" si="6"/>
        <v>48750</v>
      </c>
      <c r="N16" s="11">
        <f t="shared" si="6"/>
        <v>56875</v>
      </c>
      <c r="O16" s="11">
        <f t="shared" si="6"/>
        <v>65625</v>
      </c>
      <c r="P16" s="11">
        <f t="shared" si="6"/>
        <v>75000</v>
      </c>
      <c r="Q16" s="11">
        <f t="shared" si="6"/>
        <v>85000</v>
      </c>
      <c r="R16" s="11">
        <f t="shared" si="6"/>
        <v>85000</v>
      </c>
      <c r="S16" s="11">
        <f t="shared" si="6"/>
        <v>85000</v>
      </c>
      <c r="T16" s="11">
        <f t="shared" si="6"/>
        <v>85000</v>
      </c>
      <c r="U16" s="11">
        <f t="shared" si="6"/>
        <v>85000</v>
      </c>
      <c r="V16" s="11">
        <f t="shared" si="6"/>
        <v>85000</v>
      </c>
      <c r="W16" s="11">
        <f t="shared" si="6"/>
        <v>85000</v>
      </c>
      <c r="X16" s="11">
        <f t="shared" si="6"/>
        <v>85000</v>
      </c>
      <c r="Y16" s="11">
        <f t="shared" si="6"/>
        <v>85000</v>
      </c>
    </row>
  </sheetData>
  <drawing r:id="rId1"/>
</worksheet>
</file>