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ons-Sales and Costs" sheetId="4" r:id="rId7"/>
    <sheet state="visible" name="Cons-Purchases" sheetId="5" r:id="rId8"/>
    <sheet state="visible" name="Cons-Collections" sheetId="6" r:id="rId9"/>
    <sheet state="visible" name="Cons-Asset Statement" sheetId="7" r:id="rId10"/>
    <sheet state="visible" name="Cons-Cash Details" sheetId="8" r:id="rId11"/>
    <sheet state="visible" name="Cons-Balances" sheetId="9" r:id="rId12"/>
    <sheet state="visible" name="Sales and Costs-Large" sheetId="10" r:id="rId13"/>
    <sheet state="visible" name="Sales and Costs-Small" sheetId="11" r:id="rId14"/>
    <sheet state="visible" name="Sales and Costs-Medium" sheetId="12" r:id="rId15"/>
    <sheet state="visible" name="Large-FAR" sheetId="13" r:id="rId16"/>
    <sheet state="visible" name="Large-Fixed Asset Balance" sheetId="14" r:id="rId17"/>
    <sheet state="visible" name="Large-Depreciation" sheetId="15" r:id="rId18"/>
    <sheet state="visible" name="Medium-FAR" sheetId="16" r:id="rId19"/>
    <sheet state="visible" name="Medium-Fixed Asset Balance" sheetId="17" r:id="rId20"/>
    <sheet state="visible" name="Medium-Depreciation" sheetId="18" r:id="rId21"/>
    <sheet state="visible" name="Small-FAR" sheetId="19" r:id="rId22"/>
    <sheet state="visible" name="Small-Fixed Asset Balance" sheetId="20" r:id="rId23"/>
    <sheet state="visible" name="Small-Depreciation" sheetId="21" r:id="rId24"/>
  </sheets>
  <definedNames/>
  <calcPr/>
</workbook>
</file>

<file path=xl/sharedStrings.xml><?xml version="1.0" encoding="utf-8"?>
<sst xmlns="http://schemas.openxmlformats.org/spreadsheetml/2006/main" count="1036" uniqueCount="228">
  <si>
    <t>Description</t>
  </si>
  <si>
    <t>A company runs a chain of small puja stores and medium puja stores.</t>
  </si>
  <si>
    <t>It sells Cotton Wicks and Agarbattis. The selling price of a Cotton Wick is Rs 150 and an Agarbatti is Rs 200. The cost of a Cotton Wick and Agarbatti is 45% and 50% of the selling price respectively.</t>
  </si>
  <si>
    <t>It estimates that a small store will receive 400 orders per month. An average order will comprise 1 Cotton Wick and 1 Agarbatti.</t>
  </si>
  <si>
    <t>Each small store has 1 sales person. The monthly salary of a sales person is Rs 8,000.</t>
  </si>
  <si>
    <t>The store delivers all its orders. It costs the store Rs 20 to deliver an order for both the products.</t>
  </si>
  <si>
    <t>It has a monthly rental cost of Rs 6,000 and electricity cost of Rs 3,000.</t>
  </si>
  <si>
    <t>Initially, the company had 0 small stores. The company estimates that it will open 1 new small store every month, starting from Month 1.</t>
  </si>
  <si>
    <t>Each small store has 1 Furniture (URE 511), which costs Rs 40,000 and has a life of 16 months and 1 Vehicle (CLE 365), which costs Rs 120,000 and has a life of 15 months. These assets are purchased every time a new small store is opened at the start of the month.</t>
  </si>
  <si>
    <t>It estimates that a medium store will receive 600 orders per month. An average order will comprise 1.2 Cotton Wicks and 1.5 Agarbattis.</t>
  </si>
  <si>
    <t>Each medium store has 2 sales persons. It has a monthly rent cost of Rs 10,000 and electricity cost of Rs 4,000.</t>
  </si>
  <si>
    <t>Initially, the company had 0 stores. The company estimates that it will open 1 medium store every 2 months with the first medium store opening in month 6.</t>
  </si>
  <si>
    <t>Each medium store has 2 Furnitures (URE 511), which costs Rs 44,000 each and has a life of 16 months and 1 Vehicle (CLE 365), which costs Rs 120,000 and has a life of 15 months. These assets are purchased every time a new medium store is opened at the start of the month.</t>
  </si>
  <si>
    <t>It estimates that a large store will receive 1000 orders per month where an average order will comprise 2 Cotton Wicks and 2.5 Agarbattis.</t>
  </si>
  <si>
    <t>Each large store has 5 sales persons. It has a monthly rent cost of Rs 18,000 and electricity cost of Rs 9,000.</t>
  </si>
  <si>
    <t>Initially, the company had 0 stores. The company plans to open 1 large store every 4 months with the first large store opening in month 8.</t>
  </si>
  <si>
    <t>Each large store has 3 Furniture (URE 511), which costs Rs 44,000 each and has a life of 16 months and 3 Vehicle (CLE 365), which costs Rs 135,000 and has a life of 15 months. These assets are purchased every time a new large store is opened at the start of the month.</t>
  </si>
  <si>
    <t>The payment for purchases is made after 3 months for cotton wick and 2 months for agarbatti.</t>
  </si>
  <si>
    <t>All the sales are made to BigRetailer 1, who makes the payment every 3 months and makes it balance 0.</t>
  </si>
  <si>
    <t>Salary of staff, selling price, cost price percentage and delivery cost for medium and large stores are the same as that of small stores.</t>
  </si>
  <si>
    <t>Make a model of the company for 30 months</t>
  </si>
  <si>
    <t>Product</t>
  </si>
  <si>
    <t>Selling Price</t>
  </si>
  <si>
    <t>Cost Price</t>
  </si>
  <si>
    <t>Cotton Wicks</t>
  </si>
  <si>
    <t>Agarbattis</t>
  </si>
  <si>
    <t>Order</t>
  </si>
  <si>
    <t>Small</t>
  </si>
  <si>
    <t>Medium</t>
  </si>
  <si>
    <t>Large</t>
  </si>
  <si>
    <t>Average Order</t>
  </si>
  <si>
    <t>Delivery Cost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</si>
  <si>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</si>
  <si>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</si>
  <si>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</si>
  <si>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</si>
  <si>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</si>
  <si>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</si>
  <si>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</si>
  <si>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</t>
  </si>
  <si>
    <t>New Outlet</t>
  </si>
  <si>
    <t>from month 1</t>
  </si>
  <si>
    <t>from month 6</t>
  </si>
  <si>
    <t>from month 8</t>
  </si>
  <si>
    <t>every 2 months</t>
  </si>
  <si>
    <t>every 4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</si>
  <si>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</si>
  <si>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</si>
  <si>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</si>
  <si>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</si>
  <si>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</si>
  <si>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</si>
  <si>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</si>
  <si>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</si>
  <si>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</si>
  <si>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</si>
  <si>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</si>
  <si>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</si>
  <si>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</si>
  <si>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</si>
  <si>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</si>
  <si>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</si>
  <si>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</si>
  <si>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</si>
  <si>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</si>
  <si>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</si>
  <si>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</si>
  <si>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</si>
  <si>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</si>
  <si>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</si>
  <si>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</si>
  <si>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</si>
  <si>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</si>
  <si>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</si>
  <si>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</si>
  <si>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</si>
  <si>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Outlet</t>
  </si>
  <si>
    <t>Orders</t>
  </si>
  <si>
    <t xml:space="preserve">Medium </t>
  </si>
  <si>
    <t>Sales</t>
  </si>
  <si>
    <t>Additional Outlet</t>
  </si>
  <si>
    <t>Total</t>
  </si>
  <si>
    <t>Cost</t>
  </si>
  <si>
    <t>Salary</t>
  </si>
  <si>
    <t>Depreciation</t>
  </si>
  <si>
    <t>Total Cost</t>
  </si>
  <si>
    <t>Profit</t>
  </si>
  <si>
    <t>Purchase</t>
  </si>
  <si>
    <t>Purchase Payments</t>
  </si>
  <si>
    <t>Payments outstanding</t>
  </si>
  <si>
    <t>Big Retailer 1</t>
  </si>
  <si>
    <t>Collections</t>
  </si>
  <si>
    <t>Cash to be collected</t>
  </si>
  <si>
    <t>Cons-Asset</t>
  </si>
  <si>
    <t>Total Purchase</t>
  </si>
  <si>
    <t>Closing Balance</t>
  </si>
  <si>
    <t>Total Depreciation</t>
  </si>
  <si>
    <t>Cash Inflow</t>
  </si>
  <si>
    <t>Cash Collected from Sales</t>
  </si>
  <si>
    <t>Total Inflow</t>
  </si>
  <si>
    <t>Cash Outflow</t>
  </si>
  <si>
    <t>Cash paid for purchases</t>
  </si>
  <si>
    <t>Other cost</t>
  </si>
  <si>
    <t>Fixed Asset</t>
  </si>
  <si>
    <t>Total Outflow</t>
  </si>
  <si>
    <t>Net Cash for the month</t>
  </si>
  <si>
    <t>Opening Cash</t>
  </si>
  <si>
    <t>Closing Cash</t>
  </si>
  <si>
    <t>Assets</t>
  </si>
  <si>
    <t>Cash Inhand</t>
  </si>
  <si>
    <t>Total Assets (TA)</t>
  </si>
  <si>
    <t>Liabilities</t>
  </si>
  <si>
    <t>Payment Outstanding</t>
  </si>
  <si>
    <t>Total Liabilities</t>
  </si>
  <si>
    <t>Difference 1(TA-TL)</t>
  </si>
  <si>
    <t>Opening Profit</t>
  </si>
  <si>
    <t>Net Profit for the month</t>
  </si>
  <si>
    <t>Accumulated Profit</t>
  </si>
  <si>
    <t>Difference 2(AP-D1)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</si>
  <si>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</si>
  <si>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</si>
  <si>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</si>
  <si>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</si>
  <si>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</si>
  <si>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</si>
  <si>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</si>
  <si>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Depreciarion</t>
  </si>
  <si>
    <t>LFAS-FR-001</t>
  </si>
  <si>
    <t>Furniture</t>
  </si>
  <si>
    <t>LFAS-FR-002</t>
  </si>
  <si>
    <t>LFAS-FR-003</t>
  </si>
  <si>
    <t>LFAS-VE-001</t>
  </si>
  <si>
    <t>Vehicle</t>
  </si>
  <si>
    <t>LFAS-VE-002</t>
  </si>
  <si>
    <t>LFAS-VE-003</t>
  </si>
  <si>
    <t>LFAS-FR-004</t>
  </si>
  <si>
    <t>LFAS-FR-005</t>
  </si>
  <si>
    <t>LFAS-FR-006</t>
  </si>
  <si>
    <t>LFAS-VE-004</t>
  </si>
  <si>
    <t>LFAS-VE-005</t>
  </si>
  <si>
    <t>LFAS-VE-006</t>
  </si>
  <si>
    <t>LFAS-FR-007</t>
  </si>
  <si>
    <t>LFAS-FR-008</t>
  </si>
  <si>
    <t>LFAS-FR-009</t>
  </si>
  <si>
    <t>LFAS-VE-007</t>
  </si>
  <si>
    <t>LFAS-VE-008</t>
  </si>
  <si>
    <t>LFAS-VE-009</t>
  </si>
  <si>
    <t>LFAS-FR-010</t>
  </si>
  <si>
    <t>LFAS-FR-011</t>
  </si>
  <si>
    <t>LFAS-FR-012</t>
  </si>
  <si>
    <t>LFAS-VE-010</t>
  </si>
  <si>
    <t>LFAS-VE-011</t>
  </si>
  <si>
    <t>LFAS-VE-012</t>
  </si>
  <si>
    <t>LFAS-FR-013</t>
  </si>
  <si>
    <t>LFAS-FR-014</t>
  </si>
  <si>
    <t>LFAS-FR-015</t>
  </si>
  <si>
    <t>LFAS-VE-013</t>
  </si>
  <si>
    <t>LFAS-VE-014</t>
  </si>
  <si>
    <t>LFAS-VE-015</t>
  </si>
  <si>
    <t>LFAS-FR-016</t>
  </si>
  <si>
    <t>LFAS-FR-017</t>
  </si>
  <si>
    <t>LFAS-FR-018</t>
  </si>
  <si>
    <t>LFAS-VE-016</t>
  </si>
  <si>
    <t>LFAS-VE-017</t>
  </si>
  <si>
    <t>LFAS-VE-018</t>
  </si>
  <si>
    <t>Opening Balance</t>
  </si>
  <si>
    <t>Disposal</t>
  </si>
  <si>
    <t>SFAS-FR-001</t>
  </si>
  <si>
    <t>SFAS-VE-001</t>
  </si>
  <si>
    <t>SFAS-FR-002</t>
  </si>
  <si>
    <t>SFAS-VE-002</t>
  </si>
  <si>
    <t>SFAS-FR-003</t>
  </si>
  <si>
    <t>SFAS-VE-003</t>
  </si>
  <si>
    <t>SFAS-FR-004</t>
  </si>
  <si>
    <t>SFAS-VE-004</t>
  </si>
  <si>
    <t>SFAS-FR-005</t>
  </si>
  <si>
    <t>SFAS-VE-005</t>
  </si>
  <si>
    <t>SFAS-FR-006</t>
  </si>
  <si>
    <t>SFAS-VE-006</t>
  </si>
  <si>
    <t>SFAS-FR-007</t>
  </si>
  <si>
    <t>SFAS-VE-007</t>
  </si>
  <si>
    <t>SFAS-FR-008</t>
  </si>
  <si>
    <t>SFAS-VE-008</t>
  </si>
  <si>
    <t>SFAS-FR-009</t>
  </si>
  <si>
    <t>SFAS-VE-009</t>
  </si>
  <si>
    <t>SFAS-FR-010</t>
  </si>
  <si>
    <t>SFAS-VE-010</t>
  </si>
  <si>
    <t>SFAS-FR-011</t>
  </si>
  <si>
    <t>SFAS-VE-011</t>
  </si>
  <si>
    <t>SFAS-FR-012</t>
  </si>
  <si>
    <t>SFAS-VE-012</t>
  </si>
  <si>
    <t>SFAS-FR-013</t>
  </si>
  <si>
    <t>SFAS-VE-013</t>
  </si>
  <si>
    <t>SFAS-FR-014</t>
  </si>
  <si>
    <t>SFAS-VE-014</t>
  </si>
  <si>
    <t>SFAS-FR-015</t>
  </si>
  <si>
    <t>SFAS-VE-015</t>
  </si>
  <si>
    <t>SFAS-FR-016</t>
  </si>
  <si>
    <t>SFAS-VE-016</t>
  </si>
  <si>
    <t>SFAS-FR-017</t>
  </si>
  <si>
    <t>SFAS-VE-017</t>
  </si>
  <si>
    <t>SFAS-FR-018</t>
  </si>
  <si>
    <t>SFAS-VE-018</t>
  </si>
  <si>
    <t>SFAS-FR-019</t>
  </si>
  <si>
    <t>SFAS-VE-019</t>
  </si>
  <si>
    <t>SFAS-FR-020</t>
  </si>
  <si>
    <t>SFAS-VE-020</t>
  </si>
  <si>
    <t>SFAS-FR-021</t>
  </si>
  <si>
    <t>SFAS-VE-021</t>
  </si>
  <si>
    <t>SFAS-FR-022</t>
  </si>
  <si>
    <t>SFAS-VE-022</t>
  </si>
  <si>
    <t>SFAS-FR-023</t>
  </si>
  <si>
    <t>SFAS-VE-023</t>
  </si>
  <si>
    <t>SFAS-FR-024</t>
  </si>
  <si>
    <t>SFAS-VE-024</t>
  </si>
  <si>
    <t>SFAS-FR-025</t>
  </si>
  <si>
    <t>SFAS-VE-025</t>
  </si>
  <si>
    <t>SFAS-FR-026</t>
  </si>
  <si>
    <t>SFAS-VE-026</t>
  </si>
  <si>
    <t>SFAS-FR-027</t>
  </si>
  <si>
    <t>SFAS-VE-027</t>
  </si>
  <si>
    <t>SFAS-FR-028</t>
  </si>
  <si>
    <t>SFAS-VE-028</t>
  </si>
  <si>
    <t>SFAS-FR-029</t>
  </si>
  <si>
    <t>SFAS-VE-029</t>
  </si>
  <si>
    <t>SFAS-FR-030</t>
  </si>
  <si>
    <t>SFAS-VE-030</t>
  </si>
  <si>
    <t>Disposal Depreciation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</si>
</sst>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</font>
    <font>
      <sz val="16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3" numFmtId="1" xfId="0" applyAlignment="1" applyFont="1" applyNumberForma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</row>
    <row r="2">
      <c r="A2" s="2"/>
    </row>
    <row r="3">
      <c r="A3" s="2" t="s">
        <v>1</v>
      </c>
    </row>
    <row r="4">
      <c r="A4" s="3" t="s">
        <v>2</v>
      </c>
    </row>
    <row r="5">
      <c r="A5" s="3" t="s">
        <v>3</v>
      </c>
    </row>
    <row r="6">
      <c r="A6" s="3" t="s">
        <v>4</v>
      </c>
    </row>
    <row r="7">
      <c r="A7" s="3" t="s">
        <v>5</v>
      </c>
    </row>
    <row r="8">
      <c r="A8" s="3" t="s">
        <v>6</v>
      </c>
      <c r="C8" s="4"/>
      <c r="D8" s="4"/>
      <c r="E8" s="5"/>
      <c r="F8" s="5"/>
    </row>
    <row r="9">
      <c r="A9" s="3" t="s">
        <v>7</v>
      </c>
      <c r="C9" s="4"/>
      <c r="D9" s="4"/>
      <c r="E9" s="5"/>
      <c r="F9" s="5"/>
    </row>
    <row r="10">
      <c r="A10" s="3"/>
    </row>
    <row r="11">
      <c r="A11" s="3" t="s">
        <v>8</v>
      </c>
    </row>
    <row r="12">
      <c r="A12" s="3"/>
    </row>
    <row r="13">
      <c r="A13" s="3" t="s">
        <v>9</v>
      </c>
    </row>
    <row r="14">
      <c r="A14" s="3" t="s">
        <v>10</v>
      </c>
    </row>
    <row r="15">
      <c r="A15" s="3"/>
    </row>
    <row r="16">
      <c r="A16" s="3" t="s">
        <v>11</v>
      </c>
    </row>
    <row r="17">
      <c r="A17" s="3"/>
    </row>
    <row r="18">
      <c r="A18" s="3" t="s">
        <v>12</v>
      </c>
    </row>
    <row r="19">
      <c r="A19" s="3"/>
    </row>
    <row r="20">
      <c r="A20" s="6" t="s">
        <v>13</v>
      </c>
    </row>
    <row r="21">
      <c r="A21" s="6" t="s">
        <v>14</v>
      </c>
    </row>
    <row r="22">
      <c r="A22" s="6"/>
    </row>
    <row r="23">
      <c r="A23" s="6" t="s">
        <v>15</v>
      </c>
    </row>
    <row r="24">
      <c r="A24" s="6"/>
    </row>
    <row r="25">
      <c r="A25" s="6" t="s">
        <v>16</v>
      </c>
    </row>
    <row r="26">
      <c r="A26" s="6"/>
    </row>
    <row r="27">
      <c r="A27" s="6" t="s">
        <v>17</v>
      </c>
    </row>
    <row r="28">
      <c r="A28" s="2"/>
    </row>
    <row r="29">
      <c r="A29" s="2" t="s">
        <v>18</v>
      </c>
    </row>
    <row r="30">
      <c r="A30" s="2"/>
    </row>
    <row r="31">
      <c r="A31" s="2" t="s">
        <v>19</v>
      </c>
    </row>
    <row r="32">
      <c r="A32" s="2"/>
    </row>
    <row r="33">
      <c r="A33" s="2" t="s">
        <v>20</v>
      </c>
    </row>
    <row r="34">
      <c r="A34" s="2"/>
    </row>
    <row r="35">
      <c r="A35" s="2"/>
    </row>
    <row r="36">
      <c r="A36" s="2"/>
    </row>
    <row r="37">
      <c r="A37" s="7"/>
    </row>
    <row r="38">
      <c r="A38" s="2"/>
    </row>
    <row r="39">
      <c r="A39" s="7"/>
    </row>
    <row r="40">
      <c r="A40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79</v>
      </c>
    </row>
    <row r="3">
      <c r="A3" s="9" t="s">
        <v>24</v>
      </c>
      <c r="B3" s="12">
        <f>'Calcs-1'!B20*Assumptions!$B2</f>
        <v>0</v>
      </c>
      <c r="C3" s="12">
        <f>'Calcs-1'!C20*Assumptions!$B2</f>
        <v>0</v>
      </c>
      <c r="D3" s="12">
        <f>'Calcs-1'!D20*Assumptions!$B2</f>
        <v>0</v>
      </c>
      <c r="E3" s="12">
        <f>'Calcs-1'!E20*Assumptions!$B2</f>
        <v>0</v>
      </c>
      <c r="F3" s="12">
        <f>'Calcs-1'!F20*Assumptions!$B2</f>
        <v>0</v>
      </c>
      <c r="G3" s="12">
        <f>'Calcs-1'!G20*Assumptions!$B2</f>
        <v>0</v>
      </c>
      <c r="H3" s="12">
        <f>'Calcs-1'!H20*Assumptions!$B2</f>
        <v>0</v>
      </c>
      <c r="I3" s="12">
        <f>'Calcs-1'!I20*Assumptions!$B2</f>
        <v>300000</v>
      </c>
      <c r="J3" s="12">
        <f>'Calcs-1'!J20*Assumptions!$B2</f>
        <v>300000</v>
      </c>
      <c r="K3" s="12">
        <f>'Calcs-1'!K20*Assumptions!$B2</f>
        <v>300000</v>
      </c>
      <c r="L3" s="12">
        <f>'Calcs-1'!L20*Assumptions!$B2</f>
        <v>300000</v>
      </c>
      <c r="M3" s="12">
        <f>'Calcs-1'!M20*Assumptions!$B2</f>
        <v>600000</v>
      </c>
      <c r="N3" s="12">
        <f>'Calcs-1'!N20*Assumptions!$B2</f>
        <v>600000</v>
      </c>
      <c r="O3" s="12">
        <f>'Calcs-1'!O20*Assumptions!$B2</f>
        <v>600000</v>
      </c>
      <c r="P3" s="12">
        <f>'Calcs-1'!P20*Assumptions!$B2</f>
        <v>600000</v>
      </c>
      <c r="Q3" s="12">
        <f>'Calcs-1'!Q20*Assumptions!$B2</f>
        <v>900000</v>
      </c>
      <c r="R3" s="12">
        <f>'Calcs-1'!R20*Assumptions!$B2</f>
        <v>900000</v>
      </c>
      <c r="S3" s="12">
        <f>'Calcs-1'!S20*Assumptions!$B2</f>
        <v>900000</v>
      </c>
      <c r="T3" s="12">
        <f>'Calcs-1'!T20*Assumptions!$B2</f>
        <v>900000</v>
      </c>
      <c r="U3" s="12">
        <f>'Calcs-1'!U20*Assumptions!$B2</f>
        <v>1200000</v>
      </c>
      <c r="V3" s="12">
        <f>'Calcs-1'!V20*Assumptions!$B2</f>
        <v>1200000</v>
      </c>
      <c r="W3" s="12">
        <f>'Calcs-1'!W20*Assumptions!$B2</f>
        <v>1200000</v>
      </c>
      <c r="X3" s="12">
        <f>'Calcs-1'!X20*Assumptions!$B2</f>
        <v>1200000</v>
      </c>
      <c r="Y3" s="12">
        <f>'Calcs-1'!Y20*Assumptions!$B2</f>
        <v>1500000</v>
      </c>
      <c r="Z3" s="12">
        <f>'Calcs-1'!Z20*Assumptions!$B2</f>
        <v>1500000</v>
      </c>
      <c r="AA3" s="12">
        <f>'Calcs-1'!AA20*Assumptions!$B2</f>
        <v>1500000</v>
      </c>
      <c r="AB3" s="12">
        <f>'Calcs-1'!AB20*Assumptions!$B2</f>
        <v>1500000</v>
      </c>
      <c r="AC3" s="12">
        <f>'Calcs-1'!AC20*Assumptions!$B2</f>
        <v>1800000</v>
      </c>
      <c r="AD3" s="12">
        <f>'Calcs-1'!AD20*Assumptions!$B2</f>
        <v>1800000</v>
      </c>
      <c r="AE3" s="12">
        <f>'Calcs-1'!AE20*Assumptions!$B2</f>
        <v>1800000</v>
      </c>
    </row>
    <row r="4">
      <c r="A4" s="9" t="s">
        <v>25</v>
      </c>
      <c r="B4" s="12">
        <f>'Calcs-1'!B21*Assumptions!$B3</f>
        <v>0</v>
      </c>
      <c r="C4" s="12">
        <f>'Calcs-1'!C21*Assumptions!$B3</f>
        <v>0</v>
      </c>
      <c r="D4" s="12">
        <f>'Calcs-1'!D21*Assumptions!$B3</f>
        <v>0</v>
      </c>
      <c r="E4" s="12">
        <f>'Calcs-1'!E21*Assumptions!$B3</f>
        <v>0</v>
      </c>
      <c r="F4" s="12">
        <f>'Calcs-1'!F21*Assumptions!$B3</f>
        <v>0</v>
      </c>
      <c r="G4" s="12">
        <f>'Calcs-1'!G21*Assumptions!$B3</f>
        <v>0</v>
      </c>
      <c r="H4" s="12">
        <f>'Calcs-1'!H21*Assumptions!$B3</f>
        <v>0</v>
      </c>
      <c r="I4" s="12">
        <f>'Calcs-1'!I21*Assumptions!$B3</f>
        <v>500000</v>
      </c>
      <c r="J4" s="12">
        <f>'Calcs-1'!J21*Assumptions!$B3</f>
        <v>500000</v>
      </c>
      <c r="K4" s="12">
        <f>'Calcs-1'!K21*Assumptions!$B3</f>
        <v>500000</v>
      </c>
      <c r="L4" s="12">
        <f>'Calcs-1'!L21*Assumptions!$B3</f>
        <v>500000</v>
      </c>
      <c r="M4" s="12">
        <f>'Calcs-1'!M21*Assumptions!$B3</f>
        <v>1000000</v>
      </c>
      <c r="N4" s="12">
        <f>'Calcs-1'!N21*Assumptions!$B3</f>
        <v>1000000</v>
      </c>
      <c r="O4" s="12">
        <f>'Calcs-1'!O21*Assumptions!$B3</f>
        <v>1000000</v>
      </c>
      <c r="P4" s="12">
        <f>'Calcs-1'!P21*Assumptions!$B3</f>
        <v>1000000</v>
      </c>
      <c r="Q4" s="12">
        <f>'Calcs-1'!Q21*Assumptions!$B3</f>
        <v>1500000</v>
      </c>
      <c r="R4" s="12">
        <f>'Calcs-1'!R21*Assumptions!$B3</f>
        <v>1500000</v>
      </c>
      <c r="S4" s="12">
        <f>'Calcs-1'!S21*Assumptions!$B3</f>
        <v>1500000</v>
      </c>
      <c r="T4" s="12">
        <f>'Calcs-1'!T21*Assumptions!$B3</f>
        <v>1500000</v>
      </c>
      <c r="U4" s="12">
        <f>'Calcs-1'!U21*Assumptions!$B3</f>
        <v>2000000</v>
      </c>
      <c r="V4" s="12">
        <f>'Calcs-1'!V21*Assumptions!$B3</f>
        <v>2000000</v>
      </c>
      <c r="W4" s="12">
        <f>'Calcs-1'!W21*Assumptions!$B3</f>
        <v>2000000</v>
      </c>
      <c r="X4" s="12">
        <f>'Calcs-1'!X21*Assumptions!$B3</f>
        <v>2000000</v>
      </c>
      <c r="Y4" s="12">
        <f>'Calcs-1'!Y21*Assumptions!$B3</f>
        <v>2500000</v>
      </c>
      <c r="Z4" s="12">
        <f>'Calcs-1'!Z21*Assumptions!$B3</f>
        <v>2500000</v>
      </c>
      <c r="AA4" s="12">
        <f>'Calcs-1'!AA21*Assumptions!$B3</f>
        <v>2500000</v>
      </c>
      <c r="AB4" s="12">
        <f>'Calcs-1'!AB21*Assumptions!$B3</f>
        <v>2500000</v>
      </c>
      <c r="AC4" s="12">
        <f>'Calcs-1'!AC21*Assumptions!$B3</f>
        <v>3000000</v>
      </c>
      <c r="AD4" s="12">
        <f>'Calcs-1'!AD21*Assumptions!$B3</f>
        <v>3000000</v>
      </c>
      <c r="AE4" s="12">
        <f>'Calcs-1'!AE21*Assumptions!$B3</f>
        <v>3000000</v>
      </c>
    </row>
    <row r="5">
      <c r="A5" s="9" t="s">
        <v>81</v>
      </c>
      <c r="B5" s="12">
        <f t="shared" ref="B5:AE5" si="1">SUM(B3:B4)</f>
        <v>0</v>
      </c>
      <c r="C5" s="12">
        <f t="shared" si="1"/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800000</v>
      </c>
      <c r="J5" s="12">
        <f t="shared" si="1"/>
        <v>800000</v>
      </c>
      <c r="K5" s="12">
        <f t="shared" si="1"/>
        <v>800000</v>
      </c>
      <c r="L5" s="12">
        <f t="shared" si="1"/>
        <v>800000</v>
      </c>
      <c r="M5" s="12">
        <f t="shared" si="1"/>
        <v>1600000</v>
      </c>
      <c r="N5" s="12">
        <f t="shared" si="1"/>
        <v>1600000</v>
      </c>
      <c r="O5" s="12">
        <f t="shared" si="1"/>
        <v>1600000</v>
      </c>
      <c r="P5" s="12">
        <f t="shared" si="1"/>
        <v>1600000</v>
      </c>
      <c r="Q5" s="12">
        <f t="shared" si="1"/>
        <v>2400000</v>
      </c>
      <c r="R5" s="12">
        <f t="shared" si="1"/>
        <v>2400000</v>
      </c>
      <c r="S5" s="12">
        <f t="shared" si="1"/>
        <v>2400000</v>
      </c>
      <c r="T5" s="12">
        <f t="shared" si="1"/>
        <v>2400000</v>
      </c>
      <c r="U5" s="12">
        <f t="shared" si="1"/>
        <v>3200000</v>
      </c>
      <c r="V5" s="12">
        <f t="shared" si="1"/>
        <v>3200000</v>
      </c>
      <c r="W5" s="12">
        <f t="shared" si="1"/>
        <v>3200000</v>
      </c>
      <c r="X5" s="12">
        <f t="shared" si="1"/>
        <v>3200000</v>
      </c>
      <c r="Y5" s="12">
        <f t="shared" si="1"/>
        <v>4000000</v>
      </c>
      <c r="Z5" s="12">
        <f t="shared" si="1"/>
        <v>4000000</v>
      </c>
      <c r="AA5" s="12">
        <f t="shared" si="1"/>
        <v>4000000</v>
      </c>
      <c r="AB5" s="12">
        <f t="shared" si="1"/>
        <v>4000000</v>
      </c>
      <c r="AC5" s="12">
        <f t="shared" si="1"/>
        <v>4800000</v>
      </c>
      <c r="AD5" s="12">
        <f t="shared" si="1"/>
        <v>4800000</v>
      </c>
      <c r="AE5" s="12">
        <f t="shared" si="1"/>
        <v>4800000</v>
      </c>
    </row>
    <row r="7">
      <c r="A7" s="9" t="s">
        <v>82</v>
      </c>
    </row>
    <row r="8">
      <c r="A8" s="9" t="s">
        <v>24</v>
      </c>
      <c r="B8" s="12">
        <f>B3*Assumptions!$C2</f>
        <v>0</v>
      </c>
      <c r="C8" s="12">
        <f>C3*Assumptions!$C2</f>
        <v>0</v>
      </c>
      <c r="D8" s="12">
        <f>D3*Assumptions!$C2</f>
        <v>0</v>
      </c>
      <c r="E8" s="12">
        <f>E3*Assumptions!$C2</f>
        <v>0</v>
      </c>
      <c r="F8" s="12">
        <f>F3*Assumptions!$C2</f>
        <v>0</v>
      </c>
      <c r="G8" s="12">
        <f>G3*Assumptions!$C2</f>
        <v>0</v>
      </c>
      <c r="H8" s="12">
        <f>H3*Assumptions!$C2</f>
        <v>0</v>
      </c>
      <c r="I8" s="12">
        <f>I3*Assumptions!$C2</f>
        <v>135000</v>
      </c>
      <c r="J8" s="12">
        <f>J3*Assumptions!$C2</f>
        <v>135000</v>
      </c>
      <c r="K8" s="12">
        <f>K3*Assumptions!$C2</f>
        <v>135000</v>
      </c>
      <c r="L8" s="12">
        <f>L3*Assumptions!$C2</f>
        <v>135000</v>
      </c>
      <c r="M8" s="12">
        <f>M3*Assumptions!$C2</f>
        <v>270000</v>
      </c>
      <c r="N8" s="12">
        <f>N3*Assumptions!$C2</f>
        <v>270000</v>
      </c>
      <c r="O8" s="12">
        <f>O3*Assumptions!$C2</f>
        <v>270000</v>
      </c>
      <c r="P8" s="12">
        <f>P3*Assumptions!$C2</f>
        <v>270000</v>
      </c>
      <c r="Q8" s="12">
        <f>Q3*Assumptions!$C2</f>
        <v>405000</v>
      </c>
      <c r="R8" s="12">
        <f>R3*Assumptions!$C2</f>
        <v>405000</v>
      </c>
      <c r="S8" s="12">
        <f>S3*Assumptions!$C2</f>
        <v>405000</v>
      </c>
      <c r="T8" s="12">
        <f>T3*Assumptions!$C2</f>
        <v>405000</v>
      </c>
      <c r="U8" s="12">
        <f>U3*Assumptions!$C2</f>
        <v>540000</v>
      </c>
      <c r="V8" s="12">
        <f>V3*Assumptions!$C2</f>
        <v>540000</v>
      </c>
      <c r="W8" s="12">
        <f>W3*Assumptions!$C2</f>
        <v>540000</v>
      </c>
      <c r="X8" s="12">
        <f>X3*Assumptions!$C2</f>
        <v>540000</v>
      </c>
      <c r="Y8" s="12">
        <f>Y3*Assumptions!$C2</f>
        <v>675000</v>
      </c>
      <c r="Z8" s="12">
        <f>Z3*Assumptions!$C2</f>
        <v>675000</v>
      </c>
      <c r="AA8" s="12">
        <f>AA3*Assumptions!$C2</f>
        <v>675000</v>
      </c>
      <c r="AB8" s="12">
        <f>AB3*Assumptions!$C2</f>
        <v>675000</v>
      </c>
      <c r="AC8" s="12">
        <f>AC3*Assumptions!$C2</f>
        <v>810000</v>
      </c>
      <c r="AD8" s="12">
        <f>AD3*Assumptions!$C2</f>
        <v>810000</v>
      </c>
      <c r="AE8" s="12">
        <f>AE3*Assumptions!$C2</f>
        <v>810000</v>
      </c>
    </row>
    <row r="9">
      <c r="A9" s="9" t="s">
        <v>25</v>
      </c>
      <c r="B9" s="12">
        <f>B4*Assumptions!$C3</f>
        <v>0</v>
      </c>
      <c r="C9" s="12">
        <f>C4*Assumptions!$C3</f>
        <v>0</v>
      </c>
      <c r="D9" s="12">
        <f>D4*Assumptions!$C3</f>
        <v>0</v>
      </c>
      <c r="E9" s="12">
        <f>E4*Assumptions!$C3</f>
        <v>0</v>
      </c>
      <c r="F9" s="12">
        <f>F4*Assumptions!$C3</f>
        <v>0</v>
      </c>
      <c r="G9" s="12">
        <f>G4*Assumptions!$C3</f>
        <v>0</v>
      </c>
      <c r="H9" s="12">
        <f>H4*Assumptions!$C3</f>
        <v>0</v>
      </c>
      <c r="I9" s="12">
        <f>I4*Assumptions!$C3</f>
        <v>250000</v>
      </c>
      <c r="J9" s="12">
        <f>J4*Assumptions!$C3</f>
        <v>250000</v>
      </c>
      <c r="K9" s="12">
        <f>K4*Assumptions!$C3</f>
        <v>250000</v>
      </c>
      <c r="L9" s="12">
        <f>L4*Assumptions!$C3</f>
        <v>250000</v>
      </c>
      <c r="M9" s="12">
        <f>M4*Assumptions!$C3</f>
        <v>500000</v>
      </c>
      <c r="N9" s="12">
        <f>N4*Assumptions!$C3</f>
        <v>500000</v>
      </c>
      <c r="O9" s="12">
        <f>O4*Assumptions!$C3</f>
        <v>500000</v>
      </c>
      <c r="P9" s="12">
        <f>P4*Assumptions!$C3</f>
        <v>500000</v>
      </c>
      <c r="Q9" s="12">
        <f>Q4*Assumptions!$C3</f>
        <v>750000</v>
      </c>
      <c r="R9" s="12">
        <f>R4*Assumptions!$C3</f>
        <v>750000</v>
      </c>
      <c r="S9" s="12">
        <f>S4*Assumptions!$C3</f>
        <v>750000</v>
      </c>
      <c r="T9" s="12">
        <f>T4*Assumptions!$C3</f>
        <v>750000</v>
      </c>
      <c r="U9" s="12">
        <f>U4*Assumptions!$C3</f>
        <v>1000000</v>
      </c>
      <c r="V9" s="12">
        <f>V4*Assumptions!$C3</f>
        <v>1000000</v>
      </c>
      <c r="W9" s="12">
        <f>W4*Assumptions!$C3</f>
        <v>1000000</v>
      </c>
      <c r="X9" s="12">
        <f>X4*Assumptions!$C3</f>
        <v>1000000</v>
      </c>
      <c r="Y9" s="12">
        <f>Y4*Assumptions!$C3</f>
        <v>1250000</v>
      </c>
      <c r="Z9" s="12">
        <f>Z4*Assumptions!$C3</f>
        <v>1250000</v>
      </c>
      <c r="AA9" s="12">
        <f>AA4*Assumptions!$C3</f>
        <v>1250000</v>
      </c>
      <c r="AB9" s="12">
        <f>AB4*Assumptions!$C3</f>
        <v>1250000</v>
      </c>
      <c r="AC9" s="12">
        <f>AC4*Assumptions!$C3</f>
        <v>1500000</v>
      </c>
      <c r="AD9" s="12">
        <f>AD4*Assumptions!$C3</f>
        <v>1500000</v>
      </c>
      <c r="AE9" s="12">
        <f>AE4*Assumptions!$C3</f>
        <v>1500000</v>
      </c>
    </row>
    <row r="10">
      <c r="A10" s="9" t="s">
        <v>81</v>
      </c>
      <c r="B10" s="12">
        <f t="shared" ref="B10:AE10" si="2">SUM(B8:B9)</f>
        <v>0</v>
      </c>
      <c r="C10" s="12">
        <f t="shared" si="2"/>
        <v>0</v>
      </c>
      <c r="D10" s="12">
        <f t="shared" si="2"/>
        <v>0</v>
      </c>
      <c r="E10" s="12">
        <f t="shared" si="2"/>
        <v>0</v>
      </c>
      <c r="F10" s="12">
        <f t="shared" si="2"/>
        <v>0</v>
      </c>
      <c r="G10" s="12">
        <f t="shared" si="2"/>
        <v>0</v>
      </c>
      <c r="H10" s="12">
        <f t="shared" si="2"/>
        <v>0</v>
      </c>
      <c r="I10" s="12">
        <f t="shared" si="2"/>
        <v>385000</v>
      </c>
      <c r="J10" s="12">
        <f t="shared" si="2"/>
        <v>385000</v>
      </c>
      <c r="K10" s="12">
        <f t="shared" si="2"/>
        <v>385000</v>
      </c>
      <c r="L10" s="12">
        <f t="shared" si="2"/>
        <v>385000</v>
      </c>
      <c r="M10" s="12">
        <f t="shared" si="2"/>
        <v>770000</v>
      </c>
      <c r="N10" s="12">
        <f t="shared" si="2"/>
        <v>770000</v>
      </c>
      <c r="O10" s="12">
        <f t="shared" si="2"/>
        <v>770000</v>
      </c>
      <c r="P10" s="12">
        <f t="shared" si="2"/>
        <v>770000</v>
      </c>
      <c r="Q10" s="12">
        <f t="shared" si="2"/>
        <v>1155000</v>
      </c>
      <c r="R10" s="12">
        <f t="shared" si="2"/>
        <v>1155000</v>
      </c>
      <c r="S10" s="12">
        <f t="shared" si="2"/>
        <v>1155000</v>
      </c>
      <c r="T10" s="12">
        <f t="shared" si="2"/>
        <v>1155000</v>
      </c>
      <c r="U10" s="12">
        <f t="shared" si="2"/>
        <v>1540000</v>
      </c>
      <c r="V10" s="12">
        <f t="shared" si="2"/>
        <v>1540000</v>
      </c>
      <c r="W10" s="12">
        <f t="shared" si="2"/>
        <v>1540000</v>
      </c>
      <c r="X10" s="12">
        <f t="shared" si="2"/>
        <v>1540000</v>
      </c>
      <c r="Y10" s="12">
        <f t="shared" si="2"/>
        <v>1925000</v>
      </c>
      <c r="Z10" s="12">
        <f t="shared" si="2"/>
        <v>1925000</v>
      </c>
      <c r="AA10" s="12">
        <f t="shared" si="2"/>
        <v>1925000</v>
      </c>
      <c r="AB10" s="12">
        <f t="shared" si="2"/>
        <v>1925000</v>
      </c>
      <c r="AC10" s="12">
        <f t="shared" si="2"/>
        <v>2310000</v>
      </c>
      <c r="AD10" s="12">
        <f t="shared" si="2"/>
        <v>2310000</v>
      </c>
      <c r="AE10" s="12">
        <f t="shared" si="2"/>
        <v>2310000</v>
      </c>
    </row>
    <row r="12">
      <c r="A12" s="9" t="s">
        <v>35</v>
      </c>
    </row>
    <row r="13">
      <c r="A13" s="9" t="s">
        <v>36</v>
      </c>
      <c r="B13" s="12">
        <f>'Calcs-1'!B5*Assumptions!$D21</f>
        <v>0</v>
      </c>
      <c r="C13" s="12">
        <f>'Calcs-1'!C5*Assumptions!$D21</f>
        <v>0</v>
      </c>
      <c r="D13" s="12">
        <f>'Calcs-1'!D5*Assumptions!$D21</f>
        <v>0</v>
      </c>
      <c r="E13" s="12">
        <f>'Calcs-1'!E5*Assumptions!$D21</f>
        <v>0</v>
      </c>
      <c r="F13" s="12">
        <f>'Calcs-1'!F5*Assumptions!$D21</f>
        <v>0</v>
      </c>
      <c r="G13" s="12">
        <f>'Calcs-1'!G5*Assumptions!$D21</f>
        <v>0</v>
      </c>
      <c r="H13" s="12">
        <f>'Calcs-1'!H5*Assumptions!$D21</f>
        <v>0</v>
      </c>
      <c r="I13" s="12">
        <f>'Calcs-1'!I5*Assumptions!$D21</f>
        <v>18000</v>
      </c>
      <c r="J13" s="12">
        <f>'Calcs-1'!J5*Assumptions!$D21</f>
        <v>18000</v>
      </c>
      <c r="K13" s="12">
        <f>'Calcs-1'!K5*Assumptions!$D21</f>
        <v>18000</v>
      </c>
      <c r="L13" s="12">
        <f>'Calcs-1'!L5*Assumptions!$D21</f>
        <v>18000</v>
      </c>
      <c r="M13" s="12">
        <f>'Calcs-1'!M5*Assumptions!$D21</f>
        <v>36000</v>
      </c>
      <c r="N13" s="12">
        <f>'Calcs-1'!N5*Assumptions!$D21</f>
        <v>36000</v>
      </c>
      <c r="O13" s="12">
        <f>'Calcs-1'!O5*Assumptions!$D21</f>
        <v>36000</v>
      </c>
      <c r="P13" s="12">
        <f>'Calcs-1'!P5*Assumptions!$D21</f>
        <v>36000</v>
      </c>
      <c r="Q13" s="12">
        <f>'Calcs-1'!Q5*Assumptions!$D21</f>
        <v>54000</v>
      </c>
      <c r="R13" s="12">
        <f>'Calcs-1'!R5*Assumptions!$D21</f>
        <v>54000</v>
      </c>
      <c r="S13" s="12">
        <f>'Calcs-1'!S5*Assumptions!$D21</f>
        <v>54000</v>
      </c>
      <c r="T13" s="12">
        <f>'Calcs-1'!T5*Assumptions!$D21</f>
        <v>54000</v>
      </c>
      <c r="U13" s="12">
        <f>'Calcs-1'!U5*Assumptions!$D21</f>
        <v>72000</v>
      </c>
      <c r="V13" s="12">
        <f>'Calcs-1'!V5*Assumptions!$D21</f>
        <v>72000</v>
      </c>
      <c r="W13" s="12">
        <f>'Calcs-1'!W5*Assumptions!$D21</f>
        <v>72000</v>
      </c>
      <c r="X13" s="12">
        <f>'Calcs-1'!X5*Assumptions!$D21</f>
        <v>72000</v>
      </c>
      <c r="Y13" s="12">
        <f>'Calcs-1'!Y5*Assumptions!$D21</f>
        <v>90000</v>
      </c>
      <c r="Z13" s="12">
        <f>'Calcs-1'!Z5*Assumptions!$D21</f>
        <v>90000</v>
      </c>
      <c r="AA13" s="12">
        <f>'Calcs-1'!AA5*Assumptions!$D21</f>
        <v>90000</v>
      </c>
      <c r="AB13" s="12">
        <f>'Calcs-1'!AB5*Assumptions!$D21</f>
        <v>90000</v>
      </c>
      <c r="AC13" s="12">
        <f>'Calcs-1'!AC5*Assumptions!$D21</f>
        <v>108000</v>
      </c>
      <c r="AD13" s="12">
        <f>'Calcs-1'!AD5*Assumptions!$D21</f>
        <v>108000</v>
      </c>
      <c r="AE13" s="12">
        <f>'Calcs-1'!AE5*Assumptions!$D21</f>
        <v>108000</v>
      </c>
    </row>
    <row r="14">
      <c r="A14" s="9" t="s">
        <v>37</v>
      </c>
      <c r="B14" s="12">
        <f>'Calcs-1'!B5*Assumptions!$D22</f>
        <v>0</v>
      </c>
      <c r="C14" s="12">
        <f>'Calcs-1'!C5*Assumptions!$D22</f>
        <v>0</v>
      </c>
      <c r="D14" s="12">
        <f>'Calcs-1'!D5*Assumptions!$D22</f>
        <v>0</v>
      </c>
      <c r="E14" s="12">
        <f>'Calcs-1'!E5*Assumptions!$D22</f>
        <v>0</v>
      </c>
      <c r="F14" s="12">
        <f>'Calcs-1'!F5*Assumptions!$D22</f>
        <v>0</v>
      </c>
      <c r="G14" s="12">
        <f>'Calcs-1'!G5*Assumptions!$D22</f>
        <v>0</v>
      </c>
      <c r="H14" s="12">
        <f>'Calcs-1'!H5*Assumptions!$D22</f>
        <v>0</v>
      </c>
      <c r="I14" s="12">
        <f>'Calcs-1'!I5*Assumptions!$D22</f>
        <v>9000</v>
      </c>
      <c r="J14" s="12">
        <f>'Calcs-1'!J5*Assumptions!$D22</f>
        <v>9000</v>
      </c>
      <c r="K14" s="12">
        <f>'Calcs-1'!K5*Assumptions!$D22</f>
        <v>9000</v>
      </c>
      <c r="L14" s="12">
        <f>'Calcs-1'!L5*Assumptions!$D22</f>
        <v>9000</v>
      </c>
      <c r="M14" s="12">
        <f>'Calcs-1'!M5*Assumptions!$D22</f>
        <v>18000</v>
      </c>
      <c r="N14" s="12">
        <f>'Calcs-1'!N5*Assumptions!$D22</f>
        <v>18000</v>
      </c>
      <c r="O14" s="12">
        <f>'Calcs-1'!O5*Assumptions!$D22</f>
        <v>18000</v>
      </c>
      <c r="P14" s="12">
        <f>'Calcs-1'!P5*Assumptions!$D22</f>
        <v>18000</v>
      </c>
      <c r="Q14" s="12">
        <f>'Calcs-1'!Q5*Assumptions!$D22</f>
        <v>27000</v>
      </c>
      <c r="R14" s="12">
        <f>'Calcs-1'!R5*Assumptions!$D22</f>
        <v>27000</v>
      </c>
      <c r="S14" s="12">
        <f>'Calcs-1'!S5*Assumptions!$D22</f>
        <v>27000</v>
      </c>
      <c r="T14" s="12">
        <f>'Calcs-1'!T5*Assumptions!$D22</f>
        <v>27000</v>
      </c>
      <c r="U14" s="12">
        <f>'Calcs-1'!U5*Assumptions!$D22</f>
        <v>36000</v>
      </c>
      <c r="V14" s="12">
        <f>'Calcs-1'!V5*Assumptions!$D22</f>
        <v>36000</v>
      </c>
      <c r="W14" s="12">
        <f>'Calcs-1'!W5*Assumptions!$D22</f>
        <v>36000</v>
      </c>
      <c r="X14" s="12">
        <f>'Calcs-1'!X5*Assumptions!$D22</f>
        <v>36000</v>
      </c>
      <c r="Y14" s="12">
        <f>'Calcs-1'!Y5*Assumptions!$D22</f>
        <v>45000</v>
      </c>
      <c r="Z14" s="12">
        <f>'Calcs-1'!Z5*Assumptions!$D22</f>
        <v>45000</v>
      </c>
      <c r="AA14" s="12">
        <f>'Calcs-1'!AA5*Assumptions!$D22</f>
        <v>45000</v>
      </c>
      <c r="AB14" s="12">
        <f>'Calcs-1'!AB5*Assumptions!$D22</f>
        <v>45000</v>
      </c>
      <c r="AC14" s="12">
        <f>'Calcs-1'!AC5*Assumptions!$D22</f>
        <v>54000</v>
      </c>
      <c r="AD14" s="12">
        <f>'Calcs-1'!AD5*Assumptions!$D22</f>
        <v>54000</v>
      </c>
      <c r="AE14" s="12">
        <f>'Calcs-1'!AE5*Assumptions!$D22</f>
        <v>54000</v>
      </c>
    </row>
    <row r="15">
      <c r="A15" s="9" t="s">
        <v>83</v>
      </c>
      <c r="B15" s="12">
        <f>'Calcs-1'!B5*Assumptions!$D15*Assumptions!$D18</f>
        <v>0</v>
      </c>
      <c r="C15" s="12">
        <f>'Calcs-1'!C5*Assumptions!$D15*Assumptions!$D18</f>
        <v>0</v>
      </c>
      <c r="D15" s="12">
        <f>'Calcs-1'!D5*Assumptions!$D15*Assumptions!$D18</f>
        <v>0</v>
      </c>
      <c r="E15" s="12">
        <f>'Calcs-1'!E5*Assumptions!$D15*Assumptions!$D18</f>
        <v>0</v>
      </c>
      <c r="F15" s="12">
        <f>'Calcs-1'!F5*Assumptions!$D15*Assumptions!$D18</f>
        <v>0</v>
      </c>
      <c r="G15" s="12">
        <f>'Calcs-1'!G5*Assumptions!$D15*Assumptions!$D18</f>
        <v>0</v>
      </c>
      <c r="H15" s="12">
        <f>'Calcs-1'!H5*Assumptions!$D15*Assumptions!$D18</f>
        <v>0</v>
      </c>
      <c r="I15" s="12">
        <f>'Calcs-1'!I5*Assumptions!$D15*Assumptions!$D18</f>
        <v>40000</v>
      </c>
      <c r="J15" s="12">
        <f>'Calcs-1'!J5*Assumptions!$D15*Assumptions!$D18</f>
        <v>40000</v>
      </c>
      <c r="K15" s="12">
        <f>'Calcs-1'!K5*Assumptions!$D15*Assumptions!$D18</f>
        <v>40000</v>
      </c>
      <c r="L15" s="12">
        <f>'Calcs-1'!L5*Assumptions!$D15*Assumptions!$D18</f>
        <v>40000</v>
      </c>
      <c r="M15" s="12">
        <f>'Calcs-1'!M5*Assumptions!$D15*Assumptions!$D18</f>
        <v>80000</v>
      </c>
      <c r="N15" s="12">
        <f>'Calcs-1'!N5*Assumptions!$D15*Assumptions!$D18</f>
        <v>80000</v>
      </c>
      <c r="O15" s="12">
        <f>'Calcs-1'!O5*Assumptions!$D15*Assumptions!$D18</f>
        <v>80000</v>
      </c>
      <c r="P15" s="12">
        <f>'Calcs-1'!P5*Assumptions!$D15*Assumptions!$D18</f>
        <v>80000</v>
      </c>
      <c r="Q15" s="12">
        <f>'Calcs-1'!Q5*Assumptions!$D15*Assumptions!$D18</f>
        <v>120000</v>
      </c>
      <c r="R15" s="12">
        <f>'Calcs-1'!R5*Assumptions!$D15*Assumptions!$D18</f>
        <v>120000</v>
      </c>
      <c r="S15" s="12">
        <f>'Calcs-1'!S5*Assumptions!$D15*Assumptions!$D18</f>
        <v>120000</v>
      </c>
      <c r="T15" s="12">
        <f>'Calcs-1'!T5*Assumptions!$D15*Assumptions!$D18</f>
        <v>120000</v>
      </c>
      <c r="U15" s="12">
        <f>'Calcs-1'!U5*Assumptions!$D15*Assumptions!$D18</f>
        <v>160000</v>
      </c>
      <c r="V15" s="12">
        <f>'Calcs-1'!V5*Assumptions!$D15*Assumptions!$D18</f>
        <v>160000</v>
      </c>
      <c r="W15" s="12">
        <f>'Calcs-1'!W5*Assumptions!$D15*Assumptions!$D18</f>
        <v>160000</v>
      </c>
      <c r="X15" s="12">
        <f>'Calcs-1'!X5*Assumptions!$D15*Assumptions!$D18</f>
        <v>160000</v>
      </c>
      <c r="Y15" s="12">
        <f>'Calcs-1'!Y5*Assumptions!$D15*Assumptions!$D18</f>
        <v>200000</v>
      </c>
      <c r="Z15" s="12">
        <f>'Calcs-1'!Z5*Assumptions!$D15*Assumptions!$D18</f>
        <v>200000</v>
      </c>
      <c r="AA15" s="12">
        <f>'Calcs-1'!AA5*Assumptions!$D15*Assumptions!$D18</f>
        <v>200000</v>
      </c>
      <c r="AB15" s="12">
        <f>'Calcs-1'!AB5*Assumptions!$D15*Assumptions!$D18</f>
        <v>200000</v>
      </c>
      <c r="AC15" s="12">
        <f>'Calcs-1'!AC5*Assumptions!$D15*Assumptions!$D18</f>
        <v>240000</v>
      </c>
      <c r="AD15" s="12">
        <f>'Calcs-1'!AD5*Assumptions!$D15*Assumptions!$D18</f>
        <v>240000</v>
      </c>
      <c r="AE15" s="12">
        <f>'Calcs-1'!AE5*Assumptions!$D15*Assumptions!$D18</f>
        <v>240000</v>
      </c>
    </row>
    <row r="16">
      <c r="A16" s="9" t="s">
        <v>31</v>
      </c>
      <c r="B16" s="12">
        <f>'Calcs-1'!B10*Assumptions!$D12</f>
        <v>0</v>
      </c>
      <c r="C16" s="12">
        <f>'Calcs-1'!C10*Assumptions!$D12</f>
        <v>0</v>
      </c>
      <c r="D16" s="12">
        <f>'Calcs-1'!D10*Assumptions!$D12</f>
        <v>0</v>
      </c>
      <c r="E16" s="12">
        <f>'Calcs-1'!E10*Assumptions!$D12</f>
        <v>0</v>
      </c>
      <c r="F16" s="12">
        <f>'Calcs-1'!F10*Assumptions!$D12</f>
        <v>0</v>
      </c>
      <c r="G16" s="12">
        <f>'Calcs-1'!G10*Assumptions!$D12</f>
        <v>0</v>
      </c>
      <c r="H16" s="12">
        <f>'Calcs-1'!H10*Assumptions!$D12</f>
        <v>0</v>
      </c>
      <c r="I16" s="12">
        <f>'Calcs-1'!I10*Assumptions!$D12</f>
        <v>20000</v>
      </c>
      <c r="J16" s="12">
        <f>'Calcs-1'!J10*Assumptions!$D12</f>
        <v>20000</v>
      </c>
      <c r="K16" s="12">
        <f>'Calcs-1'!K10*Assumptions!$D12</f>
        <v>20000</v>
      </c>
      <c r="L16" s="12">
        <f>'Calcs-1'!L10*Assumptions!$D12</f>
        <v>20000</v>
      </c>
      <c r="M16" s="12">
        <f>'Calcs-1'!M10*Assumptions!$D12</f>
        <v>40000</v>
      </c>
      <c r="N16" s="12">
        <f>'Calcs-1'!N10*Assumptions!$D12</f>
        <v>40000</v>
      </c>
      <c r="O16" s="12">
        <f>'Calcs-1'!O10*Assumptions!$D12</f>
        <v>40000</v>
      </c>
      <c r="P16" s="12">
        <f>'Calcs-1'!P10*Assumptions!$D12</f>
        <v>40000</v>
      </c>
      <c r="Q16" s="12">
        <f>'Calcs-1'!Q10*Assumptions!$D12</f>
        <v>60000</v>
      </c>
      <c r="R16" s="12">
        <f>'Calcs-1'!R10*Assumptions!$D12</f>
        <v>60000</v>
      </c>
      <c r="S16" s="12">
        <f>'Calcs-1'!S10*Assumptions!$D12</f>
        <v>60000</v>
      </c>
      <c r="T16" s="12">
        <f>'Calcs-1'!T10*Assumptions!$D12</f>
        <v>60000</v>
      </c>
      <c r="U16" s="12">
        <f>'Calcs-1'!U10*Assumptions!$D12</f>
        <v>80000</v>
      </c>
      <c r="V16" s="12">
        <f>'Calcs-1'!V10*Assumptions!$D12</f>
        <v>80000</v>
      </c>
      <c r="W16" s="12">
        <f>'Calcs-1'!W10*Assumptions!$D12</f>
        <v>80000</v>
      </c>
      <c r="X16" s="12">
        <f>'Calcs-1'!X10*Assumptions!$D12</f>
        <v>80000</v>
      </c>
      <c r="Y16" s="12">
        <f>'Calcs-1'!Y10*Assumptions!$D12</f>
        <v>100000</v>
      </c>
      <c r="Z16" s="12">
        <f>'Calcs-1'!Z10*Assumptions!$D12</f>
        <v>100000</v>
      </c>
      <c r="AA16" s="12">
        <f>'Calcs-1'!AA10*Assumptions!$D12</f>
        <v>100000</v>
      </c>
      <c r="AB16" s="12">
        <f>'Calcs-1'!AB10*Assumptions!$D12</f>
        <v>100000</v>
      </c>
      <c r="AC16" s="12">
        <f>'Calcs-1'!AC10*Assumptions!$D12</f>
        <v>120000</v>
      </c>
      <c r="AD16" s="12">
        <f>'Calcs-1'!AD10*Assumptions!$D12</f>
        <v>120000</v>
      </c>
      <c r="AE16" s="12">
        <f>'Calcs-1'!AE10*Assumptions!$D12</f>
        <v>120000</v>
      </c>
    </row>
    <row r="17">
      <c r="A17" s="9" t="s">
        <v>84</v>
      </c>
      <c r="B17" s="12">
        <f>'Large-Depreciation'!B10</f>
        <v>0</v>
      </c>
      <c r="C17" s="12">
        <f>'Large-Depreciation'!C10</f>
        <v>0</v>
      </c>
      <c r="D17" s="12">
        <f>'Large-Depreciation'!D10</f>
        <v>0</v>
      </c>
      <c r="E17" s="12">
        <f>'Large-Depreciation'!E10</f>
        <v>0</v>
      </c>
      <c r="F17" s="12">
        <f>'Large-Depreciation'!F10</f>
        <v>0</v>
      </c>
      <c r="G17" s="12">
        <f>'Large-Depreciation'!G10</f>
        <v>0</v>
      </c>
      <c r="H17" s="12">
        <f>'Large-Depreciation'!H10</f>
        <v>0</v>
      </c>
      <c r="I17" s="12">
        <f>'Large-Depreciation'!I10</f>
        <v>35250</v>
      </c>
      <c r="J17" s="12">
        <f>'Large-Depreciation'!J10</f>
        <v>35250</v>
      </c>
      <c r="K17" s="12">
        <f>'Large-Depreciation'!K10</f>
        <v>35250</v>
      </c>
      <c r="L17" s="12">
        <f>'Large-Depreciation'!L10</f>
        <v>35250</v>
      </c>
      <c r="M17" s="12">
        <f>'Large-Depreciation'!M10</f>
        <v>70500</v>
      </c>
      <c r="N17" s="12">
        <f>'Large-Depreciation'!N10</f>
        <v>70500</v>
      </c>
      <c r="O17" s="12">
        <f>'Large-Depreciation'!O10</f>
        <v>70500</v>
      </c>
      <c r="P17" s="12">
        <f>'Large-Depreciation'!P10</f>
        <v>70500</v>
      </c>
      <c r="Q17" s="12">
        <f>'Large-Depreciation'!Q10</f>
        <v>105750</v>
      </c>
      <c r="R17" s="12">
        <f>'Large-Depreciation'!R10</f>
        <v>105750</v>
      </c>
      <c r="S17" s="12">
        <f>'Large-Depreciation'!S10</f>
        <v>105750</v>
      </c>
      <c r="T17" s="12">
        <f>'Large-Depreciation'!T10</f>
        <v>105750</v>
      </c>
      <c r="U17" s="12">
        <f>'Large-Depreciation'!U10</f>
        <v>141000</v>
      </c>
      <c r="V17" s="12">
        <f>'Large-Depreciation'!V10</f>
        <v>141000</v>
      </c>
      <c r="W17" s="12">
        <f>'Large-Depreciation'!W10</f>
        <v>141000</v>
      </c>
      <c r="X17" s="12">
        <f>'Large-Depreciation'!X10</f>
        <v>114000</v>
      </c>
      <c r="Y17" s="12">
        <f>'Large-Depreciation'!Y10</f>
        <v>141000</v>
      </c>
      <c r="Z17" s="12">
        <f>'Large-Depreciation'!Z10</f>
        <v>141000</v>
      </c>
      <c r="AA17" s="12">
        <f>'Large-Depreciation'!AA10</f>
        <v>141000</v>
      </c>
      <c r="AB17" s="12">
        <f>'Large-Depreciation'!AB10</f>
        <v>114000</v>
      </c>
      <c r="AC17" s="12">
        <f>'Large-Depreciation'!AC10</f>
        <v>141000</v>
      </c>
      <c r="AD17" s="12">
        <f>'Large-Depreciation'!AD10</f>
        <v>141000</v>
      </c>
      <c r="AE17" s="12">
        <f>'Large-Depreciation'!AE10</f>
        <v>141000</v>
      </c>
    </row>
    <row r="18">
      <c r="A18" s="9" t="s">
        <v>81</v>
      </c>
      <c r="B18" s="12">
        <f t="shared" ref="B18:AE18" si="3">SUM(B13:B17)</f>
        <v>0</v>
      </c>
      <c r="C18" s="12">
        <f t="shared" si="3"/>
        <v>0</v>
      </c>
      <c r="D18" s="12">
        <f t="shared" si="3"/>
        <v>0</v>
      </c>
      <c r="E18" s="12">
        <f t="shared" si="3"/>
        <v>0</v>
      </c>
      <c r="F18" s="12">
        <f t="shared" si="3"/>
        <v>0</v>
      </c>
      <c r="G18" s="12">
        <f t="shared" si="3"/>
        <v>0</v>
      </c>
      <c r="H18" s="12">
        <f t="shared" si="3"/>
        <v>0</v>
      </c>
      <c r="I18" s="12">
        <f t="shared" si="3"/>
        <v>122250</v>
      </c>
      <c r="J18" s="12">
        <f t="shared" si="3"/>
        <v>122250</v>
      </c>
      <c r="K18" s="12">
        <f t="shared" si="3"/>
        <v>122250</v>
      </c>
      <c r="L18" s="12">
        <f t="shared" si="3"/>
        <v>122250</v>
      </c>
      <c r="M18" s="12">
        <f t="shared" si="3"/>
        <v>244500</v>
      </c>
      <c r="N18" s="12">
        <f t="shared" si="3"/>
        <v>244500</v>
      </c>
      <c r="O18" s="12">
        <f t="shared" si="3"/>
        <v>244500</v>
      </c>
      <c r="P18" s="12">
        <f t="shared" si="3"/>
        <v>244500</v>
      </c>
      <c r="Q18" s="12">
        <f t="shared" si="3"/>
        <v>366750</v>
      </c>
      <c r="R18" s="12">
        <f t="shared" si="3"/>
        <v>366750</v>
      </c>
      <c r="S18" s="12">
        <f t="shared" si="3"/>
        <v>366750</v>
      </c>
      <c r="T18" s="12">
        <f t="shared" si="3"/>
        <v>366750</v>
      </c>
      <c r="U18" s="12">
        <f t="shared" si="3"/>
        <v>489000</v>
      </c>
      <c r="V18" s="12">
        <f t="shared" si="3"/>
        <v>489000</v>
      </c>
      <c r="W18" s="12">
        <f t="shared" si="3"/>
        <v>489000</v>
      </c>
      <c r="X18" s="12">
        <f t="shared" si="3"/>
        <v>462000</v>
      </c>
      <c r="Y18" s="12">
        <f t="shared" si="3"/>
        <v>576000</v>
      </c>
      <c r="Z18" s="12">
        <f t="shared" si="3"/>
        <v>576000</v>
      </c>
      <c r="AA18" s="12">
        <f t="shared" si="3"/>
        <v>576000</v>
      </c>
      <c r="AB18" s="12">
        <f t="shared" si="3"/>
        <v>549000</v>
      </c>
      <c r="AC18" s="12">
        <f t="shared" si="3"/>
        <v>663000</v>
      </c>
      <c r="AD18" s="12">
        <f t="shared" si="3"/>
        <v>663000</v>
      </c>
      <c r="AE18" s="12">
        <f t="shared" si="3"/>
        <v>663000</v>
      </c>
    </row>
    <row r="20">
      <c r="A20" s="9" t="s">
        <v>85</v>
      </c>
      <c r="B20" s="12">
        <f t="shared" ref="B20:AE20" si="4">B18+B10</f>
        <v>0</v>
      </c>
      <c r="C20" s="12">
        <f t="shared" si="4"/>
        <v>0</v>
      </c>
      <c r="D20" s="12">
        <f t="shared" si="4"/>
        <v>0</v>
      </c>
      <c r="E20" s="12">
        <f t="shared" si="4"/>
        <v>0</v>
      </c>
      <c r="F20" s="12">
        <f t="shared" si="4"/>
        <v>0</v>
      </c>
      <c r="G20" s="12">
        <f t="shared" si="4"/>
        <v>0</v>
      </c>
      <c r="H20" s="12">
        <f t="shared" si="4"/>
        <v>0</v>
      </c>
      <c r="I20" s="12">
        <f t="shared" si="4"/>
        <v>507250</v>
      </c>
      <c r="J20" s="12">
        <f t="shared" si="4"/>
        <v>507250</v>
      </c>
      <c r="K20" s="12">
        <f t="shared" si="4"/>
        <v>507250</v>
      </c>
      <c r="L20" s="12">
        <f t="shared" si="4"/>
        <v>507250</v>
      </c>
      <c r="M20" s="12">
        <f t="shared" si="4"/>
        <v>1014500</v>
      </c>
      <c r="N20" s="12">
        <f t="shared" si="4"/>
        <v>1014500</v>
      </c>
      <c r="O20" s="12">
        <f t="shared" si="4"/>
        <v>1014500</v>
      </c>
      <c r="P20" s="12">
        <f t="shared" si="4"/>
        <v>1014500</v>
      </c>
      <c r="Q20" s="12">
        <f t="shared" si="4"/>
        <v>1521750</v>
      </c>
      <c r="R20" s="12">
        <f t="shared" si="4"/>
        <v>1521750</v>
      </c>
      <c r="S20" s="12">
        <f t="shared" si="4"/>
        <v>1521750</v>
      </c>
      <c r="T20" s="12">
        <f t="shared" si="4"/>
        <v>1521750</v>
      </c>
      <c r="U20" s="12">
        <f t="shared" si="4"/>
        <v>2029000</v>
      </c>
      <c r="V20" s="12">
        <f t="shared" si="4"/>
        <v>2029000</v>
      </c>
      <c r="W20" s="12">
        <f t="shared" si="4"/>
        <v>2029000</v>
      </c>
      <c r="X20" s="12">
        <f t="shared" si="4"/>
        <v>2002000</v>
      </c>
      <c r="Y20" s="12">
        <f t="shared" si="4"/>
        <v>2501000</v>
      </c>
      <c r="Z20" s="12">
        <f t="shared" si="4"/>
        <v>2501000</v>
      </c>
      <c r="AA20" s="12">
        <f t="shared" si="4"/>
        <v>2501000</v>
      </c>
      <c r="AB20" s="12">
        <f t="shared" si="4"/>
        <v>2474000</v>
      </c>
      <c r="AC20" s="12">
        <f t="shared" si="4"/>
        <v>2973000</v>
      </c>
      <c r="AD20" s="12">
        <f t="shared" si="4"/>
        <v>2973000</v>
      </c>
      <c r="AE20" s="12">
        <f t="shared" si="4"/>
        <v>2973000</v>
      </c>
    </row>
    <row r="22">
      <c r="A22" s="9" t="s">
        <v>86</v>
      </c>
      <c r="B22" s="12">
        <f t="shared" ref="B22:AE22" si="5">B5-B20</f>
        <v>0</v>
      </c>
      <c r="C22" s="12">
        <f t="shared" si="5"/>
        <v>0</v>
      </c>
      <c r="D22" s="12">
        <f t="shared" si="5"/>
        <v>0</v>
      </c>
      <c r="E22" s="12">
        <f t="shared" si="5"/>
        <v>0</v>
      </c>
      <c r="F22" s="12">
        <f t="shared" si="5"/>
        <v>0</v>
      </c>
      <c r="G22" s="12">
        <f t="shared" si="5"/>
        <v>0</v>
      </c>
      <c r="H22" s="12">
        <f t="shared" si="5"/>
        <v>0</v>
      </c>
      <c r="I22" s="12">
        <f t="shared" si="5"/>
        <v>292750</v>
      </c>
      <c r="J22" s="12">
        <f t="shared" si="5"/>
        <v>292750</v>
      </c>
      <c r="K22" s="12">
        <f t="shared" si="5"/>
        <v>292750</v>
      </c>
      <c r="L22" s="12">
        <f t="shared" si="5"/>
        <v>292750</v>
      </c>
      <c r="M22" s="12">
        <f t="shared" si="5"/>
        <v>585500</v>
      </c>
      <c r="N22" s="12">
        <f t="shared" si="5"/>
        <v>585500</v>
      </c>
      <c r="O22" s="12">
        <f t="shared" si="5"/>
        <v>585500</v>
      </c>
      <c r="P22" s="12">
        <f t="shared" si="5"/>
        <v>585500</v>
      </c>
      <c r="Q22" s="12">
        <f t="shared" si="5"/>
        <v>878250</v>
      </c>
      <c r="R22" s="12">
        <f t="shared" si="5"/>
        <v>878250</v>
      </c>
      <c r="S22" s="12">
        <f t="shared" si="5"/>
        <v>878250</v>
      </c>
      <c r="T22" s="12">
        <f t="shared" si="5"/>
        <v>878250</v>
      </c>
      <c r="U22" s="12">
        <f t="shared" si="5"/>
        <v>1171000</v>
      </c>
      <c r="V22" s="12">
        <f t="shared" si="5"/>
        <v>1171000</v>
      </c>
      <c r="W22" s="12">
        <f t="shared" si="5"/>
        <v>1171000</v>
      </c>
      <c r="X22" s="12">
        <f t="shared" si="5"/>
        <v>1198000</v>
      </c>
      <c r="Y22" s="12">
        <f t="shared" si="5"/>
        <v>1499000</v>
      </c>
      <c r="Z22" s="12">
        <f t="shared" si="5"/>
        <v>1499000</v>
      </c>
      <c r="AA22" s="12">
        <f t="shared" si="5"/>
        <v>1499000</v>
      </c>
      <c r="AB22" s="12">
        <f t="shared" si="5"/>
        <v>1526000</v>
      </c>
      <c r="AC22" s="12">
        <f t="shared" si="5"/>
        <v>1827000</v>
      </c>
      <c r="AD22" s="12">
        <f t="shared" si="5"/>
        <v>1827000</v>
      </c>
      <c r="AE22" s="12">
        <f t="shared" si="5"/>
        <v>1827000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79</v>
      </c>
    </row>
    <row r="3">
      <c r="A3" s="9" t="s">
        <v>24</v>
      </c>
      <c r="B3" s="12">
        <f>'Calcs-1'!B14*Assumptions!$B2</f>
        <v>60000</v>
      </c>
      <c r="C3" s="12">
        <f>'Calcs-1'!C14*Assumptions!$B2</f>
        <v>120000</v>
      </c>
      <c r="D3" s="12">
        <f>'Calcs-1'!D14*Assumptions!$B2</f>
        <v>180000</v>
      </c>
      <c r="E3" s="12">
        <f>'Calcs-1'!E14*Assumptions!$B2</f>
        <v>240000</v>
      </c>
      <c r="F3" s="12">
        <f>'Calcs-1'!F14*Assumptions!$B2</f>
        <v>300000</v>
      </c>
      <c r="G3" s="12">
        <f>'Calcs-1'!G14*Assumptions!$B2</f>
        <v>360000</v>
      </c>
      <c r="H3" s="12">
        <f>'Calcs-1'!H14*Assumptions!$B2</f>
        <v>420000</v>
      </c>
      <c r="I3" s="12">
        <f>'Calcs-1'!I14*Assumptions!$B2</f>
        <v>480000</v>
      </c>
      <c r="J3" s="12">
        <f>'Calcs-1'!J14*Assumptions!$B2</f>
        <v>540000</v>
      </c>
      <c r="K3" s="12">
        <f>'Calcs-1'!K14*Assumptions!$B2</f>
        <v>600000</v>
      </c>
      <c r="L3" s="12">
        <f>'Calcs-1'!L14*Assumptions!$B2</f>
        <v>660000</v>
      </c>
      <c r="M3" s="12">
        <f>'Calcs-1'!M14*Assumptions!$B2</f>
        <v>720000</v>
      </c>
      <c r="N3" s="12">
        <f>'Calcs-1'!N14*Assumptions!$B2</f>
        <v>780000</v>
      </c>
      <c r="O3" s="12">
        <f>'Calcs-1'!O14*Assumptions!$B2</f>
        <v>840000</v>
      </c>
      <c r="P3" s="12">
        <f>'Calcs-1'!P14*Assumptions!$B2</f>
        <v>900000</v>
      </c>
      <c r="Q3" s="12">
        <f>'Calcs-1'!Q14*Assumptions!$B2</f>
        <v>960000</v>
      </c>
      <c r="R3" s="12">
        <f>'Calcs-1'!R14*Assumptions!$B2</f>
        <v>1020000</v>
      </c>
      <c r="S3" s="12">
        <f>'Calcs-1'!S14*Assumptions!$B2</f>
        <v>1080000</v>
      </c>
      <c r="T3" s="12">
        <f>'Calcs-1'!T14*Assumptions!$B2</f>
        <v>1140000</v>
      </c>
      <c r="U3" s="12">
        <f>'Calcs-1'!U14*Assumptions!$B2</f>
        <v>1200000</v>
      </c>
      <c r="V3" s="12">
        <f>'Calcs-1'!V14*Assumptions!$B2</f>
        <v>1260000</v>
      </c>
      <c r="W3" s="12">
        <f>'Calcs-1'!W14*Assumptions!$B2</f>
        <v>1320000</v>
      </c>
      <c r="X3" s="12">
        <f>'Calcs-1'!X14*Assumptions!$B2</f>
        <v>1380000</v>
      </c>
      <c r="Y3" s="12">
        <f>'Calcs-1'!Y14*Assumptions!$B2</f>
        <v>1440000</v>
      </c>
      <c r="Z3" s="12">
        <f>'Calcs-1'!Z14*Assumptions!$B2</f>
        <v>1500000</v>
      </c>
      <c r="AA3" s="12">
        <f>'Calcs-1'!AA14*Assumptions!$B2</f>
        <v>1560000</v>
      </c>
      <c r="AB3" s="12">
        <f>'Calcs-1'!AB14*Assumptions!$B2</f>
        <v>1620000</v>
      </c>
      <c r="AC3" s="12">
        <f>'Calcs-1'!AC14*Assumptions!$B2</f>
        <v>1680000</v>
      </c>
      <c r="AD3" s="12">
        <f>'Calcs-1'!AD14*Assumptions!$B2</f>
        <v>1740000</v>
      </c>
      <c r="AE3" s="12">
        <f>'Calcs-1'!AE14*Assumptions!$B2</f>
        <v>1800000</v>
      </c>
    </row>
    <row r="4">
      <c r="A4" s="9" t="s">
        <v>25</v>
      </c>
      <c r="B4" s="12">
        <f>'Calcs-1'!B15*Assumptions!$B3</f>
        <v>80000</v>
      </c>
      <c r="C4" s="12">
        <f>'Calcs-1'!C15*Assumptions!$B3</f>
        <v>160000</v>
      </c>
      <c r="D4" s="12">
        <f>'Calcs-1'!D15*Assumptions!$B3</f>
        <v>240000</v>
      </c>
      <c r="E4" s="12">
        <f>'Calcs-1'!E15*Assumptions!$B3</f>
        <v>320000</v>
      </c>
      <c r="F4" s="12">
        <f>'Calcs-1'!F15*Assumptions!$B3</f>
        <v>400000</v>
      </c>
      <c r="G4" s="12">
        <f>'Calcs-1'!G15*Assumptions!$B3</f>
        <v>480000</v>
      </c>
      <c r="H4" s="12">
        <f>'Calcs-1'!H15*Assumptions!$B3</f>
        <v>560000</v>
      </c>
      <c r="I4" s="12">
        <f>'Calcs-1'!I15*Assumptions!$B3</f>
        <v>640000</v>
      </c>
      <c r="J4" s="12">
        <f>'Calcs-1'!J15*Assumptions!$B3</f>
        <v>720000</v>
      </c>
      <c r="K4" s="12">
        <f>'Calcs-1'!K15*Assumptions!$B3</f>
        <v>800000</v>
      </c>
      <c r="L4" s="12">
        <f>'Calcs-1'!L15*Assumptions!$B3</f>
        <v>880000</v>
      </c>
      <c r="M4" s="12">
        <f>'Calcs-1'!M15*Assumptions!$B3</f>
        <v>960000</v>
      </c>
      <c r="N4" s="12">
        <f>'Calcs-1'!N15*Assumptions!$B3</f>
        <v>1040000</v>
      </c>
      <c r="O4" s="12">
        <f>'Calcs-1'!O15*Assumptions!$B3</f>
        <v>1120000</v>
      </c>
      <c r="P4" s="12">
        <f>'Calcs-1'!P15*Assumptions!$B3</f>
        <v>1200000</v>
      </c>
      <c r="Q4" s="12">
        <f>'Calcs-1'!Q15*Assumptions!$B3</f>
        <v>1280000</v>
      </c>
      <c r="R4" s="12">
        <f>'Calcs-1'!R15*Assumptions!$B3</f>
        <v>1360000</v>
      </c>
      <c r="S4" s="12">
        <f>'Calcs-1'!S15*Assumptions!$B3</f>
        <v>1440000</v>
      </c>
      <c r="T4" s="12">
        <f>'Calcs-1'!T15*Assumptions!$B3</f>
        <v>1520000</v>
      </c>
      <c r="U4" s="12">
        <f>'Calcs-1'!U15*Assumptions!$B3</f>
        <v>1600000</v>
      </c>
      <c r="V4" s="12">
        <f>'Calcs-1'!V15*Assumptions!$B3</f>
        <v>1680000</v>
      </c>
      <c r="W4" s="12">
        <f>'Calcs-1'!W15*Assumptions!$B3</f>
        <v>1760000</v>
      </c>
      <c r="X4" s="12">
        <f>'Calcs-1'!X15*Assumptions!$B3</f>
        <v>1840000</v>
      </c>
      <c r="Y4" s="12">
        <f>'Calcs-1'!Y15*Assumptions!$B3</f>
        <v>1920000</v>
      </c>
      <c r="Z4" s="12">
        <f>'Calcs-1'!Z15*Assumptions!$B3</f>
        <v>2000000</v>
      </c>
      <c r="AA4" s="12">
        <f>'Calcs-1'!AA15*Assumptions!$B3</f>
        <v>2080000</v>
      </c>
      <c r="AB4" s="12">
        <f>'Calcs-1'!AB15*Assumptions!$B3</f>
        <v>2160000</v>
      </c>
      <c r="AC4" s="12">
        <f>'Calcs-1'!AC15*Assumptions!$B3</f>
        <v>2240000</v>
      </c>
      <c r="AD4" s="12">
        <f>'Calcs-1'!AD15*Assumptions!$B3</f>
        <v>2320000</v>
      </c>
      <c r="AE4" s="12">
        <f>'Calcs-1'!AE15*Assumptions!$B3</f>
        <v>2400000</v>
      </c>
    </row>
    <row r="5">
      <c r="A5" s="9" t="s">
        <v>81</v>
      </c>
      <c r="B5" s="12">
        <f t="shared" ref="B5:AE5" si="1">SUM(B3:B4)</f>
        <v>140000</v>
      </c>
      <c r="C5" s="12">
        <f t="shared" si="1"/>
        <v>280000</v>
      </c>
      <c r="D5" s="12">
        <f t="shared" si="1"/>
        <v>420000</v>
      </c>
      <c r="E5" s="12">
        <f t="shared" si="1"/>
        <v>560000</v>
      </c>
      <c r="F5" s="12">
        <f t="shared" si="1"/>
        <v>700000</v>
      </c>
      <c r="G5" s="12">
        <f t="shared" si="1"/>
        <v>840000</v>
      </c>
      <c r="H5" s="12">
        <f t="shared" si="1"/>
        <v>980000</v>
      </c>
      <c r="I5" s="12">
        <f t="shared" si="1"/>
        <v>1120000</v>
      </c>
      <c r="J5" s="12">
        <f t="shared" si="1"/>
        <v>1260000</v>
      </c>
      <c r="K5" s="12">
        <f t="shared" si="1"/>
        <v>1400000</v>
      </c>
      <c r="L5" s="12">
        <f t="shared" si="1"/>
        <v>1540000</v>
      </c>
      <c r="M5" s="12">
        <f t="shared" si="1"/>
        <v>1680000</v>
      </c>
      <c r="N5" s="12">
        <f t="shared" si="1"/>
        <v>1820000</v>
      </c>
      <c r="O5" s="12">
        <f t="shared" si="1"/>
        <v>1960000</v>
      </c>
      <c r="P5" s="12">
        <f t="shared" si="1"/>
        <v>2100000</v>
      </c>
      <c r="Q5" s="12">
        <f t="shared" si="1"/>
        <v>2240000</v>
      </c>
      <c r="R5" s="12">
        <f t="shared" si="1"/>
        <v>2380000</v>
      </c>
      <c r="S5" s="12">
        <f t="shared" si="1"/>
        <v>2520000</v>
      </c>
      <c r="T5" s="12">
        <f t="shared" si="1"/>
        <v>2660000</v>
      </c>
      <c r="U5" s="12">
        <f t="shared" si="1"/>
        <v>2800000</v>
      </c>
      <c r="V5" s="12">
        <f t="shared" si="1"/>
        <v>2940000</v>
      </c>
      <c r="W5" s="12">
        <f t="shared" si="1"/>
        <v>3080000</v>
      </c>
      <c r="X5" s="12">
        <f t="shared" si="1"/>
        <v>3220000</v>
      </c>
      <c r="Y5" s="12">
        <f t="shared" si="1"/>
        <v>3360000</v>
      </c>
      <c r="Z5" s="12">
        <f t="shared" si="1"/>
        <v>3500000</v>
      </c>
      <c r="AA5" s="12">
        <f t="shared" si="1"/>
        <v>3640000</v>
      </c>
      <c r="AB5" s="12">
        <f t="shared" si="1"/>
        <v>3780000</v>
      </c>
      <c r="AC5" s="12">
        <f t="shared" si="1"/>
        <v>3920000</v>
      </c>
      <c r="AD5" s="12">
        <f t="shared" si="1"/>
        <v>4060000</v>
      </c>
      <c r="AE5" s="12">
        <f t="shared" si="1"/>
        <v>4200000</v>
      </c>
    </row>
    <row r="7">
      <c r="A7" s="9" t="s">
        <v>82</v>
      </c>
    </row>
    <row r="8">
      <c r="A8" s="9" t="s">
        <v>24</v>
      </c>
      <c r="B8" s="12">
        <f>B3*Assumptions!$C2</f>
        <v>27000</v>
      </c>
      <c r="C8" s="12">
        <f>C3*Assumptions!$C2</f>
        <v>54000</v>
      </c>
      <c r="D8" s="12">
        <f>D3*Assumptions!$C2</f>
        <v>81000</v>
      </c>
      <c r="E8" s="12">
        <f>E3*Assumptions!$C2</f>
        <v>108000</v>
      </c>
      <c r="F8" s="12">
        <f>F3*Assumptions!$C2</f>
        <v>135000</v>
      </c>
      <c r="G8" s="12">
        <f>G3*Assumptions!$C2</f>
        <v>162000</v>
      </c>
      <c r="H8" s="12">
        <f>H3*Assumptions!$C2</f>
        <v>189000</v>
      </c>
      <c r="I8" s="12">
        <f>I3*Assumptions!$C2</f>
        <v>216000</v>
      </c>
      <c r="J8" s="12">
        <f>J3*Assumptions!$C2</f>
        <v>243000</v>
      </c>
      <c r="K8" s="12">
        <f>K3*Assumptions!$C2</f>
        <v>270000</v>
      </c>
      <c r="L8" s="12">
        <f>L3*Assumptions!$C2</f>
        <v>297000</v>
      </c>
      <c r="M8" s="12">
        <f>M3*Assumptions!$C2</f>
        <v>324000</v>
      </c>
      <c r="N8" s="12">
        <f>N3*Assumptions!$C2</f>
        <v>351000</v>
      </c>
      <c r="O8" s="12">
        <f>O3*Assumptions!$C2</f>
        <v>378000</v>
      </c>
      <c r="P8" s="12">
        <f>P3*Assumptions!$C2</f>
        <v>405000</v>
      </c>
      <c r="Q8" s="12">
        <f>Q3*Assumptions!$C2</f>
        <v>432000</v>
      </c>
      <c r="R8" s="12">
        <f>R3*Assumptions!$C2</f>
        <v>459000</v>
      </c>
      <c r="S8" s="12">
        <f>S3*Assumptions!$C2</f>
        <v>486000</v>
      </c>
      <c r="T8" s="12">
        <f>T3*Assumptions!$C2</f>
        <v>513000</v>
      </c>
      <c r="U8" s="12">
        <f>U3*Assumptions!$C2</f>
        <v>540000</v>
      </c>
      <c r="V8" s="12">
        <f>V3*Assumptions!$C2</f>
        <v>567000</v>
      </c>
      <c r="W8" s="12">
        <f>W3*Assumptions!$C2</f>
        <v>594000</v>
      </c>
      <c r="X8" s="12">
        <f>X3*Assumptions!$C2</f>
        <v>621000</v>
      </c>
      <c r="Y8" s="12">
        <f>Y3*Assumptions!$C2</f>
        <v>648000</v>
      </c>
      <c r="Z8" s="12">
        <f>Z3*Assumptions!$C2</f>
        <v>675000</v>
      </c>
      <c r="AA8" s="12">
        <f>AA3*Assumptions!$C2</f>
        <v>702000</v>
      </c>
      <c r="AB8" s="12">
        <f>AB3*Assumptions!$C2</f>
        <v>729000</v>
      </c>
      <c r="AC8" s="12">
        <f>AC3*Assumptions!$C2</f>
        <v>756000</v>
      </c>
      <c r="AD8" s="12">
        <f>AD3*Assumptions!$C2</f>
        <v>783000</v>
      </c>
      <c r="AE8" s="12">
        <f>AE3*Assumptions!$C2</f>
        <v>810000</v>
      </c>
    </row>
    <row r="9">
      <c r="A9" s="9" t="s">
        <v>25</v>
      </c>
      <c r="B9" s="12">
        <f>B4*Assumptions!$C3</f>
        <v>40000</v>
      </c>
      <c r="C9" s="12">
        <f>C4*Assumptions!$C3</f>
        <v>80000</v>
      </c>
      <c r="D9" s="12">
        <f>D4*Assumptions!$C3</f>
        <v>120000</v>
      </c>
      <c r="E9" s="12">
        <f>E4*Assumptions!$C3</f>
        <v>160000</v>
      </c>
      <c r="F9" s="12">
        <f>F4*Assumptions!$C3</f>
        <v>200000</v>
      </c>
      <c r="G9" s="12">
        <f>G4*Assumptions!$C3</f>
        <v>240000</v>
      </c>
      <c r="H9" s="12">
        <f>H4*Assumptions!$C3</f>
        <v>280000</v>
      </c>
      <c r="I9" s="12">
        <f>I4*Assumptions!$C3</f>
        <v>320000</v>
      </c>
      <c r="J9" s="12">
        <f>J4*Assumptions!$C3</f>
        <v>360000</v>
      </c>
      <c r="K9" s="12">
        <f>K4*Assumptions!$C3</f>
        <v>400000</v>
      </c>
      <c r="L9" s="12">
        <f>L4*Assumptions!$C3</f>
        <v>440000</v>
      </c>
      <c r="M9" s="12">
        <f>M4*Assumptions!$C3</f>
        <v>480000</v>
      </c>
      <c r="N9" s="12">
        <f>N4*Assumptions!$C3</f>
        <v>520000</v>
      </c>
      <c r="O9" s="12">
        <f>O4*Assumptions!$C3</f>
        <v>560000</v>
      </c>
      <c r="P9" s="12">
        <f>P4*Assumptions!$C3</f>
        <v>600000</v>
      </c>
      <c r="Q9" s="12">
        <f>Q4*Assumptions!$C3</f>
        <v>640000</v>
      </c>
      <c r="R9" s="12">
        <f>R4*Assumptions!$C3</f>
        <v>680000</v>
      </c>
      <c r="S9" s="12">
        <f>S4*Assumptions!$C3</f>
        <v>720000</v>
      </c>
      <c r="T9" s="12">
        <f>T4*Assumptions!$C3</f>
        <v>760000</v>
      </c>
      <c r="U9" s="12">
        <f>U4*Assumptions!$C3</f>
        <v>800000</v>
      </c>
      <c r="V9" s="12">
        <f>V4*Assumptions!$C3</f>
        <v>840000</v>
      </c>
      <c r="W9" s="12">
        <f>W4*Assumptions!$C3</f>
        <v>880000</v>
      </c>
      <c r="X9" s="12">
        <f>X4*Assumptions!$C3</f>
        <v>920000</v>
      </c>
      <c r="Y9" s="12">
        <f>Y4*Assumptions!$C3</f>
        <v>960000</v>
      </c>
      <c r="Z9" s="12">
        <f>Z4*Assumptions!$C3</f>
        <v>1000000</v>
      </c>
      <c r="AA9" s="12">
        <f>AA4*Assumptions!$C3</f>
        <v>1040000</v>
      </c>
      <c r="AB9" s="12">
        <f>AB4*Assumptions!$C3</f>
        <v>1080000</v>
      </c>
      <c r="AC9" s="12">
        <f>AC4*Assumptions!$C3</f>
        <v>1120000</v>
      </c>
      <c r="AD9" s="12">
        <f>AD4*Assumptions!$C3</f>
        <v>1160000</v>
      </c>
      <c r="AE9" s="12">
        <f>AE4*Assumptions!$C3</f>
        <v>1200000</v>
      </c>
    </row>
    <row r="10">
      <c r="A10" s="9" t="s">
        <v>81</v>
      </c>
      <c r="B10" s="12">
        <f t="shared" ref="B10:AE10" si="2">SUM(B8:B9)</f>
        <v>67000</v>
      </c>
      <c r="C10" s="12">
        <f t="shared" si="2"/>
        <v>134000</v>
      </c>
      <c r="D10" s="12">
        <f t="shared" si="2"/>
        <v>201000</v>
      </c>
      <c r="E10" s="12">
        <f t="shared" si="2"/>
        <v>268000</v>
      </c>
      <c r="F10" s="12">
        <f t="shared" si="2"/>
        <v>335000</v>
      </c>
      <c r="G10" s="12">
        <f t="shared" si="2"/>
        <v>402000</v>
      </c>
      <c r="H10" s="12">
        <f t="shared" si="2"/>
        <v>469000</v>
      </c>
      <c r="I10" s="12">
        <f t="shared" si="2"/>
        <v>536000</v>
      </c>
      <c r="J10" s="12">
        <f t="shared" si="2"/>
        <v>603000</v>
      </c>
      <c r="K10" s="12">
        <f t="shared" si="2"/>
        <v>670000</v>
      </c>
      <c r="L10" s="12">
        <f t="shared" si="2"/>
        <v>737000</v>
      </c>
      <c r="M10" s="12">
        <f t="shared" si="2"/>
        <v>804000</v>
      </c>
      <c r="N10" s="12">
        <f t="shared" si="2"/>
        <v>871000</v>
      </c>
      <c r="O10" s="12">
        <f t="shared" si="2"/>
        <v>938000</v>
      </c>
      <c r="P10" s="12">
        <f t="shared" si="2"/>
        <v>1005000</v>
      </c>
      <c r="Q10" s="12">
        <f t="shared" si="2"/>
        <v>1072000</v>
      </c>
      <c r="R10" s="12">
        <f t="shared" si="2"/>
        <v>1139000</v>
      </c>
      <c r="S10" s="12">
        <f t="shared" si="2"/>
        <v>1206000</v>
      </c>
      <c r="T10" s="12">
        <f t="shared" si="2"/>
        <v>1273000</v>
      </c>
      <c r="U10" s="12">
        <f t="shared" si="2"/>
        <v>1340000</v>
      </c>
      <c r="V10" s="12">
        <f t="shared" si="2"/>
        <v>1407000</v>
      </c>
      <c r="W10" s="12">
        <f t="shared" si="2"/>
        <v>1474000</v>
      </c>
      <c r="X10" s="12">
        <f t="shared" si="2"/>
        <v>1541000</v>
      </c>
      <c r="Y10" s="12">
        <f t="shared" si="2"/>
        <v>1608000</v>
      </c>
      <c r="Z10" s="12">
        <f t="shared" si="2"/>
        <v>1675000</v>
      </c>
      <c r="AA10" s="12">
        <f t="shared" si="2"/>
        <v>1742000</v>
      </c>
      <c r="AB10" s="12">
        <f t="shared" si="2"/>
        <v>1809000</v>
      </c>
      <c r="AC10" s="12">
        <f t="shared" si="2"/>
        <v>1876000</v>
      </c>
      <c r="AD10" s="12">
        <f t="shared" si="2"/>
        <v>1943000</v>
      </c>
      <c r="AE10" s="12">
        <f t="shared" si="2"/>
        <v>2010000</v>
      </c>
    </row>
    <row r="12">
      <c r="A12" s="9" t="s">
        <v>35</v>
      </c>
    </row>
    <row r="13">
      <c r="A13" s="9" t="s">
        <v>36</v>
      </c>
      <c r="B13" s="12">
        <f>'Calcs-1'!B3*Assumptions!$B$21</f>
        <v>6000</v>
      </c>
      <c r="C13" s="12">
        <f>'Calcs-1'!C3*Assumptions!$B$21</f>
        <v>12000</v>
      </c>
      <c r="D13" s="12">
        <f>'Calcs-1'!D3*Assumptions!$B$21</f>
        <v>18000</v>
      </c>
      <c r="E13" s="12">
        <f>'Calcs-1'!E3*Assumptions!$B$21</f>
        <v>24000</v>
      </c>
      <c r="F13" s="12">
        <f>'Calcs-1'!F3*Assumptions!$B$21</f>
        <v>30000</v>
      </c>
      <c r="G13" s="12">
        <f>'Calcs-1'!G3*Assumptions!$B$21</f>
        <v>36000</v>
      </c>
      <c r="H13" s="12">
        <f>'Calcs-1'!H3*Assumptions!$B$21</f>
        <v>42000</v>
      </c>
      <c r="I13" s="12">
        <f>'Calcs-1'!I3*Assumptions!$B$21</f>
        <v>48000</v>
      </c>
      <c r="J13" s="12">
        <f>'Calcs-1'!J3*Assumptions!$B$21</f>
        <v>54000</v>
      </c>
      <c r="K13" s="12">
        <f>'Calcs-1'!K3*Assumptions!$B$21</f>
        <v>60000</v>
      </c>
      <c r="L13" s="12">
        <f>'Calcs-1'!L3*Assumptions!$B$21</f>
        <v>66000</v>
      </c>
      <c r="M13" s="12">
        <f>'Calcs-1'!M3*Assumptions!$B$21</f>
        <v>72000</v>
      </c>
      <c r="N13" s="12">
        <f>'Calcs-1'!N3*Assumptions!$B$21</f>
        <v>78000</v>
      </c>
      <c r="O13" s="12">
        <f>'Calcs-1'!O3*Assumptions!$B$21</f>
        <v>84000</v>
      </c>
      <c r="P13" s="12">
        <f>'Calcs-1'!P3*Assumptions!$B$21</f>
        <v>90000</v>
      </c>
      <c r="Q13" s="12">
        <f>'Calcs-1'!Q3*Assumptions!$B$21</f>
        <v>96000</v>
      </c>
      <c r="R13" s="12">
        <f>'Calcs-1'!R3*Assumptions!$B$21</f>
        <v>102000</v>
      </c>
      <c r="S13" s="12">
        <f>'Calcs-1'!S3*Assumptions!$B$21</f>
        <v>108000</v>
      </c>
      <c r="T13" s="12">
        <f>'Calcs-1'!T3*Assumptions!$B$21</f>
        <v>114000</v>
      </c>
      <c r="U13" s="12">
        <f>'Calcs-1'!U3*Assumptions!$B$21</f>
        <v>120000</v>
      </c>
      <c r="V13" s="12">
        <f>'Calcs-1'!V3*Assumptions!$B$21</f>
        <v>126000</v>
      </c>
      <c r="W13" s="12">
        <f>'Calcs-1'!W3*Assumptions!$B$21</f>
        <v>132000</v>
      </c>
      <c r="X13" s="12">
        <f>'Calcs-1'!X3*Assumptions!$B$21</f>
        <v>138000</v>
      </c>
      <c r="Y13" s="12">
        <f>'Calcs-1'!Y3*Assumptions!$B$21</f>
        <v>144000</v>
      </c>
      <c r="Z13" s="12">
        <f>'Calcs-1'!Z3*Assumptions!$B$21</f>
        <v>150000</v>
      </c>
      <c r="AA13" s="12">
        <f>'Calcs-1'!AA3*Assumptions!$B$21</f>
        <v>156000</v>
      </c>
      <c r="AB13" s="12">
        <f>'Calcs-1'!AB3*Assumptions!$B$21</f>
        <v>162000</v>
      </c>
      <c r="AC13" s="12">
        <f>'Calcs-1'!AC3*Assumptions!$B$21</f>
        <v>168000</v>
      </c>
      <c r="AD13" s="12">
        <f>'Calcs-1'!AD3*Assumptions!$B$21</f>
        <v>174000</v>
      </c>
      <c r="AE13" s="12">
        <f>'Calcs-1'!AE3*Assumptions!$B$21</f>
        <v>180000</v>
      </c>
    </row>
    <row r="14">
      <c r="A14" s="9" t="s">
        <v>37</v>
      </c>
      <c r="B14" s="12">
        <f>'Calcs-1'!B3*Assumptions!$B$22</f>
        <v>3000</v>
      </c>
      <c r="C14" s="12">
        <f>'Calcs-1'!C3*Assumptions!$B$22</f>
        <v>6000</v>
      </c>
      <c r="D14" s="12">
        <f>'Calcs-1'!D3*Assumptions!$B$22</f>
        <v>9000</v>
      </c>
      <c r="E14" s="12">
        <f>'Calcs-1'!E3*Assumptions!$B$22</f>
        <v>12000</v>
      </c>
      <c r="F14" s="12">
        <f>'Calcs-1'!F3*Assumptions!$B$22</f>
        <v>15000</v>
      </c>
      <c r="G14" s="12">
        <f>'Calcs-1'!G3*Assumptions!$B$22</f>
        <v>18000</v>
      </c>
      <c r="H14" s="12">
        <f>'Calcs-1'!H3*Assumptions!$B$22</f>
        <v>21000</v>
      </c>
      <c r="I14" s="12">
        <f>'Calcs-1'!I3*Assumptions!$B$22</f>
        <v>24000</v>
      </c>
      <c r="J14" s="12">
        <f>'Calcs-1'!J3*Assumptions!$B$22</f>
        <v>27000</v>
      </c>
      <c r="K14" s="12">
        <f>'Calcs-1'!K3*Assumptions!$B$22</f>
        <v>30000</v>
      </c>
      <c r="L14" s="12">
        <f>'Calcs-1'!L3*Assumptions!$B$22</f>
        <v>33000</v>
      </c>
      <c r="M14" s="12">
        <f>'Calcs-1'!M3*Assumptions!$B$22</f>
        <v>36000</v>
      </c>
      <c r="N14" s="12">
        <f>'Calcs-1'!N3*Assumptions!$B$22</f>
        <v>39000</v>
      </c>
      <c r="O14" s="12">
        <f>'Calcs-1'!O3*Assumptions!$B$22</f>
        <v>42000</v>
      </c>
      <c r="P14" s="12">
        <f>'Calcs-1'!P3*Assumptions!$B$22</f>
        <v>45000</v>
      </c>
      <c r="Q14" s="12">
        <f>'Calcs-1'!Q3*Assumptions!$B$22</f>
        <v>48000</v>
      </c>
      <c r="R14" s="12">
        <f>'Calcs-1'!R3*Assumptions!$B$22</f>
        <v>51000</v>
      </c>
      <c r="S14" s="12">
        <f>'Calcs-1'!S3*Assumptions!$B$22</f>
        <v>54000</v>
      </c>
      <c r="T14" s="12">
        <f>'Calcs-1'!T3*Assumptions!$B$22</f>
        <v>57000</v>
      </c>
      <c r="U14" s="12">
        <f>'Calcs-1'!U3*Assumptions!$B$22</f>
        <v>60000</v>
      </c>
      <c r="V14" s="12">
        <f>'Calcs-1'!V3*Assumptions!$B$22</f>
        <v>63000</v>
      </c>
      <c r="W14" s="12">
        <f>'Calcs-1'!W3*Assumptions!$B$22</f>
        <v>66000</v>
      </c>
      <c r="X14" s="12">
        <f>'Calcs-1'!X3*Assumptions!$B$22</f>
        <v>69000</v>
      </c>
      <c r="Y14" s="12">
        <f>'Calcs-1'!Y3*Assumptions!$B$22</f>
        <v>72000</v>
      </c>
      <c r="Z14" s="12">
        <f>'Calcs-1'!Z3*Assumptions!$B$22</f>
        <v>75000</v>
      </c>
      <c r="AA14" s="12">
        <f>'Calcs-1'!AA3*Assumptions!$B$22</f>
        <v>78000</v>
      </c>
      <c r="AB14" s="12">
        <f>'Calcs-1'!AB3*Assumptions!$B$22</f>
        <v>81000</v>
      </c>
      <c r="AC14" s="12">
        <f>'Calcs-1'!AC3*Assumptions!$B$22</f>
        <v>84000</v>
      </c>
      <c r="AD14" s="12">
        <f>'Calcs-1'!AD3*Assumptions!$B$22</f>
        <v>87000</v>
      </c>
      <c r="AE14" s="12">
        <f>'Calcs-1'!AE3*Assumptions!$B$22</f>
        <v>90000</v>
      </c>
    </row>
    <row r="15">
      <c r="A15" s="9" t="s">
        <v>83</v>
      </c>
      <c r="B15" s="12">
        <f>'Calcs-1'!B3*Assumptions!$B$15*Assumptions!$B$18</f>
        <v>8000</v>
      </c>
      <c r="C15" s="12">
        <f>'Calcs-1'!C3*Assumptions!$B$15*Assumptions!$B$18</f>
        <v>16000</v>
      </c>
      <c r="D15" s="12">
        <f>'Calcs-1'!D3*Assumptions!$B$15*Assumptions!$B$18</f>
        <v>24000</v>
      </c>
      <c r="E15" s="12">
        <f>'Calcs-1'!E3*Assumptions!$B$15*Assumptions!$B$18</f>
        <v>32000</v>
      </c>
      <c r="F15" s="12">
        <f>'Calcs-1'!F3*Assumptions!$B$15*Assumptions!$B$18</f>
        <v>40000</v>
      </c>
      <c r="G15" s="12">
        <f>'Calcs-1'!G3*Assumptions!$B$15*Assumptions!$B$18</f>
        <v>48000</v>
      </c>
      <c r="H15" s="12">
        <f>'Calcs-1'!H3*Assumptions!$B$15*Assumptions!$B$18</f>
        <v>56000</v>
      </c>
      <c r="I15" s="12">
        <f>'Calcs-1'!I3*Assumptions!$B$15*Assumptions!$B$18</f>
        <v>64000</v>
      </c>
      <c r="J15" s="12">
        <f>'Calcs-1'!J3*Assumptions!$B$15*Assumptions!$B$18</f>
        <v>72000</v>
      </c>
      <c r="K15" s="12">
        <f>'Calcs-1'!K3*Assumptions!$B$15*Assumptions!$B$18</f>
        <v>80000</v>
      </c>
      <c r="L15" s="12">
        <f>'Calcs-1'!L3*Assumptions!$B$15*Assumptions!$B$18</f>
        <v>88000</v>
      </c>
      <c r="M15" s="12">
        <f>'Calcs-1'!M3*Assumptions!$B$15*Assumptions!$B$18</f>
        <v>96000</v>
      </c>
      <c r="N15" s="12">
        <f>'Calcs-1'!N3*Assumptions!$B$15*Assumptions!$B$18</f>
        <v>104000</v>
      </c>
      <c r="O15" s="12">
        <f>'Calcs-1'!O3*Assumptions!$B$15*Assumptions!$B$18</f>
        <v>112000</v>
      </c>
      <c r="P15" s="12">
        <f>'Calcs-1'!P3*Assumptions!$B$15*Assumptions!$B$18</f>
        <v>120000</v>
      </c>
      <c r="Q15" s="12">
        <f>'Calcs-1'!Q3*Assumptions!$B$15*Assumptions!$B$18</f>
        <v>128000</v>
      </c>
      <c r="R15" s="12">
        <f>'Calcs-1'!R3*Assumptions!$B$15*Assumptions!$B$18</f>
        <v>136000</v>
      </c>
      <c r="S15" s="12">
        <f>'Calcs-1'!S3*Assumptions!$B$15*Assumptions!$B$18</f>
        <v>144000</v>
      </c>
      <c r="T15" s="12">
        <f>'Calcs-1'!T3*Assumptions!$B$15*Assumptions!$B$18</f>
        <v>152000</v>
      </c>
      <c r="U15" s="12">
        <f>'Calcs-1'!U3*Assumptions!$B$15*Assumptions!$B$18</f>
        <v>160000</v>
      </c>
      <c r="V15" s="12">
        <f>'Calcs-1'!V3*Assumptions!$B$15*Assumptions!$B$18</f>
        <v>168000</v>
      </c>
      <c r="W15" s="12">
        <f>'Calcs-1'!W3*Assumptions!$B$15*Assumptions!$B$18</f>
        <v>176000</v>
      </c>
      <c r="X15" s="12">
        <f>'Calcs-1'!X3*Assumptions!$B$15*Assumptions!$B$18</f>
        <v>184000</v>
      </c>
      <c r="Y15" s="12">
        <f>'Calcs-1'!Y3*Assumptions!$B$15*Assumptions!$B$18</f>
        <v>192000</v>
      </c>
      <c r="Z15" s="12">
        <f>'Calcs-1'!Z3*Assumptions!$B$15*Assumptions!$B$18</f>
        <v>200000</v>
      </c>
      <c r="AA15" s="12">
        <f>'Calcs-1'!AA3*Assumptions!$B$15*Assumptions!$B$18</f>
        <v>208000</v>
      </c>
      <c r="AB15" s="12">
        <f>'Calcs-1'!AB3*Assumptions!$B$15*Assumptions!$B$18</f>
        <v>216000</v>
      </c>
      <c r="AC15" s="12">
        <f>'Calcs-1'!AC3*Assumptions!$B$15*Assumptions!$B$18</f>
        <v>224000</v>
      </c>
      <c r="AD15" s="12">
        <f>'Calcs-1'!AD3*Assumptions!$B$15*Assumptions!$B$18</f>
        <v>232000</v>
      </c>
      <c r="AE15" s="12">
        <f>'Calcs-1'!AE3*Assumptions!$B$15*Assumptions!$B$18</f>
        <v>240000</v>
      </c>
    </row>
    <row r="16">
      <c r="A16" s="9" t="s">
        <v>31</v>
      </c>
      <c r="B16" s="12">
        <f>'Calcs-1'!B8*Assumptions!$B$12</f>
        <v>8000</v>
      </c>
      <c r="C16" s="12">
        <f>'Calcs-1'!C8*Assumptions!$B$12</f>
        <v>16000</v>
      </c>
      <c r="D16" s="12">
        <f>'Calcs-1'!D8*Assumptions!$B$12</f>
        <v>24000</v>
      </c>
      <c r="E16" s="12">
        <f>'Calcs-1'!E8*Assumptions!$B$12</f>
        <v>32000</v>
      </c>
      <c r="F16" s="12">
        <f>'Calcs-1'!F8*Assumptions!$B$12</f>
        <v>40000</v>
      </c>
      <c r="G16" s="12">
        <f>'Calcs-1'!G8*Assumptions!$B$12</f>
        <v>48000</v>
      </c>
      <c r="H16" s="12">
        <f>'Calcs-1'!H8*Assumptions!$B$12</f>
        <v>56000</v>
      </c>
      <c r="I16" s="12">
        <f>'Calcs-1'!I8*Assumptions!$B$12</f>
        <v>64000</v>
      </c>
      <c r="J16" s="12">
        <f>'Calcs-1'!J8*Assumptions!$B$12</f>
        <v>72000</v>
      </c>
      <c r="K16" s="12">
        <f>'Calcs-1'!K8*Assumptions!$B$12</f>
        <v>80000</v>
      </c>
      <c r="L16" s="12">
        <f>'Calcs-1'!L8*Assumptions!$B$12</f>
        <v>88000</v>
      </c>
      <c r="M16" s="12">
        <f>'Calcs-1'!M8*Assumptions!$B$12</f>
        <v>96000</v>
      </c>
      <c r="N16" s="12">
        <f>'Calcs-1'!N8*Assumptions!$B$12</f>
        <v>104000</v>
      </c>
      <c r="O16" s="12">
        <f>'Calcs-1'!O8*Assumptions!$B$12</f>
        <v>112000</v>
      </c>
      <c r="P16" s="12">
        <f>'Calcs-1'!P8*Assumptions!$B$12</f>
        <v>120000</v>
      </c>
      <c r="Q16" s="12">
        <f>'Calcs-1'!Q8*Assumptions!$B$12</f>
        <v>128000</v>
      </c>
      <c r="R16" s="12">
        <f>'Calcs-1'!R8*Assumptions!$B$12</f>
        <v>136000</v>
      </c>
      <c r="S16" s="12">
        <f>'Calcs-1'!S8*Assumptions!$B$12</f>
        <v>144000</v>
      </c>
      <c r="T16" s="12">
        <f>'Calcs-1'!T8*Assumptions!$B$12</f>
        <v>152000</v>
      </c>
      <c r="U16" s="12">
        <f>'Calcs-1'!U8*Assumptions!$B$12</f>
        <v>160000</v>
      </c>
      <c r="V16" s="12">
        <f>'Calcs-1'!V8*Assumptions!$B$12</f>
        <v>168000</v>
      </c>
      <c r="W16" s="12">
        <f>'Calcs-1'!W8*Assumptions!$B$12</f>
        <v>176000</v>
      </c>
      <c r="X16" s="12">
        <f>'Calcs-1'!X8*Assumptions!$B$12</f>
        <v>184000</v>
      </c>
      <c r="Y16" s="12">
        <f>'Calcs-1'!Y8*Assumptions!$B$12</f>
        <v>192000</v>
      </c>
      <c r="Z16" s="12">
        <f>'Calcs-1'!Z8*Assumptions!$B$12</f>
        <v>200000</v>
      </c>
      <c r="AA16" s="12">
        <f>'Calcs-1'!AA8*Assumptions!$B$12</f>
        <v>208000</v>
      </c>
      <c r="AB16" s="12">
        <f>'Calcs-1'!AB8*Assumptions!$B$12</f>
        <v>216000</v>
      </c>
      <c r="AC16" s="12">
        <f>'Calcs-1'!AC8*Assumptions!$B$12</f>
        <v>224000</v>
      </c>
      <c r="AD16" s="12">
        <f>'Calcs-1'!AD8*Assumptions!$B$12</f>
        <v>232000</v>
      </c>
      <c r="AE16" s="12">
        <f>'Calcs-1'!AE8*Assumptions!$B$12</f>
        <v>240000</v>
      </c>
    </row>
    <row r="17">
      <c r="A17" s="9" t="s">
        <v>84</v>
      </c>
      <c r="B17" s="12">
        <f>'Small-Depreciation'!B10</f>
        <v>10500</v>
      </c>
      <c r="C17" s="12">
        <f>'Small-Depreciation'!C10</f>
        <v>21000</v>
      </c>
      <c r="D17" s="12">
        <f>'Small-Depreciation'!D10</f>
        <v>31500</v>
      </c>
      <c r="E17" s="12">
        <f>'Small-Depreciation'!E10</f>
        <v>42000</v>
      </c>
      <c r="F17" s="12">
        <f>'Small-Depreciation'!F10</f>
        <v>52500</v>
      </c>
      <c r="G17" s="12">
        <f>'Small-Depreciation'!G10</f>
        <v>63000</v>
      </c>
      <c r="H17" s="12">
        <f>'Small-Depreciation'!H10</f>
        <v>73500</v>
      </c>
      <c r="I17" s="12">
        <f>'Small-Depreciation'!I10</f>
        <v>84000</v>
      </c>
      <c r="J17" s="12">
        <f>'Small-Depreciation'!J10</f>
        <v>94500</v>
      </c>
      <c r="K17" s="12">
        <f>'Small-Depreciation'!K10</f>
        <v>105000</v>
      </c>
      <c r="L17" s="12">
        <f>'Small-Depreciation'!L10</f>
        <v>115500</v>
      </c>
      <c r="M17" s="12">
        <f>'Small-Depreciation'!M10</f>
        <v>126000</v>
      </c>
      <c r="N17" s="12">
        <f>'Small-Depreciation'!N10</f>
        <v>136500</v>
      </c>
      <c r="O17" s="12">
        <f>'Small-Depreciation'!O10</f>
        <v>147000</v>
      </c>
      <c r="P17" s="12">
        <f>'Small-Depreciation'!P10</f>
        <v>157500</v>
      </c>
      <c r="Q17" s="12">
        <f>'Small-Depreciation'!Q10</f>
        <v>160000</v>
      </c>
      <c r="R17" s="12">
        <f>'Small-Depreciation'!R10</f>
        <v>160000</v>
      </c>
      <c r="S17" s="12">
        <f>'Small-Depreciation'!S10</f>
        <v>160000</v>
      </c>
      <c r="T17" s="12">
        <f>'Small-Depreciation'!T10</f>
        <v>160000</v>
      </c>
      <c r="U17" s="12">
        <f>'Small-Depreciation'!U10</f>
        <v>160000</v>
      </c>
      <c r="V17" s="12">
        <f>'Small-Depreciation'!V10</f>
        <v>160000</v>
      </c>
      <c r="W17" s="12">
        <f>'Small-Depreciation'!W10</f>
        <v>160000</v>
      </c>
      <c r="X17" s="12">
        <f>'Small-Depreciation'!X10</f>
        <v>160000</v>
      </c>
      <c r="Y17" s="12">
        <f>'Small-Depreciation'!Y10</f>
        <v>160000</v>
      </c>
      <c r="Z17" s="12">
        <f>'Small-Depreciation'!Z10</f>
        <v>160000</v>
      </c>
      <c r="AA17" s="12">
        <f>'Small-Depreciation'!AA10</f>
        <v>160000</v>
      </c>
      <c r="AB17" s="12">
        <f>'Small-Depreciation'!AB10</f>
        <v>160000</v>
      </c>
      <c r="AC17" s="12">
        <f>'Small-Depreciation'!AC10</f>
        <v>160000</v>
      </c>
      <c r="AD17" s="12">
        <f>'Small-Depreciation'!AD10</f>
        <v>160000</v>
      </c>
      <c r="AE17" s="12">
        <f>'Small-Depreciation'!AE10</f>
        <v>160000</v>
      </c>
    </row>
    <row r="18">
      <c r="A18" s="9" t="s">
        <v>81</v>
      </c>
      <c r="B18" s="12">
        <f t="shared" ref="B18:AE18" si="3">SUM(B13:B17)</f>
        <v>35500</v>
      </c>
      <c r="C18" s="12">
        <f t="shared" si="3"/>
        <v>71000</v>
      </c>
      <c r="D18" s="12">
        <f t="shared" si="3"/>
        <v>106500</v>
      </c>
      <c r="E18" s="12">
        <f t="shared" si="3"/>
        <v>142000</v>
      </c>
      <c r="F18" s="12">
        <f t="shared" si="3"/>
        <v>177500</v>
      </c>
      <c r="G18" s="12">
        <f t="shared" si="3"/>
        <v>213000</v>
      </c>
      <c r="H18" s="12">
        <f t="shared" si="3"/>
        <v>248500</v>
      </c>
      <c r="I18" s="12">
        <f t="shared" si="3"/>
        <v>284000</v>
      </c>
      <c r="J18" s="12">
        <f t="shared" si="3"/>
        <v>319500</v>
      </c>
      <c r="K18" s="12">
        <f t="shared" si="3"/>
        <v>355000</v>
      </c>
      <c r="L18" s="12">
        <f t="shared" si="3"/>
        <v>390500</v>
      </c>
      <c r="M18" s="12">
        <f t="shared" si="3"/>
        <v>426000</v>
      </c>
      <c r="N18" s="12">
        <f t="shared" si="3"/>
        <v>461500</v>
      </c>
      <c r="O18" s="12">
        <f t="shared" si="3"/>
        <v>497000</v>
      </c>
      <c r="P18" s="12">
        <f t="shared" si="3"/>
        <v>532500</v>
      </c>
      <c r="Q18" s="12">
        <f t="shared" si="3"/>
        <v>560000</v>
      </c>
      <c r="R18" s="12">
        <f t="shared" si="3"/>
        <v>585000</v>
      </c>
      <c r="S18" s="12">
        <f t="shared" si="3"/>
        <v>610000</v>
      </c>
      <c r="T18" s="12">
        <f t="shared" si="3"/>
        <v>635000</v>
      </c>
      <c r="U18" s="12">
        <f t="shared" si="3"/>
        <v>660000</v>
      </c>
      <c r="V18" s="12">
        <f t="shared" si="3"/>
        <v>685000</v>
      </c>
      <c r="W18" s="12">
        <f t="shared" si="3"/>
        <v>710000</v>
      </c>
      <c r="X18" s="12">
        <f t="shared" si="3"/>
        <v>735000</v>
      </c>
      <c r="Y18" s="12">
        <f t="shared" si="3"/>
        <v>760000</v>
      </c>
      <c r="Z18" s="12">
        <f t="shared" si="3"/>
        <v>785000</v>
      </c>
      <c r="AA18" s="12">
        <f t="shared" si="3"/>
        <v>810000</v>
      </c>
      <c r="AB18" s="12">
        <f t="shared" si="3"/>
        <v>835000</v>
      </c>
      <c r="AC18" s="12">
        <f t="shared" si="3"/>
        <v>860000</v>
      </c>
      <c r="AD18" s="12">
        <f t="shared" si="3"/>
        <v>885000</v>
      </c>
      <c r="AE18" s="12">
        <f t="shared" si="3"/>
        <v>910000</v>
      </c>
    </row>
    <row r="20">
      <c r="A20" s="9" t="s">
        <v>85</v>
      </c>
      <c r="B20" s="12">
        <f t="shared" ref="B20:AE20" si="4">B10+B18</f>
        <v>102500</v>
      </c>
      <c r="C20" s="12">
        <f t="shared" si="4"/>
        <v>205000</v>
      </c>
      <c r="D20" s="12">
        <f t="shared" si="4"/>
        <v>307500</v>
      </c>
      <c r="E20" s="12">
        <f t="shared" si="4"/>
        <v>410000</v>
      </c>
      <c r="F20" s="12">
        <f t="shared" si="4"/>
        <v>512500</v>
      </c>
      <c r="G20" s="12">
        <f t="shared" si="4"/>
        <v>615000</v>
      </c>
      <c r="H20" s="12">
        <f t="shared" si="4"/>
        <v>717500</v>
      </c>
      <c r="I20" s="12">
        <f t="shared" si="4"/>
        <v>820000</v>
      </c>
      <c r="J20" s="12">
        <f t="shared" si="4"/>
        <v>922500</v>
      </c>
      <c r="K20" s="12">
        <f t="shared" si="4"/>
        <v>1025000</v>
      </c>
      <c r="L20" s="12">
        <f t="shared" si="4"/>
        <v>1127500</v>
      </c>
      <c r="M20" s="12">
        <f t="shared" si="4"/>
        <v>1230000</v>
      </c>
      <c r="N20" s="12">
        <f t="shared" si="4"/>
        <v>1332500</v>
      </c>
      <c r="O20" s="12">
        <f t="shared" si="4"/>
        <v>1435000</v>
      </c>
      <c r="P20" s="12">
        <f t="shared" si="4"/>
        <v>1537500</v>
      </c>
      <c r="Q20" s="12">
        <f t="shared" si="4"/>
        <v>1632000</v>
      </c>
      <c r="R20" s="12">
        <f t="shared" si="4"/>
        <v>1724000</v>
      </c>
      <c r="S20" s="12">
        <f t="shared" si="4"/>
        <v>1816000</v>
      </c>
      <c r="T20" s="12">
        <f t="shared" si="4"/>
        <v>1908000</v>
      </c>
      <c r="U20" s="12">
        <f t="shared" si="4"/>
        <v>2000000</v>
      </c>
      <c r="V20" s="12">
        <f t="shared" si="4"/>
        <v>2092000</v>
      </c>
      <c r="W20" s="12">
        <f t="shared" si="4"/>
        <v>2184000</v>
      </c>
      <c r="X20" s="12">
        <f t="shared" si="4"/>
        <v>2276000</v>
      </c>
      <c r="Y20" s="12">
        <f t="shared" si="4"/>
        <v>2368000</v>
      </c>
      <c r="Z20" s="12">
        <f t="shared" si="4"/>
        <v>2460000</v>
      </c>
      <c r="AA20" s="12">
        <f t="shared" si="4"/>
        <v>2552000</v>
      </c>
      <c r="AB20" s="12">
        <f t="shared" si="4"/>
        <v>2644000</v>
      </c>
      <c r="AC20" s="12">
        <f t="shared" si="4"/>
        <v>2736000</v>
      </c>
      <c r="AD20" s="12">
        <f t="shared" si="4"/>
        <v>2828000</v>
      </c>
      <c r="AE20" s="12">
        <f t="shared" si="4"/>
        <v>2920000</v>
      </c>
    </row>
    <row r="22">
      <c r="A22" s="9" t="s">
        <v>86</v>
      </c>
      <c r="B22" s="12">
        <f t="shared" ref="B22:AE22" si="5">B5-B20</f>
        <v>37500</v>
      </c>
      <c r="C22" s="12">
        <f t="shared" si="5"/>
        <v>75000</v>
      </c>
      <c r="D22" s="12">
        <f t="shared" si="5"/>
        <v>112500</v>
      </c>
      <c r="E22" s="12">
        <f t="shared" si="5"/>
        <v>150000</v>
      </c>
      <c r="F22" s="12">
        <f t="shared" si="5"/>
        <v>187500</v>
      </c>
      <c r="G22" s="12">
        <f t="shared" si="5"/>
        <v>225000</v>
      </c>
      <c r="H22" s="12">
        <f t="shared" si="5"/>
        <v>262500</v>
      </c>
      <c r="I22" s="12">
        <f t="shared" si="5"/>
        <v>300000</v>
      </c>
      <c r="J22" s="12">
        <f t="shared" si="5"/>
        <v>337500</v>
      </c>
      <c r="K22" s="12">
        <f t="shared" si="5"/>
        <v>375000</v>
      </c>
      <c r="L22" s="12">
        <f t="shared" si="5"/>
        <v>412500</v>
      </c>
      <c r="M22" s="12">
        <f t="shared" si="5"/>
        <v>450000</v>
      </c>
      <c r="N22" s="12">
        <f t="shared" si="5"/>
        <v>487500</v>
      </c>
      <c r="O22" s="12">
        <f t="shared" si="5"/>
        <v>525000</v>
      </c>
      <c r="P22" s="12">
        <f t="shared" si="5"/>
        <v>562500</v>
      </c>
      <c r="Q22" s="12">
        <f t="shared" si="5"/>
        <v>608000</v>
      </c>
      <c r="R22" s="12">
        <f t="shared" si="5"/>
        <v>656000</v>
      </c>
      <c r="S22" s="12">
        <f t="shared" si="5"/>
        <v>704000</v>
      </c>
      <c r="T22" s="12">
        <f t="shared" si="5"/>
        <v>752000</v>
      </c>
      <c r="U22" s="12">
        <f t="shared" si="5"/>
        <v>800000</v>
      </c>
      <c r="V22" s="12">
        <f t="shared" si="5"/>
        <v>848000</v>
      </c>
      <c r="W22" s="12">
        <f t="shared" si="5"/>
        <v>896000</v>
      </c>
      <c r="X22" s="12">
        <f t="shared" si="5"/>
        <v>944000</v>
      </c>
      <c r="Y22" s="12">
        <f t="shared" si="5"/>
        <v>992000</v>
      </c>
      <c r="Z22" s="12">
        <f t="shared" si="5"/>
        <v>1040000</v>
      </c>
      <c r="AA22" s="12">
        <f t="shared" si="5"/>
        <v>1088000</v>
      </c>
      <c r="AB22" s="12">
        <f t="shared" si="5"/>
        <v>1136000</v>
      </c>
      <c r="AC22" s="12">
        <f t="shared" si="5"/>
        <v>1184000</v>
      </c>
      <c r="AD22" s="12">
        <f t="shared" si="5"/>
        <v>1232000</v>
      </c>
      <c r="AE22" s="12">
        <f t="shared" si="5"/>
        <v>1280000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79</v>
      </c>
    </row>
    <row r="3">
      <c r="A3" s="9" t="s">
        <v>24</v>
      </c>
      <c r="B3" s="12">
        <f>'Calcs-1'!B17*Assumptions!$B2</f>
        <v>0</v>
      </c>
      <c r="C3" s="12">
        <f>'Calcs-1'!C17*Assumptions!$B2</f>
        <v>0</v>
      </c>
      <c r="D3" s="12">
        <f>'Calcs-1'!D17*Assumptions!$B2</f>
        <v>0</v>
      </c>
      <c r="E3" s="12">
        <f>'Calcs-1'!E17*Assumptions!$B2</f>
        <v>0</v>
      </c>
      <c r="F3" s="12">
        <f>'Calcs-1'!F17*Assumptions!$B2</f>
        <v>0</v>
      </c>
      <c r="G3" s="12">
        <f>'Calcs-1'!G17*Assumptions!$B2</f>
        <v>108000</v>
      </c>
      <c r="H3" s="12">
        <f>'Calcs-1'!H17*Assumptions!$B2</f>
        <v>108000</v>
      </c>
      <c r="I3" s="12">
        <f>'Calcs-1'!I17*Assumptions!$B2</f>
        <v>216000</v>
      </c>
      <c r="J3" s="12">
        <f>'Calcs-1'!J17*Assumptions!$B2</f>
        <v>216000</v>
      </c>
      <c r="K3" s="12">
        <f>'Calcs-1'!K17*Assumptions!$B2</f>
        <v>324000</v>
      </c>
      <c r="L3" s="12">
        <f>'Calcs-1'!L17*Assumptions!$B2</f>
        <v>324000</v>
      </c>
      <c r="M3" s="12">
        <f>'Calcs-1'!M17*Assumptions!$B2</f>
        <v>432000</v>
      </c>
      <c r="N3" s="12">
        <f>'Calcs-1'!N17*Assumptions!$B2</f>
        <v>432000</v>
      </c>
      <c r="O3" s="12">
        <f>'Calcs-1'!O17*Assumptions!$B2</f>
        <v>540000</v>
      </c>
      <c r="P3" s="12">
        <f>'Calcs-1'!P17*Assumptions!$B2</f>
        <v>540000</v>
      </c>
      <c r="Q3" s="12">
        <f>'Calcs-1'!Q17*Assumptions!$B2</f>
        <v>648000</v>
      </c>
      <c r="R3" s="12">
        <f>'Calcs-1'!R17*Assumptions!$B2</f>
        <v>648000</v>
      </c>
      <c r="S3" s="12">
        <f>'Calcs-1'!S17*Assumptions!$B2</f>
        <v>756000</v>
      </c>
      <c r="T3" s="12">
        <f>'Calcs-1'!T17*Assumptions!$B2</f>
        <v>756000</v>
      </c>
      <c r="U3" s="12">
        <f>'Calcs-1'!U17*Assumptions!$B2</f>
        <v>864000</v>
      </c>
      <c r="V3" s="12">
        <f>'Calcs-1'!V17*Assumptions!$B2</f>
        <v>864000</v>
      </c>
      <c r="W3" s="12">
        <f>'Calcs-1'!W17*Assumptions!$B2</f>
        <v>972000</v>
      </c>
      <c r="X3" s="12">
        <f>'Calcs-1'!X17*Assumptions!$B2</f>
        <v>972000</v>
      </c>
      <c r="Y3" s="12">
        <f>'Calcs-1'!Y17*Assumptions!$B2</f>
        <v>1080000</v>
      </c>
      <c r="Z3" s="12">
        <f>'Calcs-1'!Z17*Assumptions!$B2</f>
        <v>1080000</v>
      </c>
      <c r="AA3" s="12">
        <f>'Calcs-1'!AA17*Assumptions!$B2</f>
        <v>1188000</v>
      </c>
      <c r="AB3" s="12">
        <f>'Calcs-1'!AB17*Assumptions!$B2</f>
        <v>1188000</v>
      </c>
      <c r="AC3" s="12">
        <f>'Calcs-1'!AC17*Assumptions!$B2</f>
        <v>1296000</v>
      </c>
      <c r="AD3" s="12">
        <f>'Calcs-1'!AD17*Assumptions!$B2</f>
        <v>1296000</v>
      </c>
      <c r="AE3" s="12">
        <f>'Calcs-1'!AE17*Assumptions!$B2</f>
        <v>1404000</v>
      </c>
    </row>
    <row r="4">
      <c r="A4" s="9" t="s">
        <v>25</v>
      </c>
      <c r="B4" s="12">
        <f>'Calcs-1'!B18*Assumptions!$B3</f>
        <v>0</v>
      </c>
      <c r="C4" s="12">
        <f>'Calcs-1'!C18*Assumptions!$B3</f>
        <v>0</v>
      </c>
      <c r="D4" s="12">
        <f>'Calcs-1'!D18*Assumptions!$B3</f>
        <v>0</v>
      </c>
      <c r="E4" s="12">
        <f>'Calcs-1'!E18*Assumptions!$B3</f>
        <v>0</v>
      </c>
      <c r="F4" s="12">
        <f>'Calcs-1'!F18*Assumptions!$B3</f>
        <v>0</v>
      </c>
      <c r="G4" s="12">
        <f>'Calcs-1'!G18*Assumptions!$B3</f>
        <v>180000</v>
      </c>
      <c r="H4" s="12">
        <f>'Calcs-1'!H18*Assumptions!$B3</f>
        <v>180000</v>
      </c>
      <c r="I4" s="12">
        <f>'Calcs-1'!I18*Assumptions!$B3</f>
        <v>360000</v>
      </c>
      <c r="J4" s="12">
        <f>'Calcs-1'!J18*Assumptions!$B3</f>
        <v>360000</v>
      </c>
      <c r="K4" s="12">
        <f>'Calcs-1'!K18*Assumptions!$B3</f>
        <v>540000</v>
      </c>
      <c r="L4" s="12">
        <f>'Calcs-1'!L18*Assumptions!$B3</f>
        <v>540000</v>
      </c>
      <c r="M4" s="12">
        <f>'Calcs-1'!M18*Assumptions!$B3</f>
        <v>720000</v>
      </c>
      <c r="N4" s="12">
        <f>'Calcs-1'!N18*Assumptions!$B3</f>
        <v>720000</v>
      </c>
      <c r="O4" s="12">
        <f>'Calcs-1'!O18*Assumptions!$B3</f>
        <v>900000</v>
      </c>
      <c r="P4" s="12">
        <f>'Calcs-1'!P18*Assumptions!$B3</f>
        <v>900000</v>
      </c>
      <c r="Q4" s="12">
        <f>'Calcs-1'!Q18*Assumptions!$B3</f>
        <v>1080000</v>
      </c>
      <c r="R4" s="12">
        <f>'Calcs-1'!R18*Assumptions!$B3</f>
        <v>1080000</v>
      </c>
      <c r="S4" s="12">
        <f>'Calcs-1'!S18*Assumptions!$B3</f>
        <v>1260000</v>
      </c>
      <c r="T4" s="12">
        <f>'Calcs-1'!T18*Assumptions!$B3</f>
        <v>1260000</v>
      </c>
      <c r="U4" s="12">
        <f>'Calcs-1'!U18*Assumptions!$B3</f>
        <v>1440000</v>
      </c>
      <c r="V4" s="12">
        <f>'Calcs-1'!V18*Assumptions!$B3</f>
        <v>1440000</v>
      </c>
      <c r="W4" s="12">
        <f>'Calcs-1'!W18*Assumptions!$B3</f>
        <v>1620000</v>
      </c>
      <c r="X4" s="12">
        <f>'Calcs-1'!X18*Assumptions!$B3</f>
        <v>1620000</v>
      </c>
      <c r="Y4" s="12">
        <f>'Calcs-1'!Y18*Assumptions!$B3</f>
        <v>1800000</v>
      </c>
      <c r="Z4" s="12">
        <f>'Calcs-1'!Z18*Assumptions!$B3</f>
        <v>1800000</v>
      </c>
      <c r="AA4" s="12">
        <f>'Calcs-1'!AA18*Assumptions!$B3</f>
        <v>1980000</v>
      </c>
      <c r="AB4" s="12">
        <f>'Calcs-1'!AB18*Assumptions!$B3</f>
        <v>1980000</v>
      </c>
      <c r="AC4" s="12">
        <f>'Calcs-1'!AC18*Assumptions!$B3</f>
        <v>2160000</v>
      </c>
      <c r="AD4" s="12">
        <f>'Calcs-1'!AD18*Assumptions!$B3</f>
        <v>2160000</v>
      </c>
      <c r="AE4" s="12">
        <f>'Calcs-1'!AE18*Assumptions!$B3</f>
        <v>2340000</v>
      </c>
    </row>
    <row r="5">
      <c r="A5" s="9" t="s">
        <v>81</v>
      </c>
      <c r="B5" s="12">
        <f t="shared" ref="B5:AE5" si="1">SUM(B3:B4)</f>
        <v>0</v>
      </c>
      <c r="C5" s="12">
        <f t="shared" si="1"/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288000</v>
      </c>
      <c r="H5" s="12">
        <f t="shared" si="1"/>
        <v>288000</v>
      </c>
      <c r="I5" s="12">
        <f t="shared" si="1"/>
        <v>576000</v>
      </c>
      <c r="J5" s="12">
        <f t="shared" si="1"/>
        <v>576000</v>
      </c>
      <c r="K5" s="12">
        <f t="shared" si="1"/>
        <v>864000</v>
      </c>
      <c r="L5" s="12">
        <f t="shared" si="1"/>
        <v>864000</v>
      </c>
      <c r="M5" s="12">
        <f t="shared" si="1"/>
        <v>1152000</v>
      </c>
      <c r="N5" s="12">
        <f t="shared" si="1"/>
        <v>1152000</v>
      </c>
      <c r="O5" s="12">
        <f t="shared" si="1"/>
        <v>1440000</v>
      </c>
      <c r="P5" s="12">
        <f t="shared" si="1"/>
        <v>1440000</v>
      </c>
      <c r="Q5" s="12">
        <f t="shared" si="1"/>
        <v>1728000</v>
      </c>
      <c r="R5" s="12">
        <f t="shared" si="1"/>
        <v>1728000</v>
      </c>
      <c r="S5" s="12">
        <f t="shared" si="1"/>
        <v>2016000</v>
      </c>
      <c r="T5" s="12">
        <f t="shared" si="1"/>
        <v>2016000</v>
      </c>
      <c r="U5" s="12">
        <f t="shared" si="1"/>
        <v>2304000</v>
      </c>
      <c r="V5" s="12">
        <f t="shared" si="1"/>
        <v>2304000</v>
      </c>
      <c r="W5" s="12">
        <f t="shared" si="1"/>
        <v>2592000</v>
      </c>
      <c r="X5" s="12">
        <f t="shared" si="1"/>
        <v>2592000</v>
      </c>
      <c r="Y5" s="12">
        <f t="shared" si="1"/>
        <v>2880000</v>
      </c>
      <c r="Z5" s="12">
        <f t="shared" si="1"/>
        <v>2880000</v>
      </c>
      <c r="AA5" s="12">
        <f t="shared" si="1"/>
        <v>3168000</v>
      </c>
      <c r="AB5" s="12">
        <f t="shared" si="1"/>
        <v>3168000</v>
      </c>
      <c r="AC5" s="12">
        <f t="shared" si="1"/>
        <v>3456000</v>
      </c>
      <c r="AD5" s="12">
        <f t="shared" si="1"/>
        <v>3456000</v>
      </c>
      <c r="AE5" s="12">
        <f t="shared" si="1"/>
        <v>3744000</v>
      </c>
    </row>
    <row r="7">
      <c r="A7" s="9" t="s">
        <v>82</v>
      </c>
    </row>
    <row r="8">
      <c r="A8" s="9" t="s">
        <v>24</v>
      </c>
      <c r="B8" s="12">
        <f>B3*Assumptions!$C2</f>
        <v>0</v>
      </c>
      <c r="C8" s="12">
        <f>C3*Assumptions!$C2</f>
        <v>0</v>
      </c>
      <c r="D8" s="12">
        <f>D3*Assumptions!$C2</f>
        <v>0</v>
      </c>
      <c r="E8" s="12">
        <f>E3*Assumptions!$C2</f>
        <v>0</v>
      </c>
      <c r="F8" s="12">
        <f>F3*Assumptions!$C2</f>
        <v>0</v>
      </c>
      <c r="G8" s="12">
        <f>G3*Assumptions!$C2</f>
        <v>48600</v>
      </c>
      <c r="H8" s="12">
        <f>H3*Assumptions!$C2</f>
        <v>48600</v>
      </c>
      <c r="I8" s="12">
        <f>I3*Assumptions!$C2</f>
        <v>97200</v>
      </c>
      <c r="J8" s="12">
        <f>J3*Assumptions!$C2</f>
        <v>97200</v>
      </c>
      <c r="K8" s="12">
        <f>K3*Assumptions!$C2</f>
        <v>145800</v>
      </c>
      <c r="L8" s="12">
        <f>L3*Assumptions!$C2</f>
        <v>145800</v>
      </c>
      <c r="M8" s="12">
        <f>M3*Assumptions!$C2</f>
        <v>194400</v>
      </c>
      <c r="N8" s="12">
        <f>N3*Assumptions!$C2</f>
        <v>194400</v>
      </c>
      <c r="O8" s="12">
        <f>O3*Assumptions!$C2</f>
        <v>243000</v>
      </c>
      <c r="P8" s="12">
        <f>P3*Assumptions!$C2</f>
        <v>243000</v>
      </c>
      <c r="Q8" s="12">
        <f>Q3*Assumptions!$C2</f>
        <v>291600</v>
      </c>
      <c r="R8" s="12">
        <f>R3*Assumptions!$C2</f>
        <v>291600</v>
      </c>
      <c r="S8" s="12">
        <f>S3*Assumptions!$C2</f>
        <v>340200</v>
      </c>
      <c r="T8" s="12">
        <f>T3*Assumptions!$C2</f>
        <v>340200</v>
      </c>
      <c r="U8" s="12">
        <f>U3*Assumptions!$C2</f>
        <v>388800</v>
      </c>
      <c r="V8" s="12">
        <f>V3*Assumptions!$C2</f>
        <v>388800</v>
      </c>
      <c r="W8" s="12">
        <f>W3*Assumptions!$C2</f>
        <v>437400</v>
      </c>
      <c r="X8" s="12">
        <f>X3*Assumptions!$C2</f>
        <v>437400</v>
      </c>
      <c r="Y8" s="12">
        <f>Y3*Assumptions!$C2</f>
        <v>486000</v>
      </c>
      <c r="Z8" s="12">
        <f>Z3*Assumptions!$C2</f>
        <v>486000</v>
      </c>
      <c r="AA8" s="12">
        <f>AA3*Assumptions!$C2</f>
        <v>534600</v>
      </c>
      <c r="AB8" s="12">
        <f>AB3*Assumptions!$C2</f>
        <v>534600</v>
      </c>
      <c r="AC8" s="12">
        <f>AC3*Assumptions!$C2</f>
        <v>583200</v>
      </c>
      <c r="AD8" s="12">
        <f>AD3*Assumptions!$C2</f>
        <v>583200</v>
      </c>
      <c r="AE8" s="12">
        <f>AE3*Assumptions!$C2</f>
        <v>631800</v>
      </c>
    </row>
    <row r="9">
      <c r="A9" s="9" t="s">
        <v>25</v>
      </c>
      <c r="B9" s="12">
        <f>B4*Assumptions!$C3</f>
        <v>0</v>
      </c>
      <c r="C9" s="12">
        <f>C4*Assumptions!$C3</f>
        <v>0</v>
      </c>
      <c r="D9" s="12">
        <f>D4*Assumptions!$C3</f>
        <v>0</v>
      </c>
      <c r="E9" s="12">
        <f>E4*Assumptions!$C3</f>
        <v>0</v>
      </c>
      <c r="F9" s="12">
        <f>F4*Assumptions!$C3</f>
        <v>0</v>
      </c>
      <c r="G9" s="12">
        <f>G4*Assumptions!$C3</f>
        <v>90000</v>
      </c>
      <c r="H9" s="12">
        <f>H4*Assumptions!$C3</f>
        <v>90000</v>
      </c>
      <c r="I9" s="12">
        <f>I4*Assumptions!$C3</f>
        <v>180000</v>
      </c>
      <c r="J9" s="12">
        <f>J4*Assumptions!$C3</f>
        <v>180000</v>
      </c>
      <c r="K9" s="12">
        <f>K4*Assumptions!$C3</f>
        <v>270000</v>
      </c>
      <c r="L9" s="12">
        <f>L4*Assumptions!$C3</f>
        <v>270000</v>
      </c>
      <c r="M9" s="12">
        <f>M4*Assumptions!$C3</f>
        <v>360000</v>
      </c>
      <c r="N9" s="12">
        <f>N4*Assumptions!$C3</f>
        <v>360000</v>
      </c>
      <c r="O9" s="12">
        <f>O4*Assumptions!$C3</f>
        <v>450000</v>
      </c>
      <c r="P9" s="12">
        <f>P4*Assumptions!$C3</f>
        <v>450000</v>
      </c>
      <c r="Q9" s="12">
        <f>Q4*Assumptions!$C3</f>
        <v>540000</v>
      </c>
      <c r="R9" s="12">
        <f>R4*Assumptions!$C3</f>
        <v>540000</v>
      </c>
      <c r="S9" s="12">
        <f>S4*Assumptions!$C3</f>
        <v>630000</v>
      </c>
      <c r="T9" s="12">
        <f>T4*Assumptions!$C3</f>
        <v>630000</v>
      </c>
      <c r="U9" s="12">
        <f>U4*Assumptions!$C3</f>
        <v>720000</v>
      </c>
      <c r="V9" s="12">
        <f>V4*Assumptions!$C3</f>
        <v>720000</v>
      </c>
      <c r="W9" s="12">
        <f>W4*Assumptions!$C3</f>
        <v>810000</v>
      </c>
      <c r="X9" s="12">
        <f>X4*Assumptions!$C3</f>
        <v>810000</v>
      </c>
      <c r="Y9" s="12">
        <f>Y4*Assumptions!$C3</f>
        <v>900000</v>
      </c>
      <c r="Z9" s="12">
        <f>Z4*Assumptions!$C3</f>
        <v>900000</v>
      </c>
      <c r="AA9" s="12">
        <f>AA4*Assumptions!$C3</f>
        <v>990000</v>
      </c>
      <c r="AB9" s="12">
        <f>AB4*Assumptions!$C3</f>
        <v>990000</v>
      </c>
      <c r="AC9" s="12">
        <f>AC4*Assumptions!$C3</f>
        <v>1080000</v>
      </c>
      <c r="AD9" s="12">
        <f>AD4*Assumptions!$C3</f>
        <v>1080000</v>
      </c>
      <c r="AE9" s="12">
        <f>AE4*Assumptions!$C3</f>
        <v>1170000</v>
      </c>
    </row>
    <row r="10">
      <c r="A10" s="9" t="s">
        <v>81</v>
      </c>
      <c r="B10" s="12">
        <f t="shared" ref="B10:AE10" si="2">SUM(B8:B9)</f>
        <v>0</v>
      </c>
      <c r="C10" s="12">
        <f t="shared" si="2"/>
        <v>0</v>
      </c>
      <c r="D10" s="12">
        <f t="shared" si="2"/>
        <v>0</v>
      </c>
      <c r="E10" s="12">
        <f t="shared" si="2"/>
        <v>0</v>
      </c>
      <c r="F10" s="12">
        <f t="shared" si="2"/>
        <v>0</v>
      </c>
      <c r="G10" s="12">
        <f t="shared" si="2"/>
        <v>138600</v>
      </c>
      <c r="H10" s="12">
        <f t="shared" si="2"/>
        <v>138600</v>
      </c>
      <c r="I10" s="12">
        <f t="shared" si="2"/>
        <v>277200</v>
      </c>
      <c r="J10" s="12">
        <f t="shared" si="2"/>
        <v>277200</v>
      </c>
      <c r="K10" s="12">
        <f t="shared" si="2"/>
        <v>415800</v>
      </c>
      <c r="L10" s="12">
        <f t="shared" si="2"/>
        <v>415800</v>
      </c>
      <c r="M10" s="12">
        <f t="shared" si="2"/>
        <v>554400</v>
      </c>
      <c r="N10" s="12">
        <f t="shared" si="2"/>
        <v>554400</v>
      </c>
      <c r="O10" s="12">
        <f t="shared" si="2"/>
        <v>693000</v>
      </c>
      <c r="P10" s="12">
        <f t="shared" si="2"/>
        <v>693000</v>
      </c>
      <c r="Q10" s="12">
        <f t="shared" si="2"/>
        <v>831600</v>
      </c>
      <c r="R10" s="12">
        <f t="shared" si="2"/>
        <v>831600</v>
      </c>
      <c r="S10" s="12">
        <f t="shared" si="2"/>
        <v>970200</v>
      </c>
      <c r="T10" s="12">
        <f t="shared" si="2"/>
        <v>970200</v>
      </c>
      <c r="U10" s="12">
        <f t="shared" si="2"/>
        <v>1108800</v>
      </c>
      <c r="V10" s="12">
        <f t="shared" si="2"/>
        <v>1108800</v>
      </c>
      <c r="W10" s="12">
        <f t="shared" si="2"/>
        <v>1247400</v>
      </c>
      <c r="X10" s="12">
        <f t="shared" si="2"/>
        <v>1247400</v>
      </c>
      <c r="Y10" s="12">
        <f t="shared" si="2"/>
        <v>1386000</v>
      </c>
      <c r="Z10" s="12">
        <f t="shared" si="2"/>
        <v>1386000</v>
      </c>
      <c r="AA10" s="12">
        <f t="shared" si="2"/>
        <v>1524600</v>
      </c>
      <c r="AB10" s="12">
        <f t="shared" si="2"/>
        <v>1524600</v>
      </c>
      <c r="AC10" s="12">
        <f t="shared" si="2"/>
        <v>1663200</v>
      </c>
      <c r="AD10" s="12">
        <f t="shared" si="2"/>
        <v>1663200</v>
      </c>
      <c r="AE10" s="12">
        <f t="shared" si="2"/>
        <v>1801800</v>
      </c>
    </row>
    <row r="12">
      <c r="A12" s="9" t="s">
        <v>35</v>
      </c>
    </row>
    <row r="13">
      <c r="A13" s="9" t="s">
        <v>36</v>
      </c>
      <c r="B13" s="12">
        <f>'Calcs-1'!B4*Assumptions!$C21</f>
        <v>0</v>
      </c>
      <c r="C13" s="12">
        <f>'Calcs-1'!C4*Assumptions!$C21</f>
        <v>0</v>
      </c>
      <c r="D13" s="12">
        <f>'Calcs-1'!D4*Assumptions!$C21</f>
        <v>0</v>
      </c>
      <c r="E13" s="12">
        <f>'Calcs-1'!E4*Assumptions!$C21</f>
        <v>0</v>
      </c>
      <c r="F13" s="12">
        <f>'Calcs-1'!F4*Assumptions!$C21</f>
        <v>0</v>
      </c>
      <c r="G13" s="12">
        <f>'Calcs-1'!G4*Assumptions!$C21</f>
        <v>10000</v>
      </c>
      <c r="H13" s="12">
        <f>'Calcs-1'!H4*Assumptions!$C21</f>
        <v>10000</v>
      </c>
      <c r="I13" s="12">
        <f>'Calcs-1'!I4*Assumptions!$C21</f>
        <v>20000</v>
      </c>
      <c r="J13" s="12">
        <f>'Calcs-1'!J4*Assumptions!$C21</f>
        <v>20000</v>
      </c>
      <c r="K13" s="12">
        <f>'Calcs-1'!K4*Assumptions!$C21</f>
        <v>30000</v>
      </c>
      <c r="L13" s="12">
        <f>'Calcs-1'!L4*Assumptions!$C21</f>
        <v>30000</v>
      </c>
      <c r="M13" s="12">
        <f>'Calcs-1'!M4*Assumptions!$C21</f>
        <v>40000</v>
      </c>
      <c r="N13" s="12">
        <f>'Calcs-1'!N4*Assumptions!$C21</f>
        <v>40000</v>
      </c>
      <c r="O13" s="12">
        <f>'Calcs-1'!O4*Assumptions!$C21</f>
        <v>50000</v>
      </c>
      <c r="P13" s="12">
        <f>'Calcs-1'!P4*Assumptions!$C21</f>
        <v>50000</v>
      </c>
      <c r="Q13" s="12">
        <f>'Calcs-1'!Q4*Assumptions!$C21</f>
        <v>60000</v>
      </c>
      <c r="R13" s="12">
        <f>'Calcs-1'!R4*Assumptions!$C21</f>
        <v>60000</v>
      </c>
      <c r="S13" s="12">
        <f>'Calcs-1'!S4*Assumptions!$C21</f>
        <v>70000</v>
      </c>
      <c r="T13" s="12">
        <f>'Calcs-1'!T4*Assumptions!$C21</f>
        <v>70000</v>
      </c>
      <c r="U13" s="12">
        <f>'Calcs-1'!U4*Assumptions!$C21</f>
        <v>80000</v>
      </c>
      <c r="V13" s="12">
        <f>'Calcs-1'!V4*Assumptions!$C21</f>
        <v>80000</v>
      </c>
      <c r="W13" s="12">
        <f>'Calcs-1'!W4*Assumptions!$C21</f>
        <v>90000</v>
      </c>
      <c r="X13" s="12">
        <f>'Calcs-1'!X4*Assumptions!$C21</f>
        <v>90000</v>
      </c>
      <c r="Y13" s="12">
        <f>'Calcs-1'!Y4*Assumptions!$C21</f>
        <v>100000</v>
      </c>
      <c r="Z13" s="12">
        <f>'Calcs-1'!Z4*Assumptions!$C21</f>
        <v>100000</v>
      </c>
      <c r="AA13" s="12">
        <f>'Calcs-1'!AA4*Assumptions!$C21</f>
        <v>110000</v>
      </c>
      <c r="AB13" s="12">
        <f>'Calcs-1'!AB4*Assumptions!$C21</f>
        <v>110000</v>
      </c>
      <c r="AC13" s="12">
        <f>'Calcs-1'!AC4*Assumptions!$C21</f>
        <v>120000</v>
      </c>
      <c r="AD13" s="12">
        <f>'Calcs-1'!AD4*Assumptions!$C21</f>
        <v>120000</v>
      </c>
      <c r="AE13" s="12">
        <f>'Calcs-1'!AE4*Assumptions!$C21</f>
        <v>130000</v>
      </c>
    </row>
    <row r="14">
      <c r="A14" s="9" t="s">
        <v>37</v>
      </c>
      <c r="B14" s="12">
        <f>'Calcs-1'!B4*Assumptions!$C22</f>
        <v>0</v>
      </c>
      <c r="C14" s="12">
        <f>'Calcs-1'!C4*Assumptions!$C22</f>
        <v>0</v>
      </c>
      <c r="D14" s="12">
        <f>'Calcs-1'!D4*Assumptions!$C22</f>
        <v>0</v>
      </c>
      <c r="E14" s="12">
        <f>'Calcs-1'!E4*Assumptions!$C22</f>
        <v>0</v>
      </c>
      <c r="F14" s="12">
        <f>'Calcs-1'!F4*Assumptions!$C22</f>
        <v>0</v>
      </c>
      <c r="G14" s="12">
        <f>'Calcs-1'!G4*Assumptions!$C22</f>
        <v>4000</v>
      </c>
      <c r="H14" s="12">
        <f>'Calcs-1'!H4*Assumptions!$C22</f>
        <v>4000</v>
      </c>
      <c r="I14" s="12">
        <f>'Calcs-1'!I4*Assumptions!$C22</f>
        <v>8000</v>
      </c>
      <c r="J14" s="12">
        <f>'Calcs-1'!J4*Assumptions!$C22</f>
        <v>8000</v>
      </c>
      <c r="K14" s="12">
        <f>'Calcs-1'!K4*Assumptions!$C22</f>
        <v>12000</v>
      </c>
      <c r="L14" s="12">
        <f>'Calcs-1'!L4*Assumptions!$C22</f>
        <v>12000</v>
      </c>
      <c r="M14" s="12">
        <f>'Calcs-1'!M4*Assumptions!$C22</f>
        <v>16000</v>
      </c>
      <c r="N14" s="12">
        <f>'Calcs-1'!N4*Assumptions!$C22</f>
        <v>16000</v>
      </c>
      <c r="O14" s="12">
        <f>'Calcs-1'!O4*Assumptions!$C22</f>
        <v>20000</v>
      </c>
      <c r="P14" s="12">
        <f>'Calcs-1'!P4*Assumptions!$C22</f>
        <v>20000</v>
      </c>
      <c r="Q14" s="12">
        <f>'Calcs-1'!Q4*Assumptions!$C22</f>
        <v>24000</v>
      </c>
      <c r="R14" s="12">
        <f>'Calcs-1'!R4*Assumptions!$C22</f>
        <v>24000</v>
      </c>
      <c r="S14" s="12">
        <f>'Calcs-1'!S4*Assumptions!$C22</f>
        <v>28000</v>
      </c>
      <c r="T14" s="12">
        <f>'Calcs-1'!T4*Assumptions!$C22</f>
        <v>28000</v>
      </c>
      <c r="U14" s="12">
        <f>'Calcs-1'!U4*Assumptions!$C22</f>
        <v>32000</v>
      </c>
      <c r="V14" s="12">
        <f>'Calcs-1'!V4*Assumptions!$C22</f>
        <v>32000</v>
      </c>
      <c r="W14" s="12">
        <f>'Calcs-1'!W4*Assumptions!$C22</f>
        <v>36000</v>
      </c>
      <c r="X14" s="12">
        <f>'Calcs-1'!X4*Assumptions!$C22</f>
        <v>36000</v>
      </c>
      <c r="Y14" s="12">
        <f>'Calcs-1'!Y4*Assumptions!$C22</f>
        <v>40000</v>
      </c>
      <c r="Z14" s="12">
        <f>'Calcs-1'!Z4*Assumptions!$C22</f>
        <v>40000</v>
      </c>
      <c r="AA14" s="12">
        <f>'Calcs-1'!AA4*Assumptions!$C22</f>
        <v>44000</v>
      </c>
      <c r="AB14" s="12">
        <f>'Calcs-1'!AB4*Assumptions!$C22</f>
        <v>44000</v>
      </c>
      <c r="AC14" s="12">
        <f>'Calcs-1'!AC4*Assumptions!$C22</f>
        <v>48000</v>
      </c>
      <c r="AD14" s="12">
        <f>'Calcs-1'!AD4*Assumptions!$C22</f>
        <v>48000</v>
      </c>
      <c r="AE14" s="12">
        <f>'Calcs-1'!AE4*Assumptions!$C22</f>
        <v>52000</v>
      </c>
    </row>
    <row r="15">
      <c r="A15" s="9" t="s">
        <v>83</v>
      </c>
      <c r="B15" s="12">
        <f>'Calcs-1'!B4*Assumptions!$C$15*Assumptions!$C$18</f>
        <v>0</v>
      </c>
      <c r="C15" s="12">
        <f>'Calcs-1'!C4*Assumptions!$C$15*Assumptions!$C$18</f>
        <v>0</v>
      </c>
      <c r="D15" s="12">
        <f>'Calcs-1'!D4*Assumptions!$C$15*Assumptions!$C$18</f>
        <v>0</v>
      </c>
      <c r="E15" s="12">
        <f>'Calcs-1'!E4*Assumptions!$C$15*Assumptions!$C$18</f>
        <v>0</v>
      </c>
      <c r="F15" s="12">
        <f>'Calcs-1'!F4*Assumptions!$C$15*Assumptions!$C$18</f>
        <v>0</v>
      </c>
      <c r="G15" s="12">
        <f>'Calcs-1'!G4*Assumptions!$C$15*Assumptions!$C$18</f>
        <v>16000</v>
      </c>
      <c r="H15" s="12">
        <f>'Calcs-1'!H4*Assumptions!$C$15*Assumptions!$C$18</f>
        <v>16000</v>
      </c>
      <c r="I15" s="12">
        <f>'Calcs-1'!I4*Assumptions!$C$15*Assumptions!$C$18</f>
        <v>32000</v>
      </c>
      <c r="J15" s="12">
        <f>'Calcs-1'!J4*Assumptions!$C$15*Assumptions!$C$18</f>
        <v>32000</v>
      </c>
      <c r="K15" s="12">
        <f>'Calcs-1'!K4*Assumptions!$C$15*Assumptions!$C$18</f>
        <v>48000</v>
      </c>
      <c r="L15" s="12">
        <f>'Calcs-1'!L4*Assumptions!$C$15*Assumptions!$C$18</f>
        <v>48000</v>
      </c>
      <c r="M15" s="12">
        <f>'Calcs-1'!M4*Assumptions!$C$15*Assumptions!$C$18</f>
        <v>64000</v>
      </c>
      <c r="N15" s="12">
        <f>'Calcs-1'!N4*Assumptions!$C$15*Assumptions!$C$18</f>
        <v>64000</v>
      </c>
      <c r="O15" s="12">
        <f>'Calcs-1'!O4*Assumptions!$C$15*Assumptions!$C$18</f>
        <v>80000</v>
      </c>
      <c r="P15" s="12">
        <f>'Calcs-1'!P4*Assumptions!$C$15*Assumptions!$C$18</f>
        <v>80000</v>
      </c>
      <c r="Q15" s="12">
        <f>'Calcs-1'!Q4*Assumptions!$C$15*Assumptions!$C$18</f>
        <v>96000</v>
      </c>
      <c r="R15" s="12">
        <f>'Calcs-1'!R4*Assumptions!$C$15*Assumptions!$C$18</f>
        <v>96000</v>
      </c>
      <c r="S15" s="12">
        <f>'Calcs-1'!S4*Assumptions!$C$15*Assumptions!$C$18</f>
        <v>112000</v>
      </c>
      <c r="T15" s="12">
        <f>'Calcs-1'!T4*Assumptions!$C$15*Assumptions!$C$18</f>
        <v>112000</v>
      </c>
      <c r="U15" s="12">
        <f>'Calcs-1'!U4*Assumptions!$C$15*Assumptions!$C$18</f>
        <v>128000</v>
      </c>
      <c r="V15" s="12">
        <f>'Calcs-1'!V4*Assumptions!$C$15*Assumptions!$C$18</f>
        <v>128000</v>
      </c>
      <c r="W15" s="12">
        <f>'Calcs-1'!W4*Assumptions!$C$15*Assumptions!$C$18</f>
        <v>144000</v>
      </c>
      <c r="X15" s="12">
        <f>'Calcs-1'!X4*Assumptions!$C$15*Assumptions!$C$18</f>
        <v>144000</v>
      </c>
      <c r="Y15" s="12">
        <f>'Calcs-1'!Y4*Assumptions!$C$15*Assumptions!$C$18</f>
        <v>160000</v>
      </c>
      <c r="Z15" s="12">
        <f>'Calcs-1'!Z4*Assumptions!$C$15*Assumptions!$C$18</f>
        <v>160000</v>
      </c>
      <c r="AA15" s="12">
        <f>'Calcs-1'!AA4*Assumptions!$C$15*Assumptions!$C$18</f>
        <v>176000</v>
      </c>
      <c r="AB15" s="12">
        <f>'Calcs-1'!AB4*Assumptions!$C$15*Assumptions!$C$18</f>
        <v>176000</v>
      </c>
      <c r="AC15" s="12">
        <f>'Calcs-1'!AC4*Assumptions!$C$15*Assumptions!$C$18</f>
        <v>192000</v>
      </c>
      <c r="AD15" s="12">
        <f>'Calcs-1'!AD4*Assumptions!$C$15*Assumptions!$C$18</f>
        <v>192000</v>
      </c>
      <c r="AE15" s="12">
        <f>'Calcs-1'!AE4*Assumptions!$C$15*Assumptions!$C$18</f>
        <v>208000</v>
      </c>
    </row>
    <row r="16">
      <c r="A16" s="9" t="s">
        <v>31</v>
      </c>
      <c r="B16" s="12">
        <f>'Calcs-1'!B9*Assumptions!$C12</f>
        <v>0</v>
      </c>
      <c r="C16" s="12">
        <f>'Calcs-1'!C9*Assumptions!$C12</f>
        <v>0</v>
      </c>
      <c r="D16" s="12">
        <f>'Calcs-1'!D9*Assumptions!$C12</f>
        <v>0</v>
      </c>
      <c r="E16" s="12">
        <f>'Calcs-1'!E9*Assumptions!$C12</f>
        <v>0</v>
      </c>
      <c r="F16" s="12">
        <f>'Calcs-1'!F9*Assumptions!$C12</f>
        <v>0</v>
      </c>
      <c r="G16" s="12">
        <f>'Calcs-1'!G9*Assumptions!$C12</f>
        <v>12000</v>
      </c>
      <c r="H16" s="12">
        <f>'Calcs-1'!H9*Assumptions!$C12</f>
        <v>12000</v>
      </c>
      <c r="I16" s="12">
        <f>'Calcs-1'!I9*Assumptions!$C12</f>
        <v>24000</v>
      </c>
      <c r="J16" s="12">
        <f>'Calcs-1'!J9*Assumptions!$C12</f>
        <v>24000</v>
      </c>
      <c r="K16" s="12">
        <f>'Calcs-1'!K9*Assumptions!$C12</f>
        <v>36000</v>
      </c>
      <c r="L16" s="12">
        <f>'Calcs-1'!L9*Assumptions!$C12</f>
        <v>36000</v>
      </c>
      <c r="M16" s="12">
        <f>'Calcs-1'!M9*Assumptions!$C12</f>
        <v>48000</v>
      </c>
      <c r="N16" s="12">
        <f>'Calcs-1'!N9*Assumptions!$C12</f>
        <v>48000</v>
      </c>
      <c r="O16" s="12">
        <f>'Calcs-1'!O9*Assumptions!$C12</f>
        <v>60000</v>
      </c>
      <c r="P16" s="12">
        <f>'Calcs-1'!P9*Assumptions!$C12</f>
        <v>60000</v>
      </c>
      <c r="Q16" s="12">
        <f>'Calcs-1'!Q9*Assumptions!$C12</f>
        <v>72000</v>
      </c>
      <c r="R16" s="12">
        <f>'Calcs-1'!R9*Assumptions!$C12</f>
        <v>72000</v>
      </c>
      <c r="S16" s="12">
        <f>'Calcs-1'!S9*Assumptions!$C12</f>
        <v>84000</v>
      </c>
      <c r="T16" s="12">
        <f>'Calcs-1'!T9*Assumptions!$C12</f>
        <v>84000</v>
      </c>
      <c r="U16" s="12">
        <f>'Calcs-1'!U9*Assumptions!$C12</f>
        <v>96000</v>
      </c>
      <c r="V16" s="12">
        <f>'Calcs-1'!V9*Assumptions!$C12</f>
        <v>96000</v>
      </c>
      <c r="W16" s="12">
        <f>'Calcs-1'!W9*Assumptions!$C12</f>
        <v>108000</v>
      </c>
      <c r="X16" s="12">
        <f>'Calcs-1'!X9*Assumptions!$C12</f>
        <v>108000</v>
      </c>
      <c r="Y16" s="12">
        <f>'Calcs-1'!Y9*Assumptions!$C12</f>
        <v>120000</v>
      </c>
      <c r="Z16" s="12">
        <f>'Calcs-1'!Z9*Assumptions!$C12</f>
        <v>120000</v>
      </c>
      <c r="AA16" s="12">
        <f>'Calcs-1'!AA9*Assumptions!$C12</f>
        <v>132000</v>
      </c>
      <c r="AB16" s="12">
        <f>'Calcs-1'!AB9*Assumptions!$C12</f>
        <v>132000</v>
      </c>
      <c r="AC16" s="12">
        <f>'Calcs-1'!AC9*Assumptions!$C12</f>
        <v>144000</v>
      </c>
      <c r="AD16" s="12">
        <f>'Calcs-1'!AD9*Assumptions!$C12</f>
        <v>144000</v>
      </c>
      <c r="AE16" s="12">
        <f>'Calcs-1'!AE9*Assumptions!$C12</f>
        <v>156000</v>
      </c>
    </row>
    <row r="17">
      <c r="A17" s="9" t="s">
        <v>84</v>
      </c>
      <c r="B17" s="12">
        <f>'Medium-Depreciation'!B10</f>
        <v>0</v>
      </c>
      <c r="C17" s="12">
        <f>'Medium-Depreciation'!C10</f>
        <v>0</v>
      </c>
      <c r="D17" s="12">
        <f>'Medium-Depreciation'!D10</f>
        <v>0</v>
      </c>
      <c r="E17" s="12">
        <f>'Medium-Depreciation'!E10</f>
        <v>0</v>
      </c>
      <c r="F17" s="12">
        <f>'Medium-Depreciation'!F10</f>
        <v>0</v>
      </c>
      <c r="G17" s="12">
        <f>'Medium-Depreciation'!G10</f>
        <v>13500</v>
      </c>
      <c r="H17" s="12">
        <f>'Medium-Depreciation'!H10</f>
        <v>13500</v>
      </c>
      <c r="I17" s="12">
        <f>'Medium-Depreciation'!I10</f>
        <v>27000</v>
      </c>
      <c r="J17" s="12">
        <f>'Medium-Depreciation'!J10</f>
        <v>27000</v>
      </c>
      <c r="K17" s="12">
        <f>'Medium-Depreciation'!K10</f>
        <v>40500</v>
      </c>
      <c r="L17" s="12">
        <f>'Medium-Depreciation'!L10</f>
        <v>40500</v>
      </c>
      <c r="M17" s="12">
        <f>'Medium-Depreciation'!M10</f>
        <v>54000</v>
      </c>
      <c r="N17" s="12">
        <f>'Medium-Depreciation'!N10</f>
        <v>54000</v>
      </c>
      <c r="O17" s="12">
        <f>'Medium-Depreciation'!O10</f>
        <v>67500</v>
      </c>
      <c r="P17" s="12">
        <f>'Medium-Depreciation'!P10</f>
        <v>67500</v>
      </c>
      <c r="Q17" s="12">
        <f>'Medium-Depreciation'!Q10</f>
        <v>81000</v>
      </c>
      <c r="R17" s="12">
        <f>'Medium-Depreciation'!R10</f>
        <v>81000</v>
      </c>
      <c r="S17" s="12">
        <f>'Medium-Depreciation'!S10</f>
        <v>94500</v>
      </c>
      <c r="T17" s="12">
        <f>'Medium-Depreciation'!T10</f>
        <v>94500</v>
      </c>
      <c r="U17" s="12">
        <f>'Medium-Depreciation'!U10</f>
        <v>108000</v>
      </c>
      <c r="V17" s="12">
        <f>'Medium-Depreciation'!V10</f>
        <v>100000</v>
      </c>
      <c r="W17" s="12">
        <f>'Medium-Depreciation'!W10</f>
        <v>108000</v>
      </c>
      <c r="X17" s="12">
        <f>'Medium-Depreciation'!X10</f>
        <v>100000</v>
      </c>
      <c r="Y17" s="12">
        <f>'Medium-Depreciation'!Y10</f>
        <v>108000</v>
      </c>
      <c r="Z17" s="12">
        <f>'Medium-Depreciation'!Z10</f>
        <v>100000</v>
      </c>
      <c r="AA17" s="12">
        <f>'Medium-Depreciation'!AA10</f>
        <v>108000</v>
      </c>
      <c r="AB17" s="12">
        <f>'Medium-Depreciation'!AB10</f>
        <v>100000</v>
      </c>
      <c r="AC17" s="12">
        <f>'Medium-Depreciation'!AC10</f>
        <v>108000</v>
      </c>
      <c r="AD17" s="12">
        <f>'Medium-Depreciation'!AD10</f>
        <v>100000</v>
      </c>
      <c r="AE17" s="12">
        <f>'Medium-Depreciation'!AE10</f>
        <v>108000</v>
      </c>
    </row>
    <row r="18">
      <c r="A18" s="9" t="s">
        <v>81</v>
      </c>
      <c r="B18" s="12">
        <f t="shared" ref="B18:AE18" si="3">SUM(B13:B17)</f>
        <v>0</v>
      </c>
      <c r="C18" s="12">
        <f t="shared" si="3"/>
        <v>0</v>
      </c>
      <c r="D18" s="12">
        <f t="shared" si="3"/>
        <v>0</v>
      </c>
      <c r="E18" s="12">
        <f t="shared" si="3"/>
        <v>0</v>
      </c>
      <c r="F18" s="12">
        <f t="shared" si="3"/>
        <v>0</v>
      </c>
      <c r="G18" s="12">
        <f t="shared" si="3"/>
        <v>55500</v>
      </c>
      <c r="H18" s="12">
        <f t="shared" si="3"/>
        <v>55500</v>
      </c>
      <c r="I18" s="12">
        <f t="shared" si="3"/>
        <v>111000</v>
      </c>
      <c r="J18" s="12">
        <f t="shared" si="3"/>
        <v>111000</v>
      </c>
      <c r="K18" s="12">
        <f t="shared" si="3"/>
        <v>166500</v>
      </c>
      <c r="L18" s="12">
        <f t="shared" si="3"/>
        <v>166500</v>
      </c>
      <c r="M18" s="12">
        <f t="shared" si="3"/>
        <v>222000</v>
      </c>
      <c r="N18" s="12">
        <f t="shared" si="3"/>
        <v>222000</v>
      </c>
      <c r="O18" s="12">
        <f t="shared" si="3"/>
        <v>277500</v>
      </c>
      <c r="P18" s="12">
        <f t="shared" si="3"/>
        <v>277500</v>
      </c>
      <c r="Q18" s="12">
        <f t="shared" si="3"/>
        <v>333000</v>
      </c>
      <c r="R18" s="12">
        <f t="shared" si="3"/>
        <v>333000</v>
      </c>
      <c r="S18" s="12">
        <f t="shared" si="3"/>
        <v>388500</v>
      </c>
      <c r="T18" s="12">
        <f t="shared" si="3"/>
        <v>388500</v>
      </c>
      <c r="U18" s="12">
        <f t="shared" si="3"/>
        <v>444000</v>
      </c>
      <c r="V18" s="12">
        <f t="shared" si="3"/>
        <v>436000</v>
      </c>
      <c r="W18" s="12">
        <f t="shared" si="3"/>
        <v>486000</v>
      </c>
      <c r="X18" s="12">
        <f t="shared" si="3"/>
        <v>478000</v>
      </c>
      <c r="Y18" s="12">
        <f t="shared" si="3"/>
        <v>528000</v>
      </c>
      <c r="Z18" s="12">
        <f t="shared" si="3"/>
        <v>520000</v>
      </c>
      <c r="AA18" s="12">
        <f t="shared" si="3"/>
        <v>570000</v>
      </c>
      <c r="AB18" s="12">
        <f t="shared" si="3"/>
        <v>562000</v>
      </c>
      <c r="AC18" s="12">
        <f t="shared" si="3"/>
        <v>612000</v>
      </c>
      <c r="AD18" s="12">
        <f t="shared" si="3"/>
        <v>604000</v>
      </c>
      <c r="AE18" s="12">
        <f t="shared" si="3"/>
        <v>654000</v>
      </c>
    </row>
    <row r="20">
      <c r="A20" s="9" t="s">
        <v>85</v>
      </c>
      <c r="B20" s="12">
        <f t="shared" ref="B20:AE20" si="4">B18+B10</f>
        <v>0</v>
      </c>
      <c r="C20" s="12">
        <f t="shared" si="4"/>
        <v>0</v>
      </c>
      <c r="D20" s="12">
        <f t="shared" si="4"/>
        <v>0</v>
      </c>
      <c r="E20" s="12">
        <f t="shared" si="4"/>
        <v>0</v>
      </c>
      <c r="F20" s="12">
        <f t="shared" si="4"/>
        <v>0</v>
      </c>
      <c r="G20" s="12">
        <f t="shared" si="4"/>
        <v>194100</v>
      </c>
      <c r="H20" s="12">
        <f t="shared" si="4"/>
        <v>194100</v>
      </c>
      <c r="I20" s="12">
        <f t="shared" si="4"/>
        <v>388200</v>
      </c>
      <c r="J20" s="12">
        <f t="shared" si="4"/>
        <v>388200</v>
      </c>
      <c r="K20" s="12">
        <f t="shared" si="4"/>
        <v>582300</v>
      </c>
      <c r="L20" s="12">
        <f t="shared" si="4"/>
        <v>582300</v>
      </c>
      <c r="M20" s="12">
        <f t="shared" si="4"/>
        <v>776400</v>
      </c>
      <c r="N20" s="12">
        <f t="shared" si="4"/>
        <v>776400</v>
      </c>
      <c r="O20" s="12">
        <f t="shared" si="4"/>
        <v>970500</v>
      </c>
      <c r="P20" s="12">
        <f t="shared" si="4"/>
        <v>970500</v>
      </c>
      <c r="Q20" s="12">
        <f t="shared" si="4"/>
        <v>1164600</v>
      </c>
      <c r="R20" s="12">
        <f t="shared" si="4"/>
        <v>1164600</v>
      </c>
      <c r="S20" s="12">
        <f t="shared" si="4"/>
        <v>1358700</v>
      </c>
      <c r="T20" s="12">
        <f t="shared" si="4"/>
        <v>1358700</v>
      </c>
      <c r="U20" s="12">
        <f t="shared" si="4"/>
        <v>1552800</v>
      </c>
      <c r="V20" s="12">
        <f t="shared" si="4"/>
        <v>1544800</v>
      </c>
      <c r="W20" s="12">
        <f t="shared" si="4"/>
        <v>1733400</v>
      </c>
      <c r="X20" s="12">
        <f t="shared" si="4"/>
        <v>1725400</v>
      </c>
      <c r="Y20" s="12">
        <f t="shared" si="4"/>
        <v>1914000</v>
      </c>
      <c r="Z20" s="12">
        <f t="shared" si="4"/>
        <v>1906000</v>
      </c>
      <c r="AA20" s="12">
        <f t="shared" si="4"/>
        <v>2094600</v>
      </c>
      <c r="AB20" s="12">
        <f t="shared" si="4"/>
        <v>2086600</v>
      </c>
      <c r="AC20" s="12">
        <f t="shared" si="4"/>
        <v>2275200</v>
      </c>
      <c r="AD20" s="12">
        <f t="shared" si="4"/>
        <v>2267200</v>
      </c>
      <c r="AE20" s="12">
        <f t="shared" si="4"/>
        <v>2455800</v>
      </c>
    </row>
    <row r="22">
      <c r="A22" s="9" t="s">
        <v>86</v>
      </c>
      <c r="B22" s="12">
        <f t="shared" ref="B22:AE22" si="5">B5-B20</f>
        <v>0</v>
      </c>
      <c r="C22" s="12">
        <f t="shared" si="5"/>
        <v>0</v>
      </c>
      <c r="D22" s="12">
        <f t="shared" si="5"/>
        <v>0</v>
      </c>
      <c r="E22" s="12">
        <f t="shared" si="5"/>
        <v>0</v>
      </c>
      <c r="F22" s="12">
        <f t="shared" si="5"/>
        <v>0</v>
      </c>
      <c r="G22" s="12">
        <f t="shared" si="5"/>
        <v>93900</v>
      </c>
      <c r="H22" s="12">
        <f t="shared" si="5"/>
        <v>93900</v>
      </c>
      <c r="I22" s="12">
        <f t="shared" si="5"/>
        <v>187800</v>
      </c>
      <c r="J22" s="12">
        <f t="shared" si="5"/>
        <v>187800</v>
      </c>
      <c r="K22" s="12">
        <f t="shared" si="5"/>
        <v>281700</v>
      </c>
      <c r="L22" s="12">
        <f t="shared" si="5"/>
        <v>281700</v>
      </c>
      <c r="M22" s="12">
        <f t="shared" si="5"/>
        <v>375600</v>
      </c>
      <c r="N22" s="12">
        <f t="shared" si="5"/>
        <v>375600</v>
      </c>
      <c r="O22" s="12">
        <f t="shared" si="5"/>
        <v>469500</v>
      </c>
      <c r="P22" s="12">
        <f t="shared" si="5"/>
        <v>469500</v>
      </c>
      <c r="Q22" s="12">
        <f t="shared" si="5"/>
        <v>563400</v>
      </c>
      <c r="R22" s="12">
        <f t="shared" si="5"/>
        <v>563400</v>
      </c>
      <c r="S22" s="12">
        <f t="shared" si="5"/>
        <v>657300</v>
      </c>
      <c r="T22" s="12">
        <f t="shared" si="5"/>
        <v>657300</v>
      </c>
      <c r="U22" s="12">
        <f t="shared" si="5"/>
        <v>751200</v>
      </c>
      <c r="V22" s="12">
        <f t="shared" si="5"/>
        <v>759200</v>
      </c>
      <c r="W22" s="12">
        <f t="shared" si="5"/>
        <v>858600</v>
      </c>
      <c r="X22" s="12">
        <f t="shared" si="5"/>
        <v>866600</v>
      </c>
      <c r="Y22" s="12">
        <f t="shared" si="5"/>
        <v>966000</v>
      </c>
      <c r="Z22" s="12">
        <f t="shared" si="5"/>
        <v>974000</v>
      </c>
      <c r="AA22" s="12">
        <f t="shared" si="5"/>
        <v>1073400</v>
      </c>
      <c r="AB22" s="12">
        <f t="shared" si="5"/>
        <v>1081400</v>
      </c>
      <c r="AC22" s="12">
        <f t="shared" si="5"/>
        <v>1180800</v>
      </c>
      <c r="AD22" s="12">
        <f t="shared" si="5"/>
        <v>1188800</v>
      </c>
      <c r="AE22" s="12">
        <f t="shared" si="5"/>
        <v>1288200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9" t="s">
        <v>125</v>
      </c>
      <c r="H1" s="9" t="s">
        <v>126</v>
      </c>
    </row>
    <row r="2">
      <c r="A2" s="9" t="s">
        <v>127</v>
      </c>
      <c r="B2" s="9" t="s">
        <v>128</v>
      </c>
      <c r="D2" s="9">
        <v>8.0</v>
      </c>
      <c r="E2" s="9">
        <v>44000.0</v>
      </c>
      <c r="F2" s="9">
        <v>16.0</v>
      </c>
      <c r="G2" s="12">
        <f t="shared" ref="G2:G37" si="1">F2+D2</f>
        <v>24</v>
      </c>
      <c r="H2" s="12">
        <f t="shared" ref="H2:H37" si="2">E2/F2*F2</f>
        <v>44000</v>
      </c>
    </row>
    <row r="3">
      <c r="A3" s="9" t="s">
        <v>129</v>
      </c>
      <c r="B3" s="9" t="s">
        <v>128</v>
      </c>
      <c r="D3" s="9">
        <v>8.0</v>
      </c>
      <c r="E3" s="9">
        <v>44000.0</v>
      </c>
      <c r="F3" s="9">
        <v>16.0</v>
      </c>
      <c r="G3" s="12">
        <f t="shared" si="1"/>
        <v>24</v>
      </c>
      <c r="H3" s="12">
        <f t="shared" si="2"/>
        <v>44000</v>
      </c>
    </row>
    <row r="4">
      <c r="A4" s="9" t="s">
        <v>130</v>
      </c>
      <c r="B4" s="9" t="s">
        <v>128</v>
      </c>
      <c r="D4" s="9">
        <v>8.0</v>
      </c>
      <c r="E4" s="9">
        <v>44000.0</v>
      </c>
      <c r="F4" s="9">
        <v>16.0</v>
      </c>
      <c r="G4" s="12">
        <f t="shared" si="1"/>
        <v>24</v>
      </c>
      <c r="H4" s="12">
        <f t="shared" si="2"/>
        <v>44000</v>
      </c>
    </row>
    <row r="5">
      <c r="A5" s="9" t="s">
        <v>131</v>
      </c>
      <c r="B5" s="9" t="s">
        <v>132</v>
      </c>
      <c r="D5" s="9">
        <v>8.0</v>
      </c>
      <c r="E5" s="9">
        <v>135000.0</v>
      </c>
      <c r="F5" s="9">
        <v>15.0</v>
      </c>
      <c r="G5" s="12">
        <f t="shared" si="1"/>
        <v>23</v>
      </c>
      <c r="H5" s="12">
        <f t="shared" si="2"/>
        <v>135000</v>
      </c>
    </row>
    <row r="6">
      <c r="A6" s="9" t="s">
        <v>133</v>
      </c>
      <c r="B6" s="9" t="s">
        <v>132</v>
      </c>
      <c r="D6" s="9">
        <v>8.0</v>
      </c>
      <c r="E6" s="9">
        <v>135000.0</v>
      </c>
      <c r="F6" s="9">
        <v>15.0</v>
      </c>
      <c r="G6" s="12">
        <f t="shared" si="1"/>
        <v>23</v>
      </c>
      <c r="H6" s="12">
        <f t="shared" si="2"/>
        <v>135000</v>
      </c>
    </row>
    <row r="7">
      <c r="A7" s="9" t="s">
        <v>134</v>
      </c>
      <c r="B7" s="9" t="s">
        <v>132</v>
      </c>
      <c r="D7" s="9">
        <v>8.0</v>
      </c>
      <c r="E7" s="9">
        <v>135000.0</v>
      </c>
      <c r="F7" s="9">
        <v>15.0</v>
      </c>
      <c r="G7" s="12">
        <f t="shared" si="1"/>
        <v>23</v>
      </c>
      <c r="H7" s="12">
        <f t="shared" si="2"/>
        <v>135000</v>
      </c>
    </row>
    <row r="8">
      <c r="A8" s="9" t="s">
        <v>135</v>
      </c>
      <c r="B8" s="9" t="s">
        <v>128</v>
      </c>
      <c r="D8" s="12">
        <f t="shared" ref="D8:D37" si="3">D2+4</f>
        <v>12</v>
      </c>
      <c r="E8" s="9">
        <v>44000.0</v>
      </c>
      <c r="F8" s="9">
        <v>16.0</v>
      </c>
      <c r="G8" s="12">
        <f t="shared" si="1"/>
        <v>28</v>
      </c>
      <c r="H8" s="12">
        <f t="shared" si="2"/>
        <v>44000</v>
      </c>
    </row>
    <row r="9">
      <c r="A9" s="9" t="s">
        <v>136</v>
      </c>
      <c r="B9" s="9" t="s">
        <v>128</v>
      </c>
      <c r="D9" s="12">
        <f t="shared" si="3"/>
        <v>12</v>
      </c>
      <c r="E9" s="9">
        <v>44000.0</v>
      </c>
      <c r="F9" s="9">
        <v>16.0</v>
      </c>
      <c r="G9" s="12">
        <f t="shared" si="1"/>
        <v>28</v>
      </c>
      <c r="H9" s="12">
        <f t="shared" si="2"/>
        <v>44000</v>
      </c>
    </row>
    <row r="10">
      <c r="A10" s="9" t="s">
        <v>137</v>
      </c>
      <c r="B10" s="9" t="s">
        <v>128</v>
      </c>
      <c r="D10" s="12">
        <f t="shared" si="3"/>
        <v>12</v>
      </c>
      <c r="E10" s="9">
        <v>44000.0</v>
      </c>
      <c r="F10" s="9">
        <v>16.0</v>
      </c>
      <c r="G10" s="12">
        <f t="shared" si="1"/>
        <v>28</v>
      </c>
      <c r="H10" s="12">
        <f t="shared" si="2"/>
        <v>44000</v>
      </c>
    </row>
    <row r="11">
      <c r="A11" s="9" t="s">
        <v>138</v>
      </c>
      <c r="B11" s="9" t="s">
        <v>132</v>
      </c>
      <c r="D11" s="12">
        <f t="shared" si="3"/>
        <v>12</v>
      </c>
      <c r="E11" s="9">
        <v>135000.0</v>
      </c>
      <c r="F11" s="9">
        <v>15.0</v>
      </c>
      <c r="G11" s="12">
        <f t="shared" si="1"/>
        <v>27</v>
      </c>
      <c r="H11" s="12">
        <f t="shared" si="2"/>
        <v>135000</v>
      </c>
    </row>
    <row r="12">
      <c r="A12" s="9" t="s">
        <v>139</v>
      </c>
      <c r="B12" s="9" t="s">
        <v>132</v>
      </c>
      <c r="D12" s="12">
        <f t="shared" si="3"/>
        <v>12</v>
      </c>
      <c r="E12" s="9">
        <v>135000.0</v>
      </c>
      <c r="F12" s="9">
        <v>15.0</v>
      </c>
      <c r="G12" s="12">
        <f t="shared" si="1"/>
        <v>27</v>
      </c>
      <c r="H12" s="12">
        <f t="shared" si="2"/>
        <v>135000</v>
      </c>
    </row>
    <row r="13">
      <c r="A13" s="9" t="s">
        <v>140</v>
      </c>
      <c r="B13" s="9" t="s">
        <v>132</v>
      </c>
      <c r="D13" s="12">
        <f t="shared" si="3"/>
        <v>12</v>
      </c>
      <c r="E13" s="9">
        <v>135000.0</v>
      </c>
      <c r="F13" s="9">
        <v>15.0</v>
      </c>
      <c r="G13" s="12">
        <f t="shared" si="1"/>
        <v>27</v>
      </c>
      <c r="H13" s="12">
        <f t="shared" si="2"/>
        <v>135000</v>
      </c>
    </row>
    <row r="14">
      <c r="A14" s="9" t="s">
        <v>141</v>
      </c>
      <c r="B14" s="9" t="s">
        <v>128</v>
      </c>
      <c r="D14" s="12">
        <f t="shared" si="3"/>
        <v>16</v>
      </c>
      <c r="E14" s="9">
        <v>44000.0</v>
      </c>
      <c r="F14" s="9">
        <v>16.0</v>
      </c>
      <c r="G14" s="12">
        <f t="shared" si="1"/>
        <v>32</v>
      </c>
      <c r="H14" s="12">
        <f t="shared" si="2"/>
        <v>44000</v>
      </c>
    </row>
    <row r="15">
      <c r="A15" s="9" t="s">
        <v>142</v>
      </c>
      <c r="B15" s="9" t="s">
        <v>128</v>
      </c>
      <c r="D15" s="12">
        <f t="shared" si="3"/>
        <v>16</v>
      </c>
      <c r="E15" s="9">
        <v>44000.0</v>
      </c>
      <c r="F15" s="9">
        <v>16.0</v>
      </c>
      <c r="G15" s="12">
        <f t="shared" si="1"/>
        <v>32</v>
      </c>
      <c r="H15" s="12">
        <f t="shared" si="2"/>
        <v>44000</v>
      </c>
    </row>
    <row r="16">
      <c r="A16" s="9" t="s">
        <v>143</v>
      </c>
      <c r="B16" s="9" t="s">
        <v>128</v>
      </c>
      <c r="D16" s="12">
        <f t="shared" si="3"/>
        <v>16</v>
      </c>
      <c r="E16" s="9">
        <v>44000.0</v>
      </c>
      <c r="F16" s="9">
        <v>16.0</v>
      </c>
      <c r="G16" s="12">
        <f t="shared" si="1"/>
        <v>32</v>
      </c>
      <c r="H16" s="12">
        <f t="shared" si="2"/>
        <v>44000</v>
      </c>
    </row>
    <row r="17">
      <c r="A17" s="9" t="s">
        <v>144</v>
      </c>
      <c r="B17" s="9" t="s">
        <v>132</v>
      </c>
      <c r="D17" s="12">
        <f t="shared" si="3"/>
        <v>16</v>
      </c>
      <c r="E17" s="9">
        <v>135000.0</v>
      </c>
      <c r="F17" s="9">
        <v>15.0</v>
      </c>
      <c r="G17" s="12">
        <f t="shared" si="1"/>
        <v>31</v>
      </c>
      <c r="H17" s="12">
        <f t="shared" si="2"/>
        <v>135000</v>
      </c>
    </row>
    <row r="18">
      <c r="A18" s="9" t="s">
        <v>145</v>
      </c>
      <c r="B18" s="9" t="s">
        <v>132</v>
      </c>
      <c r="D18" s="12">
        <f t="shared" si="3"/>
        <v>16</v>
      </c>
      <c r="E18" s="9">
        <v>135000.0</v>
      </c>
      <c r="F18" s="9">
        <v>15.0</v>
      </c>
      <c r="G18" s="12">
        <f t="shared" si="1"/>
        <v>31</v>
      </c>
      <c r="H18" s="12">
        <f t="shared" si="2"/>
        <v>135000</v>
      </c>
    </row>
    <row r="19">
      <c r="A19" s="9" t="s">
        <v>146</v>
      </c>
      <c r="B19" s="9" t="s">
        <v>132</v>
      </c>
      <c r="D19" s="12">
        <f t="shared" si="3"/>
        <v>16</v>
      </c>
      <c r="E19" s="9">
        <v>135000.0</v>
      </c>
      <c r="F19" s="9">
        <v>15.0</v>
      </c>
      <c r="G19" s="12">
        <f t="shared" si="1"/>
        <v>31</v>
      </c>
      <c r="H19" s="12">
        <f t="shared" si="2"/>
        <v>135000</v>
      </c>
    </row>
    <row r="20">
      <c r="A20" s="9" t="s">
        <v>147</v>
      </c>
      <c r="B20" s="9" t="s">
        <v>128</v>
      </c>
      <c r="D20" s="12">
        <f t="shared" si="3"/>
        <v>20</v>
      </c>
      <c r="E20" s="9">
        <v>44000.0</v>
      </c>
      <c r="F20" s="9">
        <v>16.0</v>
      </c>
      <c r="G20" s="12">
        <f t="shared" si="1"/>
        <v>36</v>
      </c>
      <c r="H20" s="12">
        <f t="shared" si="2"/>
        <v>44000</v>
      </c>
    </row>
    <row r="21">
      <c r="A21" s="9" t="s">
        <v>148</v>
      </c>
      <c r="B21" s="9" t="s">
        <v>128</v>
      </c>
      <c r="D21" s="12">
        <f t="shared" si="3"/>
        <v>20</v>
      </c>
      <c r="E21" s="9">
        <v>44000.0</v>
      </c>
      <c r="F21" s="9">
        <v>16.0</v>
      </c>
      <c r="G21" s="12">
        <f t="shared" si="1"/>
        <v>36</v>
      </c>
      <c r="H21" s="12">
        <f t="shared" si="2"/>
        <v>44000</v>
      </c>
    </row>
    <row r="22">
      <c r="A22" s="9" t="s">
        <v>149</v>
      </c>
      <c r="B22" s="9" t="s">
        <v>128</v>
      </c>
      <c r="D22" s="12">
        <f t="shared" si="3"/>
        <v>20</v>
      </c>
      <c r="E22" s="9">
        <v>44000.0</v>
      </c>
      <c r="F22" s="9">
        <v>16.0</v>
      </c>
      <c r="G22" s="12">
        <f t="shared" si="1"/>
        <v>36</v>
      </c>
      <c r="H22" s="12">
        <f t="shared" si="2"/>
        <v>44000</v>
      </c>
    </row>
    <row r="23">
      <c r="A23" s="9" t="s">
        <v>150</v>
      </c>
      <c r="B23" s="9" t="s">
        <v>132</v>
      </c>
      <c r="D23" s="12">
        <f t="shared" si="3"/>
        <v>20</v>
      </c>
      <c r="E23" s="9">
        <v>135000.0</v>
      </c>
      <c r="F23" s="9">
        <v>15.0</v>
      </c>
      <c r="G23" s="12">
        <f t="shared" si="1"/>
        <v>35</v>
      </c>
      <c r="H23" s="12">
        <f t="shared" si="2"/>
        <v>135000</v>
      </c>
    </row>
    <row r="24">
      <c r="A24" s="9" t="s">
        <v>151</v>
      </c>
      <c r="B24" s="9" t="s">
        <v>132</v>
      </c>
      <c r="D24" s="12">
        <f t="shared" si="3"/>
        <v>20</v>
      </c>
      <c r="E24" s="9">
        <v>135000.0</v>
      </c>
      <c r="F24" s="9">
        <v>15.0</v>
      </c>
      <c r="G24" s="12">
        <f t="shared" si="1"/>
        <v>35</v>
      </c>
      <c r="H24" s="12">
        <f t="shared" si="2"/>
        <v>135000</v>
      </c>
    </row>
    <row r="25">
      <c r="A25" s="9" t="s">
        <v>152</v>
      </c>
      <c r="B25" s="9" t="s">
        <v>132</v>
      </c>
      <c r="D25" s="12">
        <f t="shared" si="3"/>
        <v>20</v>
      </c>
      <c r="E25" s="9">
        <v>135000.0</v>
      </c>
      <c r="F25" s="9">
        <v>15.0</v>
      </c>
      <c r="G25" s="12">
        <f t="shared" si="1"/>
        <v>35</v>
      </c>
      <c r="H25" s="12">
        <f t="shared" si="2"/>
        <v>135000</v>
      </c>
    </row>
    <row r="26">
      <c r="A26" s="9" t="s">
        <v>153</v>
      </c>
      <c r="B26" s="9" t="s">
        <v>128</v>
      </c>
      <c r="D26" s="12">
        <f t="shared" si="3"/>
        <v>24</v>
      </c>
      <c r="E26" s="9">
        <v>44000.0</v>
      </c>
      <c r="F26" s="9">
        <v>16.0</v>
      </c>
      <c r="G26" s="12">
        <f t="shared" si="1"/>
        <v>40</v>
      </c>
      <c r="H26" s="12">
        <f t="shared" si="2"/>
        <v>44000</v>
      </c>
    </row>
    <row r="27">
      <c r="A27" s="9" t="s">
        <v>154</v>
      </c>
      <c r="B27" s="9" t="s">
        <v>128</v>
      </c>
      <c r="D27" s="12">
        <f t="shared" si="3"/>
        <v>24</v>
      </c>
      <c r="E27" s="9">
        <v>44000.0</v>
      </c>
      <c r="F27" s="9">
        <v>16.0</v>
      </c>
      <c r="G27" s="12">
        <f t="shared" si="1"/>
        <v>40</v>
      </c>
      <c r="H27" s="12">
        <f t="shared" si="2"/>
        <v>44000</v>
      </c>
    </row>
    <row r="28">
      <c r="A28" s="9" t="s">
        <v>155</v>
      </c>
      <c r="B28" s="9" t="s">
        <v>128</v>
      </c>
      <c r="D28" s="12">
        <f t="shared" si="3"/>
        <v>24</v>
      </c>
      <c r="E28" s="9">
        <v>44000.0</v>
      </c>
      <c r="F28" s="9">
        <v>16.0</v>
      </c>
      <c r="G28" s="12">
        <f t="shared" si="1"/>
        <v>40</v>
      </c>
      <c r="H28" s="12">
        <f t="shared" si="2"/>
        <v>44000</v>
      </c>
    </row>
    <row r="29">
      <c r="A29" s="9" t="s">
        <v>156</v>
      </c>
      <c r="B29" s="9" t="s">
        <v>132</v>
      </c>
      <c r="D29" s="12">
        <f t="shared" si="3"/>
        <v>24</v>
      </c>
      <c r="E29" s="9">
        <v>135000.0</v>
      </c>
      <c r="F29" s="9">
        <v>15.0</v>
      </c>
      <c r="G29" s="12">
        <f t="shared" si="1"/>
        <v>39</v>
      </c>
      <c r="H29" s="12">
        <f t="shared" si="2"/>
        <v>135000</v>
      </c>
    </row>
    <row r="30">
      <c r="A30" s="9" t="s">
        <v>157</v>
      </c>
      <c r="B30" s="9" t="s">
        <v>132</v>
      </c>
      <c r="D30" s="12">
        <f t="shared" si="3"/>
        <v>24</v>
      </c>
      <c r="E30" s="9">
        <v>135000.0</v>
      </c>
      <c r="F30" s="9">
        <v>15.0</v>
      </c>
      <c r="G30" s="12">
        <f t="shared" si="1"/>
        <v>39</v>
      </c>
      <c r="H30" s="12">
        <f t="shared" si="2"/>
        <v>135000</v>
      </c>
    </row>
    <row r="31">
      <c r="A31" s="9" t="s">
        <v>158</v>
      </c>
      <c r="B31" s="9" t="s">
        <v>132</v>
      </c>
      <c r="D31" s="12">
        <f t="shared" si="3"/>
        <v>24</v>
      </c>
      <c r="E31" s="9">
        <v>135000.0</v>
      </c>
      <c r="F31" s="9">
        <v>15.0</v>
      </c>
      <c r="G31" s="12">
        <f t="shared" si="1"/>
        <v>39</v>
      </c>
      <c r="H31" s="12">
        <f t="shared" si="2"/>
        <v>135000</v>
      </c>
    </row>
    <row r="32">
      <c r="A32" s="9" t="s">
        <v>159</v>
      </c>
      <c r="B32" s="9" t="s">
        <v>128</v>
      </c>
      <c r="D32" s="12">
        <f t="shared" si="3"/>
        <v>28</v>
      </c>
      <c r="E32" s="9">
        <v>44000.0</v>
      </c>
      <c r="F32" s="9">
        <v>16.0</v>
      </c>
      <c r="G32" s="12">
        <f t="shared" si="1"/>
        <v>44</v>
      </c>
      <c r="H32" s="12">
        <f t="shared" si="2"/>
        <v>44000</v>
      </c>
    </row>
    <row r="33">
      <c r="A33" s="9" t="s">
        <v>160</v>
      </c>
      <c r="B33" s="9" t="s">
        <v>128</v>
      </c>
      <c r="D33" s="12">
        <f t="shared" si="3"/>
        <v>28</v>
      </c>
      <c r="E33" s="9">
        <v>44000.0</v>
      </c>
      <c r="F33" s="9">
        <v>16.0</v>
      </c>
      <c r="G33" s="12">
        <f t="shared" si="1"/>
        <v>44</v>
      </c>
      <c r="H33" s="12">
        <f t="shared" si="2"/>
        <v>44000</v>
      </c>
    </row>
    <row r="34">
      <c r="A34" s="9" t="s">
        <v>161</v>
      </c>
      <c r="B34" s="9" t="s">
        <v>128</v>
      </c>
      <c r="D34" s="12">
        <f t="shared" si="3"/>
        <v>28</v>
      </c>
      <c r="E34" s="9">
        <v>44000.0</v>
      </c>
      <c r="F34" s="9">
        <v>16.0</v>
      </c>
      <c r="G34" s="12">
        <f t="shared" si="1"/>
        <v>44</v>
      </c>
      <c r="H34" s="12">
        <f t="shared" si="2"/>
        <v>44000</v>
      </c>
    </row>
    <row r="35">
      <c r="A35" s="9" t="s">
        <v>162</v>
      </c>
      <c r="B35" s="9" t="s">
        <v>132</v>
      </c>
      <c r="D35" s="12">
        <f t="shared" si="3"/>
        <v>28</v>
      </c>
      <c r="E35" s="9">
        <v>135000.0</v>
      </c>
      <c r="F35" s="9">
        <v>15.0</v>
      </c>
      <c r="G35" s="12">
        <f t="shared" si="1"/>
        <v>43</v>
      </c>
      <c r="H35" s="12">
        <f t="shared" si="2"/>
        <v>135000</v>
      </c>
    </row>
    <row r="36">
      <c r="A36" s="9" t="s">
        <v>163</v>
      </c>
      <c r="B36" s="9" t="s">
        <v>132</v>
      </c>
      <c r="D36" s="12">
        <f t="shared" si="3"/>
        <v>28</v>
      </c>
      <c r="E36" s="9">
        <v>135000.0</v>
      </c>
      <c r="F36" s="9">
        <v>15.0</v>
      </c>
      <c r="G36" s="12">
        <f t="shared" si="1"/>
        <v>43</v>
      </c>
      <c r="H36" s="12">
        <f t="shared" si="2"/>
        <v>135000</v>
      </c>
    </row>
    <row r="37">
      <c r="A37" s="9" t="s">
        <v>164</v>
      </c>
      <c r="B37" s="9" t="s">
        <v>132</v>
      </c>
      <c r="D37" s="12">
        <f t="shared" si="3"/>
        <v>28</v>
      </c>
      <c r="E37" s="9">
        <v>135000.0</v>
      </c>
      <c r="F37" s="9">
        <v>15.0</v>
      </c>
      <c r="G37" s="12">
        <f t="shared" si="1"/>
        <v>43</v>
      </c>
      <c r="H37" s="12">
        <f t="shared" si="2"/>
        <v>135000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165</v>
      </c>
    </row>
    <row r="3">
      <c r="A3" s="9" t="s">
        <v>128</v>
      </c>
      <c r="B3" s="9">
        <v>0.0</v>
      </c>
      <c r="C3" s="12">
        <f t="shared" ref="C3:AE3" si="1">B18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132000</v>
      </c>
      <c r="K3" s="12">
        <f t="shared" si="1"/>
        <v>132000</v>
      </c>
      <c r="L3" s="12">
        <f t="shared" si="1"/>
        <v>132000</v>
      </c>
      <c r="M3" s="12">
        <f t="shared" si="1"/>
        <v>132000</v>
      </c>
      <c r="N3" s="12">
        <f t="shared" si="1"/>
        <v>264000</v>
      </c>
      <c r="O3" s="12">
        <f t="shared" si="1"/>
        <v>264000</v>
      </c>
      <c r="P3" s="12">
        <f t="shared" si="1"/>
        <v>264000</v>
      </c>
      <c r="Q3" s="12">
        <f t="shared" si="1"/>
        <v>264000</v>
      </c>
      <c r="R3" s="12">
        <f t="shared" si="1"/>
        <v>396000</v>
      </c>
      <c r="S3" s="12">
        <f t="shared" si="1"/>
        <v>396000</v>
      </c>
      <c r="T3" s="12">
        <f t="shared" si="1"/>
        <v>396000</v>
      </c>
      <c r="U3" s="12">
        <f t="shared" si="1"/>
        <v>396000</v>
      </c>
      <c r="V3" s="12">
        <f t="shared" si="1"/>
        <v>528000</v>
      </c>
      <c r="W3" s="12">
        <f t="shared" si="1"/>
        <v>528000</v>
      </c>
      <c r="X3" s="12">
        <f t="shared" si="1"/>
        <v>528000</v>
      </c>
      <c r="Y3" s="12">
        <f t="shared" si="1"/>
        <v>528000</v>
      </c>
      <c r="Z3" s="12">
        <f t="shared" si="1"/>
        <v>528000</v>
      </c>
      <c r="AA3" s="12">
        <f t="shared" si="1"/>
        <v>528000</v>
      </c>
      <c r="AB3" s="12">
        <f t="shared" si="1"/>
        <v>528000</v>
      </c>
      <c r="AC3" s="12">
        <f t="shared" si="1"/>
        <v>528000</v>
      </c>
      <c r="AD3" s="12">
        <f t="shared" si="1"/>
        <v>528000</v>
      </c>
      <c r="AE3" s="12">
        <f t="shared" si="1"/>
        <v>528000</v>
      </c>
    </row>
    <row r="4">
      <c r="A4" s="9" t="s">
        <v>132</v>
      </c>
      <c r="B4" s="9">
        <v>0.0</v>
      </c>
      <c r="C4" s="12">
        <f t="shared" ref="C4:AE4" si="2">B19</f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405000</v>
      </c>
      <c r="K4" s="12">
        <f t="shared" si="2"/>
        <v>405000</v>
      </c>
      <c r="L4" s="12">
        <f t="shared" si="2"/>
        <v>405000</v>
      </c>
      <c r="M4" s="12">
        <f t="shared" si="2"/>
        <v>405000</v>
      </c>
      <c r="N4" s="12">
        <f t="shared" si="2"/>
        <v>810000</v>
      </c>
      <c r="O4" s="12">
        <f t="shared" si="2"/>
        <v>810000</v>
      </c>
      <c r="P4" s="12">
        <f t="shared" si="2"/>
        <v>810000</v>
      </c>
      <c r="Q4" s="12">
        <f t="shared" si="2"/>
        <v>810000</v>
      </c>
      <c r="R4" s="12">
        <f t="shared" si="2"/>
        <v>1215000</v>
      </c>
      <c r="S4" s="12">
        <f t="shared" si="2"/>
        <v>1215000</v>
      </c>
      <c r="T4" s="12">
        <f t="shared" si="2"/>
        <v>1215000</v>
      </c>
      <c r="U4" s="12">
        <f t="shared" si="2"/>
        <v>1215000</v>
      </c>
      <c r="V4" s="12">
        <f t="shared" si="2"/>
        <v>1620000</v>
      </c>
      <c r="W4" s="12">
        <f t="shared" si="2"/>
        <v>1620000</v>
      </c>
      <c r="X4" s="12">
        <f t="shared" si="2"/>
        <v>1620000</v>
      </c>
      <c r="Y4" s="12">
        <f t="shared" si="2"/>
        <v>1215000</v>
      </c>
      <c r="Z4" s="12">
        <f t="shared" si="2"/>
        <v>1620000</v>
      </c>
      <c r="AA4" s="12">
        <f t="shared" si="2"/>
        <v>1620000</v>
      </c>
      <c r="AB4" s="12">
        <f t="shared" si="2"/>
        <v>1620000</v>
      </c>
      <c r="AC4" s="12">
        <f t="shared" si="2"/>
        <v>1215000</v>
      </c>
      <c r="AD4" s="12">
        <f t="shared" si="2"/>
        <v>1620000</v>
      </c>
      <c r="AE4" s="12">
        <f t="shared" si="2"/>
        <v>1620000</v>
      </c>
    </row>
    <row r="5">
      <c r="A5" s="9" t="s">
        <v>81</v>
      </c>
      <c r="B5" s="12">
        <f t="shared" ref="B5:AE5" si="3">SUM(B3:B4)</f>
        <v>0</v>
      </c>
      <c r="C5" s="12">
        <f t="shared" si="3"/>
        <v>0</v>
      </c>
      <c r="D5" s="12">
        <f t="shared" si="3"/>
        <v>0</v>
      </c>
      <c r="E5" s="12">
        <f t="shared" si="3"/>
        <v>0</v>
      </c>
      <c r="F5" s="12">
        <f t="shared" si="3"/>
        <v>0</v>
      </c>
      <c r="G5" s="12">
        <f t="shared" si="3"/>
        <v>0</v>
      </c>
      <c r="H5" s="12">
        <f t="shared" si="3"/>
        <v>0</v>
      </c>
      <c r="I5" s="12">
        <f t="shared" si="3"/>
        <v>0</v>
      </c>
      <c r="J5" s="12">
        <f t="shared" si="3"/>
        <v>537000</v>
      </c>
      <c r="K5" s="12">
        <f t="shared" si="3"/>
        <v>537000</v>
      </c>
      <c r="L5" s="12">
        <f t="shared" si="3"/>
        <v>537000</v>
      </c>
      <c r="M5" s="12">
        <f t="shared" si="3"/>
        <v>537000</v>
      </c>
      <c r="N5" s="12">
        <f t="shared" si="3"/>
        <v>1074000</v>
      </c>
      <c r="O5" s="12">
        <f t="shared" si="3"/>
        <v>1074000</v>
      </c>
      <c r="P5" s="12">
        <f t="shared" si="3"/>
        <v>1074000</v>
      </c>
      <c r="Q5" s="12">
        <f t="shared" si="3"/>
        <v>1074000</v>
      </c>
      <c r="R5" s="12">
        <f t="shared" si="3"/>
        <v>1611000</v>
      </c>
      <c r="S5" s="12">
        <f t="shared" si="3"/>
        <v>1611000</v>
      </c>
      <c r="T5" s="12">
        <f t="shared" si="3"/>
        <v>1611000</v>
      </c>
      <c r="U5" s="12">
        <f t="shared" si="3"/>
        <v>1611000</v>
      </c>
      <c r="V5" s="12">
        <f t="shared" si="3"/>
        <v>2148000</v>
      </c>
      <c r="W5" s="12">
        <f t="shared" si="3"/>
        <v>2148000</v>
      </c>
      <c r="X5" s="12">
        <f t="shared" si="3"/>
        <v>2148000</v>
      </c>
      <c r="Y5" s="12">
        <f t="shared" si="3"/>
        <v>1743000</v>
      </c>
      <c r="Z5" s="12">
        <f t="shared" si="3"/>
        <v>2148000</v>
      </c>
      <c r="AA5" s="12">
        <f t="shared" si="3"/>
        <v>2148000</v>
      </c>
      <c r="AB5" s="12">
        <f t="shared" si="3"/>
        <v>2148000</v>
      </c>
      <c r="AC5" s="12">
        <f t="shared" si="3"/>
        <v>1743000</v>
      </c>
      <c r="AD5" s="12">
        <f t="shared" si="3"/>
        <v>2148000</v>
      </c>
      <c r="AE5" s="12">
        <f t="shared" si="3"/>
        <v>2148000</v>
      </c>
    </row>
    <row r="7">
      <c r="A7" s="9" t="s">
        <v>87</v>
      </c>
    </row>
    <row r="8">
      <c r="A8" s="9" t="s">
        <v>128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f>'Large-FAR'!E2+'Large-FAR'!E3+'Large-FAR'!E4</f>
        <v>132000</v>
      </c>
      <c r="J8" s="9">
        <v>0.0</v>
      </c>
      <c r="K8" s="9">
        <v>0.0</v>
      </c>
      <c r="L8" s="9">
        <v>0.0</v>
      </c>
      <c r="M8" s="9">
        <f>'Large-FAR'!E8+'Large-FAR'!E9+'Large-FAR'!E10</f>
        <v>132000</v>
      </c>
      <c r="N8" s="9">
        <v>0.0</v>
      </c>
      <c r="O8" s="9">
        <v>0.0</v>
      </c>
      <c r="P8" s="9">
        <v>0.0</v>
      </c>
      <c r="Q8" s="9">
        <f>'Large-FAR'!E14+'Large-FAR'!E15+'Large-FAR'!E16</f>
        <v>132000</v>
      </c>
      <c r="R8" s="9">
        <v>0.0</v>
      </c>
      <c r="S8" s="9">
        <v>0.0</v>
      </c>
      <c r="T8" s="9">
        <v>0.0</v>
      </c>
      <c r="U8" s="9">
        <f>'Large-FAR'!E20+'Large-FAR'!E21+'Large-FAR'!E22</f>
        <v>132000</v>
      </c>
      <c r="V8" s="9">
        <v>0.0</v>
      </c>
      <c r="W8" s="9">
        <v>0.0</v>
      </c>
      <c r="X8" s="9">
        <v>0.0</v>
      </c>
      <c r="Y8" s="9">
        <f>'Large-FAR'!E26+'Large-FAR'!E27+'Large-FAR'!E28</f>
        <v>132000</v>
      </c>
      <c r="Z8" s="9">
        <v>0.0</v>
      </c>
      <c r="AA8" s="9">
        <v>0.0</v>
      </c>
      <c r="AB8" s="9">
        <v>0.0</v>
      </c>
      <c r="AC8" s="9">
        <f>'Large-FAR'!E32+'Large-FAR'!E33+'Large-FAR'!E34</f>
        <v>132000</v>
      </c>
      <c r="AD8" s="9">
        <v>0.0</v>
      </c>
      <c r="AE8" s="9">
        <v>0.0</v>
      </c>
    </row>
    <row r="9">
      <c r="A9" s="9" t="s">
        <v>132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f>'Large-FAR'!E5+'Large-FAR'!E6+'Large-FAR'!E7</f>
        <v>405000</v>
      </c>
      <c r="J9" s="9">
        <v>0.0</v>
      </c>
      <c r="K9" s="9">
        <v>0.0</v>
      </c>
      <c r="L9" s="9">
        <v>0.0</v>
      </c>
      <c r="M9" s="9">
        <f>'Large-FAR'!E11+'Large-FAR'!E12+'Large-FAR'!E13</f>
        <v>405000</v>
      </c>
      <c r="N9" s="9">
        <v>0.0</v>
      </c>
      <c r="O9" s="9">
        <v>0.0</v>
      </c>
      <c r="P9" s="9">
        <v>0.0</v>
      </c>
      <c r="Q9" s="9">
        <f>'Large-FAR'!E17+'Large-FAR'!E18+'Large-FAR'!E19</f>
        <v>405000</v>
      </c>
      <c r="R9" s="9">
        <v>0.0</v>
      </c>
      <c r="S9" s="9">
        <v>0.0</v>
      </c>
      <c r="T9" s="9">
        <v>0.0</v>
      </c>
      <c r="U9" s="9">
        <f>'Large-FAR'!E23+'Large-FAR'!E24+'Large-FAR'!E25</f>
        <v>405000</v>
      </c>
      <c r="V9" s="9">
        <v>0.0</v>
      </c>
      <c r="W9" s="9">
        <v>0.0</v>
      </c>
      <c r="X9" s="9">
        <v>0.0</v>
      </c>
      <c r="Y9" s="9">
        <f>'Large-FAR'!E29+'Large-FAR'!E30+'Large-FAR'!E31</f>
        <v>405000</v>
      </c>
      <c r="Z9" s="9">
        <v>0.0</v>
      </c>
      <c r="AA9" s="9">
        <v>0.0</v>
      </c>
      <c r="AB9" s="9">
        <v>0.0</v>
      </c>
      <c r="AC9" s="9">
        <f>'Large-FAR'!E35+'Large-FAR'!E36+'Large-FAR'!E37</f>
        <v>405000</v>
      </c>
      <c r="AD9" s="9">
        <v>0.0</v>
      </c>
      <c r="AE9" s="9">
        <v>0.0</v>
      </c>
    </row>
    <row r="10">
      <c r="A10" s="9" t="s">
        <v>81</v>
      </c>
      <c r="B10" s="12">
        <f t="shared" ref="B10:AE10" si="4">SUM(B8:B9)</f>
        <v>0</v>
      </c>
      <c r="C10" s="12">
        <f t="shared" si="4"/>
        <v>0</v>
      </c>
      <c r="D10" s="12">
        <f t="shared" si="4"/>
        <v>0</v>
      </c>
      <c r="E10" s="12">
        <f t="shared" si="4"/>
        <v>0</v>
      </c>
      <c r="F10" s="12">
        <f t="shared" si="4"/>
        <v>0</v>
      </c>
      <c r="G10" s="12">
        <f t="shared" si="4"/>
        <v>0</v>
      </c>
      <c r="H10" s="12">
        <f t="shared" si="4"/>
        <v>0</v>
      </c>
      <c r="I10" s="12">
        <f t="shared" si="4"/>
        <v>537000</v>
      </c>
      <c r="J10" s="12">
        <f t="shared" si="4"/>
        <v>0</v>
      </c>
      <c r="K10" s="12">
        <f t="shared" si="4"/>
        <v>0</v>
      </c>
      <c r="L10" s="12">
        <f t="shared" si="4"/>
        <v>0</v>
      </c>
      <c r="M10" s="12">
        <f t="shared" si="4"/>
        <v>537000</v>
      </c>
      <c r="N10" s="12">
        <f t="shared" si="4"/>
        <v>0</v>
      </c>
      <c r="O10" s="12">
        <f t="shared" si="4"/>
        <v>0</v>
      </c>
      <c r="P10" s="12">
        <f t="shared" si="4"/>
        <v>0</v>
      </c>
      <c r="Q10" s="12">
        <f t="shared" si="4"/>
        <v>537000</v>
      </c>
      <c r="R10" s="12">
        <f t="shared" si="4"/>
        <v>0</v>
      </c>
      <c r="S10" s="12">
        <f t="shared" si="4"/>
        <v>0</v>
      </c>
      <c r="T10" s="12">
        <f t="shared" si="4"/>
        <v>0</v>
      </c>
      <c r="U10" s="12">
        <f t="shared" si="4"/>
        <v>537000</v>
      </c>
      <c r="V10" s="12">
        <f t="shared" si="4"/>
        <v>0</v>
      </c>
      <c r="W10" s="12">
        <f t="shared" si="4"/>
        <v>0</v>
      </c>
      <c r="X10" s="12">
        <f t="shared" si="4"/>
        <v>0</v>
      </c>
      <c r="Y10" s="12">
        <f t="shared" si="4"/>
        <v>537000</v>
      </c>
      <c r="Z10" s="12">
        <f t="shared" si="4"/>
        <v>0</v>
      </c>
      <c r="AA10" s="12">
        <f t="shared" si="4"/>
        <v>0</v>
      </c>
      <c r="AB10" s="12">
        <f t="shared" si="4"/>
        <v>0</v>
      </c>
      <c r="AC10" s="12">
        <f t="shared" si="4"/>
        <v>537000</v>
      </c>
      <c r="AD10" s="12">
        <f t="shared" si="4"/>
        <v>0</v>
      </c>
      <c r="AE10" s="12">
        <f t="shared" si="4"/>
        <v>0</v>
      </c>
    </row>
    <row r="12">
      <c r="A12" s="9" t="s">
        <v>166</v>
      </c>
    </row>
    <row r="13">
      <c r="A13" s="9" t="s">
        <v>128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9">
        <f>'Large-FAR'!E2+'Large-FAR'!E3+'Large-FAR'!E4</f>
        <v>132000</v>
      </c>
      <c r="Z13" s="9">
        <v>0.0</v>
      </c>
      <c r="AA13" s="9">
        <v>0.0</v>
      </c>
      <c r="AB13" s="9">
        <v>0.0</v>
      </c>
      <c r="AC13" s="9">
        <f>'Large-FAR'!E8+'Large-FAR'!E9+'Large-FAR'!E10</f>
        <v>132000</v>
      </c>
      <c r="AD13" s="9">
        <v>0.0</v>
      </c>
      <c r="AE13" s="9">
        <v>0.0</v>
      </c>
    </row>
    <row r="14">
      <c r="A14" s="9" t="s">
        <v>132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f>'Large-FAR'!E5+'Large-FAR'!E6+'Large-FAR'!E7</f>
        <v>405000</v>
      </c>
      <c r="Y14" s="9">
        <v>0.0</v>
      </c>
      <c r="Z14" s="9">
        <v>0.0</v>
      </c>
      <c r="AA14" s="9">
        <v>0.0</v>
      </c>
      <c r="AB14" s="9">
        <f>'Large-FAR'!E11+'Large-FAR'!E12+'Large-FAR'!E13</f>
        <v>405000</v>
      </c>
      <c r="AC14" s="9">
        <v>0.0</v>
      </c>
      <c r="AD14" s="9">
        <v>0.0</v>
      </c>
      <c r="AE14" s="9">
        <v>0.0</v>
      </c>
    </row>
    <row r="15">
      <c r="A15" s="9" t="s">
        <v>81</v>
      </c>
      <c r="B15" s="12">
        <f t="shared" ref="B15:AE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0</v>
      </c>
      <c r="W15" s="12">
        <f t="shared" si="5"/>
        <v>0</v>
      </c>
      <c r="X15" s="12">
        <f t="shared" si="5"/>
        <v>405000</v>
      </c>
      <c r="Y15" s="12">
        <f t="shared" si="5"/>
        <v>132000</v>
      </c>
      <c r="Z15" s="12">
        <f t="shared" si="5"/>
        <v>0</v>
      </c>
      <c r="AA15" s="12">
        <f t="shared" si="5"/>
        <v>0</v>
      </c>
      <c r="AB15" s="12">
        <f t="shared" si="5"/>
        <v>405000</v>
      </c>
      <c r="AC15" s="12">
        <f t="shared" si="5"/>
        <v>132000</v>
      </c>
      <c r="AD15" s="12">
        <f t="shared" si="5"/>
        <v>0</v>
      </c>
      <c r="AE15" s="12">
        <f t="shared" si="5"/>
        <v>0</v>
      </c>
    </row>
    <row r="17">
      <c r="A17" s="9" t="s">
        <v>95</v>
      </c>
    </row>
    <row r="18">
      <c r="A18" s="9" t="s">
        <v>128</v>
      </c>
      <c r="B18" s="9">
        <f t="shared" ref="B18:AE18" si="6">B3+B8-B13</f>
        <v>0</v>
      </c>
      <c r="C18" s="9">
        <f t="shared" si="6"/>
        <v>0</v>
      </c>
      <c r="D18" s="9">
        <f t="shared" si="6"/>
        <v>0</v>
      </c>
      <c r="E18" s="9">
        <f t="shared" si="6"/>
        <v>0</v>
      </c>
      <c r="F18" s="9">
        <f t="shared" si="6"/>
        <v>0</v>
      </c>
      <c r="G18" s="9">
        <f t="shared" si="6"/>
        <v>0</v>
      </c>
      <c r="H18" s="9">
        <f t="shared" si="6"/>
        <v>0</v>
      </c>
      <c r="I18" s="9">
        <f t="shared" si="6"/>
        <v>132000</v>
      </c>
      <c r="J18" s="9">
        <f t="shared" si="6"/>
        <v>132000</v>
      </c>
      <c r="K18" s="9">
        <f t="shared" si="6"/>
        <v>132000</v>
      </c>
      <c r="L18" s="9">
        <f t="shared" si="6"/>
        <v>132000</v>
      </c>
      <c r="M18" s="9">
        <f t="shared" si="6"/>
        <v>264000</v>
      </c>
      <c r="N18" s="9">
        <f t="shared" si="6"/>
        <v>264000</v>
      </c>
      <c r="O18" s="9">
        <f t="shared" si="6"/>
        <v>264000</v>
      </c>
      <c r="P18" s="9">
        <f t="shared" si="6"/>
        <v>264000</v>
      </c>
      <c r="Q18" s="9">
        <f t="shared" si="6"/>
        <v>396000</v>
      </c>
      <c r="R18" s="9">
        <f t="shared" si="6"/>
        <v>396000</v>
      </c>
      <c r="S18" s="9">
        <f t="shared" si="6"/>
        <v>396000</v>
      </c>
      <c r="T18" s="9">
        <f t="shared" si="6"/>
        <v>396000</v>
      </c>
      <c r="U18" s="9">
        <f t="shared" si="6"/>
        <v>528000</v>
      </c>
      <c r="V18" s="9">
        <f t="shared" si="6"/>
        <v>528000</v>
      </c>
      <c r="W18" s="9">
        <f t="shared" si="6"/>
        <v>528000</v>
      </c>
      <c r="X18" s="9">
        <f t="shared" si="6"/>
        <v>528000</v>
      </c>
      <c r="Y18" s="9">
        <f t="shared" si="6"/>
        <v>528000</v>
      </c>
      <c r="Z18" s="9">
        <f t="shared" si="6"/>
        <v>528000</v>
      </c>
      <c r="AA18" s="9">
        <f t="shared" si="6"/>
        <v>528000</v>
      </c>
      <c r="AB18" s="9">
        <f t="shared" si="6"/>
        <v>528000</v>
      </c>
      <c r="AC18" s="9">
        <f t="shared" si="6"/>
        <v>528000</v>
      </c>
      <c r="AD18" s="9">
        <f t="shared" si="6"/>
        <v>528000</v>
      </c>
      <c r="AE18" s="9">
        <f t="shared" si="6"/>
        <v>528000</v>
      </c>
    </row>
    <row r="19">
      <c r="A19" s="9" t="s">
        <v>132</v>
      </c>
      <c r="B19" s="9">
        <f t="shared" ref="B19:AE19" si="7">B4+B9-B14</f>
        <v>0</v>
      </c>
      <c r="C19" s="9">
        <f t="shared" si="7"/>
        <v>0</v>
      </c>
      <c r="D19" s="9">
        <f t="shared" si="7"/>
        <v>0</v>
      </c>
      <c r="E19" s="9">
        <f t="shared" si="7"/>
        <v>0</v>
      </c>
      <c r="F19" s="9">
        <f t="shared" si="7"/>
        <v>0</v>
      </c>
      <c r="G19" s="9">
        <f t="shared" si="7"/>
        <v>0</v>
      </c>
      <c r="H19" s="9">
        <f t="shared" si="7"/>
        <v>0</v>
      </c>
      <c r="I19" s="9">
        <f t="shared" si="7"/>
        <v>405000</v>
      </c>
      <c r="J19" s="9">
        <f t="shared" si="7"/>
        <v>405000</v>
      </c>
      <c r="K19" s="9">
        <f t="shared" si="7"/>
        <v>405000</v>
      </c>
      <c r="L19" s="9">
        <f t="shared" si="7"/>
        <v>405000</v>
      </c>
      <c r="M19" s="9">
        <f t="shared" si="7"/>
        <v>810000</v>
      </c>
      <c r="N19" s="9">
        <f t="shared" si="7"/>
        <v>810000</v>
      </c>
      <c r="O19" s="9">
        <f t="shared" si="7"/>
        <v>810000</v>
      </c>
      <c r="P19" s="9">
        <f t="shared" si="7"/>
        <v>810000</v>
      </c>
      <c r="Q19" s="9">
        <f t="shared" si="7"/>
        <v>1215000</v>
      </c>
      <c r="R19" s="9">
        <f t="shared" si="7"/>
        <v>1215000</v>
      </c>
      <c r="S19" s="9">
        <f t="shared" si="7"/>
        <v>1215000</v>
      </c>
      <c r="T19" s="9">
        <f t="shared" si="7"/>
        <v>1215000</v>
      </c>
      <c r="U19" s="9">
        <f t="shared" si="7"/>
        <v>1620000</v>
      </c>
      <c r="V19" s="9">
        <f t="shared" si="7"/>
        <v>1620000</v>
      </c>
      <c r="W19" s="9">
        <f t="shared" si="7"/>
        <v>1620000</v>
      </c>
      <c r="X19" s="9">
        <f t="shared" si="7"/>
        <v>1215000</v>
      </c>
      <c r="Y19" s="9">
        <f t="shared" si="7"/>
        <v>1620000</v>
      </c>
      <c r="Z19" s="9">
        <f t="shared" si="7"/>
        <v>1620000</v>
      </c>
      <c r="AA19" s="9">
        <f t="shared" si="7"/>
        <v>1620000</v>
      </c>
      <c r="AB19" s="9">
        <f t="shared" si="7"/>
        <v>1215000</v>
      </c>
      <c r="AC19" s="9">
        <f t="shared" si="7"/>
        <v>1620000</v>
      </c>
      <c r="AD19" s="9">
        <f t="shared" si="7"/>
        <v>1620000</v>
      </c>
      <c r="AE19" s="9">
        <f t="shared" si="7"/>
        <v>1620000</v>
      </c>
    </row>
    <row r="20">
      <c r="A20" s="9" t="s">
        <v>81</v>
      </c>
      <c r="B20" s="12">
        <f t="shared" ref="B20:AE20" si="8">SUM(B18:B19)</f>
        <v>0</v>
      </c>
      <c r="C20" s="12">
        <f t="shared" si="8"/>
        <v>0</v>
      </c>
      <c r="D20" s="12">
        <f t="shared" si="8"/>
        <v>0</v>
      </c>
      <c r="E20" s="12">
        <f t="shared" si="8"/>
        <v>0</v>
      </c>
      <c r="F20" s="12">
        <f t="shared" si="8"/>
        <v>0</v>
      </c>
      <c r="G20" s="12">
        <f t="shared" si="8"/>
        <v>0</v>
      </c>
      <c r="H20" s="12">
        <f t="shared" si="8"/>
        <v>0</v>
      </c>
      <c r="I20" s="12">
        <f t="shared" si="8"/>
        <v>537000</v>
      </c>
      <c r="J20" s="12">
        <f t="shared" si="8"/>
        <v>537000</v>
      </c>
      <c r="K20" s="12">
        <f t="shared" si="8"/>
        <v>537000</v>
      </c>
      <c r="L20" s="12">
        <f t="shared" si="8"/>
        <v>537000</v>
      </c>
      <c r="M20" s="12">
        <f t="shared" si="8"/>
        <v>1074000</v>
      </c>
      <c r="N20" s="12">
        <f t="shared" si="8"/>
        <v>1074000</v>
      </c>
      <c r="O20" s="12">
        <f t="shared" si="8"/>
        <v>1074000</v>
      </c>
      <c r="P20" s="12">
        <f t="shared" si="8"/>
        <v>1074000</v>
      </c>
      <c r="Q20" s="12">
        <f t="shared" si="8"/>
        <v>1611000</v>
      </c>
      <c r="R20" s="12">
        <f t="shared" si="8"/>
        <v>1611000</v>
      </c>
      <c r="S20" s="12">
        <f t="shared" si="8"/>
        <v>1611000</v>
      </c>
      <c r="T20" s="12">
        <f t="shared" si="8"/>
        <v>1611000</v>
      </c>
      <c r="U20" s="12">
        <f t="shared" si="8"/>
        <v>2148000</v>
      </c>
      <c r="V20" s="12">
        <f t="shared" si="8"/>
        <v>2148000</v>
      </c>
      <c r="W20" s="12">
        <f t="shared" si="8"/>
        <v>2148000</v>
      </c>
      <c r="X20" s="12">
        <f t="shared" si="8"/>
        <v>1743000</v>
      </c>
      <c r="Y20" s="12">
        <f t="shared" si="8"/>
        <v>2148000</v>
      </c>
      <c r="Z20" s="12">
        <f t="shared" si="8"/>
        <v>2148000</v>
      </c>
      <c r="AA20" s="12">
        <f t="shared" si="8"/>
        <v>2148000</v>
      </c>
      <c r="AB20" s="12">
        <f t="shared" si="8"/>
        <v>1743000</v>
      </c>
      <c r="AC20" s="12">
        <f t="shared" si="8"/>
        <v>2148000</v>
      </c>
      <c r="AD20" s="12">
        <f t="shared" si="8"/>
        <v>2148000</v>
      </c>
      <c r="AE20" s="12">
        <f t="shared" si="8"/>
        <v>2148000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165</v>
      </c>
    </row>
    <row r="3">
      <c r="A3" s="9" t="s">
        <v>128</v>
      </c>
      <c r="B3" s="9">
        <v>0.0</v>
      </c>
      <c r="C3" s="12">
        <f t="shared" ref="C3:AE3" si="1">B18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8250</v>
      </c>
      <c r="K3" s="12">
        <f t="shared" si="1"/>
        <v>16500</v>
      </c>
      <c r="L3" s="12">
        <f t="shared" si="1"/>
        <v>24750</v>
      </c>
      <c r="M3" s="12">
        <f t="shared" si="1"/>
        <v>33000</v>
      </c>
      <c r="N3" s="12">
        <f t="shared" si="1"/>
        <v>49500</v>
      </c>
      <c r="O3" s="12">
        <f t="shared" si="1"/>
        <v>66000</v>
      </c>
      <c r="P3" s="12">
        <f t="shared" si="1"/>
        <v>82500</v>
      </c>
      <c r="Q3" s="12">
        <f t="shared" si="1"/>
        <v>99000</v>
      </c>
      <c r="R3" s="12">
        <f t="shared" si="1"/>
        <v>123750</v>
      </c>
      <c r="S3" s="12">
        <f t="shared" si="1"/>
        <v>148500</v>
      </c>
      <c r="T3" s="12">
        <f t="shared" si="1"/>
        <v>173250</v>
      </c>
      <c r="U3" s="12">
        <f t="shared" si="1"/>
        <v>198000</v>
      </c>
      <c r="V3" s="12">
        <f t="shared" si="1"/>
        <v>231000</v>
      </c>
      <c r="W3" s="12">
        <f t="shared" si="1"/>
        <v>264000</v>
      </c>
      <c r="X3" s="12">
        <f t="shared" si="1"/>
        <v>297000</v>
      </c>
      <c r="Y3" s="12">
        <f t="shared" si="1"/>
        <v>330000</v>
      </c>
      <c r="Z3" s="12">
        <f t="shared" si="1"/>
        <v>231000</v>
      </c>
      <c r="AA3" s="12">
        <f t="shared" si="1"/>
        <v>264000</v>
      </c>
      <c r="AB3" s="12">
        <f t="shared" si="1"/>
        <v>297000</v>
      </c>
      <c r="AC3" s="12">
        <f t="shared" si="1"/>
        <v>330000</v>
      </c>
      <c r="AD3" s="12">
        <f t="shared" si="1"/>
        <v>231000</v>
      </c>
      <c r="AE3" s="12">
        <f t="shared" si="1"/>
        <v>264000</v>
      </c>
    </row>
    <row r="4">
      <c r="A4" s="9" t="s">
        <v>132</v>
      </c>
      <c r="B4" s="9">
        <v>0.0</v>
      </c>
      <c r="C4" s="12">
        <f t="shared" ref="C4:AE4" si="2">B19</f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27000</v>
      </c>
      <c r="K4" s="12">
        <f t="shared" si="2"/>
        <v>54000</v>
      </c>
      <c r="L4" s="12">
        <f t="shared" si="2"/>
        <v>81000</v>
      </c>
      <c r="M4" s="12">
        <f t="shared" si="2"/>
        <v>108000</v>
      </c>
      <c r="N4" s="12">
        <f t="shared" si="2"/>
        <v>162000</v>
      </c>
      <c r="O4" s="12">
        <f t="shared" si="2"/>
        <v>216000</v>
      </c>
      <c r="P4" s="12">
        <f t="shared" si="2"/>
        <v>270000</v>
      </c>
      <c r="Q4" s="12">
        <f t="shared" si="2"/>
        <v>324000</v>
      </c>
      <c r="R4" s="12">
        <f t="shared" si="2"/>
        <v>405000</v>
      </c>
      <c r="S4" s="12">
        <f t="shared" si="2"/>
        <v>486000</v>
      </c>
      <c r="T4" s="12">
        <f t="shared" si="2"/>
        <v>567000</v>
      </c>
      <c r="U4" s="12">
        <f t="shared" si="2"/>
        <v>648000</v>
      </c>
      <c r="V4" s="12">
        <f t="shared" si="2"/>
        <v>756000</v>
      </c>
      <c r="W4" s="12">
        <f t="shared" si="2"/>
        <v>864000</v>
      </c>
      <c r="X4" s="12">
        <f t="shared" si="2"/>
        <v>972000</v>
      </c>
      <c r="Y4" s="12">
        <f t="shared" si="2"/>
        <v>648000</v>
      </c>
      <c r="Z4" s="12">
        <f t="shared" si="2"/>
        <v>756000</v>
      </c>
      <c r="AA4" s="12">
        <f t="shared" si="2"/>
        <v>864000</v>
      </c>
      <c r="AB4" s="12">
        <f t="shared" si="2"/>
        <v>972000</v>
      </c>
      <c r="AC4" s="12">
        <f t="shared" si="2"/>
        <v>648000</v>
      </c>
      <c r="AD4" s="12">
        <f t="shared" si="2"/>
        <v>756000</v>
      </c>
      <c r="AE4" s="12">
        <f t="shared" si="2"/>
        <v>864000</v>
      </c>
    </row>
    <row r="5">
      <c r="A5" s="9" t="s">
        <v>81</v>
      </c>
      <c r="B5" s="12">
        <f t="shared" ref="B5:AE5" si="3">SUM(B3:B4)</f>
        <v>0</v>
      </c>
      <c r="C5" s="12">
        <f t="shared" si="3"/>
        <v>0</v>
      </c>
      <c r="D5" s="12">
        <f t="shared" si="3"/>
        <v>0</v>
      </c>
      <c r="E5" s="12">
        <f t="shared" si="3"/>
        <v>0</v>
      </c>
      <c r="F5" s="12">
        <f t="shared" si="3"/>
        <v>0</v>
      </c>
      <c r="G5" s="12">
        <f t="shared" si="3"/>
        <v>0</v>
      </c>
      <c r="H5" s="12">
        <f t="shared" si="3"/>
        <v>0</v>
      </c>
      <c r="I5" s="12">
        <f t="shared" si="3"/>
        <v>0</v>
      </c>
      <c r="J5" s="12">
        <f t="shared" si="3"/>
        <v>35250</v>
      </c>
      <c r="K5" s="12">
        <f t="shared" si="3"/>
        <v>70500</v>
      </c>
      <c r="L5" s="12">
        <f t="shared" si="3"/>
        <v>105750</v>
      </c>
      <c r="M5" s="12">
        <f t="shared" si="3"/>
        <v>141000</v>
      </c>
      <c r="N5" s="12">
        <f t="shared" si="3"/>
        <v>211500</v>
      </c>
      <c r="O5" s="12">
        <f t="shared" si="3"/>
        <v>282000</v>
      </c>
      <c r="P5" s="12">
        <f t="shared" si="3"/>
        <v>352500</v>
      </c>
      <c r="Q5" s="12">
        <f t="shared" si="3"/>
        <v>423000</v>
      </c>
      <c r="R5" s="12">
        <f t="shared" si="3"/>
        <v>528750</v>
      </c>
      <c r="S5" s="12">
        <f t="shared" si="3"/>
        <v>634500</v>
      </c>
      <c r="T5" s="12">
        <f t="shared" si="3"/>
        <v>740250</v>
      </c>
      <c r="U5" s="12">
        <f t="shared" si="3"/>
        <v>846000</v>
      </c>
      <c r="V5" s="12">
        <f t="shared" si="3"/>
        <v>987000</v>
      </c>
      <c r="W5" s="12">
        <f t="shared" si="3"/>
        <v>1128000</v>
      </c>
      <c r="X5" s="12">
        <f t="shared" si="3"/>
        <v>1269000</v>
      </c>
      <c r="Y5" s="12">
        <f t="shared" si="3"/>
        <v>978000</v>
      </c>
      <c r="Z5" s="12">
        <f t="shared" si="3"/>
        <v>987000</v>
      </c>
      <c r="AA5" s="12">
        <f t="shared" si="3"/>
        <v>1128000</v>
      </c>
      <c r="AB5" s="12">
        <f t="shared" si="3"/>
        <v>1269000</v>
      </c>
      <c r="AC5" s="12">
        <f t="shared" si="3"/>
        <v>978000</v>
      </c>
      <c r="AD5" s="12">
        <f t="shared" si="3"/>
        <v>987000</v>
      </c>
      <c r="AE5" s="12">
        <f t="shared" si="3"/>
        <v>1128000</v>
      </c>
    </row>
    <row r="7">
      <c r="A7" s="9" t="s">
        <v>87</v>
      </c>
    </row>
    <row r="8">
      <c r="A8" s="9" t="s">
        <v>128</v>
      </c>
      <c r="B8" s="12">
        <f>'Large-Fixed Asset Balance'!B18/'Large-FAR'!$F4</f>
        <v>0</v>
      </c>
      <c r="C8" s="12">
        <f>'Large-Fixed Asset Balance'!C18/'Large-FAR'!$F4</f>
        <v>0</v>
      </c>
      <c r="D8" s="12">
        <f>'Large-Fixed Asset Balance'!D18/'Large-FAR'!$F4</f>
        <v>0</v>
      </c>
      <c r="E8" s="12">
        <f>'Large-Fixed Asset Balance'!E18/'Large-FAR'!$F4</f>
        <v>0</v>
      </c>
      <c r="F8" s="12">
        <f>'Large-Fixed Asset Balance'!F18/'Large-FAR'!$F4</f>
        <v>0</v>
      </c>
      <c r="G8" s="12">
        <f>'Large-Fixed Asset Balance'!G18/'Large-FAR'!$F4</f>
        <v>0</v>
      </c>
      <c r="H8" s="12">
        <f>'Large-Fixed Asset Balance'!H18/'Large-FAR'!$F4</f>
        <v>0</v>
      </c>
      <c r="I8" s="12">
        <f>'Large-Fixed Asset Balance'!I18/'Large-FAR'!$F4</f>
        <v>8250</v>
      </c>
      <c r="J8" s="12">
        <f>'Large-Fixed Asset Balance'!J18/'Large-FAR'!$F4</f>
        <v>8250</v>
      </c>
      <c r="K8" s="12">
        <f>'Large-Fixed Asset Balance'!K18/'Large-FAR'!$F4</f>
        <v>8250</v>
      </c>
      <c r="L8" s="12">
        <f>'Large-Fixed Asset Balance'!L18/'Large-FAR'!$F4</f>
        <v>8250</v>
      </c>
      <c r="M8" s="12">
        <f>'Large-Fixed Asset Balance'!M18/'Large-FAR'!$F4</f>
        <v>16500</v>
      </c>
      <c r="N8" s="12">
        <f>'Large-Fixed Asset Balance'!N18/'Large-FAR'!$F4</f>
        <v>16500</v>
      </c>
      <c r="O8" s="12">
        <f>'Large-Fixed Asset Balance'!O18/'Large-FAR'!$F4</f>
        <v>16500</v>
      </c>
      <c r="P8" s="12">
        <f>'Large-Fixed Asset Balance'!P18/'Large-FAR'!$F4</f>
        <v>16500</v>
      </c>
      <c r="Q8" s="12">
        <f>'Large-Fixed Asset Balance'!Q18/'Large-FAR'!$F4</f>
        <v>24750</v>
      </c>
      <c r="R8" s="12">
        <f>'Large-Fixed Asset Balance'!R18/'Large-FAR'!$F4</f>
        <v>24750</v>
      </c>
      <c r="S8" s="12">
        <f>'Large-Fixed Asset Balance'!S18/'Large-FAR'!$F4</f>
        <v>24750</v>
      </c>
      <c r="T8" s="12">
        <f>'Large-Fixed Asset Balance'!T18/'Large-FAR'!$F4</f>
        <v>24750</v>
      </c>
      <c r="U8" s="12">
        <f>'Large-Fixed Asset Balance'!U18/'Large-FAR'!$F4</f>
        <v>33000</v>
      </c>
      <c r="V8" s="12">
        <f>'Large-Fixed Asset Balance'!V18/'Large-FAR'!$F4</f>
        <v>33000</v>
      </c>
      <c r="W8" s="12">
        <f>'Large-Fixed Asset Balance'!W18/'Large-FAR'!$F4</f>
        <v>33000</v>
      </c>
      <c r="X8" s="12">
        <f>'Large-Fixed Asset Balance'!X18/'Large-FAR'!$F4</f>
        <v>33000</v>
      </c>
      <c r="Y8" s="12">
        <f>'Large-Fixed Asset Balance'!Y18/'Large-FAR'!$F4</f>
        <v>33000</v>
      </c>
      <c r="Z8" s="12">
        <f>'Large-Fixed Asset Balance'!Z18/'Large-FAR'!$F4</f>
        <v>33000</v>
      </c>
      <c r="AA8" s="12">
        <f>'Large-Fixed Asset Balance'!AA18/'Large-FAR'!$F4</f>
        <v>33000</v>
      </c>
      <c r="AB8" s="12">
        <f>'Large-Fixed Asset Balance'!AB18/'Large-FAR'!$F4</f>
        <v>33000</v>
      </c>
      <c r="AC8" s="12">
        <f>'Large-Fixed Asset Balance'!AC18/'Large-FAR'!$F4</f>
        <v>33000</v>
      </c>
      <c r="AD8" s="12">
        <f>'Large-Fixed Asset Balance'!AD18/'Large-FAR'!$F4</f>
        <v>33000</v>
      </c>
      <c r="AE8" s="12">
        <f>'Large-Fixed Asset Balance'!AE18/'Large-FAR'!$F4</f>
        <v>33000</v>
      </c>
    </row>
    <row r="9">
      <c r="A9" s="9" t="s">
        <v>132</v>
      </c>
      <c r="B9" s="12">
        <f>'Large-Fixed Asset Balance'!B19/'Large-FAR'!$F5</f>
        <v>0</v>
      </c>
      <c r="C9" s="12">
        <f>'Large-Fixed Asset Balance'!C19/'Large-FAR'!$F5</f>
        <v>0</v>
      </c>
      <c r="D9" s="12">
        <f>'Large-Fixed Asset Balance'!D19/'Large-FAR'!$F5</f>
        <v>0</v>
      </c>
      <c r="E9" s="12">
        <f>'Large-Fixed Asset Balance'!E19/'Large-FAR'!$F5</f>
        <v>0</v>
      </c>
      <c r="F9" s="12">
        <f>'Large-Fixed Asset Balance'!F19/'Large-FAR'!$F5</f>
        <v>0</v>
      </c>
      <c r="G9" s="12">
        <f>'Large-Fixed Asset Balance'!G19/'Large-FAR'!$F5</f>
        <v>0</v>
      </c>
      <c r="H9" s="12">
        <f>'Large-Fixed Asset Balance'!H19/'Large-FAR'!$F5</f>
        <v>0</v>
      </c>
      <c r="I9" s="12">
        <f>'Large-Fixed Asset Balance'!I19/'Large-FAR'!$F5</f>
        <v>27000</v>
      </c>
      <c r="J9" s="12">
        <f>'Large-Fixed Asset Balance'!J19/'Large-FAR'!$F5</f>
        <v>27000</v>
      </c>
      <c r="K9" s="12">
        <f>'Large-Fixed Asset Balance'!K19/'Large-FAR'!$F5</f>
        <v>27000</v>
      </c>
      <c r="L9" s="12">
        <f>'Large-Fixed Asset Balance'!L19/'Large-FAR'!$F5</f>
        <v>27000</v>
      </c>
      <c r="M9" s="12">
        <f>'Large-Fixed Asset Balance'!M19/'Large-FAR'!$F5</f>
        <v>54000</v>
      </c>
      <c r="N9" s="12">
        <f>'Large-Fixed Asset Balance'!N19/'Large-FAR'!$F5</f>
        <v>54000</v>
      </c>
      <c r="O9" s="12">
        <f>'Large-Fixed Asset Balance'!O19/'Large-FAR'!$F5</f>
        <v>54000</v>
      </c>
      <c r="P9" s="12">
        <f>'Large-Fixed Asset Balance'!P19/'Large-FAR'!$F5</f>
        <v>54000</v>
      </c>
      <c r="Q9" s="12">
        <f>'Large-Fixed Asset Balance'!Q19/'Large-FAR'!$F5</f>
        <v>81000</v>
      </c>
      <c r="R9" s="12">
        <f>'Large-Fixed Asset Balance'!R19/'Large-FAR'!$F5</f>
        <v>81000</v>
      </c>
      <c r="S9" s="12">
        <f>'Large-Fixed Asset Balance'!S19/'Large-FAR'!$F5</f>
        <v>81000</v>
      </c>
      <c r="T9" s="12">
        <f>'Large-Fixed Asset Balance'!T19/'Large-FAR'!$F5</f>
        <v>81000</v>
      </c>
      <c r="U9" s="12">
        <f>'Large-Fixed Asset Balance'!U19/'Large-FAR'!$F5</f>
        <v>108000</v>
      </c>
      <c r="V9" s="12">
        <f>'Large-Fixed Asset Balance'!V19/'Large-FAR'!$F5</f>
        <v>108000</v>
      </c>
      <c r="W9" s="12">
        <f>'Large-Fixed Asset Balance'!W19/'Large-FAR'!$F5</f>
        <v>108000</v>
      </c>
      <c r="X9" s="12">
        <f>'Large-Fixed Asset Balance'!X19/'Large-FAR'!$F5</f>
        <v>81000</v>
      </c>
      <c r="Y9" s="12">
        <f>'Large-Fixed Asset Balance'!Y19/'Large-FAR'!$F5</f>
        <v>108000</v>
      </c>
      <c r="Z9" s="12">
        <f>'Large-Fixed Asset Balance'!Z19/'Large-FAR'!$F5</f>
        <v>108000</v>
      </c>
      <c r="AA9" s="12">
        <f>'Large-Fixed Asset Balance'!AA19/'Large-FAR'!$F5</f>
        <v>108000</v>
      </c>
      <c r="AB9" s="12">
        <f>'Large-Fixed Asset Balance'!AB19/'Large-FAR'!$F5</f>
        <v>81000</v>
      </c>
      <c r="AC9" s="12">
        <f>'Large-Fixed Asset Balance'!AC19/'Large-FAR'!$F5</f>
        <v>108000</v>
      </c>
      <c r="AD9" s="12">
        <f>'Large-Fixed Asset Balance'!AD19/'Large-FAR'!$F5</f>
        <v>108000</v>
      </c>
      <c r="AE9" s="12">
        <f>'Large-Fixed Asset Balance'!AE19/'Large-FAR'!$F5</f>
        <v>108000</v>
      </c>
    </row>
    <row r="10">
      <c r="A10" s="9" t="s">
        <v>81</v>
      </c>
      <c r="B10" s="12">
        <f t="shared" ref="B10:AE10" si="4">SUM(B8:B9)</f>
        <v>0</v>
      </c>
      <c r="C10" s="12">
        <f t="shared" si="4"/>
        <v>0</v>
      </c>
      <c r="D10" s="12">
        <f t="shared" si="4"/>
        <v>0</v>
      </c>
      <c r="E10" s="12">
        <f t="shared" si="4"/>
        <v>0</v>
      </c>
      <c r="F10" s="12">
        <f t="shared" si="4"/>
        <v>0</v>
      </c>
      <c r="G10" s="12">
        <f t="shared" si="4"/>
        <v>0</v>
      </c>
      <c r="H10" s="12">
        <f t="shared" si="4"/>
        <v>0</v>
      </c>
      <c r="I10" s="12">
        <f t="shared" si="4"/>
        <v>35250</v>
      </c>
      <c r="J10" s="12">
        <f t="shared" si="4"/>
        <v>35250</v>
      </c>
      <c r="K10" s="12">
        <f t="shared" si="4"/>
        <v>35250</v>
      </c>
      <c r="L10" s="12">
        <f t="shared" si="4"/>
        <v>35250</v>
      </c>
      <c r="M10" s="12">
        <f t="shared" si="4"/>
        <v>70500</v>
      </c>
      <c r="N10" s="12">
        <f t="shared" si="4"/>
        <v>70500</v>
      </c>
      <c r="O10" s="12">
        <f t="shared" si="4"/>
        <v>70500</v>
      </c>
      <c r="P10" s="12">
        <f t="shared" si="4"/>
        <v>70500</v>
      </c>
      <c r="Q10" s="12">
        <f t="shared" si="4"/>
        <v>105750</v>
      </c>
      <c r="R10" s="12">
        <f t="shared" si="4"/>
        <v>105750</v>
      </c>
      <c r="S10" s="12">
        <f t="shared" si="4"/>
        <v>105750</v>
      </c>
      <c r="T10" s="12">
        <f t="shared" si="4"/>
        <v>105750</v>
      </c>
      <c r="U10" s="12">
        <f t="shared" si="4"/>
        <v>141000</v>
      </c>
      <c r="V10" s="12">
        <f t="shared" si="4"/>
        <v>141000</v>
      </c>
      <c r="W10" s="12">
        <f t="shared" si="4"/>
        <v>141000</v>
      </c>
      <c r="X10" s="12">
        <f t="shared" si="4"/>
        <v>114000</v>
      </c>
      <c r="Y10" s="12">
        <f t="shared" si="4"/>
        <v>141000</v>
      </c>
      <c r="Z10" s="12">
        <f t="shared" si="4"/>
        <v>141000</v>
      </c>
      <c r="AA10" s="12">
        <f t="shared" si="4"/>
        <v>141000</v>
      </c>
      <c r="AB10" s="12">
        <f t="shared" si="4"/>
        <v>114000</v>
      </c>
      <c r="AC10" s="12">
        <f t="shared" si="4"/>
        <v>141000</v>
      </c>
      <c r="AD10" s="12">
        <f t="shared" si="4"/>
        <v>141000</v>
      </c>
      <c r="AE10" s="12">
        <f t="shared" si="4"/>
        <v>141000</v>
      </c>
    </row>
    <row r="12">
      <c r="A12" s="9" t="s">
        <v>166</v>
      </c>
    </row>
    <row r="13">
      <c r="A13" s="9" t="s">
        <v>128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9">
        <f>'Large-FAR'!H2+'Large-FAR'!H3+'Large-FAR'!H4</f>
        <v>132000</v>
      </c>
      <c r="Z13" s="9">
        <v>0.0</v>
      </c>
      <c r="AA13" s="9">
        <v>0.0</v>
      </c>
      <c r="AB13" s="9">
        <v>0.0</v>
      </c>
      <c r="AC13" s="9">
        <f>'Large-FAR'!H8+'Large-FAR'!H9+'Large-FAR'!H10</f>
        <v>132000</v>
      </c>
      <c r="AD13" s="9">
        <v>0.0</v>
      </c>
      <c r="AE13" s="9">
        <v>0.0</v>
      </c>
    </row>
    <row r="14">
      <c r="A14" s="9" t="s">
        <v>132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f>'Large-FAR'!H5+'Large-FAR'!H6+'Large-FAR'!H7</f>
        <v>405000</v>
      </c>
      <c r="Y14" s="9">
        <v>0.0</v>
      </c>
      <c r="Z14" s="9">
        <v>0.0</v>
      </c>
      <c r="AA14" s="9">
        <v>0.0</v>
      </c>
      <c r="AB14" s="9">
        <f>'Large-FAR'!H11+'Large-FAR'!H12+'Large-FAR'!H13</f>
        <v>405000</v>
      </c>
      <c r="AC14" s="9">
        <v>0.0</v>
      </c>
      <c r="AD14" s="9">
        <v>0.0</v>
      </c>
      <c r="AE14" s="9">
        <v>0.0</v>
      </c>
    </row>
    <row r="15">
      <c r="A15" s="9" t="s">
        <v>81</v>
      </c>
      <c r="B15" s="12">
        <f t="shared" ref="B15:AE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0</v>
      </c>
      <c r="W15" s="12">
        <f t="shared" si="5"/>
        <v>0</v>
      </c>
      <c r="X15" s="12">
        <f t="shared" si="5"/>
        <v>405000</v>
      </c>
      <c r="Y15" s="12">
        <f t="shared" si="5"/>
        <v>132000</v>
      </c>
      <c r="Z15" s="12">
        <f t="shared" si="5"/>
        <v>0</v>
      </c>
      <c r="AA15" s="12">
        <f t="shared" si="5"/>
        <v>0</v>
      </c>
      <c r="AB15" s="12">
        <f t="shared" si="5"/>
        <v>405000</v>
      </c>
      <c r="AC15" s="12">
        <f t="shared" si="5"/>
        <v>132000</v>
      </c>
      <c r="AD15" s="12">
        <f t="shared" si="5"/>
        <v>0</v>
      </c>
      <c r="AE15" s="12">
        <f t="shared" si="5"/>
        <v>0</v>
      </c>
    </row>
    <row r="17">
      <c r="A17" s="9" t="s">
        <v>95</v>
      </c>
    </row>
    <row r="18">
      <c r="A18" s="9" t="s">
        <v>128</v>
      </c>
      <c r="B18" s="12">
        <f t="shared" ref="B18:AE18" si="6">B3+B8-B13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8250</v>
      </c>
      <c r="J18" s="12">
        <f t="shared" si="6"/>
        <v>16500</v>
      </c>
      <c r="K18" s="12">
        <f t="shared" si="6"/>
        <v>24750</v>
      </c>
      <c r="L18" s="12">
        <f t="shared" si="6"/>
        <v>33000</v>
      </c>
      <c r="M18" s="12">
        <f t="shared" si="6"/>
        <v>49500</v>
      </c>
      <c r="N18" s="12">
        <f t="shared" si="6"/>
        <v>66000</v>
      </c>
      <c r="O18" s="12">
        <f t="shared" si="6"/>
        <v>82500</v>
      </c>
      <c r="P18" s="12">
        <f t="shared" si="6"/>
        <v>99000</v>
      </c>
      <c r="Q18" s="12">
        <f t="shared" si="6"/>
        <v>123750</v>
      </c>
      <c r="R18" s="12">
        <f t="shared" si="6"/>
        <v>148500</v>
      </c>
      <c r="S18" s="12">
        <f t="shared" si="6"/>
        <v>173250</v>
      </c>
      <c r="T18" s="12">
        <f t="shared" si="6"/>
        <v>198000</v>
      </c>
      <c r="U18" s="12">
        <f t="shared" si="6"/>
        <v>231000</v>
      </c>
      <c r="V18" s="12">
        <f t="shared" si="6"/>
        <v>264000</v>
      </c>
      <c r="W18" s="12">
        <f t="shared" si="6"/>
        <v>297000</v>
      </c>
      <c r="X18" s="12">
        <f t="shared" si="6"/>
        <v>330000</v>
      </c>
      <c r="Y18" s="12">
        <f t="shared" si="6"/>
        <v>231000</v>
      </c>
      <c r="Z18" s="12">
        <f t="shared" si="6"/>
        <v>264000</v>
      </c>
      <c r="AA18" s="12">
        <f t="shared" si="6"/>
        <v>297000</v>
      </c>
      <c r="AB18" s="12">
        <f t="shared" si="6"/>
        <v>330000</v>
      </c>
      <c r="AC18" s="12">
        <f t="shared" si="6"/>
        <v>231000</v>
      </c>
      <c r="AD18" s="12">
        <f t="shared" si="6"/>
        <v>264000</v>
      </c>
      <c r="AE18" s="12">
        <f t="shared" si="6"/>
        <v>297000</v>
      </c>
    </row>
    <row r="19">
      <c r="A19" s="9" t="s">
        <v>132</v>
      </c>
      <c r="B19" s="12">
        <f t="shared" ref="B19:AE19" si="7">B4+B9-B14</f>
        <v>0</v>
      </c>
      <c r="C19" s="12">
        <f t="shared" si="7"/>
        <v>0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0</v>
      </c>
      <c r="H19" s="12">
        <f t="shared" si="7"/>
        <v>0</v>
      </c>
      <c r="I19" s="12">
        <f t="shared" si="7"/>
        <v>27000</v>
      </c>
      <c r="J19" s="12">
        <f t="shared" si="7"/>
        <v>54000</v>
      </c>
      <c r="K19" s="12">
        <f t="shared" si="7"/>
        <v>81000</v>
      </c>
      <c r="L19" s="12">
        <f t="shared" si="7"/>
        <v>108000</v>
      </c>
      <c r="M19" s="12">
        <f t="shared" si="7"/>
        <v>162000</v>
      </c>
      <c r="N19" s="12">
        <f t="shared" si="7"/>
        <v>216000</v>
      </c>
      <c r="O19" s="12">
        <f t="shared" si="7"/>
        <v>270000</v>
      </c>
      <c r="P19" s="12">
        <f t="shared" si="7"/>
        <v>324000</v>
      </c>
      <c r="Q19" s="12">
        <f t="shared" si="7"/>
        <v>405000</v>
      </c>
      <c r="R19" s="12">
        <f t="shared" si="7"/>
        <v>486000</v>
      </c>
      <c r="S19" s="12">
        <f t="shared" si="7"/>
        <v>567000</v>
      </c>
      <c r="T19" s="12">
        <f t="shared" si="7"/>
        <v>648000</v>
      </c>
      <c r="U19" s="12">
        <f t="shared" si="7"/>
        <v>756000</v>
      </c>
      <c r="V19" s="12">
        <f t="shared" si="7"/>
        <v>864000</v>
      </c>
      <c r="W19" s="12">
        <f t="shared" si="7"/>
        <v>972000</v>
      </c>
      <c r="X19" s="12">
        <f t="shared" si="7"/>
        <v>648000</v>
      </c>
      <c r="Y19" s="12">
        <f t="shared" si="7"/>
        <v>756000</v>
      </c>
      <c r="Z19" s="12">
        <f t="shared" si="7"/>
        <v>864000</v>
      </c>
      <c r="AA19" s="12">
        <f t="shared" si="7"/>
        <v>972000</v>
      </c>
      <c r="AB19" s="12">
        <f t="shared" si="7"/>
        <v>648000</v>
      </c>
      <c r="AC19" s="12">
        <f t="shared" si="7"/>
        <v>756000</v>
      </c>
      <c r="AD19" s="12">
        <f t="shared" si="7"/>
        <v>864000</v>
      </c>
      <c r="AE19" s="12">
        <f t="shared" si="7"/>
        <v>972000</v>
      </c>
    </row>
    <row r="20">
      <c r="A20" s="9" t="s">
        <v>81</v>
      </c>
      <c r="B20" s="12">
        <f t="shared" ref="B20:AE20" si="8">SUM(B18:B19)</f>
        <v>0</v>
      </c>
      <c r="C20" s="12">
        <f t="shared" si="8"/>
        <v>0</v>
      </c>
      <c r="D20" s="12">
        <f t="shared" si="8"/>
        <v>0</v>
      </c>
      <c r="E20" s="12">
        <f t="shared" si="8"/>
        <v>0</v>
      </c>
      <c r="F20" s="12">
        <f t="shared" si="8"/>
        <v>0</v>
      </c>
      <c r="G20" s="12">
        <f t="shared" si="8"/>
        <v>0</v>
      </c>
      <c r="H20" s="12">
        <f t="shared" si="8"/>
        <v>0</v>
      </c>
      <c r="I20" s="12">
        <f t="shared" si="8"/>
        <v>35250</v>
      </c>
      <c r="J20" s="12">
        <f t="shared" si="8"/>
        <v>70500</v>
      </c>
      <c r="K20" s="12">
        <f t="shared" si="8"/>
        <v>105750</v>
      </c>
      <c r="L20" s="12">
        <f t="shared" si="8"/>
        <v>141000</v>
      </c>
      <c r="M20" s="12">
        <f t="shared" si="8"/>
        <v>211500</v>
      </c>
      <c r="N20" s="12">
        <f t="shared" si="8"/>
        <v>282000</v>
      </c>
      <c r="O20" s="12">
        <f t="shared" si="8"/>
        <v>352500</v>
      </c>
      <c r="P20" s="12">
        <f t="shared" si="8"/>
        <v>423000</v>
      </c>
      <c r="Q20" s="12">
        <f t="shared" si="8"/>
        <v>528750</v>
      </c>
      <c r="R20" s="12">
        <f t="shared" si="8"/>
        <v>634500</v>
      </c>
      <c r="S20" s="12">
        <f t="shared" si="8"/>
        <v>740250</v>
      </c>
      <c r="T20" s="12">
        <f t="shared" si="8"/>
        <v>846000</v>
      </c>
      <c r="U20" s="12">
        <f t="shared" si="8"/>
        <v>987000</v>
      </c>
      <c r="V20" s="12">
        <f t="shared" si="8"/>
        <v>1128000</v>
      </c>
      <c r="W20" s="12">
        <f t="shared" si="8"/>
        <v>1269000</v>
      </c>
      <c r="X20" s="12">
        <f t="shared" si="8"/>
        <v>978000</v>
      </c>
      <c r="Y20" s="12">
        <f t="shared" si="8"/>
        <v>987000</v>
      </c>
      <c r="Z20" s="12">
        <f t="shared" si="8"/>
        <v>1128000</v>
      </c>
      <c r="AA20" s="12">
        <f t="shared" si="8"/>
        <v>1269000</v>
      </c>
      <c r="AB20" s="12">
        <f t="shared" si="8"/>
        <v>978000</v>
      </c>
      <c r="AC20" s="12">
        <f t="shared" si="8"/>
        <v>987000</v>
      </c>
      <c r="AD20" s="12">
        <f t="shared" si="8"/>
        <v>1128000</v>
      </c>
      <c r="AE20" s="12">
        <f t="shared" si="8"/>
        <v>1269000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9" t="s">
        <v>125</v>
      </c>
      <c r="H1" s="9" t="s">
        <v>126</v>
      </c>
    </row>
    <row r="2">
      <c r="B2" s="9" t="s">
        <v>128</v>
      </c>
      <c r="D2" s="9">
        <v>6.0</v>
      </c>
      <c r="E2" s="9">
        <v>44000.0</v>
      </c>
      <c r="F2" s="9">
        <v>16.0</v>
      </c>
      <c r="G2" s="12">
        <f t="shared" ref="G2:G40" si="1">F2+D2</f>
        <v>22</v>
      </c>
      <c r="H2" s="12">
        <f t="shared" ref="H2:H40" si="2">E2/F2*F2</f>
        <v>44000</v>
      </c>
    </row>
    <row r="3">
      <c r="B3" s="9" t="s">
        <v>128</v>
      </c>
      <c r="D3" s="9">
        <v>6.0</v>
      </c>
      <c r="E3" s="9">
        <v>44000.0</v>
      </c>
      <c r="F3" s="9">
        <v>16.0</v>
      </c>
      <c r="G3" s="12">
        <f t="shared" si="1"/>
        <v>22</v>
      </c>
      <c r="H3" s="12">
        <f t="shared" si="2"/>
        <v>44000</v>
      </c>
    </row>
    <row r="4">
      <c r="B4" s="9" t="s">
        <v>132</v>
      </c>
      <c r="D4" s="9">
        <v>6.0</v>
      </c>
      <c r="E4" s="9">
        <v>120000.0</v>
      </c>
      <c r="F4" s="9">
        <v>15.0</v>
      </c>
      <c r="G4" s="12">
        <f t="shared" si="1"/>
        <v>21</v>
      </c>
      <c r="H4" s="12">
        <f t="shared" si="2"/>
        <v>120000</v>
      </c>
    </row>
    <row r="5">
      <c r="B5" s="9" t="s">
        <v>128</v>
      </c>
      <c r="D5" s="12">
        <f t="shared" ref="D5:D40" si="3">D2+2</f>
        <v>8</v>
      </c>
      <c r="E5" s="9">
        <v>44000.0</v>
      </c>
      <c r="F5" s="9">
        <v>16.0</v>
      </c>
      <c r="G5" s="12">
        <f t="shared" si="1"/>
        <v>24</v>
      </c>
      <c r="H5" s="12">
        <f t="shared" si="2"/>
        <v>44000</v>
      </c>
    </row>
    <row r="6">
      <c r="B6" s="9" t="s">
        <v>128</v>
      </c>
      <c r="D6" s="12">
        <f t="shared" si="3"/>
        <v>8</v>
      </c>
      <c r="E6" s="9">
        <v>44000.0</v>
      </c>
      <c r="F6" s="9">
        <v>16.0</v>
      </c>
      <c r="G6" s="12">
        <f t="shared" si="1"/>
        <v>24</v>
      </c>
      <c r="H6" s="12">
        <f t="shared" si="2"/>
        <v>44000</v>
      </c>
    </row>
    <row r="7">
      <c r="B7" s="9" t="s">
        <v>132</v>
      </c>
      <c r="D7" s="12">
        <f t="shared" si="3"/>
        <v>8</v>
      </c>
      <c r="E7" s="9">
        <v>120000.0</v>
      </c>
      <c r="F7" s="9">
        <v>15.0</v>
      </c>
      <c r="G7" s="12">
        <f t="shared" si="1"/>
        <v>23</v>
      </c>
      <c r="H7" s="12">
        <f t="shared" si="2"/>
        <v>120000</v>
      </c>
    </row>
    <row r="8">
      <c r="B8" s="9" t="s">
        <v>128</v>
      </c>
      <c r="D8" s="12">
        <f t="shared" si="3"/>
        <v>10</v>
      </c>
      <c r="E8" s="9">
        <v>44000.0</v>
      </c>
      <c r="F8" s="9">
        <v>16.0</v>
      </c>
      <c r="G8" s="12">
        <f t="shared" si="1"/>
        <v>26</v>
      </c>
      <c r="H8" s="12">
        <f t="shared" si="2"/>
        <v>44000</v>
      </c>
    </row>
    <row r="9">
      <c r="B9" s="9" t="s">
        <v>128</v>
      </c>
      <c r="D9" s="12">
        <f t="shared" si="3"/>
        <v>10</v>
      </c>
      <c r="E9" s="9">
        <v>44000.0</v>
      </c>
      <c r="F9" s="9">
        <v>16.0</v>
      </c>
      <c r="G9" s="12">
        <f t="shared" si="1"/>
        <v>26</v>
      </c>
      <c r="H9" s="12">
        <f t="shared" si="2"/>
        <v>44000</v>
      </c>
    </row>
    <row r="10">
      <c r="B10" s="9" t="s">
        <v>132</v>
      </c>
      <c r="D10" s="12">
        <f t="shared" si="3"/>
        <v>10</v>
      </c>
      <c r="E10" s="9">
        <v>120000.0</v>
      </c>
      <c r="F10" s="9">
        <v>15.0</v>
      </c>
      <c r="G10" s="12">
        <f t="shared" si="1"/>
        <v>25</v>
      </c>
      <c r="H10" s="12">
        <f t="shared" si="2"/>
        <v>120000</v>
      </c>
    </row>
    <row r="11">
      <c r="B11" s="9" t="s">
        <v>128</v>
      </c>
      <c r="D11" s="12">
        <f t="shared" si="3"/>
        <v>12</v>
      </c>
      <c r="E11" s="9">
        <v>44000.0</v>
      </c>
      <c r="F11" s="9">
        <v>16.0</v>
      </c>
      <c r="G11" s="12">
        <f t="shared" si="1"/>
        <v>28</v>
      </c>
      <c r="H11" s="12">
        <f t="shared" si="2"/>
        <v>44000</v>
      </c>
    </row>
    <row r="12">
      <c r="B12" s="9" t="s">
        <v>128</v>
      </c>
      <c r="D12" s="12">
        <f t="shared" si="3"/>
        <v>12</v>
      </c>
      <c r="E12" s="9">
        <v>44000.0</v>
      </c>
      <c r="F12" s="9">
        <v>16.0</v>
      </c>
      <c r="G12" s="12">
        <f t="shared" si="1"/>
        <v>28</v>
      </c>
      <c r="H12" s="12">
        <f t="shared" si="2"/>
        <v>44000</v>
      </c>
    </row>
    <row r="13">
      <c r="B13" s="9" t="s">
        <v>132</v>
      </c>
      <c r="D13" s="12">
        <f t="shared" si="3"/>
        <v>12</v>
      </c>
      <c r="E13" s="9">
        <v>120000.0</v>
      </c>
      <c r="F13" s="9">
        <v>15.0</v>
      </c>
      <c r="G13" s="12">
        <f t="shared" si="1"/>
        <v>27</v>
      </c>
      <c r="H13" s="12">
        <f t="shared" si="2"/>
        <v>120000</v>
      </c>
    </row>
    <row r="14">
      <c r="B14" s="9" t="s">
        <v>128</v>
      </c>
      <c r="D14" s="12">
        <f t="shared" si="3"/>
        <v>14</v>
      </c>
      <c r="E14" s="9">
        <v>44000.0</v>
      </c>
      <c r="F14" s="9">
        <v>16.0</v>
      </c>
      <c r="G14" s="12">
        <f t="shared" si="1"/>
        <v>30</v>
      </c>
      <c r="H14" s="12">
        <f t="shared" si="2"/>
        <v>44000</v>
      </c>
    </row>
    <row r="15">
      <c r="B15" s="9" t="s">
        <v>128</v>
      </c>
      <c r="D15" s="12">
        <f t="shared" si="3"/>
        <v>14</v>
      </c>
      <c r="E15" s="9">
        <v>44000.0</v>
      </c>
      <c r="F15" s="9">
        <v>16.0</v>
      </c>
      <c r="G15" s="12">
        <f t="shared" si="1"/>
        <v>30</v>
      </c>
      <c r="H15" s="12">
        <f t="shared" si="2"/>
        <v>44000</v>
      </c>
    </row>
    <row r="16">
      <c r="B16" s="9" t="s">
        <v>132</v>
      </c>
      <c r="D16" s="12">
        <f t="shared" si="3"/>
        <v>14</v>
      </c>
      <c r="E16" s="9">
        <v>120000.0</v>
      </c>
      <c r="F16" s="9">
        <v>15.0</v>
      </c>
      <c r="G16" s="12">
        <f t="shared" si="1"/>
        <v>29</v>
      </c>
      <c r="H16" s="12">
        <f t="shared" si="2"/>
        <v>120000</v>
      </c>
    </row>
    <row r="17">
      <c r="B17" s="9" t="s">
        <v>128</v>
      </c>
      <c r="D17" s="12">
        <f t="shared" si="3"/>
        <v>16</v>
      </c>
      <c r="E17" s="9">
        <v>44000.0</v>
      </c>
      <c r="F17" s="9">
        <v>16.0</v>
      </c>
      <c r="G17" s="12">
        <f t="shared" si="1"/>
        <v>32</v>
      </c>
      <c r="H17" s="12">
        <f t="shared" si="2"/>
        <v>44000</v>
      </c>
    </row>
    <row r="18">
      <c r="B18" s="9" t="s">
        <v>128</v>
      </c>
      <c r="D18" s="12">
        <f t="shared" si="3"/>
        <v>16</v>
      </c>
      <c r="E18" s="9">
        <v>44000.0</v>
      </c>
      <c r="F18" s="9">
        <v>16.0</v>
      </c>
      <c r="G18" s="12">
        <f t="shared" si="1"/>
        <v>32</v>
      </c>
      <c r="H18" s="12">
        <f t="shared" si="2"/>
        <v>44000</v>
      </c>
    </row>
    <row r="19">
      <c r="B19" s="9" t="s">
        <v>132</v>
      </c>
      <c r="D19" s="12">
        <f t="shared" si="3"/>
        <v>16</v>
      </c>
      <c r="E19" s="9">
        <v>120000.0</v>
      </c>
      <c r="F19" s="9">
        <v>15.0</v>
      </c>
      <c r="G19" s="12">
        <f t="shared" si="1"/>
        <v>31</v>
      </c>
      <c r="H19" s="12">
        <f t="shared" si="2"/>
        <v>120000</v>
      </c>
    </row>
    <row r="20">
      <c r="B20" s="9" t="s">
        <v>128</v>
      </c>
      <c r="D20" s="12">
        <f t="shared" si="3"/>
        <v>18</v>
      </c>
      <c r="E20" s="9">
        <v>44000.0</v>
      </c>
      <c r="F20" s="9">
        <v>16.0</v>
      </c>
      <c r="G20" s="12">
        <f t="shared" si="1"/>
        <v>34</v>
      </c>
      <c r="H20" s="12">
        <f t="shared" si="2"/>
        <v>44000</v>
      </c>
    </row>
    <row r="21">
      <c r="B21" s="9" t="s">
        <v>128</v>
      </c>
      <c r="D21" s="12">
        <f t="shared" si="3"/>
        <v>18</v>
      </c>
      <c r="E21" s="9">
        <v>44000.0</v>
      </c>
      <c r="F21" s="9">
        <v>16.0</v>
      </c>
      <c r="G21" s="12">
        <f t="shared" si="1"/>
        <v>34</v>
      </c>
      <c r="H21" s="12">
        <f t="shared" si="2"/>
        <v>44000</v>
      </c>
    </row>
    <row r="22">
      <c r="B22" s="9" t="s">
        <v>132</v>
      </c>
      <c r="D22" s="12">
        <f t="shared" si="3"/>
        <v>18</v>
      </c>
      <c r="E22" s="9">
        <v>120000.0</v>
      </c>
      <c r="F22" s="9">
        <v>15.0</v>
      </c>
      <c r="G22" s="12">
        <f t="shared" si="1"/>
        <v>33</v>
      </c>
      <c r="H22" s="12">
        <f t="shared" si="2"/>
        <v>120000</v>
      </c>
    </row>
    <row r="23">
      <c r="B23" s="9" t="s">
        <v>128</v>
      </c>
      <c r="D23" s="12">
        <f t="shared" si="3"/>
        <v>20</v>
      </c>
      <c r="E23" s="9">
        <v>44000.0</v>
      </c>
      <c r="F23" s="9">
        <v>16.0</v>
      </c>
      <c r="G23" s="12">
        <f t="shared" si="1"/>
        <v>36</v>
      </c>
      <c r="H23" s="12">
        <f t="shared" si="2"/>
        <v>44000</v>
      </c>
    </row>
    <row r="24">
      <c r="B24" s="9" t="s">
        <v>128</v>
      </c>
      <c r="D24" s="12">
        <f t="shared" si="3"/>
        <v>20</v>
      </c>
      <c r="E24" s="9">
        <v>44000.0</v>
      </c>
      <c r="F24" s="9">
        <v>16.0</v>
      </c>
      <c r="G24" s="12">
        <f t="shared" si="1"/>
        <v>36</v>
      </c>
      <c r="H24" s="12">
        <f t="shared" si="2"/>
        <v>44000</v>
      </c>
    </row>
    <row r="25">
      <c r="B25" s="9" t="s">
        <v>132</v>
      </c>
      <c r="D25" s="12">
        <f t="shared" si="3"/>
        <v>20</v>
      </c>
      <c r="E25" s="9">
        <v>120000.0</v>
      </c>
      <c r="F25" s="9">
        <v>15.0</v>
      </c>
      <c r="G25" s="12">
        <f t="shared" si="1"/>
        <v>35</v>
      </c>
      <c r="H25" s="12">
        <f t="shared" si="2"/>
        <v>120000</v>
      </c>
    </row>
    <row r="26">
      <c r="B26" s="9" t="s">
        <v>128</v>
      </c>
      <c r="D26" s="12">
        <f t="shared" si="3"/>
        <v>22</v>
      </c>
      <c r="E26" s="9">
        <v>44000.0</v>
      </c>
      <c r="F26" s="9">
        <v>16.0</v>
      </c>
      <c r="G26" s="12">
        <f t="shared" si="1"/>
        <v>38</v>
      </c>
      <c r="H26" s="12">
        <f t="shared" si="2"/>
        <v>44000</v>
      </c>
    </row>
    <row r="27">
      <c r="B27" s="9" t="s">
        <v>128</v>
      </c>
      <c r="D27" s="12">
        <f t="shared" si="3"/>
        <v>22</v>
      </c>
      <c r="E27" s="9">
        <v>44000.0</v>
      </c>
      <c r="F27" s="9">
        <v>16.0</v>
      </c>
      <c r="G27" s="12">
        <f t="shared" si="1"/>
        <v>38</v>
      </c>
      <c r="H27" s="12">
        <f t="shared" si="2"/>
        <v>44000</v>
      </c>
    </row>
    <row r="28">
      <c r="B28" s="9" t="s">
        <v>132</v>
      </c>
      <c r="D28" s="12">
        <f t="shared" si="3"/>
        <v>22</v>
      </c>
      <c r="E28" s="9">
        <v>120000.0</v>
      </c>
      <c r="F28" s="9">
        <v>15.0</v>
      </c>
      <c r="G28" s="12">
        <f t="shared" si="1"/>
        <v>37</v>
      </c>
      <c r="H28" s="12">
        <f t="shared" si="2"/>
        <v>120000</v>
      </c>
    </row>
    <row r="29">
      <c r="B29" s="9" t="s">
        <v>128</v>
      </c>
      <c r="D29" s="12">
        <f t="shared" si="3"/>
        <v>24</v>
      </c>
      <c r="E29" s="9">
        <v>44000.0</v>
      </c>
      <c r="F29" s="9">
        <v>16.0</v>
      </c>
      <c r="G29" s="12">
        <f t="shared" si="1"/>
        <v>40</v>
      </c>
      <c r="H29" s="12">
        <f t="shared" si="2"/>
        <v>44000</v>
      </c>
    </row>
    <row r="30">
      <c r="B30" s="9" t="s">
        <v>128</v>
      </c>
      <c r="D30" s="12">
        <f t="shared" si="3"/>
        <v>24</v>
      </c>
      <c r="E30" s="9">
        <v>44000.0</v>
      </c>
      <c r="F30" s="9">
        <v>16.0</v>
      </c>
      <c r="G30" s="12">
        <f t="shared" si="1"/>
        <v>40</v>
      </c>
      <c r="H30" s="12">
        <f t="shared" si="2"/>
        <v>44000</v>
      </c>
    </row>
    <row r="31">
      <c r="B31" s="9" t="s">
        <v>132</v>
      </c>
      <c r="D31" s="12">
        <f t="shared" si="3"/>
        <v>24</v>
      </c>
      <c r="E31" s="9">
        <v>120000.0</v>
      </c>
      <c r="F31" s="9">
        <v>15.0</v>
      </c>
      <c r="G31" s="12">
        <f t="shared" si="1"/>
        <v>39</v>
      </c>
      <c r="H31" s="12">
        <f t="shared" si="2"/>
        <v>120000</v>
      </c>
    </row>
    <row r="32">
      <c r="B32" s="9" t="s">
        <v>128</v>
      </c>
      <c r="D32" s="12">
        <f t="shared" si="3"/>
        <v>26</v>
      </c>
      <c r="E32" s="9">
        <v>44000.0</v>
      </c>
      <c r="F32" s="9">
        <v>16.0</v>
      </c>
      <c r="G32" s="12">
        <f t="shared" si="1"/>
        <v>42</v>
      </c>
      <c r="H32" s="12">
        <f t="shared" si="2"/>
        <v>44000</v>
      </c>
    </row>
    <row r="33">
      <c r="B33" s="9" t="s">
        <v>128</v>
      </c>
      <c r="D33" s="12">
        <f t="shared" si="3"/>
        <v>26</v>
      </c>
      <c r="E33" s="9">
        <v>44000.0</v>
      </c>
      <c r="F33" s="9">
        <v>16.0</v>
      </c>
      <c r="G33" s="12">
        <f t="shared" si="1"/>
        <v>42</v>
      </c>
      <c r="H33" s="12">
        <f t="shared" si="2"/>
        <v>44000</v>
      </c>
    </row>
    <row r="34">
      <c r="B34" s="9" t="s">
        <v>132</v>
      </c>
      <c r="D34" s="12">
        <f t="shared" si="3"/>
        <v>26</v>
      </c>
      <c r="E34" s="9">
        <v>120000.0</v>
      </c>
      <c r="F34" s="9">
        <v>15.0</v>
      </c>
      <c r="G34" s="12">
        <f t="shared" si="1"/>
        <v>41</v>
      </c>
      <c r="H34" s="12">
        <f t="shared" si="2"/>
        <v>120000</v>
      </c>
    </row>
    <row r="35">
      <c r="B35" s="9" t="s">
        <v>128</v>
      </c>
      <c r="D35" s="12">
        <f t="shared" si="3"/>
        <v>28</v>
      </c>
      <c r="E35" s="9">
        <v>44000.0</v>
      </c>
      <c r="F35" s="9">
        <v>16.0</v>
      </c>
      <c r="G35" s="12">
        <f t="shared" si="1"/>
        <v>44</v>
      </c>
      <c r="H35" s="12">
        <f t="shared" si="2"/>
        <v>44000</v>
      </c>
    </row>
    <row r="36">
      <c r="B36" s="9" t="s">
        <v>128</v>
      </c>
      <c r="D36" s="12">
        <f t="shared" si="3"/>
        <v>28</v>
      </c>
      <c r="E36" s="9">
        <v>44000.0</v>
      </c>
      <c r="F36" s="9">
        <v>16.0</v>
      </c>
      <c r="G36" s="12">
        <f t="shared" si="1"/>
        <v>44</v>
      </c>
      <c r="H36" s="12">
        <f t="shared" si="2"/>
        <v>44000</v>
      </c>
    </row>
    <row r="37">
      <c r="B37" s="9" t="s">
        <v>132</v>
      </c>
      <c r="D37" s="12">
        <f t="shared" si="3"/>
        <v>28</v>
      </c>
      <c r="E37" s="9">
        <v>120000.0</v>
      </c>
      <c r="F37" s="9">
        <v>15.0</v>
      </c>
      <c r="G37" s="12">
        <f t="shared" si="1"/>
        <v>43</v>
      </c>
      <c r="H37" s="12">
        <f t="shared" si="2"/>
        <v>120000</v>
      </c>
    </row>
    <row r="38">
      <c r="B38" s="9" t="s">
        <v>128</v>
      </c>
      <c r="D38" s="12">
        <f t="shared" si="3"/>
        <v>30</v>
      </c>
      <c r="E38" s="9">
        <v>44000.0</v>
      </c>
      <c r="F38" s="9">
        <v>16.0</v>
      </c>
      <c r="G38" s="12">
        <f t="shared" si="1"/>
        <v>46</v>
      </c>
      <c r="H38" s="12">
        <f t="shared" si="2"/>
        <v>44000</v>
      </c>
    </row>
    <row r="39">
      <c r="B39" s="9" t="s">
        <v>128</v>
      </c>
      <c r="D39" s="12">
        <f t="shared" si="3"/>
        <v>30</v>
      </c>
      <c r="E39" s="9">
        <v>44000.0</v>
      </c>
      <c r="F39" s="9">
        <v>16.0</v>
      </c>
      <c r="G39" s="12">
        <f t="shared" si="1"/>
        <v>46</v>
      </c>
      <c r="H39" s="12">
        <f t="shared" si="2"/>
        <v>44000</v>
      </c>
    </row>
    <row r="40">
      <c r="B40" s="9" t="s">
        <v>132</v>
      </c>
      <c r="D40" s="12">
        <f t="shared" si="3"/>
        <v>30</v>
      </c>
      <c r="E40" s="9">
        <v>120000.0</v>
      </c>
      <c r="F40" s="9">
        <v>15.0</v>
      </c>
      <c r="G40" s="12">
        <f t="shared" si="1"/>
        <v>45</v>
      </c>
      <c r="H40" s="12">
        <f t="shared" si="2"/>
        <v>120000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165</v>
      </c>
    </row>
    <row r="3">
      <c r="A3" s="9" t="s">
        <v>128</v>
      </c>
      <c r="B3" s="9">
        <v>0.0</v>
      </c>
      <c r="C3" s="12">
        <f t="shared" ref="C3:AE3" si="1">B18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88000</v>
      </c>
      <c r="I3" s="12">
        <f t="shared" si="1"/>
        <v>88000</v>
      </c>
      <c r="J3" s="12">
        <f t="shared" si="1"/>
        <v>176000</v>
      </c>
      <c r="K3" s="12">
        <f t="shared" si="1"/>
        <v>176000</v>
      </c>
      <c r="L3" s="12">
        <f t="shared" si="1"/>
        <v>264000</v>
      </c>
      <c r="M3" s="12">
        <f t="shared" si="1"/>
        <v>264000</v>
      </c>
      <c r="N3" s="12">
        <f t="shared" si="1"/>
        <v>352000</v>
      </c>
      <c r="O3" s="12">
        <f t="shared" si="1"/>
        <v>352000</v>
      </c>
      <c r="P3" s="12">
        <f t="shared" si="1"/>
        <v>440000</v>
      </c>
      <c r="Q3" s="12">
        <f t="shared" si="1"/>
        <v>440000</v>
      </c>
      <c r="R3" s="12">
        <f t="shared" si="1"/>
        <v>528000</v>
      </c>
      <c r="S3" s="12">
        <f t="shared" si="1"/>
        <v>528000</v>
      </c>
      <c r="T3" s="12">
        <f t="shared" si="1"/>
        <v>616000</v>
      </c>
      <c r="U3" s="12">
        <f t="shared" si="1"/>
        <v>616000</v>
      </c>
      <c r="V3" s="12">
        <f t="shared" si="1"/>
        <v>704000</v>
      </c>
      <c r="W3" s="12">
        <f t="shared" si="1"/>
        <v>704000</v>
      </c>
      <c r="X3" s="12">
        <f t="shared" si="1"/>
        <v>704000</v>
      </c>
      <c r="Y3" s="12">
        <f t="shared" si="1"/>
        <v>704000</v>
      </c>
      <c r="Z3" s="12">
        <f t="shared" si="1"/>
        <v>704000</v>
      </c>
      <c r="AA3" s="12">
        <f t="shared" si="1"/>
        <v>704000</v>
      </c>
      <c r="AB3" s="12">
        <f t="shared" si="1"/>
        <v>704000</v>
      </c>
      <c r="AC3" s="12">
        <f t="shared" si="1"/>
        <v>704000</v>
      </c>
      <c r="AD3" s="12">
        <f t="shared" si="1"/>
        <v>704000</v>
      </c>
      <c r="AE3" s="12">
        <f t="shared" si="1"/>
        <v>704000</v>
      </c>
    </row>
    <row r="4">
      <c r="A4" s="9" t="s">
        <v>132</v>
      </c>
      <c r="B4" s="9">
        <v>0.0</v>
      </c>
      <c r="C4" s="12">
        <f t="shared" ref="C4:AE4" si="2">B19</f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120000</v>
      </c>
      <c r="I4" s="12">
        <f t="shared" si="2"/>
        <v>120000</v>
      </c>
      <c r="J4" s="12">
        <f t="shared" si="2"/>
        <v>240000</v>
      </c>
      <c r="K4" s="12">
        <f t="shared" si="2"/>
        <v>240000</v>
      </c>
      <c r="L4" s="12">
        <f t="shared" si="2"/>
        <v>360000</v>
      </c>
      <c r="M4" s="12">
        <f t="shared" si="2"/>
        <v>360000</v>
      </c>
      <c r="N4" s="12">
        <f t="shared" si="2"/>
        <v>480000</v>
      </c>
      <c r="O4" s="12">
        <f t="shared" si="2"/>
        <v>480000</v>
      </c>
      <c r="P4" s="12">
        <f t="shared" si="2"/>
        <v>600000</v>
      </c>
      <c r="Q4" s="12">
        <f t="shared" si="2"/>
        <v>600000</v>
      </c>
      <c r="R4" s="12">
        <f t="shared" si="2"/>
        <v>720000</v>
      </c>
      <c r="S4" s="12">
        <f t="shared" si="2"/>
        <v>720000</v>
      </c>
      <c r="T4" s="12">
        <f t="shared" si="2"/>
        <v>840000</v>
      </c>
      <c r="U4" s="12">
        <f t="shared" si="2"/>
        <v>840000</v>
      </c>
      <c r="V4" s="12">
        <f t="shared" si="2"/>
        <v>960000</v>
      </c>
      <c r="W4" s="12">
        <f t="shared" si="2"/>
        <v>840000</v>
      </c>
      <c r="X4" s="12">
        <f t="shared" si="2"/>
        <v>960000</v>
      </c>
      <c r="Y4" s="12">
        <f t="shared" si="2"/>
        <v>840000</v>
      </c>
      <c r="Z4" s="12">
        <f t="shared" si="2"/>
        <v>960000</v>
      </c>
      <c r="AA4" s="12">
        <f t="shared" si="2"/>
        <v>840000</v>
      </c>
      <c r="AB4" s="12">
        <f t="shared" si="2"/>
        <v>960000</v>
      </c>
      <c r="AC4" s="12">
        <f t="shared" si="2"/>
        <v>840000</v>
      </c>
      <c r="AD4" s="12">
        <f t="shared" si="2"/>
        <v>960000</v>
      </c>
      <c r="AE4" s="12">
        <f t="shared" si="2"/>
        <v>840000</v>
      </c>
    </row>
    <row r="5">
      <c r="A5" s="9" t="s">
        <v>81</v>
      </c>
      <c r="B5" s="12">
        <f t="shared" ref="B5:AE5" si="3">SUM(B3:B4)</f>
        <v>0</v>
      </c>
      <c r="C5" s="12">
        <f t="shared" si="3"/>
        <v>0</v>
      </c>
      <c r="D5" s="12">
        <f t="shared" si="3"/>
        <v>0</v>
      </c>
      <c r="E5" s="12">
        <f t="shared" si="3"/>
        <v>0</v>
      </c>
      <c r="F5" s="12">
        <f t="shared" si="3"/>
        <v>0</v>
      </c>
      <c r="G5" s="12">
        <f t="shared" si="3"/>
        <v>0</v>
      </c>
      <c r="H5" s="12">
        <f t="shared" si="3"/>
        <v>208000</v>
      </c>
      <c r="I5" s="12">
        <f t="shared" si="3"/>
        <v>208000</v>
      </c>
      <c r="J5" s="12">
        <f t="shared" si="3"/>
        <v>416000</v>
      </c>
      <c r="K5" s="12">
        <f t="shared" si="3"/>
        <v>416000</v>
      </c>
      <c r="L5" s="12">
        <f t="shared" si="3"/>
        <v>624000</v>
      </c>
      <c r="M5" s="12">
        <f t="shared" si="3"/>
        <v>624000</v>
      </c>
      <c r="N5" s="12">
        <f t="shared" si="3"/>
        <v>832000</v>
      </c>
      <c r="O5" s="12">
        <f t="shared" si="3"/>
        <v>832000</v>
      </c>
      <c r="P5" s="12">
        <f t="shared" si="3"/>
        <v>1040000</v>
      </c>
      <c r="Q5" s="12">
        <f t="shared" si="3"/>
        <v>1040000</v>
      </c>
      <c r="R5" s="12">
        <f t="shared" si="3"/>
        <v>1248000</v>
      </c>
      <c r="S5" s="12">
        <f t="shared" si="3"/>
        <v>1248000</v>
      </c>
      <c r="T5" s="12">
        <f t="shared" si="3"/>
        <v>1456000</v>
      </c>
      <c r="U5" s="12">
        <f t="shared" si="3"/>
        <v>1456000</v>
      </c>
      <c r="V5" s="12">
        <f t="shared" si="3"/>
        <v>1664000</v>
      </c>
      <c r="W5" s="12">
        <f t="shared" si="3"/>
        <v>1544000</v>
      </c>
      <c r="X5" s="12">
        <f t="shared" si="3"/>
        <v>1664000</v>
      </c>
      <c r="Y5" s="12">
        <f t="shared" si="3"/>
        <v>1544000</v>
      </c>
      <c r="Z5" s="12">
        <f t="shared" si="3"/>
        <v>1664000</v>
      </c>
      <c r="AA5" s="12">
        <f t="shared" si="3"/>
        <v>1544000</v>
      </c>
      <c r="AB5" s="12">
        <f t="shared" si="3"/>
        <v>1664000</v>
      </c>
      <c r="AC5" s="12">
        <f t="shared" si="3"/>
        <v>1544000</v>
      </c>
      <c r="AD5" s="12">
        <f t="shared" si="3"/>
        <v>1664000</v>
      </c>
      <c r="AE5" s="12">
        <f t="shared" si="3"/>
        <v>1544000</v>
      </c>
    </row>
    <row r="7">
      <c r="A7" s="9" t="s">
        <v>87</v>
      </c>
    </row>
    <row r="8">
      <c r="A8" s="9" t="s">
        <v>128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f>'Medium-FAR'!E2+'Medium-FAR'!E3</f>
        <v>88000</v>
      </c>
      <c r="H8" s="9">
        <v>0.0</v>
      </c>
      <c r="I8" s="9">
        <f>'Medium-FAR'!E5+'Medium-FAR'!E6</f>
        <v>88000</v>
      </c>
      <c r="J8" s="9">
        <v>0.0</v>
      </c>
      <c r="K8" s="9">
        <f>'Medium-FAR'!E8+'Medium-FAR'!E9</f>
        <v>88000</v>
      </c>
      <c r="L8" s="9">
        <v>0.0</v>
      </c>
      <c r="M8" s="9">
        <f>'Medium-FAR'!E11+'Medium-FAR'!E12</f>
        <v>88000</v>
      </c>
      <c r="N8" s="9">
        <v>0.0</v>
      </c>
      <c r="O8" s="9">
        <f>'Medium-FAR'!E14+'Medium-FAR'!E15</f>
        <v>88000</v>
      </c>
      <c r="P8" s="9">
        <v>0.0</v>
      </c>
      <c r="Q8" s="9">
        <f>'Medium-FAR'!E17+'Medium-FAR'!E18</f>
        <v>88000</v>
      </c>
      <c r="R8" s="9">
        <v>0.0</v>
      </c>
      <c r="S8" s="9">
        <f>'Medium-FAR'!E20+'Medium-FAR'!E21</f>
        <v>88000</v>
      </c>
      <c r="T8" s="9">
        <v>0.0</v>
      </c>
      <c r="U8" s="9">
        <f>'Medium-FAR'!E23+'Medium-FAR'!E24</f>
        <v>88000</v>
      </c>
      <c r="V8" s="9">
        <v>0.0</v>
      </c>
      <c r="W8" s="9">
        <f>'Medium-FAR'!E26+'Medium-FAR'!E27</f>
        <v>88000</v>
      </c>
      <c r="X8" s="9">
        <v>0.0</v>
      </c>
      <c r="Y8" s="9">
        <f>'Medium-FAR'!E29+'Medium-FAR'!E30</f>
        <v>88000</v>
      </c>
      <c r="Z8" s="9">
        <v>0.0</v>
      </c>
      <c r="AA8" s="9">
        <f>'Medium-FAR'!E32+'Medium-FAR'!E33</f>
        <v>88000</v>
      </c>
      <c r="AB8" s="9">
        <v>0.0</v>
      </c>
      <c r="AC8" s="9">
        <f>'Medium-FAR'!E35+'Medium-FAR'!E36</f>
        <v>88000</v>
      </c>
      <c r="AD8" s="9">
        <v>0.0</v>
      </c>
      <c r="AE8" s="9">
        <f>'Medium-FAR'!E38+'Medium-FAR'!E39</f>
        <v>88000</v>
      </c>
    </row>
    <row r="9">
      <c r="A9" s="9" t="s">
        <v>132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f>'Medium-FAR'!E4</f>
        <v>120000</v>
      </c>
      <c r="H9" s="9">
        <v>0.0</v>
      </c>
      <c r="I9" s="9">
        <f>'Medium-FAR'!E7</f>
        <v>120000</v>
      </c>
      <c r="J9" s="9">
        <v>0.0</v>
      </c>
      <c r="K9" s="9">
        <f>'Medium-FAR'!E10</f>
        <v>120000</v>
      </c>
      <c r="L9" s="9">
        <v>0.0</v>
      </c>
      <c r="M9" s="9">
        <f>'Medium-FAR'!E13</f>
        <v>120000</v>
      </c>
      <c r="N9" s="9">
        <v>0.0</v>
      </c>
      <c r="O9" s="9">
        <f>'Medium-FAR'!E16</f>
        <v>120000</v>
      </c>
      <c r="P9" s="9">
        <v>0.0</v>
      </c>
      <c r="Q9" s="9">
        <f>'Medium-FAR'!E19</f>
        <v>120000</v>
      </c>
      <c r="R9" s="9">
        <v>0.0</v>
      </c>
      <c r="S9" s="9">
        <f>'Medium-FAR'!E22</f>
        <v>120000</v>
      </c>
      <c r="T9" s="9">
        <v>0.0</v>
      </c>
      <c r="U9" s="9">
        <f>'Medium-FAR'!E25</f>
        <v>120000</v>
      </c>
      <c r="V9" s="9">
        <v>0.0</v>
      </c>
      <c r="W9" s="9">
        <f>'Medium-FAR'!E28</f>
        <v>120000</v>
      </c>
      <c r="X9" s="9">
        <v>0.0</v>
      </c>
      <c r="Y9" s="9">
        <f>'Medium-FAR'!E31</f>
        <v>120000</v>
      </c>
      <c r="Z9" s="9">
        <v>0.0</v>
      </c>
      <c r="AA9" s="9">
        <f>'Medium-FAR'!E34</f>
        <v>120000</v>
      </c>
      <c r="AB9" s="9">
        <v>0.0</v>
      </c>
      <c r="AC9" s="9">
        <f>'Medium-FAR'!E37</f>
        <v>120000</v>
      </c>
      <c r="AD9" s="9">
        <v>0.0</v>
      </c>
      <c r="AE9" s="9">
        <f>'Medium-FAR'!E40</f>
        <v>120000</v>
      </c>
    </row>
    <row r="10">
      <c r="A10" s="9" t="s">
        <v>81</v>
      </c>
      <c r="B10" s="12">
        <f t="shared" ref="B10:AE10" si="4">SUM(B8:B9)</f>
        <v>0</v>
      </c>
      <c r="C10" s="12">
        <f t="shared" si="4"/>
        <v>0</v>
      </c>
      <c r="D10" s="12">
        <f t="shared" si="4"/>
        <v>0</v>
      </c>
      <c r="E10" s="12">
        <f t="shared" si="4"/>
        <v>0</v>
      </c>
      <c r="F10" s="12">
        <f t="shared" si="4"/>
        <v>0</v>
      </c>
      <c r="G10" s="12">
        <f t="shared" si="4"/>
        <v>208000</v>
      </c>
      <c r="H10" s="12">
        <f t="shared" si="4"/>
        <v>0</v>
      </c>
      <c r="I10" s="12">
        <f t="shared" si="4"/>
        <v>208000</v>
      </c>
      <c r="J10" s="12">
        <f t="shared" si="4"/>
        <v>0</v>
      </c>
      <c r="K10" s="12">
        <f t="shared" si="4"/>
        <v>208000</v>
      </c>
      <c r="L10" s="12">
        <f t="shared" si="4"/>
        <v>0</v>
      </c>
      <c r="M10" s="12">
        <f t="shared" si="4"/>
        <v>208000</v>
      </c>
      <c r="N10" s="12">
        <f t="shared" si="4"/>
        <v>0</v>
      </c>
      <c r="O10" s="12">
        <f t="shared" si="4"/>
        <v>208000</v>
      </c>
      <c r="P10" s="12">
        <f t="shared" si="4"/>
        <v>0</v>
      </c>
      <c r="Q10" s="12">
        <f t="shared" si="4"/>
        <v>208000</v>
      </c>
      <c r="R10" s="12">
        <f t="shared" si="4"/>
        <v>0</v>
      </c>
      <c r="S10" s="12">
        <f t="shared" si="4"/>
        <v>208000</v>
      </c>
      <c r="T10" s="12">
        <f t="shared" si="4"/>
        <v>0</v>
      </c>
      <c r="U10" s="12">
        <f t="shared" si="4"/>
        <v>208000</v>
      </c>
      <c r="V10" s="12">
        <f t="shared" si="4"/>
        <v>0</v>
      </c>
      <c r="W10" s="12">
        <f t="shared" si="4"/>
        <v>208000</v>
      </c>
      <c r="X10" s="12">
        <f t="shared" si="4"/>
        <v>0</v>
      </c>
      <c r="Y10" s="12">
        <f t="shared" si="4"/>
        <v>208000</v>
      </c>
      <c r="Z10" s="12">
        <f t="shared" si="4"/>
        <v>0</v>
      </c>
      <c r="AA10" s="12">
        <f t="shared" si="4"/>
        <v>208000</v>
      </c>
      <c r="AB10" s="12">
        <f t="shared" si="4"/>
        <v>0</v>
      </c>
      <c r="AC10" s="12">
        <f t="shared" si="4"/>
        <v>208000</v>
      </c>
      <c r="AD10" s="12">
        <f t="shared" si="4"/>
        <v>0</v>
      </c>
      <c r="AE10" s="12">
        <f t="shared" si="4"/>
        <v>208000</v>
      </c>
    </row>
    <row r="12">
      <c r="A12" s="9" t="s">
        <v>166</v>
      </c>
    </row>
    <row r="13">
      <c r="A13" s="9" t="s">
        <v>128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f>'Medium-FAR'!E2+'Medium-FAR'!E3</f>
        <v>88000</v>
      </c>
      <c r="X13" s="9">
        <v>0.0</v>
      </c>
      <c r="Y13" s="9">
        <f>'Medium-FAR'!E5+'Medium-FAR'!E6</f>
        <v>88000</v>
      </c>
      <c r="Z13" s="9">
        <v>0.0</v>
      </c>
      <c r="AA13" s="9">
        <f>'Medium-FAR'!E8+'Medium-FAR'!E9</f>
        <v>88000</v>
      </c>
      <c r="AB13" s="9">
        <v>0.0</v>
      </c>
      <c r="AC13" s="9">
        <f>'Medium-FAR'!E11+'Medium-FAR'!E12</f>
        <v>88000</v>
      </c>
      <c r="AD13" s="9">
        <v>0.0</v>
      </c>
      <c r="AE13" s="9">
        <f>'Medium-FAR'!E14+'Medium-FAR'!E15</f>
        <v>88000</v>
      </c>
    </row>
    <row r="14">
      <c r="A14" s="9" t="s">
        <v>132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f>'Medium-FAR'!E4</f>
        <v>120000</v>
      </c>
      <c r="W14" s="9">
        <v>0.0</v>
      </c>
      <c r="X14" s="9">
        <f>'Medium-FAR'!E7</f>
        <v>120000</v>
      </c>
      <c r="Y14" s="9">
        <v>0.0</v>
      </c>
      <c r="Z14" s="9">
        <f>'Medium-FAR'!E10</f>
        <v>120000</v>
      </c>
      <c r="AA14" s="9">
        <v>0.0</v>
      </c>
      <c r="AB14" s="9">
        <f>'Medium-FAR'!E13</f>
        <v>120000</v>
      </c>
      <c r="AC14" s="9">
        <v>0.0</v>
      </c>
      <c r="AD14" s="9">
        <f>'Medium-FAR'!E16</f>
        <v>120000</v>
      </c>
      <c r="AE14" s="9">
        <v>0.0</v>
      </c>
    </row>
    <row r="15">
      <c r="A15" s="9" t="s">
        <v>81</v>
      </c>
      <c r="B15" s="12">
        <f t="shared" ref="B15:AE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120000</v>
      </c>
      <c r="W15" s="12">
        <f t="shared" si="5"/>
        <v>88000</v>
      </c>
      <c r="X15" s="12">
        <f t="shared" si="5"/>
        <v>120000</v>
      </c>
      <c r="Y15" s="12">
        <f t="shared" si="5"/>
        <v>88000</v>
      </c>
      <c r="Z15" s="12">
        <f t="shared" si="5"/>
        <v>120000</v>
      </c>
      <c r="AA15" s="12">
        <f t="shared" si="5"/>
        <v>88000</v>
      </c>
      <c r="AB15" s="12">
        <f t="shared" si="5"/>
        <v>120000</v>
      </c>
      <c r="AC15" s="12">
        <f t="shared" si="5"/>
        <v>88000</v>
      </c>
      <c r="AD15" s="12">
        <f t="shared" si="5"/>
        <v>120000</v>
      </c>
      <c r="AE15" s="12">
        <f t="shared" si="5"/>
        <v>88000</v>
      </c>
    </row>
    <row r="17">
      <c r="A17" s="9" t="s">
        <v>95</v>
      </c>
    </row>
    <row r="18">
      <c r="A18" s="9" t="s">
        <v>128</v>
      </c>
      <c r="B18" s="12">
        <f t="shared" ref="B18:AE18" si="6">B3+B8-B13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88000</v>
      </c>
      <c r="H18" s="12">
        <f t="shared" si="6"/>
        <v>88000</v>
      </c>
      <c r="I18" s="12">
        <f t="shared" si="6"/>
        <v>176000</v>
      </c>
      <c r="J18" s="12">
        <f t="shared" si="6"/>
        <v>176000</v>
      </c>
      <c r="K18" s="12">
        <f t="shared" si="6"/>
        <v>264000</v>
      </c>
      <c r="L18" s="12">
        <f t="shared" si="6"/>
        <v>264000</v>
      </c>
      <c r="M18" s="12">
        <f t="shared" si="6"/>
        <v>352000</v>
      </c>
      <c r="N18" s="12">
        <f t="shared" si="6"/>
        <v>352000</v>
      </c>
      <c r="O18" s="12">
        <f t="shared" si="6"/>
        <v>440000</v>
      </c>
      <c r="P18" s="12">
        <f t="shared" si="6"/>
        <v>440000</v>
      </c>
      <c r="Q18" s="12">
        <f t="shared" si="6"/>
        <v>528000</v>
      </c>
      <c r="R18" s="12">
        <f t="shared" si="6"/>
        <v>528000</v>
      </c>
      <c r="S18" s="12">
        <f t="shared" si="6"/>
        <v>616000</v>
      </c>
      <c r="T18" s="12">
        <f t="shared" si="6"/>
        <v>616000</v>
      </c>
      <c r="U18" s="12">
        <f t="shared" si="6"/>
        <v>704000</v>
      </c>
      <c r="V18" s="12">
        <f t="shared" si="6"/>
        <v>704000</v>
      </c>
      <c r="W18" s="12">
        <f t="shared" si="6"/>
        <v>704000</v>
      </c>
      <c r="X18" s="12">
        <f t="shared" si="6"/>
        <v>704000</v>
      </c>
      <c r="Y18" s="12">
        <f t="shared" si="6"/>
        <v>704000</v>
      </c>
      <c r="Z18" s="12">
        <f t="shared" si="6"/>
        <v>704000</v>
      </c>
      <c r="AA18" s="12">
        <f t="shared" si="6"/>
        <v>704000</v>
      </c>
      <c r="AB18" s="12">
        <f t="shared" si="6"/>
        <v>704000</v>
      </c>
      <c r="AC18" s="12">
        <f t="shared" si="6"/>
        <v>704000</v>
      </c>
      <c r="AD18" s="12">
        <f t="shared" si="6"/>
        <v>704000</v>
      </c>
      <c r="AE18" s="12">
        <f t="shared" si="6"/>
        <v>704000</v>
      </c>
    </row>
    <row r="19">
      <c r="A19" s="9" t="s">
        <v>132</v>
      </c>
      <c r="B19" s="12">
        <f t="shared" ref="B19:AE19" si="7">B4+B9-B14</f>
        <v>0</v>
      </c>
      <c r="C19" s="12">
        <f t="shared" si="7"/>
        <v>0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120000</v>
      </c>
      <c r="H19" s="12">
        <f t="shared" si="7"/>
        <v>120000</v>
      </c>
      <c r="I19" s="12">
        <f t="shared" si="7"/>
        <v>240000</v>
      </c>
      <c r="J19" s="12">
        <f t="shared" si="7"/>
        <v>240000</v>
      </c>
      <c r="K19" s="12">
        <f t="shared" si="7"/>
        <v>360000</v>
      </c>
      <c r="L19" s="12">
        <f t="shared" si="7"/>
        <v>360000</v>
      </c>
      <c r="M19" s="12">
        <f t="shared" si="7"/>
        <v>480000</v>
      </c>
      <c r="N19" s="12">
        <f t="shared" si="7"/>
        <v>480000</v>
      </c>
      <c r="O19" s="12">
        <f t="shared" si="7"/>
        <v>600000</v>
      </c>
      <c r="P19" s="12">
        <f t="shared" si="7"/>
        <v>600000</v>
      </c>
      <c r="Q19" s="12">
        <f t="shared" si="7"/>
        <v>720000</v>
      </c>
      <c r="R19" s="12">
        <f t="shared" si="7"/>
        <v>720000</v>
      </c>
      <c r="S19" s="12">
        <f t="shared" si="7"/>
        <v>840000</v>
      </c>
      <c r="T19" s="12">
        <f t="shared" si="7"/>
        <v>840000</v>
      </c>
      <c r="U19" s="12">
        <f t="shared" si="7"/>
        <v>960000</v>
      </c>
      <c r="V19" s="12">
        <f t="shared" si="7"/>
        <v>840000</v>
      </c>
      <c r="W19" s="12">
        <f t="shared" si="7"/>
        <v>960000</v>
      </c>
      <c r="X19" s="12">
        <f t="shared" si="7"/>
        <v>840000</v>
      </c>
      <c r="Y19" s="12">
        <f t="shared" si="7"/>
        <v>960000</v>
      </c>
      <c r="Z19" s="12">
        <f t="shared" si="7"/>
        <v>840000</v>
      </c>
      <c r="AA19" s="12">
        <f t="shared" si="7"/>
        <v>960000</v>
      </c>
      <c r="AB19" s="12">
        <f t="shared" si="7"/>
        <v>840000</v>
      </c>
      <c r="AC19" s="12">
        <f t="shared" si="7"/>
        <v>960000</v>
      </c>
      <c r="AD19" s="12">
        <f t="shared" si="7"/>
        <v>840000</v>
      </c>
      <c r="AE19" s="12">
        <f t="shared" si="7"/>
        <v>960000</v>
      </c>
    </row>
    <row r="20">
      <c r="A20" s="9" t="s">
        <v>81</v>
      </c>
      <c r="B20" s="12">
        <f t="shared" ref="B20:AE20" si="8">SUM(B18:B19)</f>
        <v>0</v>
      </c>
      <c r="C20" s="12">
        <f t="shared" si="8"/>
        <v>0</v>
      </c>
      <c r="D20" s="12">
        <f t="shared" si="8"/>
        <v>0</v>
      </c>
      <c r="E20" s="12">
        <f t="shared" si="8"/>
        <v>0</v>
      </c>
      <c r="F20" s="12">
        <f t="shared" si="8"/>
        <v>0</v>
      </c>
      <c r="G20" s="12">
        <f t="shared" si="8"/>
        <v>208000</v>
      </c>
      <c r="H20" s="12">
        <f t="shared" si="8"/>
        <v>208000</v>
      </c>
      <c r="I20" s="12">
        <f t="shared" si="8"/>
        <v>416000</v>
      </c>
      <c r="J20" s="12">
        <f t="shared" si="8"/>
        <v>416000</v>
      </c>
      <c r="K20" s="12">
        <f t="shared" si="8"/>
        <v>624000</v>
      </c>
      <c r="L20" s="12">
        <f t="shared" si="8"/>
        <v>624000</v>
      </c>
      <c r="M20" s="12">
        <f t="shared" si="8"/>
        <v>832000</v>
      </c>
      <c r="N20" s="12">
        <f t="shared" si="8"/>
        <v>832000</v>
      </c>
      <c r="O20" s="12">
        <f t="shared" si="8"/>
        <v>1040000</v>
      </c>
      <c r="P20" s="12">
        <f t="shared" si="8"/>
        <v>1040000</v>
      </c>
      <c r="Q20" s="12">
        <f t="shared" si="8"/>
        <v>1248000</v>
      </c>
      <c r="R20" s="12">
        <f t="shared" si="8"/>
        <v>1248000</v>
      </c>
      <c r="S20" s="12">
        <f t="shared" si="8"/>
        <v>1456000</v>
      </c>
      <c r="T20" s="12">
        <f t="shared" si="8"/>
        <v>1456000</v>
      </c>
      <c r="U20" s="12">
        <f t="shared" si="8"/>
        <v>1664000</v>
      </c>
      <c r="V20" s="12">
        <f t="shared" si="8"/>
        <v>1544000</v>
      </c>
      <c r="W20" s="12">
        <f t="shared" si="8"/>
        <v>1664000</v>
      </c>
      <c r="X20" s="12">
        <f t="shared" si="8"/>
        <v>1544000</v>
      </c>
      <c r="Y20" s="12">
        <f t="shared" si="8"/>
        <v>1664000</v>
      </c>
      <c r="Z20" s="12">
        <f t="shared" si="8"/>
        <v>1544000</v>
      </c>
      <c r="AA20" s="12">
        <f t="shared" si="8"/>
        <v>1664000</v>
      </c>
      <c r="AB20" s="12">
        <f t="shared" si="8"/>
        <v>1544000</v>
      </c>
      <c r="AC20" s="12">
        <f t="shared" si="8"/>
        <v>1664000</v>
      </c>
      <c r="AD20" s="12">
        <f t="shared" si="8"/>
        <v>1544000</v>
      </c>
      <c r="AE20" s="12">
        <f t="shared" si="8"/>
        <v>1664000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165</v>
      </c>
    </row>
    <row r="3">
      <c r="A3" s="9" t="s">
        <v>128</v>
      </c>
      <c r="B3" s="9">
        <v>0.0</v>
      </c>
      <c r="C3" s="12">
        <f t="shared" ref="C3:AE3" si="1">B18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5500</v>
      </c>
      <c r="I3" s="12">
        <f t="shared" si="1"/>
        <v>11000</v>
      </c>
      <c r="J3" s="12">
        <f t="shared" si="1"/>
        <v>22000</v>
      </c>
      <c r="K3" s="12">
        <f t="shared" si="1"/>
        <v>33000</v>
      </c>
      <c r="L3" s="12">
        <f t="shared" si="1"/>
        <v>49500</v>
      </c>
      <c r="M3" s="12">
        <f t="shared" si="1"/>
        <v>66000</v>
      </c>
      <c r="N3" s="12">
        <f t="shared" si="1"/>
        <v>88000</v>
      </c>
      <c r="O3" s="12">
        <f t="shared" si="1"/>
        <v>110000</v>
      </c>
      <c r="P3" s="12">
        <f t="shared" si="1"/>
        <v>137500</v>
      </c>
      <c r="Q3" s="12">
        <f t="shared" si="1"/>
        <v>165000</v>
      </c>
      <c r="R3" s="12">
        <f t="shared" si="1"/>
        <v>198000</v>
      </c>
      <c r="S3" s="12">
        <f t="shared" si="1"/>
        <v>231000</v>
      </c>
      <c r="T3" s="12">
        <f t="shared" si="1"/>
        <v>269500</v>
      </c>
      <c r="U3" s="12">
        <f t="shared" si="1"/>
        <v>308000</v>
      </c>
      <c r="V3" s="12">
        <f t="shared" si="1"/>
        <v>352000</v>
      </c>
      <c r="W3" s="12">
        <f t="shared" si="1"/>
        <v>396000</v>
      </c>
      <c r="X3" s="12">
        <f t="shared" si="1"/>
        <v>352000</v>
      </c>
      <c r="Y3" s="12">
        <f t="shared" si="1"/>
        <v>396000</v>
      </c>
      <c r="Z3" s="12">
        <f t="shared" si="1"/>
        <v>352000</v>
      </c>
      <c r="AA3" s="12">
        <f t="shared" si="1"/>
        <v>396000</v>
      </c>
      <c r="AB3" s="12">
        <f t="shared" si="1"/>
        <v>352000</v>
      </c>
      <c r="AC3" s="12">
        <f t="shared" si="1"/>
        <v>396000</v>
      </c>
      <c r="AD3" s="12">
        <f t="shared" si="1"/>
        <v>352000</v>
      </c>
      <c r="AE3" s="12">
        <f t="shared" si="1"/>
        <v>396000</v>
      </c>
    </row>
    <row r="4">
      <c r="A4" s="9" t="s">
        <v>132</v>
      </c>
      <c r="B4" s="9">
        <v>0.0</v>
      </c>
      <c r="C4" s="12">
        <f t="shared" ref="C4:AE4" si="2">B19</f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8000</v>
      </c>
      <c r="I4" s="12">
        <f t="shared" si="2"/>
        <v>16000</v>
      </c>
      <c r="J4" s="12">
        <f t="shared" si="2"/>
        <v>32000</v>
      </c>
      <c r="K4" s="12">
        <f t="shared" si="2"/>
        <v>48000</v>
      </c>
      <c r="L4" s="12">
        <f t="shared" si="2"/>
        <v>72000</v>
      </c>
      <c r="M4" s="12">
        <f t="shared" si="2"/>
        <v>96000</v>
      </c>
      <c r="N4" s="12">
        <f t="shared" si="2"/>
        <v>128000</v>
      </c>
      <c r="O4" s="12">
        <f t="shared" si="2"/>
        <v>160000</v>
      </c>
      <c r="P4" s="12">
        <f t="shared" si="2"/>
        <v>200000</v>
      </c>
      <c r="Q4" s="12">
        <f t="shared" si="2"/>
        <v>240000</v>
      </c>
      <c r="R4" s="12">
        <f t="shared" si="2"/>
        <v>288000</v>
      </c>
      <c r="S4" s="12">
        <f t="shared" si="2"/>
        <v>336000</v>
      </c>
      <c r="T4" s="12">
        <f t="shared" si="2"/>
        <v>392000</v>
      </c>
      <c r="U4" s="12">
        <f t="shared" si="2"/>
        <v>448000</v>
      </c>
      <c r="V4" s="12">
        <f t="shared" si="2"/>
        <v>512000</v>
      </c>
      <c r="W4" s="12">
        <f t="shared" si="2"/>
        <v>448000</v>
      </c>
      <c r="X4" s="12">
        <f t="shared" si="2"/>
        <v>512000</v>
      </c>
      <c r="Y4" s="12">
        <f t="shared" si="2"/>
        <v>448000</v>
      </c>
      <c r="Z4" s="12">
        <f t="shared" si="2"/>
        <v>512000</v>
      </c>
      <c r="AA4" s="12">
        <f t="shared" si="2"/>
        <v>448000</v>
      </c>
      <c r="AB4" s="12">
        <f t="shared" si="2"/>
        <v>512000</v>
      </c>
      <c r="AC4" s="12">
        <f t="shared" si="2"/>
        <v>448000</v>
      </c>
      <c r="AD4" s="12">
        <f t="shared" si="2"/>
        <v>512000</v>
      </c>
      <c r="AE4" s="12">
        <f t="shared" si="2"/>
        <v>448000</v>
      </c>
    </row>
    <row r="5">
      <c r="A5" s="9" t="s">
        <v>81</v>
      </c>
      <c r="B5" s="12">
        <f t="shared" ref="B5:AE5" si="3">SUM(B3:B4)</f>
        <v>0</v>
      </c>
      <c r="C5" s="12">
        <f t="shared" si="3"/>
        <v>0</v>
      </c>
      <c r="D5" s="12">
        <f t="shared" si="3"/>
        <v>0</v>
      </c>
      <c r="E5" s="12">
        <f t="shared" si="3"/>
        <v>0</v>
      </c>
      <c r="F5" s="12">
        <f t="shared" si="3"/>
        <v>0</v>
      </c>
      <c r="G5" s="12">
        <f t="shared" si="3"/>
        <v>0</v>
      </c>
      <c r="H5" s="12">
        <f t="shared" si="3"/>
        <v>13500</v>
      </c>
      <c r="I5" s="12">
        <f t="shared" si="3"/>
        <v>27000</v>
      </c>
      <c r="J5" s="12">
        <f t="shared" si="3"/>
        <v>54000</v>
      </c>
      <c r="K5" s="12">
        <f t="shared" si="3"/>
        <v>81000</v>
      </c>
      <c r="L5" s="12">
        <f t="shared" si="3"/>
        <v>121500</v>
      </c>
      <c r="M5" s="12">
        <f t="shared" si="3"/>
        <v>162000</v>
      </c>
      <c r="N5" s="12">
        <f t="shared" si="3"/>
        <v>216000</v>
      </c>
      <c r="O5" s="12">
        <f t="shared" si="3"/>
        <v>270000</v>
      </c>
      <c r="P5" s="12">
        <f t="shared" si="3"/>
        <v>337500</v>
      </c>
      <c r="Q5" s="12">
        <f t="shared" si="3"/>
        <v>405000</v>
      </c>
      <c r="R5" s="12">
        <f t="shared" si="3"/>
        <v>486000</v>
      </c>
      <c r="S5" s="12">
        <f t="shared" si="3"/>
        <v>567000</v>
      </c>
      <c r="T5" s="12">
        <f t="shared" si="3"/>
        <v>661500</v>
      </c>
      <c r="U5" s="12">
        <f t="shared" si="3"/>
        <v>756000</v>
      </c>
      <c r="V5" s="12">
        <f t="shared" si="3"/>
        <v>864000</v>
      </c>
      <c r="W5" s="12">
        <f t="shared" si="3"/>
        <v>844000</v>
      </c>
      <c r="X5" s="12">
        <f t="shared" si="3"/>
        <v>864000</v>
      </c>
      <c r="Y5" s="12">
        <f t="shared" si="3"/>
        <v>844000</v>
      </c>
      <c r="Z5" s="12">
        <f t="shared" si="3"/>
        <v>864000</v>
      </c>
      <c r="AA5" s="12">
        <f t="shared" si="3"/>
        <v>844000</v>
      </c>
      <c r="AB5" s="12">
        <f t="shared" si="3"/>
        <v>864000</v>
      </c>
      <c r="AC5" s="12">
        <f t="shared" si="3"/>
        <v>844000</v>
      </c>
      <c r="AD5" s="12">
        <f t="shared" si="3"/>
        <v>864000</v>
      </c>
      <c r="AE5" s="12">
        <f t="shared" si="3"/>
        <v>844000</v>
      </c>
    </row>
    <row r="7">
      <c r="A7" s="9" t="s">
        <v>87</v>
      </c>
    </row>
    <row r="8">
      <c r="A8" s="9" t="s">
        <v>128</v>
      </c>
      <c r="B8" s="12">
        <f>'Medium-Fixed Asset Balance'!B18/'Medium-FAR'!$F3</f>
        <v>0</v>
      </c>
      <c r="C8" s="12">
        <f>'Medium-Fixed Asset Balance'!C18/'Medium-FAR'!$F3</f>
        <v>0</v>
      </c>
      <c r="D8" s="12">
        <f>'Medium-Fixed Asset Balance'!D18/'Medium-FAR'!$F3</f>
        <v>0</v>
      </c>
      <c r="E8" s="12">
        <f>'Medium-Fixed Asset Balance'!E18/'Medium-FAR'!$F3</f>
        <v>0</v>
      </c>
      <c r="F8" s="12">
        <f>'Medium-Fixed Asset Balance'!F18/'Medium-FAR'!$F3</f>
        <v>0</v>
      </c>
      <c r="G8" s="12">
        <f>'Medium-Fixed Asset Balance'!G18/'Medium-FAR'!$F3</f>
        <v>5500</v>
      </c>
      <c r="H8" s="12">
        <f>'Medium-Fixed Asset Balance'!H18/'Medium-FAR'!$F3</f>
        <v>5500</v>
      </c>
      <c r="I8" s="12">
        <f>'Medium-Fixed Asset Balance'!I18/'Medium-FAR'!$F3</f>
        <v>11000</v>
      </c>
      <c r="J8" s="12">
        <f>'Medium-Fixed Asset Balance'!J18/'Medium-FAR'!$F3</f>
        <v>11000</v>
      </c>
      <c r="K8" s="12">
        <f>'Medium-Fixed Asset Balance'!K18/'Medium-FAR'!$F3</f>
        <v>16500</v>
      </c>
      <c r="L8" s="12">
        <f>'Medium-Fixed Asset Balance'!L18/'Medium-FAR'!$F3</f>
        <v>16500</v>
      </c>
      <c r="M8" s="12">
        <f>'Medium-Fixed Asset Balance'!M18/'Medium-FAR'!$F3</f>
        <v>22000</v>
      </c>
      <c r="N8" s="12">
        <f>'Medium-Fixed Asset Balance'!N18/'Medium-FAR'!$F3</f>
        <v>22000</v>
      </c>
      <c r="O8" s="12">
        <f>'Medium-Fixed Asset Balance'!O18/'Medium-FAR'!$F3</f>
        <v>27500</v>
      </c>
      <c r="P8" s="12">
        <f>'Medium-Fixed Asset Balance'!P18/'Medium-FAR'!$F3</f>
        <v>27500</v>
      </c>
      <c r="Q8" s="12">
        <f>'Medium-Fixed Asset Balance'!Q18/'Medium-FAR'!$F3</f>
        <v>33000</v>
      </c>
      <c r="R8" s="12">
        <f>'Medium-Fixed Asset Balance'!R18/'Medium-FAR'!$F3</f>
        <v>33000</v>
      </c>
      <c r="S8" s="12">
        <f>'Medium-Fixed Asset Balance'!S18/'Medium-FAR'!$F3</f>
        <v>38500</v>
      </c>
      <c r="T8" s="12">
        <f>'Medium-Fixed Asset Balance'!T18/'Medium-FAR'!$F3</f>
        <v>38500</v>
      </c>
      <c r="U8" s="12">
        <f>'Medium-Fixed Asset Balance'!U18/'Medium-FAR'!$F3</f>
        <v>44000</v>
      </c>
      <c r="V8" s="12">
        <f>'Medium-Fixed Asset Balance'!V18/'Medium-FAR'!$F3</f>
        <v>44000</v>
      </c>
      <c r="W8" s="12">
        <f>'Medium-Fixed Asset Balance'!W18/'Medium-FAR'!$F3</f>
        <v>44000</v>
      </c>
      <c r="X8" s="12">
        <f>'Medium-Fixed Asset Balance'!X18/'Medium-FAR'!$F3</f>
        <v>44000</v>
      </c>
      <c r="Y8" s="12">
        <f>'Medium-Fixed Asset Balance'!Y18/'Medium-FAR'!$F3</f>
        <v>44000</v>
      </c>
      <c r="Z8" s="12">
        <f>'Medium-Fixed Asset Balance'!Z18/'Medium-FAR'!$F3</f>
        <v>44000</v>
      </c>
      <c r="AA8" s="12">
        <f>'Medium-Fixed Asset Balance'!AA18/'Medium-FAR'!$F3</f>
        <v>44000</v>
      </c>
      <c r="AB8" s="12">
        <f>'Medium-Fixed Asset Balance'!AB18/'Medium-FAR'!$F3</f>
        <v>44000</v>
      </c>
      <c r="AC8" s="12">
        <f>'Medium-Fixed Asset Balance'!AC18/'Medium-FAR'!$F3</f>
        <v>44000</v>
      </c>
      <c r="AD8" s="12">
        <f>'Medium-Fixed Asset Balance'!AD18/'Medium-FAR'!$F3</f>
        <v>44000</v>
      </c>
      <c r="AE8" s="12">
        <f>'Medium-Fixed Asset Balance'!AE18/'Medium-FAR'!$F3</f>
        <v>44000</v>
      </c>
    </row>
    <row r="9">
      <c r="A9" s="9" t="s">
        <v>132</v>
      </c>
      <c r="B9" s="12">
        <f>'Medium-Fixed Asset Balance'!B19/'Medium-FAR'!$F4</f>
        <v>0</v>
      </c>
      <c r="C9" s="12">
        <f>'Medium-Fixed Asset Balance'!C19/'Medium-FAR'!$F4</f>
        <v>0</v>
      </c>
      <c r="D9" s="12">
        <f>'Medium-Fixed Asset Balance'!D19/'Medium-FAR'!$F4</f>
        <v>0</v>
      </c>
      <c r="E9" s="12">
        <f>'Medium-Fixed Asset Balance'!E19/'Medium-FAR'!$F4</f>
        <v>0</v>
      </c>
      <c r="F9" s="12">
        <f>'Medium-Fixed Asset Balance'!F19/'Medium-FAR'!$F4</f>
        <v>0</v>
      </c>
      <c r="G9" s="12">
        <f>'Medium-Fixed Asset Balance'!G19/'Medium-FAR'!$F4</f>
        <v>8000</v>
      </c>
      <c r="H9" s="12">
        <f>'Medium-Fixed Asset Balance'!H19/'Medium-FAR'!$F4</f>
        <v>8000</v>
      </c>
      <c r="I9" s="12">
        <f>'Medium-Fixed Asset Balance'!I19/'Medium-FAR'!$F4</f>
        <v>16000</v>
      </c>
      <c r="J9" s="12">
        <f>'Medium-Fixed Asset Balance'!J19/'Medium-FAR'!$F4</f>
        <v>16000</v>
      </c>
      <c r="K9" s="12">
        <f>'Medium-Fixed Asset Balance'!K19/'Medium-FAR'!$F4</f>
        <v>24000</v>
      </c>
      <c r="L9" s="12">
        <f>'Medium-Fixed Asset Balance'!L19/'Medium-FAR'!$F4</f>
        <v>24000</v>
      </c>
      <c r="M9" s="12">
        <f>'Medium-Fixed Asset Balance'!M19/'Medium-FAR'!$F4</f>
        <v>32000</v>
      </c>
      <c r="N9" s="12">
        <f>'Medium-Fixed Asset Balance'!N19/'Medium-FAR'!$F4</f>
        <v>32000</v>
      </c>
      <c r="O9" s="12">
        <f>'Medium-Fixed Asset Balance'!O19/'Medium-FAR'!$F4</f>
        <v>40000</v>
      </c>
      <c r="P9" s="12">
        <f>'Medium-Fixed Asset Balance'!P19/'Medium-FAR'!$F4</f>
        <v>40000</v>
      </c>
      <c r="Q9" s="12">
        <f>'Medium-Fixed Asset Balance'!Q19/'Medium-FAR'!$F4</f>
        <v>48000</v>
      </c>
      <c r="R9" s="12">
        <f>'Medium-Fixed Asset Balance'!R19/'Medium-FAR'!$F4</f>
        <v>48000</v>
      </c>
      <c r="S9" s="12">
        <f>'Medium-Fixed Asset Balance'!S19/'Medium-FAR'!$F4</f>
        <v>56000</v>
      </c>
      <c r="T9" s="12">
        <f>'Medium-Fixed Asset Balance'!T19/'Medium-FAR'!$F4</f>
        <v>56000</v>
      </c>
      <c r="U9" s="12">
        <f>'Medium-Fixed Asset Balance'!U19/'Medium-FAR'!$F4</f>
        <v>64000</v>
      </c>
      <c r="V9" s="12">
        <f>'Medium-Fixed Asset Balance'!V19/'Medium-FAR'!$F4</f>
        <v>56000</v>
      </c>
      <c r="W9" s="12">
        <f>'Medium-Fixed Asset Balance'!W19/'Medium-FAR'!$F4</f>
        <v>64000</v>
      </c>
      <c r="X9" s="12">
        <f>'Medium-Fixed Asset Balance'!X19/'Medium-FAR'!$F4</f>
        <v>56000</v>
      </c>
      <c r="Y9" s="12">
        <f>'Medium-Fixed Asset Balance'!Y19/'Medium-FAR'!$F4</f>
        <v>64000</v>
      </c>
      <c r="Z9" s="12">
        <f>'Medium-Fixed Asset Balance'!Z19/'Medium-FAR'!$F4</f>
        <v>56000</v>
      </c>
      <c r="AA9" s="12">
        <f>'Medium-Fixed Asset Balance'!AA19/'Medium-FAR'!$F4</f>
        <v>64000</v>
      </c>
      <c r="AB9" s="12">
        <f>'Medium-Fixed Asset Balance'!AB19/'Medium-FAR'!$F4</f>
        <v>56000</v>
      </c>
      <c r="AC9" s="12">
        <f>'Medium-Fixed Asset Balance'!AC19/'Medium-FAR'!$F4</f>
        <v>64000</v>
      </c>
      <c r="AD9" s="12">
        <f>'Medium-Fixed Asset Balance'!AD19/'Medium-FAR'!$F4</f>
        <v>56000</v>
      </c>
      <c r="AE9" s="12">
        <f>'Medium-Fixed Asset Balance'!AE19/'Medium-FAR'!$F4</f>
        <v>64000</v>
      </c>
    </row>
    <row r="10">
      <c r="A10" s="9" t="s">
        <v>81</v>
      </c>
      <c r="B10" s="12">
        <f t="shared" ref="B10:AE10" si="4">SUM(B8:B9)</f>
        <v>0</v>
      </c>
      <c r="C10" s="12">
        <f t="shared" si="4"/>
        <v>0</v>
      </c>
      <c r="D10" s="12">
        <f t="shared" si="4"/>
        <v>0</v>
      </c>
      <c r="E10" s="12">
        <f t="shared" si="4"/>
        <v>0</v>
      </c>
      <c r="F10" s="12">
        <f t="shared" si="4"/>
        <v>0</v>
      </c>
      <c r="G10" s="12">
        <f t="shared" si="4"/>
        <v>13500</v>
      </c>
      <c r="H10" s="12">
        <f t="shared" si="4"/>
        <v>13500</v>
      </c>
      <c r="I10" s="12">
        <f t="shared" si="4"/>
        <v>27000</v>
      </c>
      <c r="J10" s="12">
        <f t="shared" si="4"/>
        <v>27000</v>
      </c>
      <c r="K10" s="12">
        <f t="shared" si="4"/>
        <v>40500</v>
      </c>
      <c r="L10" s="12">
        <f t="shared" si="4"/>
        <v>40500</v>
      </c>
      <c r="M10" s="12">
        <f t="shared" si="4"/>
        <v>54000</v>
      </c>
      <c r="N10" s="12">
        <f t="shared" si="4"/>
        <v>54000</v>
      </c>
      <c r="O10" s="12">
        <f t="shared" si="4"/>
        <v>67500</v>
      </c>
      <c r="P10" s="12">
        <f t="shared" si="4"/>
        <v>67500</v>
      </c>
      <c r="Q10" s="12">
        <f t="shared" si="4"/>
        <v>81000</v>
      </c>
      <c r="R10" s="12">
        <f t="shared" si="4"/>
        <v>81000</v>
      </c>
      <c r="S10" s="12">
        <f t="shared" si="4"/>
        <v>94500</v>
      </c>
      <c r="T10" s="12">
        <f t="shared" si="4"/>
        <v>94500</v>
      </c>
      <c r="U10" s="12">
        <f t="shared" si="4"/>
        <v>108000</v>
      </c>
      <c r="V10" s="12">
        <f t="shared" si="4"/>
        <v>100000</v>
      </c>
      <c r="W10" s="12">
        <f t="shared" si="4"/>
        <v>108000</v>
      </c>
      <c r="X10" s="12">
        <f t="shared" si="4"/>
        <v>100000</v>
      </c>
      <c r="Y10" s="12">
        <f t="shared" si="4"/>
        <v>108000</v>
      </c>
      <c r="Z10" s="12">
        <f t="shared" si="4"/>
        <v>100000</v>
      </c>
      <c r="AA10" s="12">
        <f t="shared" si="4"/>
        <v>108000</v>
      </c>
      <c r="AB10" s="12">
        <f t="shared" si="4"/>
        <v>100000</v>
      </c>
      <c r="AC10" s="12">
        <f t="shared" si="4"/>
        <v>108000</v>
      </c>
      <c r="AD10" s="12">
        <f t="shared" si="4"/>
        <v>100000</v>
      </c>
      <c r="AE10" s="12">
        <f t="shared" si="4"/>
        <v>108000</v>
      </c>
    </row>
    <row r="12">
      <c r="A12" s="9" t="s">
        <v>166</v>
      </c>
    </row>
    <row r="13">
      <c r="A13" s="9" t="s">
        <v>128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f>'Medium-FAR'!H2+'Medium-FAR'!H3</f>
        <v>88000</v>
      </c>
      <c r="X13" s="9">
        <v>0.0</v>
      </c>
      <c r="Y13" s="9">
        <f>'Medium-FAR'!H5+'Medium-FAR'!H6</f>
        <v>88000</v>
      </c>
      <c r="Z13" s="9">
        <v>0.0</v>
      </c>
      <c r="AA13" s="9">
        <f>'Medium-FAR'!H8+'Medium-FAR'!H9</f>
        <v>88000</v>
      </c>
      <c r="AB13" s="9">
        <v>0.0</v>
      </c>
      <c r="AC13" s="9">
        <f>'Medium-FAR'!H11+'Medium-FAR'!H12</f>
        <v>88000</v>
      </c>
      <c r="AD13" s="9">
        <v>0.0</v>
      </c>
      <c r="AE13" s="9">
        <f>'Medium-FAR'!H14+'Medium-FAR'!H15</f>
        <v>88000</v>
      </c>
    </row>
    <row r="14">
      <c r="A14" s="9" t="s">
        <v>132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f>'Medium-FAR'!H4</f>
        <v>120000</v>
      </c>
      <c r="W14" s="9">
        <v>0.0</v>
      </c>
      <c r="X14" s="9">
        <f>'Medium-FAR'!H7</f>
        <v>120000</v>
      </c>
      <c r="Y14" s="9">
        <v>0.0</v>
      </c>
      <c r="Z14" s="9">
        <f>'Medium-FAR'!H10</f>
        <v>120000</v>
      </c>
      <c r="AA14" s="9">
        <v>0.0</v>
      </c>
      <c r="AB14" s="9">
        <f>'Medium-FAR'!H13</f>
        <v>120000</v>
      </c>
      <c r="AC14" s="9">
        <v>0.0</v>
      </c>
      <c r="AD14" s="9">
        <f>'Medium-FAR'!H16</f>
        <v>120000</v>
      </c>
      <c r="AE14" s="9">
        <v>0.0</v>
      </c>
    </row>
    <row r="15">
      <c r="A15" s="9" t="s">
        <v>81</v>
      </c>
      <c r="B15" s="12">
        <f t="shared" ref="B15:AE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120000</v>
      </c>
      <c r="W15" s="12">
        <f t="shared" si="5"/>
        <v>88000</v>
      </c>
      <c r="X15" s="12">
        <f t="shared" si="5"/>
        <v>120000</v>
      </c>
      <c r="Y15" s="12">
        <f t="shared" si="5"/>
        <v>88000</v>
      </c>
      <c r="Z15" s="12">
        <f t="shared" si="5"/>
        <v>120000</v>
      </c>
      <c r="AA15" s="12">
        <f t="shared" si="5"/>
        <v>88000</v>
      </c>
      <c r="AB15" s="12">
        <f t="shared" si="5"/>
        <v>120000</v>
      </c>
      <c r="AC15" s="12">
        <f t="shared" si="5"/>
        <v>88000</v>
      </c>
      <c r="AD15" s="12">
        <f t="shared" si="5"/>
        <v>120000</v>
      </c>
      <c r="AE15" s="12">
        <f t="shared" si="5"/>
        <v>88000</v>
      </c>
    </row>
    <row r="17">
      <c r="A17" s="9" t="s">
        <v>95</v>
      </c>
    </row>
    <row r="18">
      <c r="A18" s="9" t="s">
        <v>128</v>
      </c>
      <c r="B18" s="12">
        <f t="shared" ref="B18:AE18" si="6">B3+B8-B13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5500</v>
      </c>
      <c r="H18" s="12">
        <f t="shared" si="6"/>
        <v>11000</v>
      </c>
      <c r="I18" s="12">
        <f t="shared" si="6"/>
        <v>22000</v>
      </c>
      <c r="J18" s="12">
        <f t="shared" si="6"/>
        <v>33000</v>
      </c>
      <c r="K18" s="12">
        <f t="shared" si="6"/>
        <v>49500</v>
      </c>
      <c r="L18" s="12">
        <f t="shared" si="6"/>
        <v>66000</v>
      </c>
      <c r="M18" s="12">
        <f t="shared" si="6"/>
        <v>88000</v>
      </c>
      <c r="N18" s="12">
        <f t="shared" si="6"/>
        <v>110000</v>
      </c>
      <c r="O18" s="12">
        <f t="shared" si="6"/>
        <v>137500</v>
      </c>
      <c r="P18" s="12">
        <f t="shared" si="6"/>
        <v>165000</v>
      </c>
      <c r="Q18" s="12">
        <f t="shared" si="6"/>
        <v>198000</v>
      </c>
      <c r="R18" s="12">
        <f t="shared" si="6"/>
        <v>231000</v>
      </c>
      <c r="S18" s="12">
        <f t="shared" si="6"/>
        <v>269500</v>
      </c>
      <c r="T18" s="12">
        <f t="shared" si="6"/>
        <v>308000</v>
      </c>
      <c r="U18" s="12">
        <f t="shared" si="6"/>
        <v>352000</v>
      </c>
      <c r="V18" s="12">
        <f t="shared" si="6"/>
        <v>396000</v>
      </c>
      <c r="W18" s="12">
        <f t="shared" si="6"/>
        <v>352000</v>
      </c>
      <c r="X18" s="12">
        <f t="shared" si="6"/>
        <v>396000</v>
      </c>
      <c r="Y18" s="12">
        <f t="shared" si="6"/>
        <v>352000</v>
      </c>
      <c r="Z18" s="12">
        <f t="shared" si="6"/>
        <v>396000</v>
      </c>
      <c r="AA18" s="12">
        <f t="shared" si="6"/>
        <v>352000</v>
      </c>
      <c r="AB18" s="12">
        <f t="shared" si="6"/>
        <v>396000</v>
      </c>
      <c r="AC18" s="12">
        <f t="shared" si="6"/>
        <v>352000</v>
      </c>
      <c r="AD18" s="12">
        <f t="shared" si="6"/>
        <v>396000</v>
      </c>
      <c r="AE18" s="12">
        <f t="shared" si="6"/>
        <v>352000</v>
      </c>
    </row>
    <row r="19">
      <c r="A19" s="9" t="s">
        <v>132</v>
      </c>
      <c r="B19" s="12">
        <f t="shared" ref="B19:AE19" si="7">B4+B9-B14</f>
        <v>0</v>
      </c>
      <c r="C19" s="12">
        <f t="shared" si="7"/>
        <v>0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8000</v>
      </c>
      <c r="H19" s="12">
        <f t="shared" si="7"/>
        <v>16000</v>
      </c>
      <c r="I19" s="12">
        <f t="shared" si="7"/>
        <v>32000</v>
      </c>
      <c r="J19" s="12">
        <f t="shared" si="7"/>
        <v>48000</v>
      </c>
      <c r="K19" s="12">
        <f t="shared" si="7"/>
        <v>72000</v>
      </c>
      <c r="L19" s="12">
        <f t="shared" si="7"/>
        <v>96000</v>
      </c>
      <c r="M19" s="12">
        <f t="shared" si="7"/>
        <v>128000</v>
      </c>
      <c r="N19" s="12">
        <f t="shared" si="7"/>
        <v>160000</v>
      </c>
      <c r="O19" s="12">
        <f t="shared" si="7"/>
        <v>200000</v>
      </c>
      <c r="P19" s="12">
        <f t="shared" si="7"/>
        <v>240000</v>
      </c>
      <c r="Q19" s="12">
        <f t="shared" si="7"/>
        <v>288000</v>
      </c>
      <c r="R19" s="12">
        <f t="shared" si="7"/>
        <v>336000</v>
      </c>
      <c r="S19" s="12">
        <f t="shared" si="7"/>
        <v>392000</v>
      </c>
      <c r="T19" s="12">
        <f t="shared" si="7"/>
        <v>448000</v>
      </c>
      <c r="U19" s="12">
        <f t="shared" si="7"/>
        <v>512000</v>
      </c>
      <c r="V19" s="12">
        <f t="shared" si="7"/>
        <v>448000</v>
      </c>
      <c r="W19" s="12">
        <f t="shared" si="7"/>
        <v>512000</v>
      </c>
      <c r="X19" s="12">
        <f t="shared" si="7"/>
        <v>448000</v>
      </c>
      <c r="Y19" s="12">
        <f t="shared" si="7"/>
        <v>512000</v>
      </c>
      <c r="Z19" s="12">
        <f t="shared" si="7"/>
        <v>448000</v>
      </c>
      <c r="AA19" s="12">
        <f t="shared" si="7"/>
        <v>512000</v>
      </c>
      <c r="AB19" s="12">
        <f t="shared" si="7"/>
        <v>448000</v>
      </c>
      <c r="AC19" s="12">
        <f t="shared" si="7"/>
        <v>512000</v>
      </c>
      <c r="AD19" s="12">
        <f t="shared" si="7"/>
        <v>448000</v>
      </c>
      <c r="AE19" s="12">
        <f t="shared" si="7"/>
        <v>512000</v>
      </c>
    </row>
    <row r="20">
      <c r="A20" s="9" t="s">
        <v>81</v>
      </c>
      <c r="B20" s="12">
        <f t="shared" ref="B20:AE20" si="8">SUM(B18:B19)</f>
        <v>0</v>
      </c>
      <c r="C20" s="12">
        <f t="shared" si="8"/>
        <v>0</v>
      </c>
      <c r="D20" s="12">
        <f t="shared" si="8"/>
        <v>0</v>
      </c>
      <c r="E20" s="12">
        <f t="shared" si="8"/>
        <v>0</v>
      </c>
      <c r="F20" s="12">
        <f t="shared" si="8"/>
        <v>0</v>
      </c>
      <c r="G20" s="12">
        <f t="shared" si="8"/>
        <v>13500</v>
      </c>
      <c r="H20" s="12">
        <f t="shared" si="8"/>
        <v>27000</v>
      </c>
      <c r="I20" s="12">
        <f t="shared" si="8"/>
        <v>54000</v>
      </c>
      <c r="J20" s="12">
        <f t="shared" si="8"/>
        <v>81000</v>
      </c>
      <c r="K20" s="12">
        <f t="shared" si="8"/>
        <v>121500</v>
      </c>
      <c r="L20" s="12">
        <f t="shared" si="8"/>
        <v>162000</v>
      </c>
      <c r="M20" s="12">
        <f t="shared" si="8"/>
        <v>216000</v>
      </c>
      <c r="N20" s="12">
        <f t="shared" si="8"/>
        <v>270000</v>
      </c>
      <c r="O20" s="12">
        <f t="shared" si="8"/>
        <v>337500</v>
      </c>
      <c r="P20" s="12">
        <f t="shared" si="8"/>
        <v>405000</v>
      </c>
      <c r="Q20" s="12">
        <f t="shared" si="8"/>
        <v>486000</v>
      </c>
      <c r="R20" s="12">
        <f t="shared" si="8"/>
        <v>567000</v>
      </c>
      <c r="S20" s="12">
        <f t="shared" si="8"/>
        <v>661500</v>
      </c>
      <c r="T20" s="12">
        <f t="shared" si="8"/>
        <v>756000</v>
      </c>
      <c r="U20" s="12">
        <f t="shared" si="8"/>
        <v>864000</v>
      </c>
      <c r="V20" s="12">
        <f t="shared" si="8"/>
        <v>844000</v>
      </c>
      <c r="W20" s="12">
        <f t="shared" si="8"/>
        <v>864000</v>
      </c>
      <c r="X20" s="12">
        <f t="shared" si="8"/>
        <v>844000</v>
      </c>
      <c r="Y20" s="12">
        <f t="shared" si="8"/>
        <v>864000</v>
      </c>
      <c r="Z20" s="12">
        <f t="shared" si="8"/>
        <v>844000</v>
      </c>
      <c r="AA20" s="12">
        <f t="shared" si="8"/>
        <v>864000</v>
      </c>
      <c r="AB20" s="12">
        <f t="shared" si="8"/>
        <v>844000</v>
      </c>
      <c r="AC20" s="12">
        <f t="shared" si="8"/>
        <v>864000</v>
      </c>
      <c r="AD20" s="12">
        <f t="shared" si="8"/>
        <v>844000</v>
      </c>
      <c r="AE20" s="12">
        <f t="shared" si="8"/>
        <v>864000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9" t="s">
        <v>125</v>
      </c>
      <c r="H1" s="9" t="s">
        <v>126</v>
      </c>
    </row>
    <row r="2">
      <c r="A2" s="9" t="s">
        <v>167</v>
      </c>
      <c r="B2" s="9" t="s">
        <v>128</v>
      </c>
      <c r="D2" s="9">
        <v>1.0</v>
      </c>
      <c r="E2" s="9">
        <v>40000.0</v>
      </c>
      <c r="F2" s="9">
        <v>16.0</v>
      </c>
      <c r="G2" s="12">
        <f t="shared" ref="G2:G61" si="1">F2+D2</f>
        <v>17</v>
      </c>
      <c r="H2" s="12">
        <f t="shared" ref="H2:H61" si="2">E2/F2*F2</f>
        <v>40000</v>
      </c>
    </row>
    <row r="3">
      <c r="A3" s="9" t="s">
        <v>168</v>
      </c>
      <c r="B3" s="9" t="s">
        <v>132</v>
      </c>
      <c r="D3" s="9">
        <v>1.0</v>
      </c>
      <c r="E3" s="9">
        <v>120000.0</v>
      </c>
      <c r="F3" s="9">
        <v>15.0</v>
      </c>
      <c r="G3" s="12">
        <f t="shared" si="1"/>
        <v>16</v>
      </c>
      <c r="H3" s="12">
        <f t="shared" si="2"/>
        <v>120000</v>
      </c>
    </row>
    <row r="4">
      <c r="A4" s="9" t="s">
        <v>169</v>
      </c>
      <c r="B4" s="9" t="s">
        <v>128</v>
      </c>
      <c r="D4" s="12">
        <f t="shared" ref="D4:D61" si="3">D2+1</f>
        <v>2</v>
      </c>
      <c r="E4" s="9">
        <v>40000.0</v>
      </c>
      <c r="F4" s="9">
        <v>16.0</v>
      </c>
      <c r="G4" s="12">
        <f t="shared" si="1"/>
        <v>18</v>
      </c>
      <c r="H4" s="12">
        <f t="shared" si="2"/>
        <v>40000</v>
      </c>
    </row>
    <row r="5">
      <c r="A5" s="9" t="s">
        <v>170</v>
      </c>
      <c r="B5" s="9" t="s">
        <v>132</v>
      </c>
      <c r="D5" s="12">
        <f t="shared" si="3"/>
        <v>2</v>
      </c>
      <c r="E5" s="9">
        <v>120000.0</v>
      </c>
      <c r="F5" s="9">
        <v>15.0</v>
      </c>
      <c r="G5" s="12">
        <f t="shared" si="1"/>
        <v>17</v>
      </c>
      <c r="H5" s="12">
        <f t="shared" si="2"/>
        <v>120000</v>
      </c>
    </row>
    <row r="6">
      <c r="A6" s="9" t="s">
        <v>171</v>
      </c>
      <c r="B6" s="9" t="s">
        <v>128</v>
      </c>
      <c r="D6" s="12">
        <f t="shared" si="3"/>
        <v>3</v>
      </c>
      <c r="E6" s="9">
        <v>40000.0</v>
      </c>
      <c r="F6" s="9">
        <v>16.0</v>
      </c>
      <c r="G6" s="12">
        <f t="shared" si="1"/>
        <v>19</v>
      </c>
      <c r="H6" s="12">
        <f t="shared" si="2"/>
        <v>40000</v>
      </c>
    </row>
    <row r="7">
      <c r="A7" s="9" t="s">
        <v>172</v>
      </c>
      <c r="B7" s="9" t="s">
        <v>132</v>
      </c>
      <c r="D7" s="12">
        <f t="shared" si="3"/>
        <v>3</v>
      </c>
      <c r="E7" s="9">
        <v>120000.0</v>
      </c>
      <c r="F7" s="9">
        <v>15.0</v>
      </c>
      <c r="G7" s="12">
        <f t="shared" si="1"/>
        <v>18</v>
      </c>
      <c r="H7" s="12">
        <f t="shared" si="2"/>
        <v>120000</v>
      </c>
    </row>
    <row r="8">
      <c r="A8" s="9" t="s">
        <v>173</v>
      </c>
      <c r="B8" s="9" t="s">
        <v>128</v>
      </c>
      <c r="D8" s="12">
        <f t="shared" si="3"/>
        <v>4</v>
      </c>
      <c r="E8" s="9">
        <v>40000.0</v>
      </c>
      <c r="F8" s="9">
        <v>16.0</v>
      </c>
      <c r="G8" s="12">
        <f t="shared" si="1"/>
        <v>20</v>
      </c>
      <c r="H8" s="12">
        <f t="shared" si="2"/>
        <v>40000</v>
      </c>
    </row>
    <row r="9">
      <c r="A9" s="9" t="s">
        <v>174</v>
      </c>
      <c r="B9" s="9" t="s">
        <v>132</v>
      </c>
      <c r="D9" s="12">
        <f t="shared" si="3"/>
        <v>4</v>
      </c>
      <c r="E9" s="9">
        <v>120000.0</v>
      </c>
      <c r="F9" s="9">
        <v>15.0</v>
      </c>
      <c r="G9" s="12">
        <f t="shared" si="1"/>
        <v>19</v>
      </c>
      <c r="H9" s="12">
        <f t="shared" si="2"/>
        <v>120000</v>
      </c>
    </row>
    <row r="10">
      <c r="A10" s="9" t="s">
        <v>175</v>
      </c>
      <c r="B10" s="9" t="s">
        <v>128</v>
      </c>
      <c r="D10" s="12">
        <f t="shared" si="3"/>
        <v>5</v>
      </c>
      <c r="E10" s="9">
        <v>40000.0</v>
      </c>
      <c r="F10" s="9">
        <v>16.0</v>
      </c>
      <c r="G10" s="12">
        <f t="shared" si="1"/>
        <v>21</v>
      </c>
      <c r="H10" s="12">
        <f t="shared" si="2"/>
        <v>40000</v>
      </c>
    </row>
    <row r="11">
      <c r="A11" s="9" t="s">
        <v>176</v>
      </c>
      <c r="B11" s="9" t="s">
        <v>132</v>
      </c>
      <c r="D11" s="12">
        <f t="shared" si="3"/>
        <v>5</v>
      </c>
      <c r="E11" s="9">
        <v>120000.0</v>
      </c>
      <c r="F11" s="9">
        <v>15.0</v>
      </c>
      <c r="G11" s="12">
        <f t="shared" si="1"/>
        <v>20</v>
      </c>
      <c r="H11" s="12">
        <f t="shared" si="2"/>
        <v>120000</v>
      </c>
    </row>
    <row r="12">
      <c r="A12" s="9" t="s">
        <v>177</v>
      </c>
      <c r="B12" s="9" t="s">
        <v>128</v>
      </c>
      <c r="D12" s="12">
        <f t="shared" si="3"/>
        <v>6</v>
      </c>
      <c r="E12" s="9">
        <v>40000.0</v>
      </c>
      <c r="F12" s="9">
        <v>16.0</v>
      </c>
      <c r="G12" s="12">
        <f t="shared" si="1"/>
        <v>22</v>
      </c>
      <c r="H12" s="12">
        <f t="shared" si="2"/>
        <v>40000</v>
      </c>
    </row>
    <row r="13">
      <c r="A13" s="9" t="s">
        <v>178</v>
      </c>
      <c r="B13" s="9" t="s">
        <v>132</v>
      </c>
      <c r="D13" s="12">
        <f t="shared" si="3"/>
        <v>6</v>
      </c>
      <c r="E13" s="9">
        <v>120000.0</v>
      </c>
      <c r="F13" s="9">
        <v>15.0</v>
      </c>
      <c r="G13" s="12">
        <f t="shared" si="1"/>
        <v>21</v>
      </c>
      <c r="H13" s="12">
        <f t="shared" si="2"/>
        <v>120000</v>
      </c>
    </row>
    <row r="14">
      <c r="A14" s="9" t="s">
        <v>179</v>
      </c>
      <c r="B14" s="9" t="s">
        <v>128</v>
      </c>
      <c r="D14" s="12">
        <f t="shared" si="3"/>
        <v>7</v>
      </c>
      <c r="E14" s="9">
        <v>40000.0</v>
      </c>
      <c r="F14" s="9">
        <v>16.0</v>
      </c>
      <c r="G14" s="12">
        <f t="shared" si="1"/>
        <v>23</v>
      </c>
      <c r="H14" s="12">
        <f t="shared" si="2"/>
        <v>40000</v>
      </c>
    </row>
    <row r="15">
      <c r="A15" s="9" t="s">
        <v>180</v>
      </c>
      <c r="B15" s="9" t="s">
        <v>132</v>
      </c>
      <c r="D15" s="12">
        <f t="shared" si="3"/>
        <v>7</v>
      </c>
      <c r="E15" s="9">
        <v>120000.0</v>
      </c>
      <c r="F15" s="9">
        <v>15.0</v>
      </c>
      <c r="G15" s="12">
        <f t="shared" si="1"/>
        <v>22</v>
      </c>
      <c r="H15" s="12">
        <f t="shared" si="2"/>
        <v>120000</v>
      </c>
    </row>
    <row r="16">
      <c r="A16" s="9" t="s">
        <v>181</v>
      </c>
      <c r="B16" s="9" t="s">
        <v>128</v>
      </c>
      <c r="D16" s="12">
        <f t="shared" si="3"/>
        <v>8</v>
      </c>
      <c r="E16" s="9">
        <v>40000.0</v>
      </c>
      <c r="F16" s="9">
        <v>16.0</v>
      </c>
      <c r="G16" s="12">
        <f t="shared" si="1"/>
        <v>24</v>
      </c>
      <c r="H16" s="12">
        <f t="shared" si="2"/>
        <v>40000</v>
      </c>
    </row>
    <row r="17">
      <c r="A17" s="9" t="s">
        <v>182</v>
      </c>
      <c r="B17" s="9" t="s">
        <v>132</v>
      </c>
      <c r="D17" s="12">
        <f t="shared" si="3"/>
        <v>8</v>
      </c>
      <c r="E17" s="9">
        <v>120000.0</v>
      </c>
      <c r="F17" s="9">
        <v>15.0</v>
      </c>
      <c r="G17" s="12">
        <f t="shared" si="1"/>
        <v>23</v>
      </c>
      <c r="H17" s="12">
        <f t="shared" si="2"/>
        <v>120000</v>
      </c>
    </row>
    <row r="18">
      <c r="A18" s="9" t="s">
        <v>183</v>
      </c>
      <c r="B18" s="9" t="s">
        <v>128</v>
      </c>
      <c r="D18" s="12">
        <f t="shared" si="3"/>
        <v>9</v>
      </c>
      <c r="E18" s="9">
        <v>40000.0</v>
      </c>
      <c r="F18" s="9">
        <v>16.0</v>
      </c>
      <c r="G18" s="12">
        <f t="shared" si="1"/>
        <v>25</v>
      </c>
      <c r="H18" s="12">
        <f t="shared" si="2"/>
        <v>40000</v>
      </c>
    </row>
    <row r="19">
      <c r="A19" s="9" t="s">
        <v>184</v>
      </c>
      <c r="B19" s="9" t="s">
        <v>132</v>
      </c>
      <c r="D19" s="12">
        <f t="shared" si="3"/>
        <v>9</v>
      </c>
      <c r="E19" s="9">
        <v>120000.0</v>
      </c>
      <c r="F19" s="9">
        <v>15.0</v>
      </c>
      <c r="G19" s="12">
        <f t="shared" si="1"/>
        <v>24</v>
      </c>
      <c r="H19" s="12">
        <f t="shared" si="2"/>
        <v>120000</v>
      </c>
    </row>
    <row r="20">
      <c r="A20" s="9" t="s">
        <v>185</v>
      </c>
      <c r="B20" s="9" t="s">
        <v>128</v>
      </c>
      <c r="D20" s="12">
        <f t="shared" si="3"/>
        <v>10</v>
      </c>
      <c r="E20" s="9">
        <v>40000.0</v>
      </c>
      <c r="F20" s="9">
        <v>16.0</v>
      </c>
      <c r="G20" s="12">
        <f t="shared" si="1"/>
        <v>26</v>
      </c>
      <c r="H20" s="12">
        <f t="shared" si="2"/>
        <v>40000</v>
      </c>
    </row>
    <row r="21">
      <c r="A21" s="9" t="s">
        <v>186</v>
      </c>
      <c r="B21" s="9" t="s">
        <v>132</v>
      </c>
      <c r="D21" s="12">
        <f t="shared" si="3"/>
        <v>10</v>
      </c>
      <c r="E21" s="9">
        <v>120000.0</v>
      </c>
      <c r="F21" s="9">
        <v>15.0</v>
      </c>
      <c r="G21" s="12">
        <f t="shared" si="1"/>
        <v>25</v>
      </c>
      <c r="H21" s="12">
        <f t="shared" si="2"/>
        <v>120000</v>
      </c>
    </row>
    <row r="22">
      <c r="A22" s="9" t="s">
        <v>187</v>
      </c>
      <c r="B22" s="9" t="s">
        <v>128</v>
      </c>
      <c r="D22" s="12">
        <f t="shared" si="3"/>
        <v>11</v>
      </c>
      <c r="E22" s="9">
        <v>40000.0</v>
      </c>
      <c r="F22" s="9">
        <v>16.0</v>
      </c>
      <c r="G22" s="12">
        <f t="shared" si="1"/>
        <v>27</v>
      </c>
      <c r="H22" s="12">
        <f t="shared" si="2"/>
        <v>40000</v>
      </c>
    </row>
    <row r="23">
      <c r="A23" s="9" t="s">
        <v>188</v>
      </c>
      <c r="B23" s="9" t="s">
        <v>132</v>
      </c>
      <c r="D23" s="12">
        <f t="shared" si="3"/>
        <v>11</v>
      </c>
      <c r="E23" s="9">
        <v>120000.0</v>
      </c>
      <c r="F23" s="9">
        <v>15.0</v>
      </c>
      <c r="G23" s="12">
        <f t="shared" si="1"/>
        <v>26</v>
      </c>
      <c r="H23" s="12">
        <f t="shared" si="2"/>
        <v>120000</v>
      </c>
    </row>
    <row r="24">
      <c r="A24" s="9" t="s">
        <v>189</v>
      </c>
      <c r="B24" s="9" t="s">
        <v>128</v>
      </c>
      <c r="D24" s="12">
        <f t="shared" si="3"/>
        <v>12</v>
      </c>
      <c r="E24" s="9">
        <v>40000.0</v>
      </c>
      <c r="F24" s="9">
        <v>16.0</v>
      </c>
      <c r="G24" s="12">
        <f t="shared" si="1"/>
        <v>28</v>
      </c>
      <c r="H24" s="12">
        <f t="shared" si="2"/>
        <v>40000</v>
      </c>
    </row>
    <row r="25">
      <c r="A25" s="9" t="s">
        <v>190</v>
      </c>
      <c r="B25" s="9" t="s">
        <v>132</v>
      </c>
      <c r="D25" s="12">
        <f t="shared" si="3"/>
        <v>12</v>
      </c>
      <c r="E25" s="9">
        <v>120000.0</v>
      </c>
      <c r="F25" s="9">
        <v>15.0</v>
      </c>
      <c r="G25" s="12">
        <f t="shared" si="1"/>
        <v>27</v>
      </c>
      <c r="H25" s="12">
        <f t="shared" si="2"/>
        <v>120000</v>
      </c>
    </row>
    <row r="26">
      <c r="A26" s="9" t="s">
        <v>191</v>
      </c>
      <c r="B26" s="9" t="s">
        <v>128</v>
      </c>
      <c r="D26" s="12">
        <f t="shared" si="3"/>
        <v>13</v>
      </c>
      <c r="E26" s="9">
        <v>40000.0</v>
      </c>
      <c r="F26" s="9">
        <v>16.0</v>
      </c>
      <c r="G26" s="12">
        <f t="shared" si="1"/>
        <v>29</v>
      </c>
      <c r="H26" s="12">
        <f t="shared" si="2"/>
        <v>40000</v>
      </c>
    </row>
    <row r="27">
      <c r="A27" s="9" t="s">
        <v>192</v>
      </c>
      <c r="B27" s="9" t="s">
        <v>132</v>
      </c>
      <c r="D27" s="12">
        <f t="shared" si="3"/>
        <v>13</v>
      </c>
      <c r="E27" s="9">
        <v>120000.0</v>
      </c>
      <c r="F27" s="9">
        <v>15.0</v>
      </c>
      <c r="G27" s="12">
        <f t="shared" si="1"/>
        <v>28</v>
      </c>
      <c r="H27" s="12">
        <f t="shared" si="2"/>
        <v>120000</v>
      </c>
    </row>
    <row r="28">
      <c r="A28" s="9" t="s">
        <v>193</v>
      </c>
      <c r="B28" s="9" t="s">
        <v>128</v>
      </c>
      <c r="D28" s="12">
        <f t="shared" si="3"/>
        <v>14</v>
      </c>
      <c r="E28" s="9">
        <v>40000.0</v>
      </c>
      <c r="F28" s="9">
        <v>16.0</v>
      </c>
      <c r="G28" s="12">
        <f t="shared" si="1"/>
        <v>30</v>
      </c>
      <c r="H28" s="12">
        <f t="shared" si="2"/>
        <v>40000</v>
      </c>
    </row>
    <row r="29">
      <c r="A29" s="9" t="s">
        <v>194</v>
      </c>
      <c r="B29" s="9" t="s">
        <v>132</v>
      </c>
      <c r="D29" s="12">
        <f t="shared" si="3"/>
        <v>14</v>
      </c>
      <c r="E29" s="9">
        <v>120000.0</v>
      </c>
      <c r="F29" s="9">
        <v>15.0</v>
      </c>
      <c r="G29" s="12">
        <f t="shared" si="1"/>
        <v>29</v>
      </c>
      <c r="H29" s="12">
        <f t="shared" si="2"/>
        <v>120000</v>
      </c>
    </row>
    <row r="30">
      <c r="A30" s="9" t="s">
        <v>195</v>
      </c>
      <c r="B30" s="9" t="s">
        <v>128</v>
      </c>
      <c r="D30" s="12">
        <f t="shared" si="3"/>
        <v>15</v>
      </c>
      <c r="E30" s="9">
        <v>40000.0</v>
      </c>
      <c r="F30" s="9">
        <v>16.0</v>
      </c>
      <c r="G30" s="12">
        <f t="shared" si="1"/>
        <v>31</v>
      </c>
      <c r="H30" s="12">
        <f t="shared" si="2"/>
        <v>40000</v>
      </c>
    </row>
    <row r="31">
      <c r="A31" s="9" t="s">
        <v>196</v>
      </c>
      <c r="B31" s="9" t="s">
        <v>132</v>
      </c>
      <c r="D31" s="12">
        <f t="shared" si="3"/>
        <v>15</v>
      </c>
      <c r="E31" s="9">
        <v>120000.0</v>
      </c>
      <c r="F31" s="9">
        <v>15.0</v>
      </c>
      <c r="G31" s="12">
        <f t="shared" si="1"/>
        <v>30</v>
      </c>
      <c r="H31" s="12">
        <f t="shared" si="2"/>
        <v>120000</v>
      </c>
    </row>
    <row r="32">
      <c r="A32" s="9" t="s">
        <v>197</v>
      </c>
      <c r="B32" s="9" t="s">
        <v>128</v>
      </c>
      <c r="D32" s="12">
        <f t="shared" si="3"/>
        <v>16</v>
      </c>
      <c r="E32" s="9">
        <v>40000.0</v>
      </c>
      <c r="F32" s="9">
        <v>16.0</v>
      </c>
      <c r="G32" s="12">
        <f t="shared" si="1"/>
        <v>32</v>
      </c>
      <c r="H32" s="12">
        <f t="shared" si="2"/>
        <v>40000</v>
      </c>
    </row>
    <row r="33">
      <c r="A33" s="9" t="s">
        <v>198</v>
      </c>
      <c r="B33" s="9" t="s">
        <v>132</v>
      </c>
      <c r="D33" s="12">
        <f t="shared" si="3"/>
        <v>16</v>
      </c>
      <c r="E33" s="9">
        <v>120000.0</v>
      </c>
      <c r="F33" s="9">
        <v>15.0</v>
      </c>
      <c r="G33" s="12">
        <f t="shared" si="1"/>
        <v>31</v>
      </c>
      <c r="H33" s="12">
        <f t="shared" si="2"/>
        <v>120000</v>
      </c>
    </row>
    <row r="34">
      <c r="A34" s="9" t="s">
        <v>199</v>
      </c>
      <c r="B34" s="9" t="s">
        <v>128</v>
      </c>
      <c r="D34" s="12">
        <f t="shared" si="3"/>
        <v>17</v>
      </c>
      <c r="E34" s="9">
        <v>40000.0</v>
      </c>
      <c r="F34" s="9">
        <v>16.0</v>
      </c>
      <c r="G34" s="12">
        <f t="shared" si="1"/>
        <v>33</v>
      </c>
      <c r="H34" s="12">
        <f t="shared" si="2"/>
        <v>40000</v>
      </c>
    </row>
    <row r="35">
      <c r="A35" s="9" t="s">
        <v>200</v>
      </c>
      <c r="B35" s="9" t="s">
        <v>132</v>
      </c>
      <c r="D35" s="12">
        <f t="shared" si="3"/>
        <v>17</v>
      </c>
      <c r="E35" s="9">
        <v>120000.0</v>
      </c>
      <c r="F35" s="9">
        <v>15.0</v>
      </c>
      <c r="G35" s="12">
        <f t="shared" si="1"/>
        <v>32</v>
      </c>
      <c r="H35" s="12">
        <f t="shared" si="2"/>
        <v>120000</v>
      </c>
    </row>
    <row r="36">
      <c r="A36" s="9" t="s">
        <v>201</v>
      </c>
      <c r="B36" s="9" t="s">
        <v>128</v>
      </c>
      <c r="D36" s="12">
        <f t="shared" si="3"/>
        <v>18</v>
      </c>
      <c r="E36" s="9">
        <v>40000.0</v>
      </c>
      <c r="F36" s="9">
        <v>16.0</v>
      </c>
      <c r="G36" s="12">
        <f t="shared" si="1"/>
        <v>34</v>
      </c>
      <c r="H36" s="12">
        <f t="shared" si="2"/>
        <v>40000</v>
      </c>
    </row>
    <row r="37">
      <c r="A37" s="9" t="s">
        <v>202</v>
      </c>
      <c r="B37" s="9" t="s">
        <v>132</v>
      </c>
      <c r="D37" s="12">
        <f t="shared" si="3"/>
        <v>18</v>
      </c>
      <c r="E37" s="9">
        <v>120000.0</v>
      </c>
      <c r="F37" s="9">
        <v>15.0</v>
      </c>
      <c r="G37" s="12">
        <f t="shared" si="1"/>
        <v>33</v>
      </c>
      <c r="H37" s="12">
        <f t="shared" si="2"/>
        <v>120000</v>
      </c>
    </row>
    <row r="38">
      <c r="A38" s="9" t="s">
        <v>203</v>
      </c>
      <c r="B38" s="9" t="s">
        <v>128</v>
      </c>
      <c r="D38" s="12">
        <f t="shared" si="3"/>
        <v>19</v>
      </c>
      <c r="E38" s="9">
        <v>40000.0</v>
      </c>
      <c r="F38" s="9">
        <v>16.0</v>
      </c>
      <c r="G38" s="12">
        <f t="shared" si="1"/>
        <v>35</v>
      </c>
      <c r="H38" s="12">
        <f t="shared" si="2"/>
        <v>40000</v>
      </c>
    </row>
    <row r="39">
      <c r="A39" s="9" t="s">
        <v>204</v>
      </c>
      <c r="B39" s="9" t="s">
        <v>132</v>
      </c>
      <c r="D39" s="12">
        <f t="shared" si="3"/>
        <v>19</v>
      </c>
      <c r="E39" s="9">
        <v>120000.0</v>
      </c>
      <c r="F39" s="9">
        <v>15.0</v>
      </c>
      <c r="G39" s="12">
        <f t="shared" si="1"/>
        <v>34</v>
      </c>
      <c r="H39" s="12">
        <f t="shared" si="2"/>
        <v>120000</v>
      </c>
    </row>
    <row r="40">
      <c r="A40" s="9" t="s">
        <v>205</v>
      </c>
      <c r="B40" s="9" t="s">
        <v>128</v>
      </c>
      <c r="D40" s="12">
        <f t="shared" si="3"/>
        <v>20</v>
      </c>
      <c r="E40" s="9">
        <v>40000.0</v>
      </c>
      <c r="F40" s="9">
        <v>16.0</v>
      </c>
      <c r="G40" s="12">
        <f t="shared" si="1"/>
        <v>36</v>
      </c>
      <c r="H40" s="12">
        <f t="shared" si="2"/>
        <v>40000</v>
      </c>
    </row>
    <row r="41">
      <c r="A41" s="9" t="s">
        <v>206</v>
      </c>
      <c r="B41" s="9" t="s">
        <v>132</v>
      </c>
      <c r="D41" s="12">
        <f t="shared" si="3"/>
        <v>20</v>
      </c>
      <c r="E41" s="9">
        <v>120000.0</v>
      </c>
      <c r="F41" s="9">
        <v>15.0</v>
      </c>
      <c r="G41" s="12">
        <f t="shared" si="1"/>
        <v>35</v>
      </c>
      <c r="H41" s="12">
        <f t="shared" si="2"/>
        <v>120000</v>
      </c>
    </row>
    <row r="42">
      <c r="A42" s="9" t="s">
        <v>207</v>
      </c>
      <c r="B42" s="9" t="s">
        <v>128</v>
      </c>
      <c r="D42" s="12">
        <f t="shared" si="3"/>
        <v>21</v>
      </c>
      <c r="E42" s="9">
        <v>40000.0</v>
      </c>
      <c r="F42" s="9">
        <v>16.0</v>
      </c>
      <c r="G42" s="12">
        <f t="shared" si="1"/>
        <v>37</v>
      </c>
      <c r="H42" s="12">
        <f t="shared" si="2"/>
        <v>40000</v>
      </c>
    </row>
    <row r="43">
      <c r="A43" s="9" t="s">
        <v>208</v>
      </c>
      <c r="B43" s="9" t="s">
        <v>132</v>
      </c>
      <c r="D43" s="12">
        <f t="shared" si="3"/>
        <v>21</v>
      </c>
      <c r="E43" s="9">
        <v>120000.0</v>
      </c>
      <c r="F43" s="9">
        <v>15.0</v>
      </c>
      <c r="G43" s="12">
        <f t="shared" si="1"/>
        <v>36</v>
      </c>
      <c r="H43" s="12">
        <f t="shared" si="2"/>
        <v>120000</v>
      </c>
    </row>
    <row r="44">
      <c r="A44" s="9" t="s">
        <v>209</v>
      </c>
      <c r="B44" s="9" t="s">
        <v>128</v>
      </c>
      <c r="D44" s="12">
        <f t="shared" si="3"/>
        <v>22</v>
      </c>
      <c r="E44" s="9">
        <v>40000.0</v>
      </c>
      <c r="F44" s="9">
        <v>16.0</v>
      </c>
      <c r="G44" s="12">
        <f t="shared" si="1"/>
        <v>38</v>
      </c>
      <c r="H44" s="12">
        <f t="shared" si="2"/>
        <v>40000</v>
      </c>
    </row>
    <row r="45">
      <c r="A45" s="9" t="s">
        <v>210</v>
      </c>
      <c r="B45" s="9" t="s">
        <v>132</v>
      </c>
      <c r="D45" s="12">
        <f t="shared" si="3"/>
        <v>22</v>
      </c>
      <c r="E45" s="9">
        <v>120000.0</v>
      </c>
      <c r="F45" s="9">
        <v>15.0</v>
      </c>
      <c r="G45" s="12">
        <f t="shared" si="1"/>
        <v>37</v>
      </c>
      <c r="H45" s="12">
        <f t="shared" si="2"/>
        <v>120000</v>
      </c>
    </row>
    <row r="46">
      <c r="A46" s="9" t="s">
        <v>211</v>
      </c>
      <c r="B46" s="9" t="s">
        <v>128</v>
      </c>
      <c r="D46" s="12">
        <f t="shared" si="3"/>
        <v>23</v>
      </c>
      <c r="E46" s="9">
        <v>40000.0</v>
      </c>
      <c r="F46" s="9">
        <v>16.0</v>
      </c>
      <c r="G46" s="12">
        <f t="shared" si="1"/>
        <v>39</v>
      </c>
      <c r="H46" s="12">
        <f t="shared" si="2"/>
        <v>40000</v>
      </c>
    </row>
    <row r="47">
      <c r="A47" s="9" t="s">
        <v>212</v>
      </c>
      <c r="B47" s="9" t="s">
        <v>132</v>
      </c>
      <c r="D47" s="12">
        <f t="shared" si="3"/>
        <v>23</v>
      </c>
      <c r="E47" s="9">
        <v>120000.0</v>
      </c>
      <c r="F47" s="9">
        <v>15.0</v>
      </c>
      <c r="G47" s="12">
        <f t="shared" si="1"/>
        <v>38</v>
      </c>
      <c r="H47" s="12">
        <f t="shared" si="2"/>
        <v>120000</v>
      </c>
    </row>
    <row r="48">
      <c r="A48" s="9" t="s">
        <v>213</v>
      </c>
      <c r="B48" s="9" t="s">
        <v>128</v>
      </c>
      <c r="D48" s="12">
        <f t="shared" si="3"/>
        <v>24</v>
      </c>
      <c r="E48" s="9">
        <v>40000.0</v>
      </c>
      <c r="F48" s="9">
        <v>16.0</v>
      </c>
      <c r="G48" s="12">
        <f t="shared" si="1"/>
        <v>40</v>
      </c>
      <c r="H48" s="12">
        <f t="shared" si="2"/>
        <v>40000</v>
      </c>
    </row>
    <row r="49">
      <c r="A49" s="9" t="s">
        <v>214</v>
      </c>
      <c r="B49" s="9" t="s">
        <v>132</v>
      </c>
      <c r="D49" s="12">
        <f t="shared" si="3"/>
        <v>24</v>
      </c>
      <c r="E49" s="9">
        <v>120000.0</v>
      </c>
      <c r="F49" s="9">
        <v>15.0</v>
      </c>
      <c r="G49" s="12">
        <f t="shared" si="1"/>
        <v>39</v>
      </c>
      <c r="H49" s="12">
        <f t="shared" si="2"/>
        <v>120000</v>
      </c>
    </row>
    <row r="50">
      <c r="A50" s="9" t="s">
        <v>215</v>
      </c>
      <c r="B50" s="9" t="s">
        <v>128</v>
      </c>
      <c r="D50" s="12">
        <f t="shared" si="3"/>
        <v>25</v>
      </c>
      <c r="E50" s="9">
        <v>40000.0</v>
      </c>
      <c r="F50" s="9">
        <v>16.0</v>
      </c>
      <c r="G50" s="12">
        <f t="shared" si="1"/>
        <v>41</v>
      </c>
      <c r="H50" s="12">
        <f t="shared" si="2"/>
        <v>40000</v>
      </c>
    </row>
    <row r="51">
      <c r="A51" s="9" t="s">
        <v>216</v>
      </c>
      <c r="B51" s="9" t="s">
        <v>132</v>
      </c>
      <c r="D51" s="12">
        <f t="shared" si="3"/>
        <v>25</v>
      </c>
      <c r="E51" s="9">
        <v>120000.0</v>
      </c>
      <c r="F51" s="9">
        <v>15.0</v>
      </c>
      <c r="G51" s="12">
        <f t="shared" si="1"/>
        <v>40</v>
      </c>
      <c r="H51" s="12">
        <f t="shared" si="2"/>
        <v>120000</v>
      </c>
    </row>
    <row r="52">
      <c r="A52" s="9" t="s">
        <v>217</v>
      </c>
      <c r="B52" s="9" t="s">
        <v>128</v>
      </c>
      <c r="D52" s="12">
        <f t="shared" si="3"/>
        <v>26</v>
      </c>
      <c r="E52" s="9">
        <v>40000.0</v>
      </c>
      <c r="F52" s="9">
        <v>16.0</v>
      </c>
      <c r="G52" s="12">
        <f t="shared" si="1"/>
        <v>42</v>
      </c>
      <c r="H52" s="12">
        <f t="shared" si="2"/>
        <v>40000</v>
      </c>
    </row>
    <row r="53">
      <c r="A53" s="9" t="s">
        <v>218</v>
      </c>
      <c r="B53" s="9" t="s">
        <v>132</v>
      </c>
      <c r="D53" s="12">
        <f t="shared" si="3"/>
        <v>26</v>
      </c>
      <c r="E53" s="9">
        <v>120000.0</v>
      </c>
      <c r="F53" s="9">
        <v>15.0</v>
      </c>
      <c r="G53" s="12">
        <f t="shared" si="1"/>
        <v>41</v>
      </c>
      <c r="H53" s="12">
        <f t="shared" si="2"/>
        <v>120000</v>
      </c>
    </row>
    <row r="54">
      <c r="A54" s="9" t="s">
        <v>219</v>
      </c>
      <c r="B54" s="9" t="s">
        <v>128</v>
      </c>
      <c r="D54" s="12">
        <f t="shared" si="3"/>
        <v>27</v>
      </c>
      <c r="E54" s="9">
        <v>40000.0</v>
      </c>
      <c r="F54" s="9">
        <v>16.0</v>
      </c>
      <c r="G54" s="12">
        <f t="shared" si="1"/>
        <v>43</v>
      </c>
      <c r="H54" s="12">
        <f t="shared" si="2"/>
        <v>40000</v>
      </c>
    </row>
    <row r="55">
      <c r="A55" s="9" t="s">
        <v>220</v>
      </c>
      <c r="B55" s="9" t="s">
        <v>132</v>
      </c>
      <c r="D55" s="12">
        <f t="shared" si="3"/>
        <v>27</v>
      </c>
      <c r="E55" s="9">
        <v>120000.0</v>
      </c>
      <c r="F55" s="9">
        <v>15.0</v>
      </c>
      <c r="G55" s="12">
        <f t="shared" si="1"/>
        <v>42</v>
      </c>
      <c r="H55" s="12">
        <f t="shared" si="2"/>
        <v>120000</v>
      </c>
    </row>
    <row r="56">
      <c r="A56" s="9" t="s">
        <v>221</v>
      </c>
      <c r="B56" s="9" t="s">
        <v>128</v>
      </c>
      <c r="D56" s="12">
        <f t="shared" si="3"/>
        <v>28</v>
      </c>
      <c r="E56" s="9">
        <v>40000.0</v>
      </c>
      <c r="F56" s="9">
        <v>16.0</v>
      </c>
      <c r="G56" s="12">
        <f t="shared" si="1"/>
        <v>44</v>
      </c>
      <c r="H56" s="12">
        <f t="shared" si="2"/>
        <v>40000</v>
      </c>
    </row>
    <row r="57">
      <c r="A57" s="9" t="s">
        <v>222</v>
      </c>
      <c r="B57" s="9" t="s">
        <v>132</v>
      </c>
      <c r="D57" s="12">
        <f t="shared" si="3"/>
        <v>28</v>
      </c>
      <c r="E57" s="9">
        <v>120000.0</v>
      </c>
      <c r="F57" s="9">
        <v>15.0</v>
      </c>
      <c r="G57" s="12">
        <f t="shared" si="1"/>
        <v>43</v>
      </c>
      <c r="H57" s="12">
        <f t="shared" si="2"/>
        <v>120000</v>
      </c>
    </row>
    <row r="58">
      <c r="A58" s="9" t="s">
        <v>223</v>
      </c>
      <c r="B58" s="9" t="s">
        <v>128</v>
      </c>
      <c r="D58" s="12">
        <f t="shared" si="3"/>
        <v>29</v>
      </c>
      <c r="E58" s="9">
        <v>40000.0</v>
      </c>
      <c r="F58" s="9">
        <v>16.0</v>
      </c>
      <c r="G58" s="12">
        <f t="shared" si="1"/>
        <v>45</v>
      </c>
      <c r="H58" s="12">
        <f t="shared" si="2"/>
        <v>40000</v>
      </c>
    </row>
    <row r="59">
      <c r="A59" s="9" t="s">
        <v>224</v>
      </c>
      <c r="B59" s="9" t="s">
        <v>132</v>
      </c>
      <c r="D59" s="12">
        <f t="shared" si="3"/>
        <v>29</v>
      </c>
      <c r="E59" s="9">
        <v>120000.0</v>
      </c>
      <c r="F59" s="9">
        <v>15.0</v>
      </c>
      <c r="G59" s="12">
        <f t="shared" si="1"/>
        <v>44</v>
      </c>
      <c r="H59" s="12">
        <f t="shared" si="2"/>
        <v>120000</v>
      </c>
    </row>
    <row r="60">
      <c r="A60" s="9" t="s">
        <v>225</v>
      </c>
      <c r="B60" s="9" t="s">
        <v>128</v>
      </c>
      <c r="D60" s="12">
        <f t="shared" si="3"/>
        <v>30</v>
      </c>
      <c r="E60" s="9">
        <v>40000.0</v>
      </c>
      <c r="F60" s="9">
        <v>16.0</v>
      </c>
      <c r="G60" s="12">
        <f t="shared" si="1"/>
        <v>46</v>
      </c>
      <c r="H60" s="12">
        <f t="shared" si="2"/>
        <v>40000</v>
      </c>
    </row>
    <row r="61">
      <c r="A61" s="9" t="s">
        <v>226</v>
      </c>
      <c r="B61" s="9" t="s">
        <v>132</v>
      </c>
      <c r="D61" s="12">
        <f t="shared" si="3"/>
        <v>30</v>
      </c>
      <c r="E61" s="9">
        <v>120000.0</v>
      </c>
      <c r="F61" s="9">
        <v>15.0</v>
      </c>
      <c r="G61" s="12">
        <f t="shared" si="1"/>
        <v>45</v>
      </c>
      <c r="H61" s="12">
        <f t="shared" si="2"/>
        <v>120000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21</v>
      </c>
      <c r="B1" s="9" t="s">
        <v>22</v>
      </c>
      <c r="C1" s="9" t="s">
        <v>23</v>
      </c>
    </row>
    <row r="2">
      <c r="A2" s="9" t="s">
        <v>24</v>
      </c>
      <c r="B2" s="9">
        <v>150.0</v>
      </c>
      <c r="C2" s="10">
        <v>0.45</v>
      </c>
    </row>
    <row r="3">
      <c r="A3" s="9" t="s">
        <v>25</v>
      </c>
      <c r="B3" s="9">
        <v>200.0</v>
      </c>
      <c r="C3" s="10">
        <v>0.5</v>
      </c>
    </row>
    <row r="5">
      <c r="A5" s="9" t="s">
        <v>26</v>
      </c>
      <c r="B5" s="9" t="s">
        <v>27</v>
      </c>
      <c r="C5" s="9" t="s">
        <v>28</v>
      </c>
      <c r="D5" s="9" t="s">
        <v>29</v>
      </c>
    </row>
    <row r="6">
      <c r="B6" s="9">
        <v>400.0</v>
      </c>
      <c r="C6" s="9">
        <v>600.0</v>
      </c>
      <c r="D6" s="9">
        <v>1000.0</v>
      </c>
    </row>
    <row r="8">
      <c r="A8" s="9" t="s">
        <v>30</v>
      </c>
      <c r="B8" s="9" t="s">
        <v>27</v>
      </c>
      <c r="C8" s="9" t="s">
        <v>28</v>
      </c>
      <c r="D8" s="9" t="s">
        <v>29</v>
      </c>
    </row>
    <row r="9">
      <c r="A9" s="9" t="s">
        <v>24</v>
      </c>
      <c r="B9" s="9">
        <v>1.0</v>
      </c>
      <c r="C9" s="9">
        <v>1.2</v>
      </c>
      <c r="D9" s="9">
        <v>2.0</v>
      </c>
    </row>
    <row r="10">
      <c r="A10" s="9" t="s">
        <v>25</v>
      </c>
      <c r="B10" s="9">
        <v>1.0</v>
      </c>
      <c r="C10" s="9">
        <v>1.5</v>
      </c>
      <c r="D10" s="9">
        <v>2.5</v>
      </c>
    </row>
    <row r="12">
      <c r="A12" s="9" t="s">
        <v>31</v>
      </c>
      <c r="B12" s="9">
        <v>20.0</v>
      </c>
      <c r="C12" s="9">
        <v>20.0</v>
      </c>
      <c r="D12" s="9">
        <v>20.0</v>
      </c>
    </row>
    <row r="14">
      <c r="A14" s="9" t="s">
        <v>32</v>
      </c>
      <c r="B14" s="9" t="s">
        <v>27</v>
      </c>
      <c r="C14" s="9" t="s">
        <v>28</v>
      </c>
      <c r="D14" s="9" t="s">
        <v>29</v>
      </c>
    </row>
    <row r="15">
      <c r="A15" s="9" t="s">
        <v>33</v>
      </c>
      <c r="B15" s="9">
        <v>1.0</v>
      </c>
      <c r="C15" s="9">
        <v>2.0</v>
      </c>
      <c r="D15" s="9">
        <v>5.0</v>
      </c>
    </row>
    <row r="17">
      <c r="A17" s="9" t="s">
        <v>34</v>
      </c>
      <c r="B17" s="9" t="s">
        <v>27</v>
      </c>
      <c r="C17" s="9" t="s">
        <v>28</v>
      </c>
      <c r="D17" s="9" t="s">
        <v>29</v>
      </c>
    </row>
    <row r="18">
      <c r="A18" s="9" t="s">
        <v>33</v>
      </c>
      <c r="B18" s="9">
        <v>8000.0</v>
      </c>
      <c r="C18" s="9">
        <v>8000.0</v>
      </c>
      <c r="D18" s="9">
        <v>8000.0</v>
      </c>
    </row>
    <row r="20">
      <c r="A20" s="9" t="s">
        <v>35</v>
      </c>
      <c r="B20" s="9" t="s">
        <v>27</v>
      </c>
      <c r="C20" s="9" t="s">
        <v>28</v>
      </c>
      <c r="D20" s="9" t="s">
        <v>29</v>
      </c>
    </row>
    <row r="21">
      <c r="A21" s="9" t="s">
        <v>36</v>
      </c>
      <c r="B21" s="9">
        <v>6000.0</v>
      </c>
      <c r="C21" s="9">
        <v>10000.0</v>
      </c>
      <c r="D21" s="9">
        <v>18000.0</v>
      </c>
    </row>
    <row r="22">
      <c r="A22" s="9" t="s">
        <v>37</v>
      </c>
      <c r="B22" s="9">
        <v>3000.0</v>
      </c>
      <c r="C22" s="9">
        <v>4000.0</v>
      </c>
      <c r="D22" s="9">
        <v>9000.0</v>
      </c>
    </row>
    <row r="24">
      <c r="A24" s="9" t="s">
        <v>38</v>
      </c>
      <c r="B24" s="9" t="s">
        <v>27</v>
      </c>
      <c r="C24" s="9" t="s">
        <v>28</v>
      </c>
      <c r="D24" s="9" t="s">
        <v>29</v>
      </c>
    </row>
    <row r="25">
      <c r="A25" s="9" t="s">
        <v>39</v>
      </c>
      <c r="B25" s="9">
        <v>0.0</v>
      </c>
      <c r="C25" s="9">
        <v>0.0</v>
      </c>
      <c r="D25" s="9">
        <v>0.0</v>
      </c>
    </row>
    <row r="26">
      <c r="A26" s="9" t="s">
        <v>40</v>
      </c>
      <c r="B26" s="9">
        <v>1.0</v>
      </c>
      <c r="C26" s="9">
        <v>1.0</v>
      </c>
      <c r="D26" s="9">
        <v>1.0</v>
      </c>
    </row>
    <row r="27">
      <c r="B27" s="9" t="s">
        <v>41</v>
      </c>
      <c r="C27" s="9" t="s">
        <v>42</v>
      </c>
      <c r="D27" s="9" t="s">
        <v>43</v>
      </c>
    </row>
    <row r="28">
      <c r="C28" s="9" t="s">
        <v>44</v>
      </c>
      <c r="D28" s="9" t="s">
        <v>45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165</v>
      </c>
    </row>
    <row r="3">
      <c r="A3" s="9" t="s">
        <v>128</v>
      </c>
      <c r="B3" s="9">
        <v>0.0</v>
      </c>
      <c r="C3" s="12">
        <f t="shared" ref="C3:AE3" si="1">B18</f>
        <v>40000</v>
      </c>
      <c r="D3" s="12">
        <f t="shared" si="1"/>
        <v>80000</v>
      </c>
      <c r="E3" s="12">
        <f t="shared" si="1"/>
        <v>120000</v>
      </c>
      <c r="F3" s="12">
        <f t="shared" si="1"/>
        <v>160000</v>
      </c>
      <c r="G3" s="12">
        <f t="shared" si="1"/>
        <v>200000</v>
      </c>
      <c r="H3" s="12">
        <f t="shared" si="1"/>
        <v>240000</v>
      </c>
      <c r="I3" s="12">
        <f t="shared" si="1"/>
        <v>280000</v>
      </c>
      <c r="J3" s="12">
        <f t="shared" si="1"/>
        <v>320000</v>
      </c>
      <c r="K3" s="12">
        <f t="shared" si="1"/>
        <v>360000</v>
      </c>
      <c r="L3" s="12">
        <f t="shared" si="1"/>
        <v>400000</v>
      </c>
      <c r="M3" s="12">
        <f t="shared" si="1"/>
        <v>440000</v>
      </c>
      <c r="N3" s="12">
        <f t="shared" si="1"/>
        <v>480000</v>
      </c>
      <c r="O3" s="12">
        <f t="shared" si="1"/>
        <v>520000</v>
      </c>
      <c r="P3" s="12">
        <f t="shared" si="1"/>
        <v>560000</v>
      </c>
      <c r="Q3" s="12">
        <f t="shared" si="1"/>
        <v>600000</v>
      </c>
      <c r="R3" s="12">
        <f t="shared" si="1"/>
        <v>640000</v>
      </c>
      <c r="S3" s="12">
        <f t="shared" si="1"/>
        <v>640000</v>
      </c>
      <c r="T3" s="12">
        <f t="shared" si="1"/>
        <v>640000</v>
      </c>
      <c r="U3" s="12">
        <f t="shared" si="1"/>
        <v>640000</v>
      </c>
      <c r="V3" s="12">
        <f t="shared" si="1"/>
        <v>640000</v>
      </c>
      <c r="W3" s="12">
        <f t="shared" si="1"/>
        <v>640000</v>
      </c>
      <c r="X3" s="12">
        <f t="shared" si="1"/>
        <v>640000</v>
      </c>
      <c r="Y3" s="12">
        <f t="shared" si="1"/>
        <v>640000</v>
      </c>
      <c r="Z3" s="12">
        <f t="shared" si="1"/>
        <v>640000</v>
      </c>
      <c r="AA3" s="12">
        <f t="shared" si="1"/>
        <v>640000</v>
      </c>
      <c r="AB3" s="12">
        <f t="shared" si="1"/>
        <v>640000</v>
      </c>
      <c r="AC3" s="12">
        <f t="shared" si="1"/>
        <v>640000</v>
      </c>
      <c r="AD3" s="12">
        <f t="shared" si="1"/>
        <v>640000</v>
      </c>
      <c r="AE3" s="12">
        <f t="shared" si="1"/>
        <v>640000</v>
      </c>
    </row>
    <row r="4">
      <c r="A4" s="9" t="s">
        <v>132</v>
      </c>
      <c r="B4" s="9">
        <v>0.0</v>
      </c>
      <c r="C4" s="12">
        <f t="shared" ref="C4:AE4" si="2">B19</f>
        <v>120000</v>
      </c>
      <c r="D4" s="12">
        <f t="shared" si="2"/>
        <v>240000</v>
      </c>
      <c r="E4" s="12">
        <f t="shared" si="2"/>
        <v>360000</v>
      </c>
      <c r="F4" s="12">
        <f t="shared" si="2"/>
        <v>480000</v>
      </c>
      <c r="G4" s="12">
        <f t="shared" si="2"/>
        <v>600000</v>
      </c>
      <c r="H4" s="12">
        <f t="shared" si="2"/>
        <v>720000</v>
      </c>
      <c r="I4" s="12">
        <f t="shared" si="2"/>
        <v>840000</v>
      </c>
      <c r="J4" s="12">
        <f t="shared" si="2"/>
        <v>960000</v>
      </c>
      <c r="K4" s="12">
        <f t="shared" si="2"/>
        <v>1080000</v>
      </c>
      <c r="L4" s="12">
        <f t="shared" si="2"/>
        <v>1200000</v>
      </c>
      <c r="M4" s="12">
        <f t="shared" si="2"/>
        <v>1320000</v>
      </c>
      <c r="N4" s="12">
        <f t="shared" si="2"/>
        <v>1440000</v>
      </c>
      <c r="O4" s="12">
        <f t="shared" si="2"/>
        <v>1560000</v>
      </c>
      <c r="P4" s="12">
        <f t="shared" si="2"/>
        <v>1680000</v>
      </c>
      <c r="Q4" s="12">
        <f t="shared" si="2"/>
        <v>1800000</v>
      </c>
      <c r="R4" s="12">
        <f t="shared" si="2"/>
        <v>1800000</v>
      </c>
      <c r="S4" s="12">
        <f t="shared" si="2"/>
        <v>1800000</v>
      </c>
      <c r="T4" s="12">
        <f t="shared" si="2"/>
        <v>1800000</v>
      </c>
      <c r="U4" s="12">
        <f t="shared" si="2"/>
        <v>1800000</v>
      </c>
      <c r="V4" s="12">
        <f t="shared" si="2"/>
        <v>1800000</v>
      </c>
      <c r="W4" s="12">
        <f t="shared" si="2"/>
        <v>1800000</v>
      </c>
      <c r="X4" s="12">
        <f t="shared" si="2"/>
        <v>1800000</v>
      </c>
      <c r="Y4" s="12">
        <f t="shared" si="2"/>
        <v>1800000</v>
      </c>
      <c r="Z4" s="12">
        <f t="shared" si="2"/>
        <v>1800000</v>
      </c>
      <c r="AA4" s="12">
        <f t="shared" si="2"/>
        <v>1800000</v>
      </c>
      <c r="AB4" s="12">
        <f t="shared" si="2"/>
        <v>1800000</v>
      </c>
      <c r="AC4" s="12">
        <f t="shared" si="2"/>
        <v>1800000</v>
      </c>
      <c r="AD4" s="12">
        <f t="shared" si="2"/>
        <v>1800000</v>
      </c>
      <c r="AE4" s="12">
        <f t="shared" si="2"/>
        <v>1800000</v>
      </c>
    </row>
    <row r="5">
      <c r="A5" s="9" t="s">
        <v>81</v>
      </c>
      <c r="B5" s="12">
        <f t="shared" ref="B5:AE5" si="3">SUM(B3:B4)</f>
        <v>0</v>
      </c>
      <c r="C5" s="12">
        <f t="shared" si="3"/>
        <v>160000</v>
      </c>
      <c r="D5" s="12">
        <f t="shared" si="3"/>
        <v>320000</v>
      </c>
      <c r="E5" s="12">
        <f t="shared" si="3"/>
        <v>480000</v>
      </c>
      <c r="F5" s="12">
        <f t="shared" si="3"/>
        <v>640000</v>
      </c>
      <c r="G5" s="12">
        <f t="shared" si="3"/>
        <v>800000</v>
      </c>
      <c r="H5" s="12">
        <f t="shared" si="3"/>
        <v>960000</v>
      </c>
      <c r="I5" s="12">
        <f t="shared" si="3"/>
        <v>1120000</v>
      </c>
      <c r="J5" s="12">
        <f t="shared" si="3"/>
        <v>1280000</v>
      </c>
      <c r="K5" s="12">
        <f t="shared" si="3"/>
        <v>1440000</v>
      </c>
      <c r="L5" s="12">
        <f t="shared" si="3"/>
        <v>1600000</v>
      </c>
      <c r="M5" s="12">
        <f t="shared" si="3"/>
        <v>1760000</v>
      </c>
      <c r="N5" s="12">
        <f t="shared" si="3"/>
        <v>1920000</v>
      </c>
      <c r="O5" s="12">
        <f t="shared" si="3"/>
        <v>2080000</v>
      </c>
      <c r="P5" s="12">
        <f t="shared" si="3"/>
        <v>2240000</v>
      </c>
      <c r="Q5" s="12">
        <f t="shared" si="3"/>
        <v>2400000</v>
      </c>
      <c r="R5" s="12">
        <f t="shared" si="3"/>
        <v>2440000</v>
      </c>
      <c r="S5" s="12">
        <f t="shared" si="3"/>
        <v>2440000</v>
      </c>
      <c r="T5" s="12">
        <f t="shared" si="3"/>
        <v>2440000</v>
      </c>
      <c r="U5" s="12">
        <f t="shared" si="3"/>
        <v>2440000</v>
      </c>
      <c r="V5" s="12">
        <f t="shared" si="3"/>
        <v>2440000</v>
      </c>
      <c r="W5" s="12">
        <f t="shared" si="3"/>
        <v>2440000</v>
      </c>
      <c r="X5" s="12">
        <f t="shared" si="3"/>
        <v>2440000</v>
      </c>
      <c r="Y5" s="12">
        <f t="shared" si="3"/>
        <v>2440000</v>
      </c>
      <c r="Z5" s="12">
        <f t="shared" si="3"/>
        <v>2440000</v>
      </c>
      <c r="AA5" s="12">
        <f t="shared" si="3"/>
        <v>2440000</v>
      </c>
      <c r="AB5" s="12">
        <f t="shared" si="3"/>
        <v>2440000</v>
      </c>
      <c r="AC5" s="12">
        <f t="shared" si="3"/>
        <v>2440000</v>
      </c>
      <c r="AD5" s="12">
        <f t="shared" si="3"/>
        <v>2440000</v>
      </c>
      <c r="AE5" s="12">
        <f t="shared" si="3"/>
        <v>2440000</v>
      </c>
    </row>
    <row r="7">
      <c r="A7" s="9" t="s">
        <v>87</v>
      </c>
    </row>
    <row r="8">
      <c r="A8" s="9" t="s">
        <v>128</v>
      </c>
      <c r="B8" s="9">
        <f>'Small-FAR'!E2</f>
        <v>40000</v>
      </c>
      <c r="C8" s="9">
        <f>'Small-FAR'!E4</f>
        <v>40000</v>
      </c>
      <c r="D8" s="9">
        <f>'Small-FAR'!E6</f>
        <v>40000</v>
      </c>
      <c r="E8" s="9">
        <f>'Small-FAR'!E8</f>
        <v>40000</v>
      </c>
      <c r="F8" s="9">
        <f>'Small-FAR'!E10</f>
        <v>40000</v>
      </c>
      <c r="G8" s="9">
        <f>'Small-FAR'!E12</f>
        <v>40000</v>
      </c>
      <c r="H8" s="9">
        <f>'Small-FAR'!E14</f>
        <v>40000</v>
      </c>
      <c r="I8" s="9">
        <f>'Small-FAR'!E16</f>
        <v>40000</v>
      </c>
      <c r="J8" s="9">
        <f>'Small-FAR'!E18</f>
        <v>40000</v>
      </c>
      <c r="K8" s="9">
        <f>'Small-FAR'!E20</f>
        <v>40000</v>
      </c>
      <c r="L8" s="9">
        <f>'Small-FAR'!E22</f>
        <v>40000</v>
      </c>
      <c r="M8" s="9">
        <f>'Small-FAR'!E24</f>
        <v>40000</v>
      </c>
      <c r="N8" s="9">
        <f>'Small-FAR'!E26</f>
        <v>40000</v>
      </c>
      <c r="O8" s="9">
        <f>'Small-FAR'!E28</f>
        <v>40000</v>
      </c>
      <c r="P8" s="9">
        <f>'Small-FAR'!E30</f>
        <v>40000</v>
      </c>
      <c r="Q8" s="9">
        <f>'Small-FAR'!E32</f>
        <v>40000</v>
      </c>
      <c r="R8" s="9">
        <f>'Small-FAR'!E34</f>
        <v>40000</v>
      </c>
      <c r="S8" s="9">
        <f>'Small-FAR'!E36</f>
        <v>40000</v>
      </c>
      <c r="T8" s="9">
        <f>'Small-FAR'!E38</f>
        <v>40000</v>
      </c>
      <c r="U8" s="9">
        <f>'Small-FAR'!E40</f>
        <v>40000</v>
      </c>
      <c r="V8" s="9">
        <f>'Small-FAR'!E42</f>
        <v>40000</v>
      </c>
      <c r="W8" s="9">
        <f>'Small-FAR'!E44</f>
        <v>40000</v>
      </c>
      <c r="X8" s="9">
        <f>'Small-FAR'!E46</f>
        <v>40000</v>
      </c>
      <c r="Y8" s="9">
        <f>'Small-FAR'!E48</f>
        <v>40000</v>
      </c>
      <c r="Z8" s="9">
        <f>'Small-FAR'!E50</f>
        <v>40000</v>
      </c>
      <c r="AA8" s="9">
        <f>'Small-FAR'!E52</f>
        <v>40000</v>
      </c>
      <c r="AB8" s="9">
        <f>'Small-FAR'!E54</f>
        <v>40000</v>
      </c>
      <c r="AC8" s="9">
        <f>'Small-FAR'!E56</f>
        <v>40000</v>
      </c>
      <c r="AD8" s="9">
        <f>'Small-FAR'!E58</f>
        <v>40000</v>
      </c>
      <c r="AE8" s="9">
        <f>'Small-FAR'!E60</f>
        <v>40000</v>
      </c>
    </row>
    <row r="9">
      <c r="A9" s="9" t="s">
        <v>132</v>
      </c>
      <c r="B9" s="9">
        <f>'Small-FAR'!E3</f>
        <v>120000</v>
      </c>
      <c r="C9" s="9">
        <f>'Small-FAR'!E5</f>
        <v>120000</v>
      </c>
      <c r="D9" s="9">
        <f>'Small-FAR'!E7</f>
        <v>120000</v>
      </c>
      <c r="E9" s="9">
        <f>'Small-FAR'!E9</f>
        <v>120000</v>
      </c>
      <c r="F9" s="9">
        <f>'Small-FAR'!E11</f>
        <v>120000</v>
      </c>
      <c r="G9" s="9">
        <f>'Small-FAR'!E13</f>
        <v>120000</v>
      </c>
      <c r="H9" s="9">
        <f>'Small-FAR'!E15</f>
        <v>120000</v>
      </c>
      <c r="I9" s="9">
        <f>'Small-FAR'!E17</f>
        <v>120000</v>
      </c>
      <c r="J9" s="9">
        <f>'Small-FAR'!E19</f>
        <v>120000</v>
      </c>
      <c r="K9" s="9">
        <f>'Small-FAR'!E21</f>
        <v>120000</v>
      </c>
      <c r="L9" s="9">
        <f>'Small-FAR'!E23</f>
        <v>120000</v>
      </c>
      <c r="M9" s="9">
        <f>'Small-FAR'!E25</f>
        <v>120000</v>
      </c>
      <c r="N9" s="9">
        <f>'Small-FAR'!E27</f>
        <v>120000</v>
      </c>
      <c r="O9" s="9">
        <f>'Small-FAR'!E29</f>
        <v>120000</v>
      </c>
      <c r="P9" s="9">
        <f>'Small-FAR'!E31</f>
        <v>120000</v>
      </c>
      <c r="Q9" s="9">
        <f>'Small-FAR'!E33</f>
        <v>120000</v>
      </c>
      <c r="R9" s="9">
        <f>'Small-FAR'!E35</f>
        <v>120000</v>
      </c>
      <c r="S9" s="9">
        <f>'Small-FAR'!E37</f>
        <v>120000</v>
      </c>
      <c r="T9" s="9">
        <f>'Small-FAR'!E39</f>
        <v>120000</v>
      </c>
      <c r="U9" s="9">
        <f>'Small-FAR'!E41</f>
        <v>120000</v>
      </c>
      <c r="V9" s="9">
        <f>'Small-FAR'!E43</f>
        <v>120000</v>
      </c>
      <c r="W9" s="9">
        <f>'Small-FAR'!E45</f>
        <v>120000</v>
      </c>
      <c r="X9" s="9">
        <f>'Small-FAR'!E47</f>
        <v>120000</v>
      </c>
      <c r="Y9" s="9">
        <f>'Small-FAR'!E49</f>
        <v>120000</v>
      </c>
      <c r="Z9" s="9">
        <f>'Small-FAR'!E51</f>
        <v>120000</v>
      </c>
      <c r="AA9" s="9">
        <f>'Small-FAR'!E53</f>
        <v>120000</v>
      </c>
      <c r="AB9" s="9">
        <f>'Small-FAR'!E55</f>
        <v>120000</v>
      </c>
      <c r="AC9" s="9">
        <f>'Small-FAR'!E57</f>
        <v>120000</v>
      </c>
      <c r="AD9" s="9">
        <f>'Small-FAR'!E59</f>
        <v>120000</v>
      </c>
      <c r="AE9" s="9">
        <f>'Small-FAR'!E61</f>
        <v>120000</v>
      </c>
    </row>
    <row r="10">
      <c r="A10" s="9" t="s">
        <v>81</v>
      </c>
      <c r="B10" s="12">
        <f t="shared" ref="B10:AE10" si="4">SUM(B8:B9)</f>
        <v>160000</v>
      </c>
      <c r="C10" s="12">
        <f t="shared" si="4"/>
        <v>160000</v>
      </c>
      <c r="D10" s="12">
        <f t="shared" si="4"/>
        <v>160000</v>
      </c>
      <c r="E10" s="12">
        <f t="shared" si="4"/>
        <v>160000</v>
      </c>
      <c r="F10" s="12">
        <f t="shared" si="4"/>
        <v>160000</v>
      </c>
      <c r="G10" s="12">
        <f t="shared" si="4"/>
        <v>160000</v>
      </c>
      <c r="H10" s="12">
        <f t="shared" si="4"/>
        <v>160000</v>
      </c>
      <c r="I10" s="12">
        <f t="shared" si="4"/>
        <v>160000</v>
      </c>
      <c r="J10" s="12">
        <f t="shared" si="4"/>
        <v>160000</v>
      </c>
      <c r="K10" s="12">
        <f t="shared" si="4"/>
        <v>160000</v>
      </c>
      <c r="L10" s="12">
        <f t="shared" si="4"/>
        <v>160000</v>
      </c>
      <c r="M10" s="12">
        <f t="shared" si="4"/>
        <v>160000</v>
      </c>
      <c r="N10" s="12">
        <f t="shared" si="4"/>
        <v>160000</v>
      </c>
      <c r="O10" s="12">
        <f t="shared" si="4"/>
        <v>160000</v>
      </c>
      <c r="P10" s="12">
        <f t="shared" si="4"/>
        <v>160000</v>
      </c>
      <c r="Q10" s="12">
        <f t="shared" si="4"/>
        <v>160000</v>
      </c>
      <c r="R10" s="12">
        <f t="shared" si="4"/>
        <v>160000</v>
      </c>
      <c r="S10" s="12">
        <f t="shared" si="4"/>
        <v>160000</v>
      </c>
      <c r="T10" s="12">
        <f t="shared" si="4"/>
        <v>160000</v>
      </c>
      <c r="U10" s="12">
        <f t="shared" si="4"/>
        <v>160000</v>
      </c>
      <c r="V10" s="12">
        <f t="shared" si="4"/>
        <v>160000</v>
      </c>
      <c r="W10" s="12">
        <f t="shared" si="4"/>
        <v>160000</v>
      </c>
      <c r="X10" s="12">
        <f t="shared" si="4"/>
        <v>160000</v>
      </c>
      <c r="Y10" s="12">
        <f t="shared" si="4"/>
        <v>160000</v>
      </c>
      <c r="Z10" s="12">
        <f t="shared" si="4"/>
        <v>160000</v>
      </c>
      <c r="AA10" s="12">
        <f t="shared" si="4"/>
        <v>160000</v>
      </c>
      <c r="AB10" s="12">
        <f t="shared" si="4"/>
        <v>160000</v>
      </c>
      <c r="AC10" s="12">
        <f t="shared" si="4"/>
        <v>160000</v>
      </c>
      <c r="AD10" s="12">
        <f t="shared" si="4"/>
        <v>160000</v>
      </c>
      <c r="AE10" s="12">
        <f t="shared" si="4"/>
        <v>160000</v>
      </c>
    </row>
    <row r="12">
      <c r="A12" s="9" t="s">
        <v>166</v>
      </c>
    </row>
    <row r="13">
      <c r="A13" s="9" t="s">
        <v>128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f>'Small-FAR'!E2</f>
        <v>40000</v>
      </c>
      <c r="S13" s="9">
        <f>'Small-FAR'!E4</f>
        <v>40000</v>
      </c>
      <c r="T13" s="9">
        <f>'Small-FAR'!E6</f>
        <v>40000</v>
      </c>
      <c r="U13" s="9">
        <f>'Small-FAR'!E8</f>
        <v>40000</v>
      </c>
      <c r="V13" s="9">
        <f>'Small-FAR'!E10</f>
        <v>40000</v>
      </c>
      <c r="W13" s="9">
        <f>'Small-FAR'!E12</f>
        <v>40000</v>
      </c>
      <c r="X13" s="9">
        <f>'Small-FAR'!E14</f>
        <v>40000</v>
      </c>
      <c r="Y13" s="9">
        <f>'Small-FAR'!E16</f>
        <v>40000</v>
      </c>
      <c r="Z13" s="9">
        <f>'Small-FAR'!E18</f>
        <v>40000</v>
      </c>
      <c r="AA13" s="9">
        <f>'Small-FAR'!E20</f>
        <v>40000</v>
      </c>
      <c r="AB13" s="9">
        <f>'Small-FAR'!E22</f>
        <v>40000</v>
      </c>
      <c r="AC13" s="9">
        <f>'Small-FAR'!E24</f>
        <v>40000</v>
      </c>
      <c r="AD13" s="9">
        <f>'Small-FAR'!E26</f>
        <v>40000</v>
      </c>
      <c r="AE13" s="9">
        <f>'Small-FAR'!E28</f>
        <v>40000</v>
      </c>
    </row>
    <row r="14">
      <c r="A14" s="9" t="s">
        <v>132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f>'Small-FAR'!E3</f>
        <v>120000</v>
      </c>
      <c r="R14" s="9">
        <f>'Small-FAR'!E5</f>
        <v>120000</v>
      </c>
      <c r="S14" s="9">
        <f>'Small-FAR'!E7</f>
        <v>120000</v>
      </c>
      <c r="T14" s="9">
        <f>'Small-FAR'!E9</f>
        <v>120000</v>
      </c>
      <c r="U14" s="9">
        <f>'Small-FAR'!E11</f>
        <v>120000</v>
      </c>
      <c r="V14" s="9">
        <f>'Small-FAR'!E13</f>
        <v>120000</v>
      </c>
      <c r="W14" s="9">
        <f>'Small-FAR'!E15</f>
        <v>120000</v>
      </c>
      <c r="X14" s="9">
        <f>'Small-FAR'!E17</f>
        <v>120000</v>
      </c>
      <c r="Y14" s="9">
        <f>'Small-FAR'!E19</f>
        <v>120000</v>
      </c>
      <c r="Z14" s="9">
        <f>'Small-FAR'!E21</f>
        <v>120000</v>
      </c>
      <c r="AA14" s="9">
        <f>'Small-FAR'!E23</f>
        <v>120000</v>
      </c>
      <c r="AB14" s="9">
        <f>'Small-FAR'!E25</f>
        <v>120000</v>
      </c>
      <c r="AC14" s="9">
        <f>'Small-FAR'!E27</f>
        <v>120000</v>
      </c>
      <c r="AD14" s="9">
        <f>'Small-FAR'!E29</f>
        <v>120000</v>
      </c>
      <c r="AE14" s="9">
        <f>'Small-FAR'!E31</f>
        <v>120000</v>
      </c>
    </row>
    <row r="15">
      <c r="A15" s="9" t="s">
        <v>81</v>
      </c>
      <c r="B15" s="12">
        <f t="shared" ref="B15:AE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120000</v>
      </c>
      <c r="R15" s="12">
        <f t="shared" si="5"/>
        <v>160000</v>
      </c>
      <c r="S15" s="12">
        <f t="shared" si="5"/>
        <v>160000</v>
      </c>
      <c r="T15" s="12">
        <f t="shared" si="5"/>
        <v>160000</v>
      </c>
      <c r="U15" s="12">
        <f t="shared" si="5"/>
        <v>160000</v>
      </c>
      <c r="V15" s="12">
        <f t="shared" si="5"/>
        <v>160000</v>
      </c>
      <c r="W15" s="12">
        <f t="shared" si="5"/>
        <v>160000</v>
      </c>
      <c r="X15" s="12">
        <f t="shared" si="5"/>
        <v>160000</v>
      </c>
      <c r="Y15" s="12">
        <f t="shared" si="5"/>
        <v>160000</v>
      </c>
      <c r="Z15" s="12">
        <f t="shared" si="5"/>
        <v>160000</v>
      </c>
      <c r="AA15" s="12">
        <f t="shared" si="5"/>
        <v>160000</v>
      </c>
      <c r="AB15" s="12">
        <f t="shared" si="5"/>
        <v>160000</v>
      </c>
      <c r="AC15" s="12">
        <f t="shared" si="5"/>
        <v>160000</v>
      </c>
      <c r="AD15" s="12">
        <f t="shared" si="5"/>
        <v>160000</v>
      </c>
      <c r="AE15" s="12">
        <f t="shared" si="5"/>
        <v>160000</v>
      </c>
    </row>
    <row r="17">
      <c r="A17" s="9" t="s">
        <v>95</v>
      </c>
    </row>
    <row r="18">
      <c r="A18" s="9" t="s">
        <v>128</v>
      </c>
      <c r="B18" s="12">
        <f t="shared" ref="B18:AE18" si="6">B3+B8-B13</f>
        <v>40000</v>
      </c>
      <c r="C18" s="12">
        <f t="shared" si="6"/>
        <v>80000</v>
      </c>
      <c r="D18" s="12">
        <f t="shared" si="6"/>
        <v>120000</v>
      </c>
      <c r="E18" s="12">
        <f t="shared" si="6"/>
        <v>160000</v>
      </c>
      <c r="F18" s="12">
        <f t="shared" si="6"/>
        <v>200000</v>
      </c>
      <c r="G18" s="12">
        <f t="shared" si="6"/>
        <v>240000</v>
      </c>
      <c r="H18" s="12">
        <f t="shared" si="6"/>
        <v>280000</v>
      </c>
      <c r="I18" s="12">
        <f t="shared" si="6"/>
        <v>320000</v>
      </c>
      <c r="J18" s="12">
        <f t="shared" si="6"/>
        <v>360000</v>
      </c>
      <c r="K18" s="12">
        <f t="shared" si="6"/>
        <v>400000</v>
      </c>
      <c r="L18" s="12">
        <f t="shared" si="6"/>
        <v>440000</v>
      </c>
      <c r="M18" s="12">
        <f t="shared" si="6"/>
        <v>480000</v>
      </c>
      <c r="N18" s="12">
        <f t="shared" si="6"/>
        <v>520000</v>
      </c>
      <c r="O18" s="12">
        <f t="shared" si="6"/>
        <v>560000</v>
      </c>
      <c r="P18" s="12">
        <f t="shared" si="6"/>
        <v>600000</v>
      </c>
      <c r="Q18" s="12">
        <f t="shared" si="6"/>
        <v>640000</v>
      </c>
      <c r="R18" s="12">
        <f t="shared" si="6"/>
        <v>640000</v>
      </c>
      <c r="S18" s="12">
        <f t="shared" si="6"/>
        <v>640000</v>
      </c>
      <c r="T18" s="12">
        <f t="shared" si="6"/>
        <v>640000</v>
      </c>
      <c r="U18" s="12">
        <f t="shared" si="6"/>
        <v>640000</v>
      </c>
      <c r="V18" s="12">
        <f t="shared" si="6"/>
        <v>640000</v>
      </c>
      <c r="W18" s="12">
        <f t="shared" si="6"/>
        <v>640000</v>
      </c>
      <c r="X18" s="12">
        <f t="shared" si="6"/>
        <v>640000</v>
      </c>
      <c r="Y18" s="12">
        <f t="shared" si="6"/>
        <v>640000</v>
      </c>
      <c r="Z18" s="12">
        <f t="shared" si="6"/>
        <v>640000</v>
      </c>
      <c r="AA18" s="12">
        <f t="shared" si="6"/>
        <v>640000</v>
      </c>
      <c r="AB18" s="12">
        <f t="shared" si="6"/>
        <v>640000</v>
      </c>
      <c r="AC18" s="12">
        <f t="shared" si="6"/>
        <v>640000</v>
      </c>
      <c r="AD18" s="12">
        <f t="shared" si="6"/>
        <v>640000</v>
      </c>
      <c r="AE18" s="12">
        <f t="shared" si="6"/>
        <v>640000</v>
      </c>
    </row>
    <row r="19">
      <c r="A19" s="9" t="s">
        <v>132</v>
      </c>
      <c r="B19" s="12">
        <f t="shared" ref="B19:AE19" si="7">B4+B9-B14</f>
        <v>120000</v>
      </c>
      <c r="C19" s="12">
        <f t="shared" si="7"/>
        <v>240000</v>
      </c>
      <c r="D19" s="12">
        <f t="shared" si="7"/>
        <v>360000</v>
      </c>
      <c r="E19" s="12">
        <f t="shared" si="7"/>
        <v>480000</v>
      </c>
      <c r="F19" s="12">
        <f t="shared" si="7"/>
        <v>600000</v>
      </c>
      <c r="G19" s="12">
        <f t="shared" si="7"/>
        <v>720000</v>
      </c>
      <c r="H19" s="12">
        <f t="shared" si="7"/>
        <v>840000</v>
      </c>
      <c r="I19" s="12">
        <f t="shared" si="7"/>
        <v>960000</v>
      </c>
      <c r="J19" s="12">
        <f t="shared" si="7"/>
        <v>1080000</v>
      </c>
      <c r="K19" s="12">
        <f t="shared" si="7"/>
        <v>1200000</v>
      </c>
      <c r="L19" s="12">
        <f t="shared" si="7"/>
        <v>1320000</v>
      </c>
      <c r="M19" s="12">
        <f t="shared" si="7"/>
        <v>1440000</v>
      </c>
      <c r="N19" s="12">
        <f t="shared" si="7"/>
        <v>1560000</v>
      </c>
      <c r="O19" s="12">
        <f t="shared" si="7"/>
        <v>1680000</v>
      </c>
      <c r="P19" s="12">
        <f t="shared" si="7"/>
        <v>1800000</v>
      </c>
      <c r="Q19" s="12">
        <f t="shared" si="7"/>
        <v>1800000</v>
      </c>
      <c r="R19" s="12">
        <f t="shared" si="7"/>
        <v>1800000</v>
      </c>
      <c r="S19" s="12">
        <f t="shared" si="7"/>
        <v>1800000</v>
      </c>
      <c r="T19" s="12">
        <f t="shared" si="7"/>
        <v>1800000</v>
      </c>
      <c r="U19" s="12">
        <f t="shared" si="7"/>
        <v>1800000</v>
      </c>
      <c r="V19" s="12">
        <f t="shared" si="7"/>
        <v>1800000</v>
      </c>
      <c r="W19" s="12">
        <f t="shared" si="7"/>
        <v>1800000</v>
      </c>
      <c r="X19" s="12">
        <f t="shared" si="7"/>
        <v>1800000</v>
      </c>
      <c r="Y19" s="12">
        <f t="shared" si="7"/>
        <v>1800000</v>
      </c>
      <c r="Z19" s="12">
        <f t="shared" si="7"/>
        <v>1800000</v>
      </c>
      <c r="AA19" s="12">
        <f t="shared" si="7"/>
        <v>1800000</v>
      </c>
      <c r="AB19" s="12">
        <f t="shared" si="7"/>
        <v>1800000</v>
      </c>
      <c r="AC19" s="12">
        <f t="shared" si="7"/>
        <v>1800000</v>
      </c>
      <c r="AD19" s="12">
        <f t="shared" si="7"/>
        <v>1800000</v>
      </c>
      <c r="AE19" s="12">
        <f t="shared" si="7"/>
        <v>1800000</v>
      </c>
    </row>
    <row r="20">
      <c r="A20" s="9" t="s">
        <v>81</v>
      </c>
      <c r="B20" s="12">
        <f t="shared" ref="B20:AE20" si="8">SUM(B18:B19)</f>
        <v>160000</v>
      </c>
      <c r="C20" s="12">
        <f t="shared" si="8"/>
        <v>320000</v>
      </c>
      <c r="D20" s="12">
        <f t="shared" si="8"/>
        <v>480000</v>
      </c>
      <c r="E20" s="12">
        <f t="shared" si="8"/>
        <v>640000</v>
      </c>
      <c r="F20" s="12">
        <f t="shared" si="8"/>
        <v>800000</v>
      </c>
      <c r="G20" s="12">
        <f t="shared" si="8"/>
        <v>960000</v>
      </c>
      <c r="H20" s="12">
        <f t="shared" si="8"/>
        <v>1120000</v>
      </c>
      <c r="I20" s="12">
        <f t="shared" si="8"/>
        <v>1280000</v>
      </c>
      <c r="J20" s="12">
        <f t="shared" si="8"/>
        <v>1440000</v>
      </c>
      <c r="K20" s="12">
        <f t="shared" si="8"/>
        <v>1600000</v>
      </c>
      <c r="L20" s="12">
        <f t="shared" si="8"/>
        <v>1760000</v>
      </c>
      <c r="M20" s="12">
        <f t="shared" si="8"/>
        <v>1920000</v>
      </c>
      <c r="N20" s="12">
        <f t="shared" si="8"/>
        <v>2080000</v>
      </c>
      <c r="O20" s="12">
        <f t="shared" si="8"/>
        <v>2240000</v>
      </c>
      <c r="P20" s="12">
        <f t="shared" si="8"/>
        <v>2400000</v>
      </c>
      <c r="Q20" s="12">
        <f t="shared" si="8"/>
        <v>2440000</v>
      </c>
      <c r="R20" s="12">
        <f t="shared" si="8"/>
        <v>2440000</v>
      </c>
      <c r="S20" s="12">
        <f t="shared" si="8"/>
        <v>2440000</v>
      </c>
      <c r="T20" s="12">
        <f t="shared" si="8"/>
        <v>2440000</v>
      </c>
      <c r="U20" s="12">
        <f t="shared" si="8"/>
        <v>2440000</v>
      </c>
      <c r="V20" s="12">
        <f t="shared" si="8"/>
        <v>2440000</v>
      </c>
      <c r="W20" s="12">
        <f t="shared" si="8"/>
        <v>2440000</v>
      </c>
      <c r="X20" s="12">
        <f t="shared" si="8"/>
        <v>2440000</v>
      </c>
      <c r="Y20" s="12">
        <f t="shared" si="8"/>
        <v>2440000</v>
      </c>
      <c r="Z20" s="12">
        <f t="shared" si="8"/>
        <v>2440000</v>
      </c>
      <c r="AA20" s="12">
        <f t="shared" si="8"/>
        <v>2440000</v>
      </c>
      <c r="AB20" s="12">
        <f t="shared" si="8"/>
        <v>2440000</v>
      </c>
      <c r="AC20" s="12">
        <f t="shared" si="8"/>
        <v>2440000</v>
      </c>
      <c r="AD20" s="12">
        <f t="shared" si="8"/>
        <v>2440000</v>
      </c>
      <c r="AE20" s="12">
        <f t="shared" si="8"/>
        <v>2440000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165</v>
      </c>
    </row>
    <row r="3">
      <c r="A3" s="9" t="s">
        <v>128</v>
      </c>
      <c r="B3" s="9">
        <v>0.0</v>
      </c>
      <c r="C3" s="12">
        <f t="shared" ref="C3:AE3" si="1">B18</f>
        <v>2500</v>
      </c>
      <c r="D3" s="12">
        <f t="shared" si="1"/>
        <v>7500</v>
      </c>
      <c r="E3" s="12">
        <f t="shared" si="1"/>
        <v>15000</v>
      </c>
      <c r="F3" s="12">
        <f t="shared" si="1"/>
        <v>25000</v>
      </c>
      <c r="G3" s="12">
        <f t="shared" si="1"/>
        <v>37500</v>
      </c>
      <c r="H3" s="12">
        <f t="shared" si="1"/>
        <v>52500</v>
      </c>
      <c r="I3" s="12">
        <f t="shared" si="1"/>
        <v>70000</v>
      </c>
      <c r="J3" s="12">
        <f t="shared" si="1"/>
        <v>90000</v>
      </c>
      <c r="K3" s="12">
        <f t="shared" si="1"/>
        <v>112500</v>
      </c>
      <c r="L3" s="12">
        <f t="shared" si="1"/>
        <v>137500</v>
      </c>
      <c r="M3" s="12">
        <f t="shared" si="1"/>
        <v>165000</v>
      </c>
      <c r="N3" s="12">
        <f t="shared" si="1"/>
        <v>195000</v>
      </c>
      <c r="O3" s="12">
        <f t="shared" si="1"/>
        <v>227500</v>
      </c>
      <c r="P3" s="12">
        <f t="shared" si="1"/>
        <v>262500</v>
      </c>
      <c r="Q3" s="12">
        <f t="shared" si="1"/>
        <v>300000</v>
      </c>
      <c r="R3" s="12">
        <f t="shared" si="1"/>
        <v>340000</v>
      </c>
      <c r="S3" s="12">
        <f t="shared" si="1"/>
        <v>340000</v>
      </c>
      <c r="T3" s="12">
        <f t="shared" si="1"/>
        <v>340000</v>
      </c>
      <c r="U3" s="12">
        <f t="shared" si="1"/>
        <v>340000</v>
      </c>
      <c r="V3" s="12">
        <f t="shared" si="1"/>
        <v>340000</v>
      </c>
      <c r="W3" s="12">
        <f t="shared" si="1"/>
        <v>340000</v>
      </c>
      <c r="X3" s="12">
        <f t="shared" si="1"/>
        <v>340000</v>
      </c>
      <c r="Y3" s="12">
        <f t="shared" si="1"/>
        <v>340000</v>
      </c>
      <c r="Z3" s="12">
        <f t="shared" si="1"/>
        <v>340000</v>
      </c>
      <c r="AA3" s="12">
        <f t="shared" si="1"/>
        <v>340000</v>
      </c>
      <c r="AB3" s="12">
        <f t="shared" si="1"/>
        <v>340000</v>
      </c>
      <c r="AC3" s="12">
        <f t="shared" si="1"/>
        <v>340000</v>
      </c>
      <c r="AD3" s="12">
        <f t="shared" si="1"/>
        <v>340000</v>
      </c>
      <c r="AE3" s="12">
        <f t="shared" si="1"/>
        <v>340000</v>
      </c>
    </row>
    <row r="4">
      <c r="A4" s="9" t="s">
        <v>132</v>
      </c>
      <c r="B4" s="9">
        <v>0.0</v>
      </c>
      <c r="C4" s="12">
        <f t="shared" ref="C4:AE4" si="2">B19</f>
        <v>8000</v>
      </c>
      <c r="D4" s="12">
        <f t="shared" si="2"/>
        <v>24000</v>
      </c>
      <c r="E4" s="12">
        <f t="shared" si="2"/>
        <v>48000</v>
      </c>
      <c r="F4" s="12">
        <f t="shared" si="2"/>
        <v>80000</v>
      </c>
      <c r="G4" s="12">
        <f t="shared" si="2"/>
        <v>120000</v>
      </c>
      <c r="H4" s="12">
        <f t="shared" si="2"/>
        <v>168000</v>
      </c>
      <c r="I4" s="12">
        <f t="shared" si="2"/>
        <v>224000</v>
      </c>
      <c r="J4" s="12">
        <f t="shared" si="2"/>
        <v>288000</v>
      </c>
      <c r="K4" s="12">
        <f t="shared" si="2"/>
        <v>360000</v>
      </c>
      <c r="L4" s="12">
        <f t="shared" si="2"/>
        <v>440000</v>
      </c>
      <c r="M4" s="12">
        <f t="shared" si="2"/>
        <v>528000</v>
      </c>
      <c r="N4" s="12">
        <f t="shared" si="2"/>
        <v>624000</v>
      </c>
      <c r="O4" s="12">
        <f t="shared" si="2"/>
        <v>728000</v>
      </c>
      <c r="P4" s="12">
        <f t="shared" si="2"/>
        <v>840000</v>
      </c>
      <c r="Q4" s="12">
        <f t="shared" si="2"/>
        <v>960000</v>
      </c>
      <c r="R4" s="12">
        <f t="shared" si="2"/>
        <v>960000</v>
      </c>
      <c r="S4" s="12">
        <f t="shared" si="2"/>
        <v>960000</v>
      </c>
      <c r="T4" s="12">
        <f t="shared" si="2"/>
        <v>960000</v>
      </c>
      <c r="U4" s="12">
        <f t="shared" si="2"/>
        <v>960000</v>
      </c>
      <c r="V4" s="12">
        <f t="shared" si="2"/>
        <v>960000</v>
      </c>
      <c r="W4" s="12">
        <f t="shared" si="2"/>
        <v>960000</v>
      </c>
      <c r="X4" s="12">
        <f t="shared" si="2"/>
        <v>960000</v>
      </c>
      <c r="Y4" s="12">
        <f t="shared" si="2"/>
        <v>960000</v>
      </c>
      <c r="Z4" s="12">
        <f t="shared" si="2"/>
        <v>960000</v>
      </c>
      <c r="AA4" s="12">
        <f t="shared" si="2"/>
        <v>960000</v>
      </c>
      <c r="AB4" s="12">
        <f t="shared" si="2"/>
        <v>960000</v>
      </c>
      <c r="AC4" s="12">
        <f t="shared" si="2"/>
        <v>960000</v>
      </c>
      <c r="AD4" s="12">
        <f t="shared" si="2"/>
        <v>960000</v>
      </c>
      <c r="AE4" s="12">
        <f t="shared" si="2"/>
        <v>960000</v>
      </c>
    </row>
    <row r="5">
      <c r="A5" s="9" t="s">
        <v>81</v>
      </c>
      <c r="B5" s="12">
        <f t="shared" ref="B5:AE5" si="3">SUM(B3:B4)</f>
        <v>0</v>
      </c>
      <c r="C5" s="12">
        <f t="shared" si="3"/>
        <v>10500</v>
      </c>
      <c r="D5" s="12">
        <f t="shared" si="3"/>
        <v>31500</v>
      </c>
      <c r="E5" s="12">
        <f t="shared" si="3"/>
        <v>63000</v>
      </c>
      <c r="F5" s="12">
        <f t="shared" si="3"/>
        <v>105000</v>
      </c>
      <c r="G5" s="12">
        <f t="shared" si="3"/>
        <v>157500</v>
      </c>
      <c r="H5" s="12">
        <f t="shared" si="3"/>
        <v>220500</v>
      </c>
      <c r="I5" s="12">
        <f t="shared" si="3"/>
        <v>294000</v>
      </c>
      <c r="J5" s="12">
        <f t="shared" si="3"/>
        <v>378000</v>
      </c>
      <c r="K5" s="12">
        <f t="shared" si="3"/>
        <v>472500</v>
      </c>
      <c r="L5" s="12">
        <f t="shared" si="3"/>
        <v>577500</v>
      </c>
      <c r="M5" s="12">
        <f t="shared" si="3"/>
        <v>693000</v>
      </c>
      <c r="N5" s="12">
        <f t="shared" si="3"/>
        <v>819000</v>
      </c>
      <c r="O5" s="12">
        <f t="shared" si="3"/>
        <v>955500</v>
      </c>
      <c r="P5" s="12">
        <f t="shared" si="3"/>
        <v>1102500</v>
      </c>
      <c r="Q5" s="12">
        <f t="shared" si="3"/>
        <v>1260000</v>
      </c>
      <c r="R5" s="12">
        <f t="shared" si="3"/>
        <v>1300000</v>
      </c>
      <c r="S5" s="12">
        <f t="shared" si="3"/>
        <v>1300000</v>
      </c>
      <c r="T5" s="12">
        <f t="shared" si="3"/>
        <v>1300000</v>
      </c>
      <c r="U5" s="12">
        <f t="shared" si="3"/>
        <v>1300000</v>
      </c>
      <c r="V5" s="12">
        <f t="shared" si="3"/>
        <v>1300000</v>
      </c>
      <c r="W5" s="12">
        <f t="shared" si="3"/>
        <v>1300000</v>
      </c>
      <c r="X5" s="12">
        <f t="shared" si="3"/>
        <v>1300000</v>
      </c>
      <c r="Y5" s="12">
        <f t="shared" si="3"/>
        <v>1300000</v>
      </c>
      <c r="Z5" s="12">
        <f t="shared" si="3"/>
        <v>1300000</v>
      </c>
      <c r="AA5" s="12">
        <f t="shared" si="3"/>
        <v>1300000</v>
      </c>
      <c r="AB5" s="12">
        <f t="shared" si="3"/>
        <v>1300000</v>
      </c>
      <c r="AC5" s="12">
        <f t="shared" si="3"/>
        <v>1300000</v>
      </c>
      <c r="AD5" s="12">
        <f t="shared" si="3"/>
        <v>1300000</v>
      </c>
      <c r="AE5" s="12">
        <f t="shared" si="3"/>
        <v>1300000</v>
      </c>
    </row>
    <row r="7">
      <c r="A7" s="9" t="s">
        <v>84</v>
      </c>
    </row>
    <row r="8">
      <c r="A8" s="9" t="s">
        <v>128</v>
      </c>
      <c r="B8" s="12">
        <f>'Small-Fixed Asset Balance'!B18/'Small-FAR'!$F2</f>
        <v>2500</v>
      </c>
      <c r="C8" s="12">
        <f>'Small-Fixed Asset Balance'!C18/'Small-FAR'!$F2</f>
        <v>5000</v>
      </c>
      <c r="D8" s="12">
        <f>'Small-Fixed Asset Balance'!D18/'Small-FAR'!$F2</f>
        <v>7500</v>
      </c>
      <c r="E8" s="12">
        <f>'Small-Fixed Asset Balance'!E18/'Small-FAR'!$F2</f>
        <v>10000</v>
      </c>
      <c r="F8" s="12">
        <f>'Small-Fixed Asset Balance'!F18/'Small-FAR'!$F2</f>
        <v>12500</v>
      </c>
      <c r="G8" s="12">
        <f>'Small-Fixed Asset Balance'!G18/'Small-FAR'!$F2</f>
        <v>15000</v>
      </c>
      <c r="H8" s="12">
        <f>'Small-Fixed Asset Balance'!H18/'Small-FAR'!$F2</f>
        <v>17500</v>
      </c>
      <c r="I8" s="12">
        <f>'Small-Fixed Asset Balance'!I18/'Small-FAR'!$F2</f>
        <v>20000</v>
      </c>
      <c r="J8" s="12">
        <f>'Small-Fixed Asset Balance'!J18/'Small-FAR'!$F2</f>
        <v>22500</v>
      </c>
      <c r="K8" s="12">
        <f>'Small-Fixed Asset Balance'!K18/'Small-FAR'!$F2</f>
        <v>25000</v>
      </c>
      <c r="L8" s="12">
        <f>'Small-Fixed Asset Balance'!L18/'Small-FAR'!$F2</f>
        <v>27500</v>
      </c>
      <c r="M8" s="12">
        <f>'Small-Fixed Asset Balance'!M18/'Small-FAR'!$F2</f>
        <v>30000</v>
      </c>
      <c r="N8" s="12">
        <f>'Small-Fixed Asset Balance'!N18/'Small-FAR'!$F2</f>
        <v>32500</v>
      </c>
      <c r="O8" s="12">
        <f>'Small-Fixed Asset Balance'!O18/'Small-FAR'!$F2</f>
        <v>35000</v>
      </c>
      <c r="P8" s="12">
        <f>'Small-Fixed Asset Balance'!P18/'Small-FAR'!$F2</f>
        <v>37500</v>
      </c>
      <c r="Q8" s="12">
        <f>'Small-Fixed Asset Balance'!Q18/'Small-FAR'!$F2</f>
        <v>40000</v>
      </c>
      <c r="R8" s="12">
        <f>'Small-Fixed Asset Balance'!R18/'Small-FAR'!$F2</f>
        <v>40000</v>
      </c>
      <c r="S8" s="12">
        <f>'Small-Fixed Asset Balance'!S18/'Small-FAR'!$F2</f>
        <v>40000</v>
      </c>
      <c r="T8" s="12">
        <f>'Small-Fixed Asset Balance'!T18/'Small-FAR'!$F2</f>
        <v>40000</v>
      </c>
      <c r="U8" s="12">
        <f>'Small-Fixed Asset Balance'!U18/'Small-FAR'!$F2</f>
        <v>40000</v>
      </c>
      <c r="V8" s="12">
        <f>'Small-Fixed Asset Balance'!V18/'Small-FAR'!$F2</f>
        <v>40000</v>
      </c>
      <c r="W8" s="12">
        <f>'Small-Fixed Asset Balance'!W18/'Small-FAR'!$F2</f>
        <v>40000</v>
      </c>
      <c r="X8" s="12">
        <f>'Small-Fixed Asset Balance'!X18/'Small-FAR'!$F2</f>
        <v>40000</v>
      </c>
      <c r="Y8" s="12">
        <f>'Small-Fixed Asset Balance'!Y18/'Small-FAR'!$F2</f>
        <v>40000</v>
      </c>
      <c r="Z8" s="12">
        <f>'Small-Fixed Asset Balance'!Z18/'Small-FAR'!$F2</f>
        <v>40000</v>
      </c>
      <c r="AA8" s="12">
        <f>'Small-Fixed Asset Balance'!AA18/'Small-FAR'!$F2</f>
        <v>40000</v>
      </c>
      <c r="AB8" s="12">
        <f>'Small-Fixed Asset Balance'!AB18/'Small-FAR'!$F2</f>
        <v>40000</v>
      </c>
      <c r="AC8" s="12">
        <f>'Small-Fixed Asset Balance'!AC18/'Small-FAR'!$F2</f>
        <v>40000</v>
      </c>
      <c r="AD8" s="12">
        <f>'Small-Fixed Asset Balance'!AD18/'Small-FAR'!$F2</f>
        <v>40000</v>
      </c>
      <c r="AE8" s="12">
        <f>'Small-Fixed Asset Balance'!AE18/'Small-FAR'!$F2</f>
        <v>40000</v>
      </c>
    </row>
    <row r="9">
      <c r="A9" s="9" t="s">
        <v>132</v>
      </c>
      <c r="B9" s="12">
        <f>'Small-Fixed Asset Balance'!B19/'Small-FAR'!$F3</f>
        <v>8000</v>
      </c>
      <c r="C9" s="12">
        <f>'Small-Fixed Asset Balance'!C19/'Small-FAR'!$F3</f>
        <v>16000</v>
      </c>
      <c r="D9" s="12">
        <f>'Small-Fixed Asset Balance'!D19/'Small-FAR'!$F3</f>
        <v>24000</v>
      </c>
      <c r="E9" s="12">
        <f>'Small-Fixed Asset Balance'!E19/'Small-FAR'!$F3</f>
        <v>32000</v>
      </c>
      <c r="F9" s="12">
        <f>'Small-Fixed Asset Balance'!F19/'Small-FAR'!$F3</f>
        <v>40000</v>
      </c>
      <c r="G9" s="12">
        <f>'Small-Fixed Asset Balance'!G19/'Small-FAR'!$F3</f>
        <v>48000</v>
      </c>
      <c r="H9" s="12">
        <f>'Small-Fixed Asset Balance'!H19/'Small-FAR'!$F3</f>
        <v>56000</v>
      </c>
      <c r="I9" s="12">
        <f>'Small-Fixed Asset Balance'!I19/'Small-FAR'!$F3</f>
        <v>64000</v>
      </c>
      <c r="J9" s="12">
        <f>'Small-Fixed Asset Balance'!J19/'Small-FAR'!$F3</f>
        <v>72000</v>
      </c>
      <c r="K9" s="12">
        <f>'Small-Fixed Asset Balance'!K19/'Small-FAR'!$F3</f>
        <v>80000</v>
      </c>
      <c r="L9" s="12">
        <f>'Small-Fixed Asset Balance'!L19/'Small-FAR'!$F3</f>
        <v>88000</v>
      </c>
      <c r="M9" s="12">
        <f>'Small-Fixed Asset Balance'!M19/'Small-FAR'!$F3</f>
        <v>96000</v>
      </c>
      <c r="N9" s="12">
        <f>'Small-Fixed Asset Balance'!N19/'Small-FAR'!$F3</f>
        <v>104000</v>
      </c>
      <c r="O9" s="12">
        <f>'Small-Fixed Asset Balance'!O19/'Small-FAR'!$F3</f>
        <v>112000</v>
      </c>
      <c r="P9" s="12">
        <f>'Small-Fixed Asset Balance'!P19/'Small-FAR'!$F3</f>
        <v>120000</v>
      </c>
      <c r="Q9" s="12">
        <f>'Small-Fixed Asset Balance'!Q19/'Small-FAR'!$F3</f>
        <v>120000</v>
      </c>
      <c r="R9" s="12">
        <f>'Small-Fixed Asset Balance'!R19/'Small-FAR'!$F3</f>
        <v>120000</v>
      </c>
      <c r="S9" s="12">
        <f>'Small-Fixed Asset Balance'!S19/'Small-FAR'!$F3</f>
        <v>120000</v>
      </c>
      <c r="T9" s="12">
        <f>'Small-Fixed Asset Balance'!T19/'Small-FAR'!$F3</f>
        <v>120000</v>
      </c>
      <c r="U9" s="12">
        <f>'Small-Fixed Asset Balance'!U19/'Small-FAR'!$F3</f>
        <v>120000</v>
      </c>
      <c r="V9" s="12">
        <f>'Small-Fixed Asset Balance'!V19/'Small-FAR'!$F3</f>
        <v>120000</v>
      </c>
      <c r="W9" s="12">
        <f>'Small-Fixed Asset Balance'!W19/'Small-FAR'!$F3</f>
        <v>120000</v>
      </c>
      <c r="X9" s="12">
        <f>'Small-Fixed Asset Balance'!X19/'Small-FAR'!$F3</f>
        <v>120000</v>
      </c>
      <c r="Y9" s="12">
        <f>'Small-Fixed Asset Balance'!Y19/'Small-FAR'!$F3</f>
        <v>120000</v>
      </c>
      <c r="Z9" s="12">
        <f>'Small-Fixed Asset Balance'!Z19/'Small-FAR'!$F3</f>
        <v>120000</v>
      </c>
      <c r="AA9" s="12">
        <f>'Small-Fixed Asset Balance'!AA19/'Small-FAR'!$F3</f>
        <v>120000</v>
      </c>
      <c r="AB9" s="12">
        <f>'Small-Fixed Asset Balance'!AB19/'Small-FAR'!$F3</f>
        <v>120000</v>
      </c>
      <c r="AC9" s="12">
        <f>'Small-Fixed Asset Balance'!AC19/'Small-FAR'!$F3</f>
        <v>120000</v>
      </c>
      <c r="AD9" s="12">
        <f>'Small-Fixed Asset Balance'!AD19/'Small-FAR'!$F3</f>
        <v>120000</v>
      </c>
      <c r="AE9" s="12">
        <f>'Small-Fixed Asset Balance'!AE19/'Small-FAR'!$F3</f>
        <v>120000</v>
      </c>
    </row>
    <row r="10">
      <c r="A10" s="9" t="s">
        <v>81</v>
      </c>
      <c r="B10" s="12">
        <f t="shared" ref="B10:AE10" si="4">SUM(B8:B9)</f>
        <v>10500</v>
      </c>
      <c r="C10" s="12">
        <f t="shared" si="4"/>
        <v>21000</v>
      </c>
      <c r="D10" s="12">
        <f t="shared" si="4"/>
        <v>31500</v>
      </c>
      <c r="E10" s="12">
        <f t="shared" si="4"/>
        <v>42000</v>
      </c>
      <c r="F10" s="12">
        <f t="shared" si="4"/>
        <v>52500</v>
      </c>
      <c r="G10" s="12">
        <f t="shared" si="4"/>
        <v>63000</v>
      </c>
      <c r="H10" s="12">
        <f t="shared" si="4"/>
        <v>73500</v>
      </c>
      <c r="I10" s="12">
        <f t="shared" si="4"/>
        <v>84000</v>
      </c>
      <c r="J10" s="12">
        <f t="shared" si="4"/>
        <v>94500</v>
      </c>
      <c r="K10" s="12">
        <f t="shared" si="4"/>
        <v>105000</v>
      </c>
      <c r="L10" s="12">
        <f t="shared" si="4"/>
        <v>115500</v>
      </c>
      <c r="M10" s="12">
        <f t="shared" si="4"/>
        <v>126000</v>
      </c>
      <c r="N10" s="12">
        <f t="shared" si="4"/>
        <v>136500</v>
      </c>
      <c r="O10" s="12">
        <f t="shared" si="4"/>
        <v>147000</v>
      </c>
      <c r="P10" s="12">
        <f t="shared" si="4"/>
        <v>157500</v>
      </c>
      <c r="Q10" s="12">
        <f t="shared" si="4"/>
        <v>160000</v>
      </c>
      <c r="R10" s="12">
        <f t="shared" si="4"/>
        <v>160000</v>
      </c>
      <c r="S10" s="12">
        <f t="shared" si="4"/>
        <v>160000</v>
      </c>
      <c r="T10" s="12">
        <f t="shared" si="4"/>
        <v>160000</v>
      </c>
      <c r="U10" s="12">
        <f t="shared" si="4"/>
        <v>160000</v>
      </c>
      <c r="V10" s="12">
        <f t="shared" si="4"/>
        <v>160000</v>
      </c>
      <c r="W10" s="12">
        <f t="shared" si="4"/>
        <v>160000</v>
      </c>
      <c r="X10" s="12">
        <f t="shared" si="4"/>
        <v>160000</v>
      </c>
      <c r="Y10" s="12">
        <f t="shared" si="4"/>
        <v>160000</v>
      </c>
      <c r="Z10" s="12">
        <f t="shared" si="4"/>
        <v>160000</v>
      </c>
      <c r="AA10" s="12">
        <f t="shared" si="4"/>
        <v>160000</v>
      </c>
      <c r="AB10" s="12">
        <f t="shared" si="4"/>
        <v>160000</v>
      </c>
      <c r="AC10" s="12">
        <f t="shared" si="4"/>
        <v>160000</v>
      </c>
      <c r="AD10" s="12">
        <f t="shared" si="4"/>
        <v>160000</v>
      </c>
      <c r="AE10" s="12">
        <f t="shared" si="4"/>
        <v>160000</v>
      </c>
    </row>
    <row r="12">
      <c r="A12" s="9" t="s">
        <v>227</v>
      </c>
    </row>
    <row r="13">
      <c r="A13" s="9" t="s">
        <v>128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f>'Small-FAR'!H2</f>
        <v>40000</v>
      </c>
      <c r="S13" s="9">
        <f>'Small-FAR'!H4</f>
        <v>40000</v>
      </c>
      <c r="T13" s="9">
        <f>'Small-FAR'!H6</f>
        <v>40000</v>
      </c>
      <c r="U13" s="9">
        <f>'Small-FAR'!H8</f>
        <v>40000</v>
      </c>
      <c r="V13" s="12">
        <f>'Small-FAR'!H10</f>
        <v>40000</v>
      </c>
      <c r="W13" s="12">
        <f>'Small-FAR'!H12</f>
        <v>40000</v>
      </c>
      <c r="X13" s="9">
        <f>'Small-FAR'!H14</f>
        <v>40000</v>
      </c>
      <c r="Y13" s="9">
        <f>'Small-FAR'!H16</f>
        <v>40000</v>
      </c>
      <c r="Z13" s="9">
        <f>'Small-FAR'!H18</f>
        <v>40000</v>
      </c>
      <c r="AA13" s="9">
        <f>'Small-FAR'!H20</f>
        <v>40000</v>
      </c>
      <c r="AB13" s="9">
        <f>'Small-FAR'!H22</f>
        <v>40000</v>
      </c>
      <c r="AC13" s="9">
        <f>'Small-FAR'!H24</f>
        <v>40000</v>
      </c>
      <c r="AD13" s="9">
        <f>'Small-FAR'!H26</f>
        <v>40000</v>
      </c>
      <c r="AE13" s="9">
        <f>'Small-FAR'!H28</f>
        <v>40000</v>
      </c>
    </row>
    <row r="14">
      <c r="A14" s="9" t="s">
        <v>132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12">
        <f>'Small-FAR'!H3</f>
        <v>120000</v>
      </c>
      <c r="R14" s="12">
        <f>'Small-FAR'!H5</f>
        <v>120000</v>
      </c>
      <c r="S14" s="12">
        <f>'Small-FAR'!H7</f>
        <v>120000</v>
      </c>
      <c r="T14" s="12">
        <f>'Small-FAR'!H9</f>
        <v>120000</v>
      </c>
      <c r="U14" s="12">
        <f>'Small-FAR'!H11</f>
        <v>120000</v>
      </c>
      <c r="V14" s="12">
        <f>'Small-FAR'!H13</f>
        <v>120000</v>
      </c>
      <c r="W14" s="9">
        <f>'Small-FAR'!H15</f>
        <v>120000</v>
      </c>
      <c r="X14" s="9">
        <f>'Small-FAR'!H17</f>
        <v>120000</v>
      </c>
      <c r="Y14" s="9">
        <f>'Small-FAR'!H19</f>
        <v>120000</v>
      </c>
      <c r="Z14" s="9">
        <f>'Small-FAR'!H21</f>
        <v>120000</v>
      </c>
      <c r="AA14" s="9">
        <f>'Small-FAR'!H23</f>
        <v>120000</v>
      </c>
      <c r="AB14" s="9">
        <f>'Small-FAR'!H25</f>
        <v>120000</v>
      </c>
      <c r="AC14" s="9">
        <f>'Small-FAR'!H27</f>
        <v>120000</v>
      </c>
      <c r="AD14" s="9">
        <f>'Small-FAR'!H29</f>
        <v>120000</v>
      </c>
      <c r="AE14" s="9">
        <f>'Small-FAR'!H31</f>
        <v>120000</v>
      </c>
    </row>
    <row r="15">
      <c r="A15" s="9" t="s">
        <v>81</v>
      </c>
      <c r="B15" s="12">
        <f t="shared" ref="B15:AE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120000</v>
      </c>
      <c r="R15" s="12">
        <f t="shared" si="5"/>
        <v>160000</v>
      </c>
      <c r="S15" s="12">
        <f t="shared" si="5"/>
        <v>160000</v>
      </c>
      <c r="T15" s="12">
        <f t="shared" si="5"/>
        <v>160000</v>
      </c>
      <c r="U15" s="12">
        <f t="shared" si="5"/>
        <v>160000</v>
      </c>
      <c r="V15" s="12">
        <f t="shared" si="5"/>
        <v>160000</v>
      </c>
      <c r="W15" s="12">
        <f t="shared" si="5"/>
        <v>160000</v>
      </c>
      <c r="X15" s="12">
        <f t="shared" si="5"/>
        <v>160000</v>
      </c>
      <c r="Y15" s="12">
        <f t="shared" si="5"/>
        <v>160000</v>
      </c>
      <c r="Z15" s="12">
        <f t="shared" si="5"/>
        <v>160000</v>
      </c>
      <c r="AA15" s="12">
        <f t="shared" si="5"/>
        <v>160000</v>
      </c>
      <c r="AB15" s="12">
        <f t="shared" si="5"/>
        <v>160000</v>
      </c>
      <c r="AC15" s="12">
        <f t="shared" si="5"/>
        <v>160000</v>
      </c>
      <c r="AD15" s="12">
        <f t="shared" si="5"/>
        <v>160000</v>
      </c>
      <c r="AE15" s="12">
        <f t="shared" si="5"/>
        <v>160000</v>
      </c>
    </row>
    <row r="17">
      <c r="A17" s="9" t="s">
        <v>95</v>
      </c>
    </row>
    <row r="18">
      <c r="A18" s="9" t="s">
        <v>128</v>
      </c>
      <c r="B18" s="12">
        <f t="shared" ref="B18:AE18" si="6">B3+B8-B13</f>
        <v>2500</v>
      </c>
      <c r="C18" s="12">
        <f t="shared" si="6"/>
        <v>7500</v>
      </c>
      <c r="D18" s="12">
        <f t="shared" si="6"/>
        <v>15000</v>
      </c>
      <c r="E18" s="12">
        <f t="shared" si="6"/>
        <v>25000</v>
      </c>
      <c r="F18" s="12">
        <f t="shared" si="6"/>
        <v>37500</v>
      </c>
      <c r="G18" s="12">
        <f t="shared" si="6"/>
        <v>52500</v>
      </c>
      <c r="H18" s="12">
        <f t="shared" si="6"/>
        <v>70000</v>
      </c>
      <c r="I18" s="12">
        <f t="shared" si="6"/>
        <v>90000</v>
      </c>
      <c r="J18" s="12">
        <f t="shared" si="6"/>
        <v>112500</v>
      </c>
      <c r="K18" s="12">
        <f t="shared" si="6"/>
        <v>137500</v>
      </c>
      <c r="L18" s="12">
        <f t="shared" si="6"/>
        <v>165000</v>
      </c>
      <c r="M18" s="12">
        <f t="shared" si="6"/>
        <v>195000</v>
      </c>
      <c r="N18" s="12">
        <f t="shared" si="6"/>
        <v>227500</v>
      </c>
      <c r="O18" s="12">
        <f t="shared" si="6"/>
        <v>262500</v>
      </c>
      <c r="P18" s="12">
        <f t="shared" si="6"/>
        <v>300000</v>
      </c>
      <c r="Q18" s="12">
        <f t="shared" si="6"/>
        <v>340000</v>
      </c>
      <c r="R18" s="12">
        <f t="shared" si="6"/>
        <v>340000</v>
      </c>
      <c r="S18" s="12">
        <f t="shared" si="6"/>
        <v>340000</v>
      </c>
      <c r="T18" s="12">
        <f t="shared" si="6"/>
        <v>340000</v>
      </c>
      <c r="U18" s="12">
        <f t="shared" si="6"/>
        <v>340000</v>
      </c>
      <c r="V18" s="12">
        <f t="shared" si="6"/>
        <v>340000</v>
      </c>
      <c r="W18" s="12">
        <f t="shared" si="6"/>
        <v>340000</v>
      </c>
      <c r="X18" s="12">
        <f t="shared" si="6"/>
        <v>340000</v>
      </c>
      <c r="Y18" s="12">
        <f t="shared" si="6"/>
        <v>340000</v>
      </c>
      <c r="Z18" s="12">
        <f t="shared" si="6"/>
        <v>340000</v>
      </c>
      <c r="AA18" s="12">
        <f t="shared" si="6"/>
        <v>340000</v>
      </c>
      <c r="AB18" s="12">
        <f t="shared" si="6"/>
        <v>340000</v>
      </c>
      <c r="AC18" s="12">
        <f t="shared" si="6"/>
        <v>340000</v>
      </c>
      <c r="AD18" s="12">
        <f t="shared" si="6"/>
        <v>340000</v>
      </c>
      <c r="AE18" s="12">
        <f t="shared" si="6"/>
        <v>340000</v>
      </c>
    </row>
    <row r="19">
      <c r="A19" s="9" t="s">
        <v>132</v>
      </c>
      <c r="B19" s="12">
        <f t="shared" ref="B19:AE19" si="7">B4+B9-B14</f>
        <v>8000</v>
      </c>
      <c r="C19" s="12">
        <f t="shared" si="7"/>
        <v>24000</v>
      </c>
      <c r="D19" s="12">
        <f t="shared" si="7"/>
        <v>48000</v>
      </c>
      <c r="E19" s="12">
        <f t="shared" si="7"/>
        <v>80000</v>
      </c>
      <c r="F19" s="12">
        <f t="shared" si="7"/>
        <v>120000</v>
      </c>
      <c r="G19" s="12">
        <f t="shared" si="7"/>
        <v>168000</v>
      </c>
      <c r="H19" s="12">
        <f t="shared" si="7"/>
        <v>224000</v>
      </c>
      <c r="I19" s="12">
        <f t="shared" si="7"/>
        <v>288000</v>
      </c>
      <c r="J19" s="12">
        <f t="shared" si="7"/>
        <v>360000</v>
      </c>
      <c r="K19" s="12">
        <f t="shared" si="7"/>
        <v>440000</v>
      </c>
      <c r="L19" s="12">
        <f t="shared" si="7"/>
        <v>528000</v>
      </c>
      <c r="M19" s="12">
        <f t="shared" si="7"/>
        <v>624000</v>
      </c>
      <c r="N19" s="12">
        <f t="shared" si="7"/>
        <v>728000</v>
      </c>
      <c r="O19" s="12">
        <f t="shared" si="7"/>
        <v>840000</v>
      </c>
      <c r="P19" s="12">
        <f t="shared" si="7"/>
        <v>960000</v>
      </c>
      <c r="Q19" s="12">
        <f t="shared" si="7"/>
        <v>960000</v>
      </c>
      <c r="R19" s="12">
        <f t="shared" si="7"/>
        <v>960000</v>
      </c>
      <c r="S19" s="12">
        <f t="shared" si="7"/>
        <v>960000</v>
      </c>
      <c r="T19" s="12">
        <f t="shared" si="7"/>
        <v>960000</v>
      </c>
      <c r="U19" s="12">
        <f t="shared" si="7"/>
        <v>960000</v>
      </c>
      <c r="V19" s="12">
        <f t="shared" si="7"/>
        <v>960000</v>
      </c>
      <c r="W19" s="12">
        <f t="shared" si="7"/>
        <v>960000</v>
      </c>
      <c r="X19" s="12">
        <f t="shared" si="7"/>
        <v>960000</v>
      </c>
      <c r="Y19" s="12">
        <f t="shared" si="7"/>
        <v>960000</v>
      </c>
      <c r="Z19" s="12">
        <f t="shared" si="7"/>
        <v>960000</v>
      </c>
      <c r="AA19" s="12">
        <f t="shared" si="7"/>
        <v>960000</v>
      </c>
      <c r="AB19" s="12">
        <f t="shared" si="7"/>
        <v>960000</v>
      </c>
      <c r="AC19" s="12">
        <f t="shared" si="7"/>
        <v>960000</v>
      </c>
      <c r="AD19" s="12">
        <f t="shared" si="7"/>
        <v>960000</v>
      </c>
      <c r="AE19" s="12">
        <f t="shared" si="7"/>
        <v>960000</v>
      </c>
    </row>
    <row r="20">
      <c r="A20" s="9" t="s">
        <v>81</v>
      </c>
      <c r="B20" s="12">
        <f t="shared" ref="B20:AE20" si="8">B5+B10-B15</f>
        <v>10500</v>
      </c>
      <c r="C20" s="12">
        <f t="shared" si="8"/>
        <v>31500</v>
      </c>
      <c r="D20" s="12">
        <f t="shared" si="8"/>
        <v>63000</v>
      </c>
      <c r="E20" s="12">
        <f t="shared" si="8"/>
        <v>105000</v>
      </c>
      <c r="F20" s="12">
        <f t="shared" si="8"/>
        <v>157500</v>
      </c>
      <c r="G20" s="12">
        <f t="shared" si="8"/>
        <v>220500</v>
      </c>
      <c r="H20" s="12">
        <f t="shared" si="8"/>
        <v>294000</v>
      </c>
      <c r="I20" s="12">
        <f t="shared" si="8"/>
        <v>378000</v>
      </c>
      <c r="J20" s="12">
        <f t="shared" si="8"/>
        <v>472500</v>
      </c>
      <c r="K20" s="12">
        <f t="shared" si="8"/>
        <v>577500</v>
      </c>
      <c r="L20" s="12">
        <f t="shared" si="8"/>
        <v>693000</v>
      </c>
      <c r="M20" s="12">
        <f t="shared" si="8"/>
        <v>819000</v>
      </c>
      <c r="N20" s="12">
        <f t="shared" si="8"/>
        <v>955500</v>
      </c>
      <c r="O20" s="12">
        <f t="shared" si="8"/>
        <v>1102500</v>
      </c>
      <c r="P20" s="12">
        <f t="shared" si="8"/>
        <v>1260000</v>
      </c>
      <c r="Q20" s="12">
        <f t="shared" si="8"/>
        <v>1300000</v>
      </c>
      <c r="R20" s="12">
        <f t="shared" si="8"/>
        <v>1300000</v>
      </c>
      <c r="S20" s="12">
        <f t="shared" si="8"/>
        <v>1300000</v>
      </c>
      <c r="T20" s="12">
        <f t="shared" si="8"/>
        <v>1300000</v>
      </c>
      <c r="U20" s="12">
        <f t="shared" si="8"/>
        <v>1300000</v>
      </c>
      <c r="V20" s="12">
        <f t="shared" si="8"/>
        <v>1300000</v>
      </c>
      <c r="W20" s="12">
        <f t="shared" si="8"/>
        <v>1300000</v>
      </c>
      <c r="X20" s="12">
        <f t="shared" si="8"/>
        <v>1300000</v>
      </c>
      <c r="Y20" s="12">
        <f t="shared" si="8"/>
        <v>1300000</v>
      </c>
      <c r="Z20" s="12">
        <f t="shared" si="8"/>
        <v>1300000</v>
      </c>
      <c r="AA20" s="12">
        <f t="shared" si="8"/>
        <v>1300000</v>
      </c>
      <c r="AB20" s="12">
        <f t="shared" si="8"/>
        <v>1300000</v>
      </c>
      <c r="AC20" s="12">
        <f t="shared" si="8"/>
        <v>1300000</v>
      </c>
      <c r="AD20" s="12">
        <f t="shared" si="8"/>
        <v>1300000</v>
      </c>
      <c r="AE20" s="12">
        <f t="shared" si="8"/>
        <v>1300000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76</v>
      </c>
    </row>
    <row r="3">
      <c r="A3" s="9" t="s">
        <v>27</v>
      </c>
      <c r="B3" s="12">
        <f>Assumptions!B25+Assumptions!$B$26</f>
        <v>1</v>
      </c>
      <c r="C3" s="12">
        <f>B3+Assumptions!$B$26</f>
        <v>2</v>
      </c>
      <c r="D3" s="12">
        <f>C3+Assumptions!$B$26</f>
        <v>3</v>
      </c>
      <c r="E3" s="12">
        <f>D3+Assumptions!$B$26</f>
        <v>4</v>
      </c>
      <c r="F3" s="12">
        <f>E3+Assumptions!$B$26</f>
        <v>5</v>
      </c>
      <c r="G3" s="12">
        <f>F3+Assumptions!$B$26</f>
        <v>6</v>
      </c>
      <c r="H3" s="12">
        <f>G3+Assumptions!$B$26</f>
        <v>7</v>
      </c>
      <c r="I3" s="12">
        <f>H3+Assumptions!$B$26</f>
        <v>8</v>
      </c>
      <c r="J3" s="12">
        <f>I3+Assumptions!$B$26</f>
        <v>9</v>
      </c>
      <c r="K3" s="12">
        <f>J3+Assumptions!$B$26</f>
        <v>10</v>
      </c>
      <c r="L3" s="12">
        <f>K3+Assumptions!$B$26</f>
        <v>11</v>
      </c>
      <c r="M3" s="12">
        <f>L3+Assumptions!$B$26</f>
        <v>12</v>
      </c>
      <c r="N3" s="12">
        <f>M3+Assumptions!$B$26</f>
        <v>13</v>
      </c>
      <c r="O3" s="12">
        <f>N3+Assumptions!$B$26</f>
        <v>14</v>
      </c>
      <c r="P3" s="12">
        <f>O3+Assumptions!$B$26</f>
        <v>15</v>
      </c>
      <c r="Q3" s="12">
        <f>P3+Assumptions!$B$26</f>
        <v>16</v>
      </c>
      <c r="R3" s="12">
        <f>Q3+Assumptions!$B$26</f>
        <v>17</v>
      </c>
      <c r="S3" s="12">
        <f>R3+Assumptions!$B$26</f>
        <v>18</v>
      </c>
      <c r="T3" s="12">
        <f>S3+Assumptions!$B$26</f>
        <v>19</v>
      </c>
      <c r="U3" s="12">
        <f>T3+Assumptions!$B$26</f>
        <v>20</v>
      </c>
      <c r="V3" s="12">
        <f>U3+Assumptions!$B$26</f>
        <v>21</v>
      </c>
      <c r="W3" s="12">
        <f>V3+Assumptions!$B$26</f>
        <v>22</v>
      </c>
      <c r="X3" s="12">
        <f>W3+Assumptions!$B$26</f>
        <v>23</v>
      </c>
      <c r="Y3" s="12">
        <f>X3+Assumptions!$B$26</f>
        <v>24</v>
      </c>
      <c r="Z3" s="12">
        <f>Y3+Assumptions!$B$26</f>
        <v>25</v>
      </c>
      <c r="AA3" s="12">
        <f>Z3+Assumptions!$B$26</f>
        <v>26</v>
      </c>
      <c r="AB3" s="12">
        <f>AA3+Assumptions!$B$26</f>
        <v>27</v>
      </c>
      <c r="AC3" s="12">
        <f>AB3+Assumptions!$B$26</f>
        <v>28</v>
      </c>
      <c r="AD3" s="12">
        <f>AC3+Assumptions!$B$26</f>
        <v>29</v>
      </c>
      <c r="AE3" s="12">
        <f>AD3+Assumptions!$B$26</f>
        <v>30</v>
      </c>
    </row>
    <row r="4">
      <c r="A4" s="9" t="s">
        <v>28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12">
        <f>F4+Assumptions!$C$26</f>
        <v>1</v>
      </c>
      <c r="H4" s="12">
        <f>G4+0</f>
        <v>1</v>
      </c>
      <c r="I4" s="12">
        <f>H4+Assumptions!$C$26</f>
        <v>2</v>
      </c>
      <c r="J4" s="12">
        <f t="shared" ref="J4:J5" si="1">I4+0</f>
        <v>2</v>
      </c>
      <c r="K4" s="12">
        <f>J4+Assumptions!$C$26</f>
        <v>3</v>
      </c>
      <c r="L4" s="12">
        <f>K4+0</f>
        <v>3</v>
      </c>
      <c r="M4" s="12">
        <f>L4+Assumptions!$C$26</f>
        <v>4</v>
      </c>
      <c r="N4" s="12">
        <f t="shared" ref="N4:N5" si="3">M4+0</f>
        <v>4</v>
      </c>
      <c r="O4" s="12">
        <f>N4+Assumptions!$C$26</f>
        <v>5</v>
      </c>
      <c r="P4" s="12">
        <f>O4+0</f>
        <v>5</v>
      </c>
      <c r="Q4" s="12">
        <f>P4+Assumptions!$C$26</f>
        <v>6</v>
      </c>
      <c r="R4" s="12">
        <f t="shared" ref="R4:R5" si="5">Q4+0</f>
        <v>6</v>
      </c>
      <c r="S4" s="12">
        <f>R4+Assumptions!$C$26</f>
        <v>7</v>
      </c>
      <c r="T4" s="12">
        <f>S4+0</f>
        <v>7</v>
      </c>
      <c r="U4" s="12">
        <f>T4+Assumptions!$C$26</f>
        <v>8</v>
      </c>
      <c r="V4" s="12">
        <f t="shared" ref="V4:V5" si="7">U4+0</f>
        <v>8</v>
      </c>
      <c r="W4" s="12">
        <f>V4+Assumptions!$C$26</f>
        <v>9</v>
      </c>
      <c r="X4" s="12">
        <f>W4+0</f>
        <v>9</v>
      </c>
      <c r="Y4" s="12">
        <f>X4+Assumptions!$C$26</f>
        <v>10</v>
      </c>
      <c r="Z4" s="12">
        <f t="shared" ref="Z4:Z5" si="9">Y4+0</f>
        <v>10</v>
      </c>
      <c r="AA4" s="12">
        <f>Z4+Assumptions!$C$26</f>
        <v>11</v>
      </c>
      <c r="AB4" s="12">
        <f>AA4+0</f>
        <v>11</v>
      </c>
      <c r="AC4" s="12">
        <f>AB4+Assumptions!$C$26</f>
        <v>12</v>
      </c>
      <c r="AD4" s="12">
        <f t="shared" ref="AD4:AD5" si="11">AC4+0</f>
        <v>12</v>
      </c>
      <c r="AE4" s="12">
        <f>AD4+Assumptions!$C$26</f>
        <v>13</v>
      </c>
    </row>
    <row r="5">
      <c r="A5" s="9" t="s">
        <v>29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12">
        <f>H5+Assumptions!$D$26</f>
        <v>1</v>
      </c>
      <c r="J5" s="12">
        <f t="shared" si="1"/>
        <v>1</v>
      </c>
      <c r="K5" s="12">
        <f t="shared" ref="K5:L5" si="2">J5+0</f>
        <v>1</v>
      </c>
      <c r="L5" s="12">
        <f t="shared" si="2"/>
        <v>1</v>
      </c>
      <c r="M5" s="12">
        <f>L5+Assumptions!$D$26</f>
        <v>2</v>
      </c>
      <c r="N5" s="12">
        <f t="shared" si="3"/>
        <v>2</v>
      </c>
      <c r="O5" s="12">
        <f t="shared" ref="O5:P5" si="4">N5+0</f>
        <v>2</v>
      </c>
      <c r="P5" s="12">
        <f t="shared" si="4"/>
        <v>2</v>
      </c>
      <c r="Q5" s="12">
        <f>P5+Assumptions!$D$26</f>
        <v>3</v>
      </c>
      <c r="R5" s="12">
        <f t="shared" si="5"/>
        <v>3</v>
      </c>
      <c r="S5" s="12">
        <f t="shared" ref="S5:T5" si="6">R5+0</f>
        <v>3</v>
      </c>
      <c r="T5" s="12">
        <f t="shared" si="6"/>
        <v>3</v>
      </c>
      <c r="U5" s="12">
        <f>T5+Assumptions!$D$26</f>
        <v>4</v>
      </c>
      <c r="V5" s="12">
        <f t="shared" si="7"/>
        <v>4</v>
      </c>
      <c r="W5" s="12">
        <f t="shared" ref="W5:X5" si="8">V5+0</f>
        <v>4</v>
      </c>
      <c r="X5" s="12">
        <f t="shared" si="8"/>
        <v>4</v>
      </c>
      <c r="Y5" s="12">
        <f>X5+Assumptions!$D$26</f>
        <v>5</v>
      </c>
      <c r="Z5" s="12">
        <f t="shared" si="9"/>
        <v>5</v>
      </c>
      <c r="AA5" s="12">
        <f t="shared" ref="AA5:AB5" si="10">Z5+0</f>
        <v>5</v>
      </c>
      <c r="AB5" s="12">
        <f t="shared" si="10"/>
        <v>5</v>
      </c>
      <c r="AC5" s="12">
        <f>AB5+Assumptions!$D$26</f>
        <v>6</v>
      </c>
      <c r="AD5" s="12">
        <f t="shared" si="11"/>
        <v>6</v>
      </c>
      <c r="AE5" s="12">
        <f>AD5+0</f>
        <v>6</v>
      </c>
    </row>
    <row r="7">
      <c r="A7" s="9" t="s">
        <v>77</v>
      </c>
    </row>
    <row r="8">
      <c r="A8" s="9" t="s">
        <v>27</v>
      </c>
      <c r="B8" s="12">
        <f>B3*Assumptions!$B$6</f>
        <v>400</v>
      </c>
      <c r="C8" s="12">
        <f>C3*Assumptions!$B$6</f>
        <v>800</v>
      </c>
      <c r="D8" s="12">
        <f>D3*Assumptions!$B$6</f>
        <v>1200</v>
      </c>
      <c r="E8" s="12">
        <f>E3*Assumptions!$B$6</f>
        <v>1600</v>
      </c>
      <c r="F8" s="12">
        <f>F3*Assumptions!$B$6</f>
        <v>2000</v>
      </c>
      <c r="G8" s="12">
        <f>G3*Assumptions!$B$6</f>
        <v>2400</v>
      </c>
      <c r="H8" s="12">
        <f>H3*Assumptions!$B$6</f>
        <v>2800</v>
      </c>
      <c r="I8" s="12">
        <f>I3*Assumptions!$B$6</f>
        <v>3200</v>
      </c>
      <c r="J8" s="12">
        <f>J3*Assumptions!$B$6</f>
        <v>3600</v>
      </c>
      <c r="K8" s="12">
        <f>K3*Assumptions!$B$6</f>
        <v>4000</v>
      </c>
      <c r="L8" s="12">
        <f>L3*Assumptions!$B$6</f>
        <v>4400</v>
      </c>
      <c r="M8" s="12">
        <f>M3*Assumptions!$B$6</f>
        <v>4800</v>
      </c>
      <c r="N8" s="12">
        <f>N3*Assumptions!$B$6</f>
        <v>5200</v>
      </c>
      <c r="O8" s="12">
        <f>O3*Assumptions!$B$6</f>
        <v>5600</v>
      </c>
      <c r="P8" s="12">
        <f>P3*Assumptions!$B$6</f>
        <v>6000</v>
      </c>
      <c r="Q8" s="12">
        <f>Q3*Assumptions!$B$6</f>
        <v>6400</v>
      </c>
      <c r="R8" s="12">
        <f>R3*Assumptions!$B$6</f>
        <v>6800</v>
      </c>
      <c r="S8" s="12">
        <f>S3*Assumptions!$B$6</f>
        <v>7200</v>
      </c>
      <c r="T8" s="12">
        <f>T3*Assumptions!$B$6</f>
        <v>7600</v>
      </c>
      <c r="U8" s="12">
        <f>U3*Assumptions!$B$6</f>
        <v>8000</v>
      </c>
      <c r="V8" s="12">
        <f>V3*Assumptions!$B$6</f>
        <v>8400</v>
      </c>
      <c r="W8" s="12">
        <f>W3*Assumptions!$B$6</f>
        <v>8800</v>
      </c>
      <c r="X8" s="12">
        <f>X3*Assumptions!$B$6</f>
        <v>9200</v>
      </c>
      <c r="Y8" s="12">
        <f>Y3*Assumptions!$B$6</f>
        <v>9600</v>
      </c>
      <c r="Z8" s="12">
        <f>Z3*Assumptions!$B$6</f>
        <v>10000</v>
      </c>
      <c r="AA8" s="12">
        <f>AA3*Assumptions!$B$6</f>
        <v>10400</v>
      </c>
      <c r="AB8" s="12">
        <f>AB3*Assumptions!$B$6</f>
        <v>10800</v>
      </c>
      <c r="AC8" s="12">
        <f>AC3*Assumptions!$B$6</f>
        <v>11200</v>
      </c>
      <c r="AD8" s="12">
        <f>AD3*Assumptions!$B$6</f>
        <v>11600</v>
      </c>
      <c r="AE8" s="12">
        <f>AE3*Assumptions!$B$6</f>
        <v>12000</v>
      </c>
    </row>
    <row r="9">
      <c r="A9" s="9" t="s">
        <v>78</v>
      </c>
      <c r="B9" s="12">
        <f>B4*Assumptions!$C$6</f>
        <v>0</v>
      </c>
      <c r="C9" s="12">
        <f>C4*Assumptions!$C$6</f>
        <v>0</v>
      </c>
      <c r="D9" s="12">
        <f>D4*Assumptions!$C$6</f>
        <v>0</v>
      </c>
      <c r="E9" s="12">
        <f>E4*Assumptions!$C$6</f>
        <v>0</v>
      </c>
      <c r="F9" s="12">
        <f>F4*Assumptions!$C$6</f>
        <v>0</v>
      </c>
      <c r="G9" s="12">
        <f>G4*Assumptions!$C$6</f>
        <v>600</v>
      </c>
      <c r="H9" s="12">
        <f>H4*Assumptions!$C$6</f>
        <v>600</v>
      </c>
      <c r="I9" s="12">
        <f>I4*Assumptions!$C$6</f>
        <v>1200</v>
      </c>
      <c r="J9" s="12">
        <f>J4*Assumptions!$C$6</f>
        <v>1200</v>
      </c>
      <c r="K9" s="12">
        <f>K4*Assumptions!$C$6</f>
        <v>1800</v>
      </c>
      <c r="L9" s="12">
        <f>L4*Assumptions!$C$6</f>
        <v>1800</v>
      </c>
      <c r="M9" s="12">
        <f>M4*Assumptions!$C$6</f>
        <v>2400</v>
      </c>
      <c r="N9" s="12">
        <f>N4*Assumptions!$C$6</f>
        <v>2400</v>
      </c>
      <c r="O9" s="12">
        <f>O4*Assumptions!$C$6</f>
        <v>3000</v>
      </c>
      <c r="P9" s="12">
        <f>P4*Assumptions!$C$6</f>
        <v>3000</v>
      </c>
      <c r="Q9" s="12">
        <f>Q4*Assumptions!$C$6</f>
        <v>3600</v>
      </c>
      <c r="R9" s="12">
        <f>R4*Assumptions!$C$6</f>
        <v>3600</v>
      </c>
      <c r="S9" s="12">
        <f>S4*Assumptions!$C$6</f>
        <v>4200</v>
      </c>
      <c r="T9" s="12">
        <f>T4*Assumptions!$C$6</f>
        <v>4200</v>
      </c>
      <c r="U9" s="12">
        <f>U4*Assumptions!$C$6</f>
        <v>4800</v>
      </c>
      <c r="V9" s="12">
        <f>V4*Assumptions!$C$6</f>
        <v>4800</v>
      </c>
      <c r="W9" s="12">
        <f>W4*Assumptions!$C$6</f>
        <v>5400</v>
      </c>
      <c r="X9" s="12">
        <f>X4*Assumptions!$C$6</f>
        <v>5400</v>
      </c>
      <c r="Y9" s="12">
        <f>Y4*Assumptions!$C$6</f>
        <v>6000</v>
      </c>
      <c r="Z9" s="12">
        <f>Z4*Assumptions!$C$6</f>
        <v>6000</v>
      </c>
      <c r="AA9" s="12">
        <f>AA4*Assumptions!$C$6</f>
        <v>6600</v>
      </c>
      <c r="AB9" s="12">
        <f>AB4*Assumptions!$C$6</f>
        <v>6600</v>
      </c>
      <c r="AC9" s="12">
        <f>AC4*Assumptions!$C$6</f>
        <v>7200</v>
      </c>
      <c r="AD9" s="12">
        <f>AD4*Assumptions!$C$6</f>
        <v>7200</v>
      </c>
      <c r="AE9" s="12">
        <f>AE4*Assumptions!$C$6</f>
        <v>7800</v>
      </c>
    </row>
    <row r="10">
      <c r="A10" s="9" t="s">
        <v>29</v>
      </c>
      <c r="B10" s="12">
        <f>B5*Assumptions!$D$6</f>
        <v>0</v>
      </c>
      <c r="C10" s="12">
        <f>C5*Assumptions!$D$6</f>
        <v>0</v>
      </c>
      <c r="D10" s="12">
        <f>D5*Assumptions!$D$6</f>
        <v>0</v>
      </c>
      <c r="E10" s="12">
        <f>E5*Assumptions!$D$6</f>
        <v>0</v>
      </c>
      <c r="F10" s="12">
        <f>F5*Assumptions!$D$6</f>
        <v>0</v>
      </c>
      <c r="G10" s="12">
        <f>G5*Assumptions!$D$6</f>
        <v>0</v>
      </c>
      <c r="H10" s="12">
        <f>H5*Assumptions!$D$6</f>
        <v>0</v>
      </c>
      <c r="I10" s="12">
        <f>I5*Assumptions!$D$6</f>
        <v>1000</v>
      </c>
      <c r="J10" s="12">
        <f>J5*Assumptions!$D$6</f>
        <v>1000</v>
      </c>
      <c r="K10" s="12">
        <f>K5*Assumptions!$D$6</f>
        <v>1000</v>
      </c>
      <c r="L10" s="12">
        <f>L5*Assumptions!$D$6</f>
        <v>1000</v>
      </c>
      <c r="M10" s="12">
        <f>M5*Assumptions!$D$6</f>
        <v>2000</v>
      </c>
      <c r="N10" s="12">
        <f>N5*Assumptions!$D$6</f>
        <v>2000</v>
      </c>
      <c r="O10" s="12">
        <f>O5*Assumptions!$D$6</f>
        <v>2000</v>
      </c>
      <c r="P10" s="12">
        <f>P5*Assumptions!$D$6</f>
        <v>2000</v>
      </c>
      <c r="Q10" s="12">
        <f>Q5*Assumptions!$D$6</f>
        <v>3000</v>
      </c>
      <c r="R10" s="12">
        <f>R5*Assumptions!$D$6</f>
        <v>3000</v>
      </c>
      <c r="S10" s="12">
        <f>S5*Assumptions!$D$6</f>
        <v>3000</v>
      </c>
      <c r="T10" s="12">
        <f>T5*Assumptions!$D$6</f>
        <v>3000</v>
      </c>
      <c r="U10" s="12">
        <f>U5*Assumptions!$D$6</f>
        <v>4000</v>
      </c>
      <c r="V10" s="12">
        <f>V5*Assumptions!$D$6</f>
        <v>4000</v>
      </c>
      <c r="W10" s="12">
        <f>W5*Assumptions!$D$6</f>
        <v>4000</v>
      </c>
      <c r="X10" s="12">
        <f>X5*Assumptions!$D$6</f>
        <v>4000</v>
      </c>
      <c r="Y10" s="12">
        <f>Y5*Assumptions!$D$6</f>
        <v>5000</v>
      </c>
      <c r="Z10" s="12">
        <f>Z5*Assumptions!$D$6</f>
        <v>5000</v>
      </c>
      <c r="AA10" s="12">
        <f>AA5*Assumptions!$D$6</f>
        <v>5000</v>
      </c>
      <c r="AB10" s="12">
        <f>AB5*Assumptions!$D$6</f>
        <v>5000</v>
      </c>
      <c r="AC10" s="12">
        <f>AC5*Assumptions!$D$6</f>
        <v>6000</v>
      </c>
      <c r="AD10" s="12">
        <f>AD5*Assumptions!$D$6</f>
        <v>6000</v>
      </c>
      <c r="AE10" s="12">
        <f>AE5*Assumptions!$D$6</f>
        <v>6000</v>
      </c>
    </row>
    <row r="12">
      <c r="A12" s="9" t="s">
        <v>79</v>
      </c>
    </row>
    <row r="13">
      <c r="A13" s="9" t="s">
        <v>27</v>
      </c>
    </row>
    <row r="14">
      <c r="A14" s="9" t="s">
        <v>24</v>
      </c>
      <c r="B14" s="12">
        <f>B$8*Assumptions!$B9</f>
        <v>400</v>
      </c>
      <c r="C14" s="12">
        <f>C$8*Assumptions!$B9</f>
        <v>800</v>
      </c>
      <c r="D14" s="12">
        <f>D$8*Assumptions!$B9</f>
        <v>1200</v>
      </c>
      <c r="E14" s="12">
        <f>E$8*Assumptions!$B9</f>
        <v>1600</v>
      </c>
      <c r="F14" s="12">
        <f>F$8*Assumptions!$B9</f>
        <v>2000</v>
      </c>
      <c r="G14" s="12">
        <f>G$8*Assumptions!$B9</f>
        <v>2400</v>
      </c>
      <c r="H14" s="12">
        <f>H$8*Assumptions!$B9</f>
        <v>2800</v>
      </c>
      <c r="I14" s="12">
        <f>I$8*Assumptions!$B9</f>
        <v>3200</v>
      </c>
      <c r="J14" s="12">
        <f>J$8*Assumptions!$B9</f>
        <v>3600</v>
      </c>
      <c r="K14" s="12">
        <f>K$8*Assumptions!$B9</f>
        <v>4000</v>
      </c>
      <c r="L14" s="12">
        <f>L$8*Assumptions!$B9</f>
        <v>4400</v>
      </c>
      <c r="M14" s="12">
        <f>M$8*Assumptions!$B9</f>
        <v>4800</v>
      </c>
      <c r="N14" s="12">
        <f>N$8*Assumptions!$B9</f>
        <v>5200</v>
      </c>
      <c r="O14" s="12">
        <f>O$8*Assumptions!$B9</f>
        <v>5600</v>
      </c>
      <c r="P14" s="12">
        <f>P$8*Assumptions!$B9</f>
        <v>6000</v>
      </c>
      <c r="Q14" s="12">
        <f>Q$8*Assumptions!$B9</f>
        <v>6400</v>
      </c>
      <c r="R14" s="12">
        <f>R$8*Assumptions!$B9</f>
        <v>6800</v>
      </c>
      <c r="S14" s="12">
        <f>S$8*Assumptions!$B9</f>
        <v>7200</v>
      </c>
      <c r="T14" s="12">
        <f>T$8*Assumptions!$B9</f>
        <v>7600</v>
      </c>
      <c r="U14" s="12">
        <f>U$8*Assumptions!$B9</f>
        <v>8000</v>
      </c>
      <c r="V14" s="12">
        <f>V$8*Assumptions!$B9</f>
        <v>8400</v>
      </c>
      <c r="W14" s="12">
        <f>W$8*Assumptions!$B9</f>
        <v>8800</v>
      </c>
      <c r="X14" s="12">
        <f>X$8*Assumptions!$B9</f>
        <v>9200</v>
      </c>
      <c r="Y14" s="12">
        <f>Y$8*Assumptions!$B9</f>
        <v>9600</v>
      </c>
      <c r="Z14" s="12">
        <f>Z$8*Assumptions!$B9</f>
        <v>10000</v>
      </c>
      <c r="AA14" s="12">
        <f>AA$8*Assumptions!$B9</f>
        <v>10400</v>
      </c>
      <c r="AB14" s="12">
        <f>AB$8*Assumptions!$B9</f>
        <v>10800</v>
      </c>
      <c r="AC14" s="12">
        <f>AC$8*Assumptions!$B9</f>
        <v>11200</v>
      </c>
      <c r="AD14" s="12">
        <f>AD$8*Assumptions!$B9</f>
        <v>11600</v>
      </c>
      <c r="AE14" s="12">
        <f>AE$8*Assumptions!$B9</f>
        <v>12000</v>
      </c>
    </row>
    <row r="15">
      <c r="A15" s="9" t="s">
        <v>25</v>
      </c>
      <c r="B15" s="12">
        <f>B$8*Assumptions!$B10</f>
        <v>400</v>
      </c>
      <c r="C15" s="12">
        <f>C$8*Assumptions!$B10</f>
        <v>800</v>
      </c>
      <c r="D15" s="12">
        <f>D$8*Assumptions!$B10</f>
        <v>1200</v>
      </c>
      <c r="E15" s="12">
        <f>E$8*Assumptions!$B10</f>
        <v>1600</v>
      </c>
      <c r="F15" s="12">
        <f>F$8*Assumptions!$B10</f>
        <v>2000</v>
      </c>
      <c r="G15" s="12">
        <f>G$8*Assumptions!$B10</f>
        <v>2400</v>
      </c>
      <c r="H15" s="12">
        <f>H$8*Assumptions!$B10</f>
        <v>2800</v>
      </c>
      <c r="I15" s="12">
        <f>I$8*Assumptions!$B10</f>
        <v>3200</v>
      </c>
      <c r="J15" s="12">
        <f>J$8*Assumptions!$B10</f>
        <v>3600</v>
      </c>
      <c r="K15" s="12">
        <f>K$8*Assumptions!$B10</f>
        <v>4000</v>
      </c>
      <c r="L15" s="12">
        <f>L$8*Assumptions!$B10</f>
        <v>4400</v>
      </c>
      <c r="M15" s="12">
        <f>M$8*Assumptions!$B10</f>
        <v>4800</v>
      </c>
      <c r="N15" s="12">
        <f>N$8*Assumptions!$B10</f>
        <v>5200</v>
      </c>
      <c r="O15" s="12">
        <f>O$8*Assumptions!$B10</f>
        <v>5600</v>
      </c>
      <c r="P15" s="12">
        <f>P$8*Assumptions!$B10</f>
        <v>6000</v>
      </c>
      <c r="Q15" s="12">
        <f>Q$8*Assumptions!$B10</f>
        <v>6400</v>
      </c>
      <c r="R15" s="12">
        <f>R$8*Assumptions!$B10</f>
        <v>6800</v>
      </c>
      <c r="S15" s="12">
        <f>S$8*Assumptions!$B10</f>
        <v>7200</v>
      </c>
      <c r="T15" s="12">
        <f>T$8*Assumptions!$B10</f>
        <v>7600</v>
      </c>
      <c r="U15" s="12">
        <f>U$8*Assumptions!$B10</f>
        <v>8000</v>
      </c>
      <c r="V15" s="12">
        <f>V$8*Assumptions!$B10</f>
        <v>8400</v>
      </c>
      <c r="W15" s="12">
        <f>W$8*Assumptions!$B10</f>
        <v>8800</v>
      </c>
      <c r="X15" s="12">
        <f>X$8*Assumptions!$B10</f>
        <v>9200</v>
      </c>
      <c r="Y15" s="12">
        <f>Y$8*Assumptions!$B10</f>
        <v>9600</v>
      </c>
      <c r="Z15" s="12">
        <f>Z$8*Assumptions!$B10</f>
        <v>10000</v>
      </c>
      <c r="AA15" s="12">
        <f>AA$8*Assumptions!$B10</f>
        <v>10400</v>
      </c>
      <c r="AB15" s="12">
        <f>AB$8*Assumptions!$B10</f>
        <v>10800</v>
      </c>
      <c r="AC15" s="12">
        <f>AC$8*Assumptions!$B10</f>
        <v>11200</v>
      </c>
      <c r="AD15" s="12">
        <f>AD$8*Assumptions!$B10</f>
        <v>11600</v>
      </c>
      <c r="AE15" s="12">
        <f>AE$8*Assumptions!$B10</f>
        <v>12000</v>
      </c>
    </row>
    <row r="16">
      <c r="A16" s="9" t="s">
        <v>28</v>
      </c>
    </row>
    <row r="17">
      <c r="A17" s="9" t="s">
        <v>24</v>
      </c>
      <c r="B17" s="12">
        <f>B$9*Assumptions!$C9</f>
        <v>0</v>
      </c>
      <c r="C17" s="12">
        <f>C$9*Assumptions!$C9</f>
        <v>0</v>
      </c>
      <c r="D17" s="12">
        <f>D$9*Assumptions!$C9</f>
        <v>0</v>
      </c>
      <c r="E17" s="12">
        <f>E$9*Assumptions!$C9</f>
        <v>0</v>
      </c>
      <c r="F17" s="12">
        <f>F$9*Assumptions!$C9</f>
        <v>0</v>
      </c>
      <c r="G17" s="12">
        <f>G$9*Assumptions!$C9</f>
        <v>720</v>
      </c>
      <c r="H17" s="12">
        <f>H$9*Assumptions!$C9</f>
        <v>720</v>
      </c>
      <c r="I17" s="12">
        <f>I$9*Assumptions!$C9</f>
        <v>1440</v>
      </c>
      <c r="J17" s="12">
        <f>J$9*Assumptions!$C9</f>
        <v>1440</v>
      </c>
      <c r="K17" s="12">
        <f>K$9*Assumptions!$C9</f>
        <v>2160</v>
      </c>
      <c r="L17" s="12">
        <f>L$9*Assumptions!$C9</f>
        <v>2160</v>
      </c>
      <c r="M17" s="12">
        <f>M$9*Assumptions!$C9</f>
        <v>2880</v>
      </c>
      <c r="N17" s="12">
        <f>N$9*Assumptions!$C9</f>
        <v>2880</v>
      </c>
      <c r="O17" s="12">
        <f>O$9*Assumptions!$C9</f>
        <v>3600</v>
      </c>
      <c r="P17" s="12">
        <f>P$9*Assumptions!$C9</f>
        <v>3600</v>
      </c>
      <c r="Q17" s="12">
        <f>Q$9*Assumptions!$C9</f>
        <v>4320</v>
      </c>
      <c r="R17" s="12">
        <f>R$9*Assumptions!$C9</f>
        <v>4320</v>
      </c>
      <c r="S17" s="12">
        <f>S$9*Assumptions!$C9</f>
        <v>5040</v>
      </c>
      <c r="T17" s="12">
        <f>T$9*Assumptions!$C9</f>
        <v>5040</v>
      </c>
      <c r="U17" s="12">
        <f>U$9*Assumptions!$C9</f>
        <v>5760</v>
      </c>
      <c r="V17" s="12">
        <f>V$9*Assumptions!$C9</f>
        <v>5760</v>
      </c>
      <c r="W17" s="12">
        <f>W$9*Assumptions!$C9</f>
        <v>6480</v>
      </c>
      <c r="X17" s="12">
        <f>X$9*Assumptions!$C9</f>
        <v>6480</v>
      </c>
      <c r="Y17" s="12">
        <f>Y$9*Assumptions!$C9</f>
        <v>7200</v>
      </c>
      <c r="Z17" s="12">
        <f>Z$9*Assumptions!$C9</f>
        <v>7200</v>
      </c>
      <c r="AA17" s="12">
        <f>AA$9*Assumptions!$C9</f>
        <v>7920</v>
      </c>
      <c r="AB17" s="12">
        <f>AB$9*Assumptions!$C9</f>
        <v>7920</v>
      </c>
      <c r="AC17" s="12">
        <f>AC$9*Assumptions!$C9</f>
        <v>8640</v>
      </c>
      <c r="AD17" s="12">
        <f>AD$9*Assumptions!$C9</f>
        <v>8640</v>
      </c>
      <c r="AE17" s="12">
        <f>AE$9*Assumptions!$C9</f>
        <v>9360</v>
      </c>
    </row>
    <row r="18">
      <c r="A18" s="9" t="s">
        <v>25</v>
      </c>
      <c r="B18" s="12">
        <f>B$9*Assumptions!$C10</f>
        <v>0</v>
      </c>
      <c r="C18" s="12">
        <f>C$9*Assumptions!$C10</f>
        <v>0</v>
      </c>
      <c r="D18" s="12">
        <f>D$9*Assumptions!$C10</f>
        <v>0</v>
      </c>
      <c r="E18" s="12">
        <f>E$9*Assumptions!$C10</f>
        <v>0</v>
      </c>
      <c r="F18" s="12">
        <f>F$9*Assumptions!$C10</f>
        <v>0</v>
      </c>
      <c r="G18" s="12">
        <f>G$9*Assumptions!$C10</f>
        <v>900</v>
      </c>
      <c r="H18" s="12">
        <f>H$9*Assumptions!$C10</f>
        <v>900</v>
      </c>
      <c r="I18" s="12">
        <f>I$9*Assumptions!$C10</f>
        <v>1800</v>
      </c>
      <c r="J18" s="12">
        <f>J$9*Assumptions!$C10</f>
        <v>1800</v>
      </c>
      <c r="K18" s="12">
        <f>K$9*Assumptions!$C10</f>
        <v>2700</v>
      </c>
      <c r="L18" s="12">
        <f>L$9*Assumptions!$C10</f>
        <v>2700</v>
      </c>
      <c r="M18" s="12">
        <f>M$9*Assumptions!$C10</f>
        <v>3600</v>
      </c>
      <c r="N18" s="12">
        <f>N$9*Assumptions!$C10</f>
        <v>3600</v>
      </c>
      <c r="O18" s="12">
        <f>O$9*Assumptions!$C10</f>
        <v>4500</v>
      </c>
      <c r="P18" s="12">
        <f>P$9*Assumptions!$C10</f>
        <v>4500</v>
      </c>
      <c r="Q18" s="12">
        <f>Q$9*Assumptions!$C10</f>
        <v>5400</v>
      </c>
      <c r="R18" s="12">
        <f>R$9*Assumptions!$C10</f>
        <v>5400</v>
      </c>
      <c r="S18" s="12">
        <f>S$9*Assumptions!$C10</f>
        <v>6300</v>
      </c>
      <c r="T18" s="12">
        <f>T$9*Assumptions!$C10</f>
        <v>6300</v>
      </c>
      <c r="U18" s="12">
        <f>U$9*Assumptions!$C10</f>
        <v>7200</v>
      </c>
      <c r="V18" s="12">
        <f>V$9*Assumptions!$C10</f>
        <v>7200</v>
      </c>
      <c r="W18" s="12">
        <f>W$9*Assumptions!$C10</f>
        <v>8100</v>
      </c>
      <c r="X18" s="12">
        <f>X$9*Assumptions!$C10</f>
        <v>8100</v>
      </c>
      <c r="Y18" s="12">
        <f>Y$9*Assumptions!$C10</f>
        <v>9000</v>
      </c>
      <c r="Z18" s="12">
        <f>Z$9*Assumptions!$C10</f>
        <v>9000</v>
      </c>
      <c r="AA18" s="12">
        <f>AA$9*Assumptions!$C10</f>
        <v>9900</v>
      </c>
      <c r="AB18" s="12">
        <f>AB$9*Assumptions!$C10</f>
        <v>9900</v>
      </c>
      <c r="AC18" s="12">
        <f>AC$9*Assumptions!$C10</f>
        <v>10800</v>
      </c>
      <c r="AD18" s="12">
        <f>AD$9*Assumptions!$C10</f>
        <v>10800</v>
      </c>
      <c r="AE18" s="12">
        <f>AE$9*Assumptions!$C10</f>
        <v>11700</v>
      </c>
    </row>
    <row r="19">
      <c r="A19" s="9" t="s">
        <v>29</v>
      </c>
    </row>
    <row r="20">
      <c r="A20" s="9" t="s">
        <v>24</v>
      </c>
      <c r="B20" s="12">
        <f>B$10*Assumptions!$D9</f>
        <v>0</v>
      </c>
      <c r="C20" s="12">
        <f>C$10*Assumptions!$D9</f>
        <v>0</v>
      </c>
      <c r="D20" s="12">
        <f>D$10*Assumptions!$D9</f>
        <v>0</v>
      </c>
      <c r="E20" s="12">
        <f>E$10*Assumptions!$D9</f>
        <v>0</v>
      </c>
      <c r="F20" s="12">
        <f>F$10*Assumptions!$D9</f>
        <v>0</v>
      </c>
      <c r="G20" s="12">
        <f>G$10*Assumptions!$D9</f>
        <v>0</v>
      </c>
      <c r="H20" s="12">
        <f>H$10*Assumptions!$D9</f>
        <v>0</v>
      </c>
      <c r="I20" s="12">
        <f>I$10*Assumptions!$D9</f>
        <v>2000</v>
      </c>
      <c r="J20" s="12">
        <f>J$10*Assumptions!$D9</f>
        <v>2000</v>
      </c>
      <c r="K20" s="12">
        <f>K$10*Assumptions!$D9</f>
        <v>2000</v>
      </c>
      <c r="L20" s="12">
        <f>L$10*Assumptions!$D9</f>
        <v>2000</v>
      </c>
      <c r="M20" s="12">
        <f>M$10*Assumptions!$D9</f>
        <v>4000</v>
      </c>
      <c r="N20" s="12">
        <f>N$10*Assumptions!$D9</f>
        <v>4000</v>
      </c>
      <c r="O20" s="12">
        <f>O$10*Assumptions!$D9</f>
        <v>4000</v>
      </c>
      <c r="P20" s="12">
        <f>P$10*Assumptions!$D9</f>
        <v>4000</v>
      </c>
      <c r="Q20" s="12">
        <f>Q$10*Assumptions!$D9</f>
        <v>6000</v>
      </c>
      <c r="R20" s="12">
        <f>R$10*Assumptions!$D9</f>
        <v>6000</v>
      </c>
      <c r="S20" s="12">
        <f>S$10*Assumptions!$D9</f>
        <v>6000</v>
      </c>
      <c r="T20" s="12">
        <f>T$10*Assumptions!$D9</f>
        <v>6000</v>
      </c>
      <c r="U20" s="12">
        <f>U$10*Assumptions!$D9</f>
        <v>8000</v>
      </c>
      <c r="V20" s="12">
        <f>V$10*Assumptions!$D9</f>
        <v>8000</v>
      </c>
      <c r="W20" s="12">
        <f>W$10*Assumptions!$D9</f>
        <v>8000</v>
      </c>
      <c r="X20" s="12">
        <f>X$10*Assumptions!$D9</f>
        <v>8000</v>
      </c>
      <c r="Y20" s="12">
        <f>Y$10*Assumptions!$D9</f>
        <v>10000</v>
      </c>
      <c r="Z20" s="12">
        <f>Z$10*Assumptions!$D9</f>
        <v>10000</v>
      </c>
      <c r="AA20" s="12">
        <f>AA$10*Assumptions!$D9</f>
        <v>10000</v>
      </c>
      <c r="AB20" s="12">
        <f>AB$10*Assumptions!$D9</f>
        <v>10000</v>
      </c>
      <c r="AC20" s="12">
        <f>AC$10*Assumptions!$D9</f>
        <v>12000</v>
      </c>
      <c r="AD20" s="12">
        <f>AD$10*Assumptions!$D9</f>
        <v>12000</v>
      </c>
      <c r="AE20" s="12">
        <f>AE$10*Assumptions!$D9</f>
        <v>12000</v>
      </c>
    </row>
    <row r="21">
      <c r="A21" s="9" t="s">
        <v>25</v>
      </c>
      <c r="B21" s="12">
        <f>B$10*Assumptions!$D10</f>
        <v>0</v>
      </c>
      <c r="C21" s="12">
        <f>C$10*Assumptions!$D10</f>
        <v>0</v>
      </c>
      <c r="D21" s="12">
        <f>D$10*Assumptions!$D10</f>
        <v>0</v>
      </c>
      <c r="E21" s="12">
        <f>E$10*Assumptions!$D10</f>
        <v>0</v>
      </c>
      <c r="F21" s="12">
        <f>F$10*Assumptions!$D10</f>
        <v>0</v>
      </c>
      <c r="G21" s="12">
        <f>G$10*Assumptions!$D10</f>
        <v>0</v>
      </c>
      <c r="H21" s="12">
        <f>H$10*Assumptions!$D10</f>
        <v>0</v>
      </c>
      <c r="I21" s="12">
        <f>I$10*Assumptions!$D10</f>
        <v>2500</v>
      </c>
      <c r="J21" s="12">
        <f>J$10*Assumptions!$D10</f>
        <v>2500</v>
      </c>
      <c r="K21" s="12">
        <f>K$10*Assumptions!$D10</f>
        <v>2500</v>
      </c>
      <c r="L21" s="12">
        <f>L$10*Assumptions!$D10</f>
        <v>2500</v>
      </c>
      <c r="M21" s="12">
        <f>M$10*Assumptions!$D10</f>
        <v>5000</v>
      </c>
      <c r="N21" s="12">
        <f>N$10*Assumptions!$D10</f>
        <v>5000</v>
      </c>
      <c r="O21" s="12">
        <f>O$10*Assumptions!$D10</f>
        <v>5000</v>
      </c>
      <c r="P21" s="12">
        <f>P$10*Assumptions!$D10</f>
        <v>5000</v>
      </c>
      <c r="Q21" s="12">
        <f>Q$10*Assumptions!$D10</f>
        <v>7500</v>
      </c>
      <c r="R21" s="12">
        <f>R$10*Assumptions!$D10</f>
        <v>7500</v>
      </c>
      <c r="S21" s="12">
        <f>S$10*Assumptions!$D10</f>
        <v>7500</v>
      </c>
      <c r="T21" s="12">
        <f>T$10*Assumptions!$D10</f>
        <v>7500</v>
      </c>
      <c r="U21" s="12">
        <f>U$10*Assumptions!$D10</f>
        <v>10000</v>
      </c>
      <c r="V21" s="12">
        <f>V$10*Assumptions!$D10</f>
        <v>10000</v>
      </c>
      <c r="W21" s="12">
        <f>W$10*Assumptions!$D10</f>
        <v>10000</v>
      </c>
      <c r="X21" s="12">
        <f>X$10*Assumptions!$D10</f>
        <v>10000</v>
      </c>
      <c r="Y21" s="12">
        <f>Y$10*Assumptions!$D10</f>
        <v>12500</v>
      </c>
      <c r="Z21" s="12">
        <f>Z$10*Assumptions!$D10</f>
        <v>12500</v>
      </c>
      <c r="AA21" s="12">
        <f>AA$10*Assumptions!$D10</f>
        <v>12500</v>
      </c>
      <c r="AB21" s="12">
        <f>AB$10*Assumptions!$D10</f>
        <v>12500</v>
      </c>
      <c r="AC21" s="12">
        <f>AC$10*Assumptions!$D10</f>
        <v>15000</v>
      </c>
      <c r="AD21" s="12">
        <f>AD$10*Assumptions!$D10</f>
        <v>15000</v>
      </c>
      <c r="AE21" s="12">
        <f>AE$10*Assumptions!$D10</f>
        <v>15000</v>
      </c>
    </row>
    <row r="23">
      <c r="A23" s="9" t="s">
        <v>80</v>
      </c>
    </row>
    <row r="24">
      <c r="A24" s="9" t="s">
        <v>27</v>
      </c>
      <c r="B24" s="12">
        <f t="shared" ref="B24:B26" si="13">B3-0</f>
        <v>1</v>
      </c>
      <c r="C24" s="12">
        <f t="shared" ref="C24:AE24" si="12">C3-B3</f>
        <v>1</v>
      </c>
      <c r="D24" s="12">
        <f t="shared" si="12"/>
        <v>1</v>
      </c>
      <c r="E24" s="12">
        <f t="shared" si="12"/>
        <v>1</v>
      </c>
      <c r="F24" s="12">
        <f t="shared" si="12"/>
        <v>1</v>
      </c>
      <c r="G24" s="12">
        <f t="shared" si="12"/>
        <v>1</v>
      </c>
      <c r="H24" s="12">
        <f t="shared" si="12"/>
        <v>1</v>
      </c>
      <c r="I24" s="12">
        <f t="shared" si="12"/>
        <v>1</v>
      </c>
      <c r="J24" s="12">
        <f t="shared" si="12"/>
        <v>1</v>
      </c>
      <c r="K24" s="12">
        <f t="shared" si="12"/>
        <v>1</v>
      </c>
      <c r="L24" s="12">
        <f t="shared" si="12"/>
        <v>1</v>
      </c>
      <c r="M24" s="12">
        <f t="shared" si="12"/>
        <v>1</v>
      </c>
      <c r="N24" s="12">
        <f t="shared" si="12"/>
        <v>1</v>
      </c>
      <c r="O24" s="12">
        <f t="shared" si="12"/>
        <v>1</v>
      </c>
      <c r="P24" s="12">
        <f t="shared" si="12"/>
        <v>1</v>
      </c>
      <c r="Q24" s="12">
        <f t="shared" si="12"/>
        <v>1</v>
      </c>
      <c r="R24" s="12">
        <f t="shared" si="12"/>
        <v>1</v>
      </c>
      <c r="S24" s="12">
        <f t="shared" si="12"/>
        <v>1</v>
      </c>
      <c r="T24" s="12">
        <f t="shared" si="12"/>
        <v>1</v>
      </c>
      <c r="U24" s="12">
        <f t="shared" si="12"/>
        <v>1</v>
      </c>
      <c r="V24" s="12">
        <f t="shared" si="12"/>
        <v>1</v>
      </c>
      <c r="W24" s="12">
        <f t="shared" si="12"/>
        <v>1</v>
      </c>
      <c r="X24" s="12">
        <f t="shared" si="12"/>
        <v>1</v>
      </c>
      <c r="Y24" s="12">
        <f t="shared" si="12"/>
        <v>1</v>
      </c>
      <c r="Z24" s="12">
        <f t="shared" si="12"/>
        <v>1</v>
      </c>
      <c r="AA24" s="12">
        <f t="shared" si="12"/>
        <v>1</v>
      </c>
      <c r="AB24" s="12">
        <f t="shared" si="12"/>
        <v>1</v>
      </c>
      <c r="AC24" s="12">
        <f t="shared" si="12"/>
        <v>1</v>
      </c>
      <c r="AD24" s="12">
        <f t="shared" si="12"/>
        <v>1</v>
      </c>
      <c r="AE24" s="12">
        <f t="shared" si="12"/>
        <v>1</v>
      </c>
    </row>
    <row r="25">
      <c r="A25" s="9" t="s">
        <v>28</v>
      </c>
      <c r="B25" s="12">
        <f t="shared" si="13"/>
        <v>0</v>
      </c>
      <c r="C25" s="12">
        <f t="shared" ref="C25:AE25" si="14">C4-B4</f>
        <v>0</v>
      </c>
      <c r="D25" s="12">
        <f t="shared" si="14"/>
        <v>0</v>
      </c>
      <c r="E25" s="12">
        <f t="shared" si="14"/>
        <v>0</v>
      </c>
      <c r="F25" s="12">
        <f t="shared" si="14"/>
        <v>0</v>
      </c>
      <c r="G25" s="12">
        <f t="shared" si="14"/>
        <v>1</v>
      </c>
      <c r="H25" s="12">
        <f t="shared" si="14"/>
        <v>0</v>
      </c>
      <c r="I25" s="12">
        <f t="shared" si="14"/>
        <v>1</v>
      </c>
      <c r="J25" s="12">
        <f t="shared" si="14"/>
        <v>0</v>
      </c>
      <c r="K25" s="12">
        <f t="shared" si="14"/>
        <v>1</v>
      </c>
      <c r="L25" s="12">
        <f t="shared" si="14"/>
        <v>0</v>
      </c>
      <c r="M25" s="12">
        <f t="shared" si="14"/>
        <v>1</v>
      </c>
      <c r="N25" s="12">
        <f t="shared" si="14"/>
        <v>0</v>
      </c>
      <c r="O25" s="12">
        <f t="shared" si="14"/>
        <v>1</v>
      </c>
      <c r="P25" s="12">
        <f t="shared" si="14"/>
        <v>0</v>
      </c>
      <c r="Q25" s="12">
        <f t="shared" si="14"/>
        <v>1</v>
      </c>
      <c r="R25" s="12">
        <f t="shared" si="14"/>
        <v>0</v>
      </c>
      <c r="S25" s="12">
        <f t="shared" si="14"/>
        <v>1</v>
      </c>
      <c r="T25" s="12">
        <f t="shared" si="14"/>
        <v>0</v>
      </c>
      <c r="U25" s="12">
        <f t="shared" si="14"/>
        <v>1</v>
      </c>
      <c r="V25" s="12">
        <f t="shared" si="14"/>
        <v>0</v>
      </c>
      <c r="W25" s="12">
        <f t="shared" si="14"/>
        <v>1</v>
      </c>
      <c r="X25" s="12">
        <f t="shared" si="14"/>
        <v>0</v>
      </c>
      <c r="Y25" s="12">
        <f t="shared" si="14"/>
        <v>1</v>
      </c>
      <c r="Z25" s="12">
        <f t="shared" si="14"/>
        <v>0</v>
      </c>
      <c r="AA25" s="12">
        <f t="shared" si="14"/>
        <v>1</v>
      </c>
      <c r="AB25" s="12">
        <f t="shared" si="14"/>
        <v>0</v>
      </c>
      <c r="AC25" s="12">
        <f t="shared" si="14"/>
        <v>1</v>
      </c>
      <c r="AD25" s="12">
        <f t="shared" si="14"/>
        <v>0</v>
      </c>
      <c r="AE25" s="12">
        <f t="shared" si="14"/>
        <v>1</v>
      </c>
    </row>
    <row r="26">
      <c r="A26" s="9" t="s">
        <v>29</v>
      </c>
      <c r="B26" s="12">
        <f t="shared" si="13"/>
        <v>0</v>
      </c>
      <c r="C26" s="12">
        <f t="shared" ref="C26:AE26" si="15">C5-B5</f>
        <v>0</v>
      </c>
      <c r="D26" s="12">
        <f t="shared" si="15"/>
        <v>0</v>
      </c>
      <c r="E26" s="12">
        <f t="shared" si="15"/>
        <v>0</v>
      </c>
      <c r="F26" s="12">
        <f t="shared" si="15"/>
        <v>0</v>
      </c>
      <c r="G26" s="12">
        <f t="shared" si="15"/>
        <v>0</v>
      </c>
      <c r="H26" s="12">
        <f t="shared" si="15"/>
        <v>0</v>
      </c>
      <c r="I26" s="12">
        <f t="shared" si="15"/>
        <v>1</v>
      </c>
      <c r="J26" s="12">
        <f t="shared" si="15"/>
        <v>0</v>
      </c>
      <c r="K26" s="12">
        <f t="shared" si="15"/>
        <v>0</v>
      </c>
      <c r="L26" s="12">
        <f t="shared" si="15"/>
        <v>0</v>
      </c>
      <c r="M26" s="12">
        <f t="shared" si="15"/>
        <v>1</v>
      </c>
      <c r="N26" s="12">
        <f t="shared" si="15"/>
        <v>0</v>
      </c>
      <c r="O26" s="12">
        <f t="shared" si="15"/>
        <v>0</v>
      </c>
      <c r="P26" s="12">
        <f t="shared" si="15"/>
        <v>0</v>
      </c>
      <c r="Q26" s="12">
        <f t="shared" si="15"/>
        <v>1</v>
      </c>
      <c r="R26" s="12">
        <f t="shared" si="15"/>
        <v>0</v>
      </c>
      <c r="S26" s="12">
        <f t="shared" si="15"/>
        <v>0</v>
      </c>
      <c r="T26" s="12">
        <f t="shared" si="15"/>
        <v>0</v>
      </c>
      <c r="U26" s="12">
        <f t="shared" si="15"/>
        <v>1</v>
      </c>
      <c r="V26" s="12">
        <f t="shared" si="15"/>
        <v>0</v>
      </c>
      <c r="W26" s="12">
        <f t="shared" si="15"/>
        <v>0</v>
      </c>
      <c r="X26" s="12">
        <f t="shared" si="15"/>
        <v>0</v>
      </c>
      <c r="Y26" s="12">
        <f t="shared" si="15"/>
        <v>1</v>
      </c>
      <c r="Z26" s="12">
        <f t="shared" si="15"/>
        <v>0</v>
      </c>
      <c r="AA26" s="12">
        <f t="shared" si="15"/>
        <v>0</v>
      </c>
      <c r="AB26" s="12">
        <f t="shared" si="15"/>
        <v>0</v>
      </c>
      <c r="AC26" s="12">
        <f t="shared" si="15"/>
        <v>1</v>
      </c>
      <c r="AD26" s="12">
        <f t="shared" si="15"/>
        <v>0</v>
      </c>
      <c r="AE26" s="12">
        <f t="shared" si="15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79</v>
      </c>
    </row>
    <row r="3">
      <c r="A3" s="9" t="s">
        <v>24</v>
      </c>
      <c r="B3" s="12">
        <f>'Sales and Costs-Large'!B3+'Sales and Costs-Medium'!B3+'Sales and Costs-Small'!B3</f>
        <v>60000</v>
      </c>
      <c r="C3" s="12">
        <f>'Sales and Costs-Large'!C3+'Sales and Costs-Medium'!C3+'Sales and Costs-Small'!C3</f>
        <v>120000</v>
      </c>
      <c r="D3" s="12">
        <f>'Sales and Costs-Large'!D3+'Sales and Costs-Medium'!D3+'Sales and Costs-Small'!D3</f>
        <v>180000</v>
      </c>
      <c r="E3" s="12">
        <f>'Sales and Costs-Large'!E3+'Sales and Costs-Medium'!E3+'Sales and Costs-Small'!E3</f>
        <v>240000</v>
      </c>
      <c r="F3" s="12">
        <f>'Sales and Costs-Large'!F3+'Sales and Costs-Medium'!F3+'Sales and Costs-Small'!F3</f>
        <v>300000</v>
      </c>
      <c r="G3" s="12">
        <f>'Sales and Costs-Large'!G3+'Sales and Costs-Medium'!G3+'Sales and Costs-Small'!G3</f>
        <v>468000</v>
      </c>
      <c r="H3" s="12">
        <f>'Sales and Costs-Large'!H3+'Sales and Costs-Medium'!H3+'Sales and Costs-Small'!H3</f>
        <v>528000</v>
      </c>
      <c r="I3" s="12">
        <f>'Sales and Costs-Large'!I3+'Sales and Costs-Medium'!I3+'Sales and Costs-Small'!I3</f>
        <v>996000</v>
      </c>
      <c r="J3" s="12">
        <f>'Sales and Costs-Large'!J3+'Sales and Costs-Medium'!J3+'Sales and Costs-Small'!J3</f>
        <v>1056000</v>
      </c>
      <c r="K3" s="12">
        <f>'Sales and Costs-Large'!K3+'Sales and Costs-Medium'!K3+'Sales and Costs-Small'!K3</f>
        <v>1224000</v>
      </c>
      <c r="L3" s="12">
        <f>'Sales and Costs-Large'!L3+'Sales and Costs-Medium'!L3+'Sales and Costs-Small'!L3</f>
        <v>1284000</v>
      </c>
      <c r="M3" s="12">
        <f>'Sales and Costs-Large'!M3+'Sales and Costs-Medium'!M3+'Sales and Costs-Small'!M3</f>
        <v>1752000</v>
      </c>
      <c r="N3" s="12">
        <f>'Sales and Costs-Large'!N3+'Sales and Costs-Medium'!N3+'Sales and Costs-Small'!N3</f>
        <v>1812000</v>
      </c>
      <c r="O3" s="12">
        <f>'Sales and Costs-Large'!O3+'Sales and Costs-Medium'!O3+'Sales and Costs-Small'!O3</f>
        <v>1980000</v>
      </c>
      <c r="P3" s="12">
        <f>'Sales and Costs-Large'!P3+'Sales and Costs-Medium'!P3+'Sales and Costs-Small'!P3</f>
        <v>2040000</v>
      </c>
      <c r="Q3" s="12">
        <f>'Sales and Costs-Large'!Q3+'Sales and Costs-Medium'!Q3+'Sales and Costs-Small'!Q3</f>
        <v>2508000</v>
      </c>
      <c r="R3" s="12">
        <f>'Sales and Costs-Large'!R3+'Sales and Costs-Medium'!R3+'Sales and Costs-Small'!R3</f>
        <v>2568000</v>
      </c>
      <c r="S3" s="12">
        <f>'Sales and Costs-Large'!S3+'Sales and Costs-Medium'!S3+'Sales and Costs-Small'!S3</f>
        <v>2736000</v>
      </c>
      <c r="T3" s="12">
        <f>'Sales and Costs-Large'!T3+'Sales and Costs-Medium'!T3+'Sales and Costs-Small'!T3</f>
        <v>2796000</v>
      </c>
      <c r="U3" s="12">
        <f>'Sales and Costs-Large'!U3+'Sales and Costs-Medium'!U3+'Sales and Costs-Small'!U3</f>
        <v>3264000</v>
      </c>
      <c r="V3" s="12">
        <f>'Sales and Costs-Large'!V3+'Sales and Costs-Medium'!V3+'Sales and Costs-Small'!V3</f>
        <v>3324000</v>
      </c>
      <c r="W3" s="12">
        <f>'Sales and Costs-Large'!W3+'Sales and Costs-Medium'!W3+'Sales and Costs-Small'!W3</f>
        <v>3492000</v>
      </c>
      <c r="X3" s="12">
        <f>'Sales and Costs-Large'!X3+'Sales and Costs-Medium'!X3+'Sales and Costs-Small'!X3</f>
        <v>3552000</v>
      </c>
      <c r="Y3" s="12">
        <f>'Sales and Costs-Large'!Y3+'Sales and Costs-Medium'!Y3+'Sales and Costs-Small'!Y3</f>
        <v>4020000</v>
      </c>
      <c r="Z3" s="12">
        <f>'Sales and Costs-Large'!Z3+'Sales and Costs-Medium'!Z3+'Sales and Costs-Small'!Z3</f>
        <v>4080000</v>
      </c>
      <c r="AA3" s="12">
        <f>'Sales and Costs-Large'!AA3+'Sales and Costs-Medium'!AA3+'Sales and Costs-Small'!AA3</f>
        <v>4248000</v>
      </c>
      <c r="AB3" s="12">
        <f>'Sales and Costs-Large'!AB3+'Sales and Costs-Medium'!AB3+'Sales and Costs-Small'!AB3</f>
        <v>4308000</v>
      </c>
      <c r="AC3" s="12">
        <f>'Sales and Costs-Large'!AC3+'Sales and Costs-Medium'!AC3+'Sales and Costs-Small'!AC3</f>
        <v>4776000</v>
      </c>
      <c r="AD3" s="12">
        <f>'Sales and Costs-Large'!AD3+'Sales and Costs-Medium'!AD3+'Sales and Costs-Small'!AD3</f>
        <v>4836000</v>
      </c>
      <c r="AE3" s="12">
        <f>'Sales and Costs-Large'!AE3+'Sales and Costs-Medium'!AE3+'Sales and Costs-Small'!AE3</f>
        <v>5004000</v>
      </c>
    </row>
    <row r="4">
      <c r="A4" s="9" t="s">
        <v>25</v>
      </c>
      <c r="B4" s="12">
        <f>'Sales and Costs-Large'!B4+'Sales and Costs-Medium'!B4+'Sales and Costs-Small'!B4</f>
        <v>80000</v>
      </c>
      <c r="C4" s="12">
        <f>'Sales and Costs-Large'!C4+'Sales and Costs-Medium'!C4+'Sales and Costs-Small'!C4</f>
        <v>160000</v>
      </c>
      <c r="D4" s="12">
        <f>'Sales and Costs-Large'!D4+'Sales and Costs-Medium'!D4+'Sales and Costs-Small'!D4</f>
        <v>240000</v>
      </c>
      <c r="E4" s="12">
        <f>'Sales and Costs-Large'!E4+'Sales and Costs-Medium'!E4+'Sales and Costs-Small'!E4</f>
        <v>320000</v>
      </c>
      <c r="F4" s="12">
        <f>'Sales and Costs-Large'!F4+'Sales and Costs-Medium'!F4+'Sales and Costs-Small'!F4</f>
        <v>400000</v>
      </c>
      <c r="G4" s="12">
        <f>'Sales and Costs-Large'!G4+'Sales and Costs-Medium'!G4+'Sales and Costs-Small'!G4</f>
        <v>660000</v>
      </c>
      <c r="H4" s="12">
        <f>'Sales and Costs-Large'!H4+'Sales and Costs-Medium'!H4+'Sales and Costs-Small'!H4</f>
        <v>740000</v>
      </c>
      <c r="I4" s="12">
        <f>'Sales and Costs-Large'!I4+'Sales and Costs-Medium'!I4+'Sales and Costs-Small'!I4</f>
        <v>1500000</v>
      </c>
      <c r="J4" s="12">
        <f>'Sales and Costs-Large'!J4+'Sales and Costs-Medium'!J4+'Sales and Costs-Small'!J4</f>
        <v>1580000</v>
      </c>
      <c r="K4" s="12">
        <f>'Sales and Costs-Large'!K4+'Sales and Costs-Medium'!K4+'Sales and Costs-Small'!K4</f>
        <v>1840000</v>
      </c>
      <c r="L4" s="12">
        <f>'Sales and Costs-Large'!L4+'Sales and Costs-Medium'!L4+'Sales and Costs-Small'!L4</f>
        <v>1920000</v>
      </c>
      <c r="M4" s="12">
        <f>'Sales and Costs-Large'!M4+'Sales and Costs-Medium'!M4+'Sales and Costs-Small'!M4</f>
        <v>2680000</v>
      </c>
      <c r="N4" s="12">
        <f>'Sales and Costs-Large'!N4+'Sales and Costs-Medium'!N4+'Sales and Costs-Small'!N4</f>
        <v>2760000</v>
      </c>
      <c r="O4" s="12">
        <f>'Sales and Costs-Large'!O4+'Sales and Costs-Medium'!O4+'Sales and Costs-Small'!O4</f>
        <v>3020000</v>
      </c>
      <c r="P4" s="12">
        <f>'Sales and Costs-Large'!P4+'Sales and Costs-Medium'!P4+'Sales and Costs-Small'!P4</f>
        <v>3100000</v>
      </c>
      <c r="Q4" s="12">
        <f>'Sales and Costs-Large'!Q4+'Sales and Costs-Medium'!Q4+'Sales and Costs-Small'!Q4</f>
        <v>3860000</v>
      </c>
      <c r="R4" s="12">
        <f>'Sales and Costs-Large'!R4+'Sales and Costs-Medium'!R4+'Sales and Costs-Small'!R4</f>
        <v>3940000</v>
      </c>
      <c r="S4" s="12">
        <f>'Sales and Costs-Large'!S4+'Sales and Costs-Medium'!S4+'Sales and Costs-Small'!S4</f>
        <v>4200000</v>
      </c>
      <c r="T4" s="12">
        <f>'Sales and Costs-Large'!T4+'Sales and Costs-Medium'!T4+'Sales and Costs-Small'!T4</f>
        <v>4280000</v>
      </c>
      <c r="U4" s="12">
        <f>'Sales and Costs-Large'!U4+'Sales and Costs-Medium'!U4+'Sales and Costs-Small'!U4</f>
        <v>5040000</v>
      </c>
      <c r="V4" s="12">
        <f>'Sales and Costs-Large'!V4+'Sales and Costs-Medium'!V4+'Sales and Costs-Small'!V4</f>
        <v>5120000</v>
      </c>
      <c r="W4" s="12">
        <f>'Sales and Costs-Large'!W4+'Sales and Costs-Medium'!W4+'Sales and Costs-Small'!W4</f>
        <v>5380000</v>
      </c>
      <c r="X4" s="12">
        <f>'Sales and Costs-Large'!X4+'Sales and Costs-Medium'!X4+'Sales and Costs-Small'!X4</f>
        <v>5460000</v>
      </c>
      <c r="Y4" s="12">
        <f>'Sales and Costs-Large'!Y4+'Sales and Costs-Medium'!Y4+'Sales and Costs-Small'!Y4</f>
        <v>6220000</v>
      </c>
      <c r="Z4" s="12">
        <f>'Sales and Costs-Large'!Z4+'Sales and Costs-Medium'!Z4+'Sales and Costs-Small'!Z4</f>
        <v>6300000</v>
      </c>
      <c r="AA4" s="12">
        <f>'Sales and Costs-Large'!AA4+'Sales and Costs-Medium'!AA4+'Sales and Costs-Small'!AA4</f>
        <v>6560000</v>
      </c>
      <c r="AB4" s="12">
        <f>'Sales and Costs-Large'!AB4+'Sales and Costs-Medium'!AB4+'Sales and Costs-Small'!AB4</f>
        <v>6640000</v>
      </c>
      <c r="AC4" s="12">
        <f>'Sales and Costs-Large'!AC4+'Sales and Costs-Medium'!AC4+'Sales and Costs-Small'!AC4</f>
        <v>7400000</v>
      </c>
      <c r="AD4" s="12">
        <f>'Sales and Costs-Large'!AD4+'Sales and Costs-Medium'!AD4+'Sales and Costs-Small'!AD4</f>
        <v>7480000</v>
      </c>
      <c r="AE4" s="12">
        <f>'Sales and Costs-Large'!AE4+'Sales and Costs-Medium'!AE4+'Sales and Costs-Small'!AE4</f>
        <v>7740000</v>
      </c>
    </row>
    <row r="5">
      <c r="A5" s="9" t="s">
        <v>81</v>
      </c>
      <c r="B5" s="12">
        <f t="shared" ref="B5:AE5" si="1">SUM(B3:B4)</f>
        <v>140000</v>
      </c>
      <c r="C5" s="12">
        <f t="shared" si="1"/>
        <v>280000</v>
      </c>
      <c r="D5" s="12">
        <f t="shared" si="1"/>
        <v>420000</v>
      </c>
      <c r="E5" s="12">
        <f t="shared" si="1"/>
        <v>560000</v>
      </c>
      <c r="F5" s="12">
        <f t="shared" si="1"/>
        <v>700000</v>
      </c>
      <c r="G5" s="12">
        <f t="shared" si="1"/>
        <v>1128000</v>
      </c>
      <c r="H5" s="12">
        <f t="shared" si="1"/>
        <v>1268000</v>
      </c>
      <c r="I5" s="12">
        <f t="shared" si="1"/>
        <v>2496000</v>
      </c>
      <c r="J5" s="12">
        <f t="shared" si="1"/>
        <v>2636000</v>
      </c>
      <c r="K5" s="12">
        <f t="shared" si="1"/>
        <v>3064000</v>
      </c>
      <c r="L5" s="12">
        <f t="shared" si="1"/>
        <v>3204000</v>
      </c>
      <c r="M5" s="12">
        <f t="shared" si="1"/>
        <v>4432000</v>
      </c>
      <c r="N5" s="12">
        <f t="shared" si="1"/>
        <v>4572000</v>
      </c>
      <c r="O5" s="12">
        <f t="shared" si="1"/>
        <v>5000000</v>
      </c>
      <c r="P5" s="12">
        <f t="shared" si="1"/>
        <v>5140000</v>
      </c>
      <c r="Q5" s="12">
        <f t="shared" si="1"/>
        <v>6368000</v>
      </c>
      <c r="R5" s="12">
        <f t="shared" si="1"/>
        <v>6508000</v>
      </c>
      <c r="S5" s="12">
        <f t="shared" si="1"/>
        <v>6936000</v>
      </c>
      <c r="T5" s="12">
        <f t="shared" si="1"/>
        <v>7076000</v>
      </c>
      <c r="U5" s="12">
        <f t="shared" si="1"/>
        <v>8304000</v>
      </c>
      <c r="V5" s="12">
        <f t="shared" si="1"/>
        <v>8444000</v>
      </c>
      <c r="W5" s="12">
        <f t="shared" si="1"/>
        <v>8872000</v>
      </c>
      <c r="X5" s="12">
        <f t="shared" si="1"/>
        <v>9012000</v>
      </c>
      <c r="Y5" s="12">
        <f t="shared" si="1"/>
        <v>10240000</v>
      </c>
      <c r="Z5" s="12">
        <f t="shared" si="1"/>
        <v>10380000</v>
      </c>
      <c r="AA5" s="12">
        <f t="shared" si="1"/>
        <v>10808000</v>
      </c>
      <c r="AB5" s="12">
        <f t="shared" si="1"/>
        <v>10948000</v>
      </c>
      <c r="AC5" s="12">
        <f t="shared" si="1"/>
        <v>12176000</v>
      </c>
      <c r="AD5" s="12">
        <f t="shared" si="1"/>
        <v>12316000</v>
      </c>
      <c r="AE5" s="12">
        <f t="shared" si="1"/>
        <v>12744000</v>
      </c>
    </row>
    <row r="7">
      <c r="A7" s="9" t="s">
        <v>82</v>
      </c>
    </row>
    <row r="8">
      <c r="A8" s="9" t="s">
        <v>24</v>
      </c>
      <c r="B8" s="12">
        <f>'Sales and Costs-Large'!B8+'Sales and Costs-Medium'!B8+'Sales and Costs-Small'!B8</f>
        <v>27000</v>
      </c>
      <c r="C8" s="12">
        <f>'Sales and Costs-Large'!C8+'Sales and Costs-Medium'!C8+'Sales and Costs-Small'!C8</f>
        <v>54000</v>
      </c>
      <c r="D8" s="12">
        <f>'Sales and Costs-Large'!D8+'Sales and Costs-Medium'!D8+'Sales and Costs-Small'!D8</f>
        <v>81000</v>
      </c>
      <c r="E8" s="12">
        <f>'Sales and Costs-Large'!E8+'Sales and Costs-Medium'!E8+'Sales and Costs-Small'!E8</f>
        <v>108000</v>
      </c>
      <c r="F8" s="12">
        <f>'Sales and Costs-Large'!F8+'Sales and Costs-Medium'!F8+'Sales and Costs-Small'!F8</f>
        <v>135000</v>
      </c>
      <c r="G8" s="12">
        <f>'Sales and Costs-Large'!G8+'Sales and Costs-Medium'!G8+'Sales and Costs-Small'!G8</f>
        <v>210600</v>
      </c>
      <c r="H8" s="12">
        <f>'Sales and Costs-Large'!H8+'Sales and Costs-Medium'!H8+'Sales and Costs-Small'!H8</f>
        <v>237600</v>
      </c>
      <c r="I8" s="12">
        <f>'Sales and Costs-Large'!I8+'Sales and Costs-Medium'!I8+'Sales and Costs-Small'!I8</f>
        <v>448200</v>
      </c>
      <c r="J8" s="12">
        <f>'Sales and Costs-Large'!J8+'Sales and Costs-Medium'!J8+'Sales and Costs-Small'!J8</f>
        <v>475200</v>
      </c>
      <c r="K8" s="12">
        <f>'Sales and Costs-Large'!K8+'Sales and Costs-Medium'!K8+'Sales and Costs-Small'!K8</f>
        <v>550800</v>
      </c>
      <c r="L8" s="12">
        <f>'Sales and Costs-Large'!L8+'Sales and Costs-Medium'!L8+'Sales and Costs-Small'!L8</f>
        <v>577800</v>
      </c>
      <c r="M8" s="12">
        <f>'Sales and Costs-Large'!M8+'Sales and Costs-Medium'!M8+'Sales and Costs-Small'!M8</f>
        <v>788400</v>
      </c>
      <c r="N8" s="12">
        <f>'Sales and Costs-Large'!N8+'Sales and Costs-Medium'!N8+'Sales and Costs-Small'!N8</f>
        <v>815400</v>
      </c>
      <c r="O8" s="12">
        <f>'Sales and Costs-Large'!O8+'Sales and Costs-Medium'!O8+'Sales and Costs-Small'!O8</f>
        <v>891000</v>
      </c>
      <c r="P8" s="12">
        <f>'Sales and Costs-Large'!P8+'Sales and Costs-Medium'!P8+'Sales and Costs-Small'!P8</f>
        <v>918000</v>
      </c>
      <c r="Q8" s="12">
        <f>'Sales and Costs-Large'!Q8+'Sales and Costs-Medium'!Q8+'Sales and Costs-Small'!Q8</f>
        <v>1128600</v>
      </c>
      <c r="R8" s="12">
        <f>'Sales and Costs-Large'!R8+'Sales and Costs-Medium'!R8+'Sales and Costs-Small'!R8</f>
        <v>1155600</v>
      </c>
      <c r="S8" s="12">
        <f>'Sales and Costs-Large'!S8+'Sales and Costs-Medium'!S8+'Sales and Costs-Small'!S8</f>
        <v>1231200</v>
      </c>
      <c r="T8" s="12">
        <f>'Sales and Costs-Large'!T8+'Sales and Costs-Medium'!T8+'Sales and Costs-Small'!T8</f>
        <v>1258200</v>
      </c>
      <c r="U8" s="12">
        <f>'Sales and Costs-Large'!U8+'Sales and Costs-Medium'!U8+'Sales and Costs-Small'!U8</f>
        <v>1468800</v>
      </c>
      <c r="V8" s="12">
        <f>'Sales and Costs-Large'!V8+'Sales and Costs-Medium'!V8+'Sales and Costs-Small'!V8</f>
        <v>1495800</v>
      </c>
      <c r="W8" s="12">
        <f>'Sales and Costs-Large'!W8+'Sales and Costs-Medium'!W8+'Sales and Costs-Small'!W8</f>
        <v>1571400</v>
      </c>
      <c r="X8" s="12">
        <f>'Sales and Costs-Large'!X8+'Sales and Costs-Medium'!X8+'Sales and Costs-Small'!X8</f>
        <v>1598400</v>
      </c>
      <c r="Y8" s="12">
        <f>'Sales and Costs-Large'!Y8+'Sales and Costs-Medium'!Y8+'Sales and Costs-Small'!Y8</f>
        <v>1809000</v>
      </c>
      <c r="Z8" s="12">
        <f>'Sales and Costs-Large'!Z8+'Sales and Costs-Medium'!Z8+'Sales and Costs-Small'!Z8</f>
        <v>1836000</v>
      </c>
      <c r="AA8" s="12">
        <f>'Sales and Costs-Large'!AA8+'Sales and Costs-Medium'!AA8+'Sales and Costs-Small'!AA8</f>
        <v>1911600</v>
      </c>
      <c r="AB8" s="12">
        <f>'Sales and Costs-Large'!AB8+'Sales and Costs-Medium'!AB8+'Sales and Costs-Small'!AB8</f>
        <v>1938600</v>
      </c>
      <c r="AC8" s="12">
        <f>'Sales and Costs-Large'!AC8+'Sales and Costs-Medium'!AC8+'Sales and Costs-Small'!AC8</f>
        <v>2149200</v>
      </c>
      <c r="AD8" s="12">
        <f>'Sales and Costs-Large'!AD8+'Sales and Costs-Medium'!AD8+'Sales and Costs-Small'!AD8</f>
        <v>2176200</v>
      </c>
      <c r="AE8" s="12">
        <f>'Sales and Costs-Large'!AE8+'Sales and Costs-Medium'!AE8+'Sales and Costs-Small'!AE8</f>
        <v>2251800</v>
      </c>
    </row>
    <row r="9">
      <c r="A9" s="9" t="s">
        <v>25</v>
      </c>
      <c r="B9" s="12">
        <f>'Sales and Costs-Large'!B9+'Sales and Costs-Medium'!B9+'Sales and Costs-Small'!B9</f>
        <v>40000</v>
      </c>
      <c r="C9" s="12">
        <f>'Sales and Costs-Large'!C9+'Sales and Costs-Medium'!C9+'Sales and Costs-Small'!C9</f>
        <v>80000</v>
      </c>
      <c r="D9" s="12">
        <f>'Sales and Costs-Large'!D9+'Sales and Costs-Medium'!D9+'Sales and Costs-Small'!D9</f>
        <v>120000</v>
      </c>
      <c r="E9" s="12">
        <f>'Sales and Costs-Large'!E9+'Sales and Costs-Medium'!E9+'Sales and Costs-Small'!E9</f>
        <v>160000</v>
      </c>
      <c r="F9" s="12">
        <f>'Sales and Costs-Large'!F9+'Sales and Costs-Medium'!F9+'Sales and Costs-Small'!F9</f>
        <v>200000</v>
      </c>
      <c r="G9" s="12">
        <f>'Sales and Costs-Large'!G9+'Sales and Costs-Medium'!G9+'Sales and Costs-Small'!G9</f>
        <v>330000</v>
      </c>
      <c r="H9" s="12">
        <f>'Sales and Costs-Large'!H9+'Sales and Costs-Medium'!H9+'Sales and Costs-Small'!H9</f>
        <v>370000</v>
      </c>
      <c r="I9" s="12">
        <f>'Sales and Costs-Large'!I9+'Sales and Costs-Medium'!I9+'Sales and Costs-Small'!I9</f>
        <v>750000</v>
      </c>
      <c r="J9" s="12">
        <f>'Sales and Costs-Large'!J9+'Sales and Costs-Medium'!J9+'Sales and Costs-Small'!J9</f>
        <v>790000</v>
      </c>
      <c r="K9" s="12">
        <f>'Sales and Costs-Large'!K9+'Sales and Costs-Medium'!K9+'Sales and Costs-Small'!K9</f>
        <v>920000</v>
      </c>
      <c r="L9" s="12">
        <f>'Sales and Costs-Large'!L9+'Sales and Costs-Medium'!L9+'Sales and Costs-Small'!L9</f>
        <v>960000</v>
      </c>
      <c r="M9" s="12">
        <f>'Sales and Costs-Large'!M9+'Sales and Costs-Medium'!M9+'Sales and Costs-Small'!M9</f>
        <v>1340000</v>
      </c>
      <c r="N9" s="12">
        <f>'Sales and Costs-Large'!N9+'Sales and Costs-Medium'!N9+'Sales and Costs-Small'!N9</f>
        <v>1380000</v>
      </c>
      <c r="O9" s="12">
        <f>'Sales and Costs-Large'!O9+'Sales and Costs-Medium'!O9+'Sales and Costs-Small'!O9</f>
        <v>1510000</v>
      </c>
      <c r="P9" s="12">
        <f>'Sales and Costs-Large'!P9+'Sales and Costs-Medium'!P9+'Sales and Costs-Small'!P9</f>
        <v>1550000</v>
      </c>
      <c r="Q9" s="12">
        <f>'Sales and Costs-Large'!Q9+'Sales and Costs-Medium'!Q9+'Sales and Costs-Small'!Q9</f>
        <v>1930000</v>
      </c>
      <c r="R9" s="12">
        <f>'Sales and Costs-Large'!R9+'Sales and Costs-Medium'!R9+'Sales and Costs-Small'!R9</f>
        <v>1970000</v>
      </c>
      <c r="S9" s="12">
        <f>'Sales and Costs-Large'!S9+'Sales and Costs-Medium'!S9+'Sales and Costs-Small'!S9</f>
        <v>2100000</v>
      </c>
      <c r="T9" s="12">
        <f>'Sales and Costs-Large'!T9+'Sales and Costs-Medium'!T9+'Sales and Costs-Small'!T9</f>
        <v>2140000</v>
      </c>
      <c r="U9" s="12">
        <f>'Sales and Costs-Large'!U9+'Sales and Costs-Medium'!U9+'Sales and Costs-Small'!U9</f>
        <v>2520000</v>
      </c>
      <c r="V9" s="12">
        <f>'Sales and Costs-Large'!V9+'Sales and Costs-Medium'!V9+'Sales and Costs-Small'!V9</f>
        <v>2560000</v>
      </c>
      <c r="W9" s="12">
        <f>'Sales and Costs-Large'!W9+'Sales and Costs-Medium'!W9+'Sales and Costs-Small'!W9</f>
        <v>2690000</v>
      </c>
      <c r="X9" s="12">
        <f>'Sales and Costs-Large'!X9+'Sales and Costs-Medium'!X9+'Sales and Costs-Small'!X9</f>
        <v>2730000</v>
      </c>
      <c r="Y9" s="12">
        <f>'Sales and Costs-Large'!Y9+'Sales and Costs-Medium'!Y9+'Sales and Costs-Small'!Y9</f>
        <v>3110000</v>
      </c>
      <c r="Z9" s="12">
        <f>'Sales and Costs-Large'!Z9+'Sales and Costs-Medium'!Z9+'Sales and Costs-Small'!Z9</f>
        <v>3150000</v>
      </c>
      <c r="AA9" s="12">
        <f>'Sales and Costs-Large'!AA9+'Sales and Costs-Medium'!AA9+'Sales and Costs-Small'!AA9</f>
        <v>3280000</v>
      </c>
      <c r="AB9" s="12">
        <f>'Sales and Costs-Large'!AB9+'Sales and Costs-Medium'!AB9+'Sales and Costs-Small'!AB9</f>
        <v>3320000</v>
      </c>
      <c r="AC9" s="12">
        <f>'Sales and Costs-Large'!AC9+'Sales and Costs-Medium'!AC9+'Sales and Costs-Small'!AC9</f>
        <v>3700000</v>
      </c>
      <c r="AD9" s="12">
        <f>'Sales and Costs-Large'!AD9+'Sales and Costs-Medium'!AD9+'Sales and Costs-Small'!AD9</f>
        <v>3740000</v>
      </c>
      <c r="AE9" s="12">
        <f>'Sales and Costs-Large'!AE9+'Sales and Costs-Medium'!AE9+'Sales and Costs-Small'!AE9</f>
        <v>3870000</v>
      </c>
    </row>
    <row r="10">
      <c r="A10" s="9" t="s">
        <v>81</v>
      </c>
      <c r="B10" s="12">
        <f t="shared" ref="B10:AE10" si="2">SUM(B8:B9)</f>
        <v>67000</v>
      </c>
      <c r="C10" s="12">
        <f t="shared" si="2"/>
        <v>134000</v>
      </c>
      <c r="D10" s="12">
        <f t="shared" si="2"/>
        <v>201000</v>
      </c>
      <c r="E10" s="12">
        <f t="shared" si="2"/>
        <v>268000</v>
      </c>
      <c r="F10" s="12">
        <f t="shared" si="2"/>
        <v>335000</v>
      </c>
      <c r="G10" s="12">
        <f t="shared" si="2"/>
        <v>540600</v>
      </c>
      <c r="H10" s="12">
        <f t="shared" si="2"/>
        <v>607600</v>
      </c>
      <c r="I10" s="12">
        <f t="shared" si="2"/>
        <v>1198200</v>
      </c>
      <c r="J10" s="12">
        <f t="shared" si="2"/>
        <v>1265200</v>
      </c>
      <c r="K10" s="12">
        <f t="shared" si="2"/>
        <v>1470800</v>
      </c>
      <c r="L10" s="12">
        <f t="shared" si="2"/>
        <v>1537800</v>
      </c>
      <c r="M10" s="12">
        <f t="shared" si="2"/>
        <v>2128400</v>
      </c>
      <c r="N10" s="12">
        <f t="shared" si="2"/>
        <v>2195400</v>
      </c>
      <c r="O10" s="12">
        <f t="shared" si="2"/>
        <v>2401000</v>
      </c>
      <c r="P10" s="12">
        <f t="shared" si="2"/>
        <v>2468000</v>
      </c>
      <c r="Q10" s="12">
        <f t="shared" si="2"/>
        <v>3058600</v>
      </c>
      <c r="R10" s="12">
        <f t="shared" si="2"/>
        <v>3125600</v>
      </c>
      <c r="S10" s="12">
        <f t="shared" si="2"/>
        <v>3331200</v>
      </c>
      <c r="T10" s="12">
        <f t="shared" si="2"/>
        <v>3398200</v>
      </c>
      <c r="U10" s="12">
        <f t="shared" si="2"/>
        <v>3988800</v>
      </c>
      <c r="V10" s="12">
        <f t="shared" si="2"/>
        <v>4055800</v>
      </c>
      <c r="W10" s="12">
        <f t="shared" si="2"/>
        <v>4261400</v>
      </c>
      <c r="X10" s="12">
        <f t="shared" si="2"/>
        <v>4328400</v>
      </c>
      <c r="Y10" s="12">
        <f t="shared" si="2"/>
        <v>4919000</v>
      </c>
      <c r="Z10" s="12">
        <f t="shared" si="2"/>
        <v>4986000</v>
      </c>
      <c r="AA10" s="12">
        <f t="shared" si="2"/>
        <v>5191600</v>
      </c>
      <c r="AB10" s="12">
        <f t="shared" si="2"/>
        <v>5258600</v>
      </c>
      <c r="AC10" s="12">
        <f t="shared" si="2"/>
        <v>5849200</v>
      </c>
      <c r="AD10" s="12">
        <f t="shared" si="2"/>
        <v>5916200</v>
      </c>
      <c r="AE10" s="12">
        <f t="shared" si="2"/>
        <v>6121800</v>
      </c>
    </row>
    <row r="12">
      <c r="A12" s="9" t="s">
        <v>35</v>
      </c>
    </row>
    <row r="13">
      <c r="A13" s="9" t="s">
        <v>36</v>
      </c>
      <c r="B13" s="12">
        <f>'Sales and Costs-Large'!B13+'Sales and Costs-Medium'!B13+'Sales and Costs-Small'!B13</f>
        <v>6000</v>
      </c>
      <c r="C13" s="12">
        <f>'Sales and Costs-Large'!C13+'Sales and Costs-Medium'!C13+'Sales and Costs-Small'!C13</f>
        <v>12000</v>
      </c>
      <c r="D13" s="12">
        <f>'Sales and Costs-Large'!D13+'Sales and Costs-Medium'!D13+'Sales and Costs-Small'!D13</f>
        <v>18000</v>
      </c>
      <c r="E13" s="12">
        <f>'Sales and Costs-Large'!E13+'Sales and Costs-Medium'!E13+'Sales and Costs-Small'!E13</f>
        <v>24000</v>
      </c>
      <c r="F13" s="12">
        <f>'Sales and Costs-Large'!F13+'Sales and Costs-Medium'!F13+'Sales and Costs-Small'!F13</f>
        <v>30000</v>
      </c>
      <c r="G13" s="12">
        <f>'Sales and Costs-Large'!G13+'Sales and Costs-Medium'!G13+'Sales and Costs-Small'!G13</f>
        <v>46000</v>
      </c>
      <c r="H13" s="12">
        <f>'Sales and Costs-Large'!H13+'Sales and Costs-Medium'!H13+'Sales and Costs-Small'!H13</f>
        <v>52000</v>
      </c>
      <c r="I13" s="12">
        <f>'Sales and Costs-Large'!I13+'Sales and Costs-Medium'!I13+'Sales and Costs-Small'!I13</f>
        <v>86000</v>
      </c>
      <c r="J13" s="12">
        <f>'Sales and Costs-Large'!J13+'Sales and Costs-Medium'!J13+'Sales and Costs-Small'!J13</f>
        <v>92000</v>
      </c>
      <c r="K13" s="12">
        <f>'Sales and Costs-Large'!K13+'Sales and Costs-Medium'!K13+'Sales and Costs-Small'!K13</f>
        <v>108000</v>
      </c>
      <c r="L13" s="12">
        <f>'Sales and Costs-Large'!L13+'Sales and Costs-Medium'!L13+'Sales and Costs-Small'!L13</f>
        <v>114000</v>
      </c>
      <c r="M13" s="12">
        <f>'Sales and Costs-Large'!M13+'Sales and Costs-Medium'!M13+'Sales and Costs-Small'!M13</f>
        <v>148000</v>
      </c>
      <c r="N13" s="12">
        <f>'Sales and Costs-Large'!N13+'Sales and Costs-Medium'!N13+'Sales and Costs-Small'!N13</f>
        <v>154000</v>
      </c>
      <c r="O13" s="12">
        <f>'Sales and Costs-Large'!O13+'Sales and Costs-Medium'!O13+'Sales and Costs-Small'!O13</f>
        <v>170000</v>
      </c>
      <c r="P13" s="12">
        <f>'Sales and Costs-Large'!P13+'Sales and Costs-Medium'!P13+'Sales and Costs-Small'!P13</f>
        <v>176000</v>
      </c>
      <c r="Q13" s="12">
        <f>'Sales and Costs-Large'!Q13+'Sales and Costs-Medium'!Q13+'Sales and Costs-Small'!Q13</f>
        <v>210000</v>
      </c>
      <c r="R13" s="12">
        <f>'Sales and Costs-Large'!R13+'Sales and Costs-Medium'!R13+'Sales and Costs-Small'!R13</f>
        <v>216000</v>
      </c>
      <c r="S13" s="12">
        <f>'Sales and Costs-Large'!S13+'Sales and Costs-Medium'!S13+'Sales and Costs-Small'!S13</f>
        <v>232000</v>
      </c>
      <c r="T13" s="12">
        <f>'Sales and Costs-Large'!T13+'Sales and Costs-Medium'!T13+'Sales and Costs-Small'!T13</f>
        <v>238000</v>
      </c>
      <c r="U13" s="12">
        <f>'Sales and Costs-Large'!U13+'Sales and Costs-Medium'!U13+'Sales and Costs-Small'!U13</f>
        <v>272000</v>
      </c>
      <c r="V13" s="12">
        <f>'Sales and Costs-Large'!V13+'Sales and Costs-Medium'!V13+'Sales and Costs-Small'!V13</f>
        <v>278000</v>
      </c>
      <c r="W13" s="12">
        <f>'Sales and Costs-Large'!W13+'Sales and Costs-Medium'!W13+'Sales and Costs-Small'!W13</f>
        <v>294000</v>
      </c>
      <c r="X13" s="12">
        <f>'Sales and Costs-Large'!X13+'Sales and Costs-Medium'!X13+'Sales and Costs-Small'!X13</f>
        <v>300000</v>
      </c>
      <c r="Y13" s="12">
        <f>'Sales and Costs-Large'!Y13+'Sales and Costs-Medium'!Y13+'Sales and Costs-Small'!Y13</f>
        <v>334000</v>
      </c>
      <c r="Z13" s="12">
        <f>'Sales and Costs-Large'!Z13+'Sales and Costs-Medium'!Z13+'Sales and Costs-Small'!Z13</f>
        <v>340000</v>
      </c>
      <c r="AA13" s="12">
        <f>'Sales and Costs-Large'!AA13+'Sales and Costs-Medium'!AA13+'Sales and Costs-Small'!AA13</f>
        <v>356000</v>
      </c>
      <c r="AB13" s="12">
        <f>'Sales and Costs-Large'!AB13+'Sales and Costs-Medium'!AB13+'Sales and Costs-Small'!AB13</f>
        <v>362000</v>
      </c>
      <c r="AC13" s="12">
        <f>'Sales and Costs-Large'!AC13+'Sales and Costs-Medium'!AC13+'Sales and Costs-Small'!AC13</f>
        <v>396000</v>
      </c>
      <c r="AD13" s="12">
        <f>'Sales and Costs-Large'!AD13+'Sales and Costs-Medium'!AD13+'Sales and Costs-Small'!AD13</f>
        <v>402000</v>
      </c>
      <c r="AE13" s="12">
        <f>'Sales and Costs-Large'!AE13+'Sales and Costs-Medium'!AE13+'Sales and Costs-Small'!AE13</f>
        <v>418000</v>
      </c>
    </row>
    <row r="14">
      <c r="A14" s="9" t="s">
        <v>37</v>
      </c>
      <c r="B14" s="12">
        <f>'Sales and Costs-Large'!B14+'Sales and Costs-Medium'!B14+'Sales and Costs-Small'!B14</f>
        <v>3000</v>
      </c>
      <c r="C14" s="12">
        <f>'Sales and Costs-Large'!C14+'Sales and Costs-Medium'!C14+'Sales and Costs-Small'!C14</f>
        <v>6000</v>
      </c>
      <c r="D14" s="12">
        <f>'Sales and Costs-Large'!D14+'Sales and Costs-Medium'!D14+'Sales and Costs-Small'!D14</f>
        <v>9000</v>
      </c>
      <c r="E14" s="12">
        <f>'Sales and Costs-Large'!E14+'Sales and Costs-Medium'!E14+'Sales and Costs-Small'!E14</f>
        <v>12000</v>
      </c>
      <c r="F14" s="12">
        <f>'Sales and Costs-Large'!F14+'Sales and Costs-Medium'!F14+'Sales and Costs-Small'!F14</f>
        <v>15000</v>
      </c>
      <c r="G14" s="12">
        <f>'Sales and Costs-Large'!G14+'Sales and Costs-Medium'!G14+'Sales and Costs-Small'!G14</f>
        <v>22000</v>
      </c>
      <c r="H14" s="12">
        <f>'Sales and Costs-Large'!H14+'Sales and Costs-Medium'!H14+'Sales and Costs-Small'!H14</f>
        <v>25000</v>
      </c>
      <c r="I14" s="12">
        <f>'Sales and Costs-Large'!I14+'Sales and Costs-Medium'!I14+'Sales and Costs-Small'!I14</f>
        <v>41000</v>
      </c>
      <c r="J14" s="12">
        <f>'Sales and Costs-Large'!J14+'Sales and Costs-Medium'!J14+'Sales and Costs-Small'!J14</f>
        <v>44000</v>
      </c>
      <c r="K14" s="12">
        <f>'Sales and Costs-Large'!K14+'Sales and Costs-Medium'!K14+'Sales and Costs-Small'!K14</f>
        <v>51000</v>
      </c>
      <c r="L14" s="12">
        <f>'Sales and Costs-Large'!L14+'Sales and Costs-Medium'!L14+'Sales and Costs-Small'!L14</f>
        <v>54000</v>
      </c>
      <c r="M14" s="12">
        <f>'Sales and Costs-Large'!M14+'Sales and Costs-Medium'!M14+'Sales and Costs-Small'!M14</f>
        <v>70000</v>
      </c>
      <c r="N14" s="12">
        <f>'Sales and Costs-Large'!N14+'Sales and Costs-Medium'!N14+'Sales and Costs-Small'!N14</f>
        <v>73000</v>
      </c>
      <c r="O14" s="12">
        <f>'Sales and Costs-Large'!O14+'Sales and Costs-Medium'!O14+'Sales and Costs-Small'!O14</f>
        <v>80000</v>
      </c>
      <c r="P14" s="12">
        <f>'Sales and Costs-Large'!P14+'Sales and Costs-Medium'!P14+'Sales and Costs-Small'!P14</f>
        <v>83000</v>
      </c>
      <c r="Q14" s="12">
        <f>'Sales and Costs-Large'!Q14+'Sales and Costs-Medium'!Q14+'Sales and Costs-Small'!Q14</f>
        <v>99000</v>
      </c>
      <c r="R14" s="12">
        <f>'Sales and Costs-Large'!R14+'Sales and Costs-Medium'!R14+'Sales and Costs-Small'!R14</f>
        <v>102000</v>
      </c>
      <c r="S14" s="12">
        <f>'Sales and Costs-Large'!S14+'Sales and Costs-Medium'!S14+'Sales and Costs-Small'!S14</f>
        <v>109000</v>
      </c>
      <c r="T14" s="12">
        <f>'Sales and Costs-Large'!T14+'Sales and Costs-Medium'!T14+'Sales and Costs-Small'!T14</f>
        <v>112000</v>
      </c>
      <c r="U14" s="12">
        <f>'Sales and Costs-Large'!U14+'Sales and Costs-Medium'!U14+'Sales and Costs-Small'!U14</f>
        <v>128000</v>
      </c>
      <c r="V14" s="12">
        <f>'Sales and Costs-Large'!V14+'Sales and Costs-Medium'!V14+'Sales and Costs-Small'!V14</f>
        <v>131000</v>
      </c>
      <c r="W14" s="12">
        <f>'Sales and Costs-Large'!W14+'Sales and Costs-Medium'!W14+'Sales and Costs-Small'!W14</f>
        <v>138000</v>
      </c>
      <c r="X14" s="12">
        <f>'Sales and Costs-Large'!X14+'Sales and Costs-Medium'!X14+'Sales and Costs-Small'!X14</f>
        <v>141000</v>
      </c>
      <c r="Y14" s="12">
        <f>'Sales and Costs-Large'!Y14+'Sales and Costs-Medium'!Y14+'Sales and Costs-Small'!Y14</f>
        <v>157000</v>
      </c>
      <c r="Z14" s="12">
        <f>'Sales and Costs-Large'!Z14+'Sales and Costs-Medium'!Z14+'Sales and Costs-Small'!Z14</f>
        <v>160000</v>
      </c>
      <c r="AA14" s="12">
        <f>'Sales and Costs-Large'!AA14+'Sales and Costs-Medium'!AA14+'Sales and Costs-Small'!AA14</f>
        <v>167000</v>
      </c>
      <c r="AB14" s="12">
        <f>'Sales and Costs-Large'!AB14+'Sales and Costs-Medium'!AB14+'Sales and Costs-Small'!AB14</f>
        <v>170000</v>
      </c>
      <c r="AC14" s="12">
        <f>'Sales and Costs-Large'!AC14+'Sales and Costs-Medium'!AC14+'Sales and Costs-Small'!AC14</f>
        <v>186000</v>
      </c>
      <c r="AD14" s="12">
        <f>'Sales and Costs-Large'!AD14+'Sales and Costs-Medium'!AD14+'Sales and Costs-Small'!AD14</f>
        <v>189000</v>
      </c>
      <c r="AE14" s="12">
        <f>'Sales and Costs-Large'!AE14+'Sales and Costs-Medium'!AE14+'Sales and Costs-Small'!AE14</f>
        <v>196000</v>
      </c>
    </row>
    <row r="15">
      <c r="A15" s="9" t="s">
        <v>83</v>
      </c>
      <c r="B15" s="12">
        <f>'Sales and Costs-Large'!B15+'Sales and Costs-Medium'!B15+'Sales and Costs-Small'!B15</f>
        <v>8000</v>
      </c>
      <c r="C15" s="12">
        <f>'Sales and Costs-Large'!C15+'Sales and Costs-Medium'!C15+'Sales and Costs-Small'!C15</f>
        <v>16000</v>
      </c>
      <c r="D15" s="12">
        <f>'Sales and Costs-Large'!D15+'Sales and Costs-Medium'!D15+'Sales and Costs-Small'!D15</f>
        <v>24000</v>
      </c>
      <c r="E15" s="12">
        <f>'Sales and Costs-Large'!E15+'Sales and Costs-Medium'!E15+'Sales and Costs-Small'!E15</f>
        <v>32000</v>
      </c>
      <c r="F15" s="12">
        <f>'Sales and Costs-Large'!F15+'Sales and Costs-Medium'!F15+'Sales and Costs-Small'!F15</f>
        <v>40000</v>
      </c>
      <c r="G15" s="12">
        <f>'Sales and Costs-Large'!G15+'Sales and Costs-Medium'!G15+'Sales and Costs-Small'!G15</f>
        <v>64000</v>
      </c>
      <c r="H15" s="12">
        <f>'Sales and Costs-Large'!H15+'Sales and Costs-Medium'!H15+'Sales and Costs-Small'!H15</f>
        <v>72000</v>
      </c>
      <c r="I15" s="12">
        <f>'Sales and Costs-Large'!I15+'Sales and Costs-Medium'!I15+'Sales and Costs-Small'!I15</f>
        <v>136000</v>
      </c>
      <c r="J15" s="12">
        <f>'Sales and Costs-Large'!J15+'Sales and Costs-Medium'!J15+'Sales and Costs-Small'!J15</f>
        <v>144000</v>
      </c>
      <c r="K15" s="12">
        <f>'Sales and Costs-Large'!K15+'Sales and Costs-Medium'!K15+'Sales and Costs-Small'!K15</f>
        <v>168000</v>
      </c>
      <c r="L15" s="12">
        <f>'Sales and Costs-Large'!L15+'Sales and Costs-Medium'!L15+'Sales and Costs-Small'!L15</f>
        <v>176000</v>
      </c>
      <c r="M15" s="12">
        <f>'Sales and Costs-Large'!M15+'Sales and Costs-Medium'!M15+'Sales and Costs-Small'!M15</f>
        <v>240000</v>
      </c>
      <c r="N15" s="12">
        <f>'Sales and Costs-Large'!N15+'Sales and Costs-Medium'!N15+'Sales and Costs-Small'!N15</f>
        <v>248000</v>
      </c>
      <c r="O15" s="12">
        <f>'Sales and Costs-Large'!O15+'Sales and Costs-Medium'!O15+'Sales and Costs-Small'!O15</f>
        <v>272000</v>
      </c>
      <c r="P15" s="12">
        <f>'Sales and Costs-Large'!P15+'Sales and Costs-Medium'!P15+'Sales and Costs-Small'!P15</f>
        <v>280000</v>
      </c>
      <c r="Q15" s="12">
        <f>'Sales and Costs-Large'!Q15+'Sales and Costs-Medium'!Q15+'Sales and Costs-Small'!Q15</f>
        <v>344000</v>
      </c>
      <c r="R15" s="12">
        <f>'Sales and Costs-Large'!R15+'Sales and Costs-Medium'!R15+'Sales and Costs-Small'!R15</f>
        <v>352000</v>
      </c>
      <c r="S15" s="12">
        <f>'Sales and Costs-Large'!S15+'Sales and Costs-Medium'!S15+'Sales and Costs-Small'!S15</f>
        <v>376000</v>
      </c>
      <c r="T15" s="12">
        <f>'Sales and Costs-Large'!T15+'Sales and Costs-Medium'!T15+'Sales and Costs-Small'!T15</f>
        <v>384000</v>
      </c>
      <c r="U15" s="12">
        <f>'Sales and Costs-Large'!U15+'Sales and Costs-Medium'!U15+'Sales and Costs-Small'!U15</f>
        <v>448000</v>
      </c>
      <c r="V15" s="12">
        <f>'Sales and Costs-Large'!V15+'Sales and Costs-Medium'!V15+'Sales and Costs-Small'!V15</f>
        <v>456000</v>
      </c>
      <c r="W15" s="12">
        <f>'Sales and Costs-Large'!W15+'Sales and Costs-Medium'!W15+'Sales and Costs-Small'!W15</f>
        <v>480000</v>
      </c>
      <c r="X15" s="12">
        <f>'Sales and Costs-Large'!X15+'Sales and Costs-Medium'!X15+'Sales and Costs-Small'!X15</f>
        <v>488000</v>
      </c>
      <c r="Y15" s="12">
        <f>'Sales and Costs-Large'!Y15+'Sales and Costs-Medium'!Y15+'Sales and Costs-Small'!Y15</f>
        <v>552000</v>
      </c>
      <c r="Z15" s="12">
        <f>'Sales and Costs-Large'!Z15+'Sales and Costs-Medium'!Z15+'Sales and Costs-Small'!Z15</f>
        <v>560000</v>
      </c>
      <c r="AA15" s="12">
        <f>'Sales and Costs-Large'!AA15+'Sales and Costs-Medium'!AA15+'Sales and Costs-Small'!AA15</f>
        <v>584000</v>
      </c>
      <c r="AB15" s="12">
        <f>'Sales and Costs-Large'!AB15+'Sales and Costs-Medium'!AB15+'Sales and Costs-Small'!AB15</f>
        <v>592000</v>
      </c>
      <c r="AC15" s="12">
        <f>'Sales and Costs-Large'!AC15+'Sales and Costs-Medium'!AC15+'Sales and Costs-Small'!AC15</f>
        <v>656000</v>
      </c>
      <c r="AD15" s="12">
        <f>'Sales and Costs-Large'!AD15+'Sales and Costs-Medium'!AD15+'Sales and Costs-Small'!AD15</f>
        <v>664000</v>
      </c>
      <c r="AE15" s="12">
        <f>'Sales and Costs-Large'!AE15+'Sales and Costs-Medium'!AE15+'Sales and Costs-Small'!AE15</f>
        <v>688000</v>
      </c>
    </row>
    <row r="16">
      <c r="A16" s="9" t="s">
        <v>31</v>
      </c>
      <c r="B16" s="12">
        <f>'Sales and Costs-Large'!B16+'Sales and Costs-Medium'!B16+'Sales and Costs-Small'!B16</f>
        <v>8000</v>
      </c>
      <c r="C16" s="12">
        <f>'Sales and Costs-Large'!C16+'Sales and Costs-Medium'!C16+'Sales and Costs-Small'!C16</f>
        <v>16000</v>
      </c>
      <c r="D16" s="12">
        <f>'Sales and Costs-Large'!D16+'Sales and Costs-Medium'!D16+'Sales and Costs-Small'!D16</f>
        <v>24000</v>
      </c>
      <c r="E16" s="12">
        <f>'Sales and Costs-Large'!E16+'Sales and Costs-Medium'!E16+'Sales and Costs-Small'!E16</f>
        <v>32000</v>
      </c>
      <c r="F16" s="12">
        <f>'Sales and Costs-Large'!F16+'Sales and Costs-Medium'!F16+'Sales and Costs-Small'!F16</f>
        <v>40000</v>
      </c>
      <c r="G16" s="12">
        <f>'Sales and Costs-Large'!G16+'Sales and Costs-Medium'!G16+'Sales and Costs-Small'!G16</f>
        <v>60000</v>
      </c>
      <c r="H16" s="12">
        <f>'Sales and Costs-Large'!H16+'Sales and Costs-Medium'!H16+'Sales and Costs-Small'!H16</f>
        <v>68000</v>
      </c>
      <c r="I16" s="12">
        <f>'Sales and Costs-Large'!I16+'Sales and Costs-Medium'!I16+'Sales and Costs-Small'!I16</f>
        <v>108000</v>
      </c>
      <c r="J16" s="12">
        <f>'Sales and Costs-Large'!J16+'Sales and Costs-Medium'!J16+'Sales and Costs-Small'!J16</f>
        <v>116000</v>
      </c>
      <c r="K16" s="12">
        <f>'Sales and Costs-Large'!K16+'Sales and Costs-Medium'!K16+'Sales and Costs-Small'!K16</f>
        <v>136000</v>
      </c>
      <c r="L16" s="12">
        <f>'Sales and Costs-Large'!L16+'Sales and Costs-Medium'!L16+'Sales and Costs-Small'!L16</f>
        <v>144000</v>
      </c>
      <c r="M16" s="12">
        <f>'Sales and Costs-Large'!M16+'Sales and Costs-Medium'!M16+'Sales and Costs-Small'!M16</f>
        <v>184000</v>
      </c>
      <c r="N16" s="12">
        <f>'Sales and Costs-Large'!N16+'Sales and Costs-Medium'!N16+'Sales and Costs-Small'!N16</f>
        <v>192000</v>
      </c>
      <c r="O16" s="12">
        <f>'Sales and Costs-Large'!O16+'Sales and Costs-Medium'!O16+'Sales and Costs-Small'!O16</f>
        <v>212000</v>
      </c>
      <c r="P16" s="12">
        <f>'Sales and Costs-Large'!P16+'Sales and Costs-Medium'!P16+'Sales and Costs-Small'!P16</f>
        <v>220000</v>
      </c>
      <c r="Q16" s="12">
        <f>'Sales and Costs-Large'!Q16+'Sales and Costs-Medium'!Q16+'Sales and Costs-Small'!Q16</f>
        <v>260000</v>
      </c>
      <c r="R16" s="12">
        <f>'Sales and Costs-Large'!R16+'Sales and Costs-Medium'!R16+'Sales and Costs-Small'!R16</f>
        <v>268000</v>
      </c>
      <c r="S16" s="12">
        <f>'Sales and Costs-Large'!S16+'Sales and Costs-Medium'!S16+'Sales and Costs-Small'!S16</f>
        <v>288000</v>
      </c>
      <c r="T16" s="12">
        <f>'Sales and Costs-Large'!T16+'Sales and Costs-Medium'!T16+'Sales and Costs-Small'!T16</f>
        <v>296000</v>
      </c>
      <c r="U16" s="12">
        <f>'Sales and Costs-Large'!U16+'Sales and Costs-Medium'!U16+'Sales and Costs-Small'!U16</f>
        <v>336000</v>
      </c>
      <c r="V16" s="12">
        <f>'Sales and Costs-Large'!V16+'Sales and Costs-Medium'!V16+'Sales and Costs-Small'!V16</f>
        <v>344000</v>
      </c>
      <c r="W16" s="12">
        <f>'Sales and Costs-Large'!W16+'Sales and Costs-Medium'!W16+'Sales and Costs-Small'!W16</f>
        <v>364000</v>
      </c>
      <c r="X16" s="12">
        <f>'Sales and Costs-Large'!X16+'Sales and Costs-Medium'!X16+'Sales and Costs-Small'!X16</f>
        <v>372000</v>
      </c>
      <c r="Y16" s="12">
        <f>'Sales and Costs-Large'!Y16+'Sales and Costs-Medium'!Y16+'Sales and Costs-Small'!Y16</f>
        <v>412000</v>
      </c>
      <c r="Z16" s="12">
        <f>'Sales and Costs-Large'!Z16+'Sales and Costs-Medium'!Z16+'Sales and Costs-Small'!Z16</f>
        <v>420000</v>
      </c>
      <c r="AA16" s="12">
        <f>'Sales and Costs-Large'!AA16+'Sales and Costs-Medium'!AA16+'Sales and Costs-Small'!AA16</f>
        <v>440000</v>
      </c>
      <c r="AB16" s="12">
        <f>'Sales and Costs-Large'!AB16+'Sales and Costs-Medium'!AB16+'Sales and Costs-Small'!AB16</f>
        <v>448000</v>
      </c>
      <c r="AC16" s="12">
        <f>'Sales and Costs-Large'!AC16+'Sales and Costs-Medium'!AC16+'Sales and Costs-Small'!AC16</f>
        <v>488000</v>
      </c>
      <c r="AD16" s="12">
        <f>'Sales and Costs-Large'!AD16+'Sales and Costs-Medium'!AD16+'Sales and Costs-Small'!AD16</f>
        <v>496000</v>
      </c>
      <c r="AE16" s="12">
        <f>'Sales and Costs-Large'!AE16+'Sales and Costs-Medium'!AE16+'Sales and Costs-Small'!AE16</f>
        <v>516000</v>
      </c>
    </row>
    <row r="17">
      <c r="A17" s="9" t="s">
        <v>84</v>
      </c>
      <c r="B17" s="12">
        <f>'Sales and Costs-Large'!B17+'Sales and Costs-Medium'!B17+'Sales and Costs-Small'!B17</f>
        <v>10500</v>
      </c>
      <c r="C17" s="12">
        <f>'Sales and Costs-Large'!C17+'Sales and Costs-Medium'!C17+'Sales and Costs-Small'!C17</f>
        <v>21000</v>
      </c>
      <c r="D17" s="12">
        <f>'Sales and Costs-Large'!D17+'Sales and Costs-Medium'!D17+'Sales and Costs-Small'!D17</f>
        <v>31500</v>
      </c>
      <c r="E17" s="12">
        <f>'Sales and Costs-Large'!E17+'Sales and Costs-Medium'!E17+'Sales and Costs-Small'!E17</f>
        <v>42000</v>
      </c>
      <c r="F17" s="12">
        <f>'Sales and Costs-Large'!F17+'Sales and Costs-Medium'!F17+'Sales and Costs-Small'!F17</f>
        <v>52500</v>
      </c>
      <c r="G17" s="12">
        <f>'Sales and Costs-Large'!G17+'Sales and Costs-Medium'!G17+'Sales and Costs-Small'!G17</f>
        <v>76500</v>
      </c>
      <c r="H17" s="12">
        <f>'Sales and Costs-Large'!H17+'Sales and Costs-Medium'!H17+'Sales and Costs-Small'!H17</f>
        <v>87000</v>
      </c>
      <c r="I17" s="12">
        <f>'Sales and Costs-Large'!I17+'Sales and Costs-Medium'!I17+'Sales and Costs-Small'!I17</f>
        <v>146250</v>
      </c>
      <c r="J17" s="12">
        <f>'Sales and Costs-Large'!J17+'Sales and Costs-Medium'!J17+'Sales and Costs-Small'!J17</f>
        <v>156750</v>
      </c>
      <c r="K17" s="12">
        <f>'Sales and Costs-Large'!K17+'Sales and Costs-Medium'!K17+'Sales and Costs-Small'!K17</f>
        <v>180750</v>
      </c>
      <c r="L17" s="12">
        <f>'Sales and Costs-Large'!L17+'Sales and Costs-Medium'!L17+'Sales and Costs-Small'!L17</f>
        <v>191250</v>
      </c>
      <c r="M17" s="12">
        <f>'Sales and Costs-Large'!M17+'Sales and Costs-Medium'!M17+'Sales and Costs-Small'!M17</f>
        <v>250500</v>
      </c>
      <c r="N17" s="12">
        <f>'Sales and Costs-Large'!N17+'Sales and Costs-Medium'!N17+'Sales and Costs-Small'!N17</f>
        <v>261000</v>
      </c>
      <c r="O17" s="12">
        <f>'Sales and Costs-Large'!O17+'Sales and Costs-Medium'!O17+'Sales and Costs-Small'!O17</f>
        <v>285000</v>
      </c>
      <c r="P17" s="12">
        <f>'Sales and Costs-Large'!P17+'Sales and Costs-Medium'!P17+'Sales and Costs-Small'!P17</f>
        <v>295500</v>
      </c>
      <c r="Q17" s="12">
        <f>'Sales and Costs-Large'!Q17+'Sales and Costs-Medium'!Q17+'Sales and Costs-Small'!Q17</f>
        <v>346750</v>
      </c>
      <c r="R17" s="12">
        <f>'Sales and Costs-Large'!R17+'Sales and Costs-Medium'!R17+'Sales and Costs-Small'!R17</f>
        <v>346750</v>
      </c>
      <c r="S17" s="12">
        <f>'Sales and Costs-Large'!S17+'Sales and Costs-Medium'!S17+'Sales and Costs-Small'!S17</f>
        <v>360250</v>
      </c>
      <c r="T17" s="12">
        <f>'Sales and Costs-Large'!T17+'Sales and Costs-Medium'!T17+'Sales and Costs-Small'!T17</f>
        <v>360250</v>
      </c>
      <c r="U17" s="12">
        <f>'Sales and Costs-Large'!U17+'Sales and Costs-Medium'!U17+'Sales and Costs-Small'!U17</f>
        <v>409000</v>
      </c>
      <c r="V17" s="12">
        <f>'Sales and Costs-Large'!V17+'Sales and Costs-Medium'!V17+'Sales and Costs-Small'!V17</f>
        <v>401000</v>
      </c>
      <c r="W17" s="12">
        <f>'Sales and Costs-Large'!W17+'Sales and Costs-Medium'!W17+'Sales and Costs-Small'!W17</f>
        <v>409000</v>
      </c>
      <c r="X17" s="12">
        <f>'Sales and Costs-Large'!X17+'Sales and Costs-Medium'!X17+'Sales and Costs-Small'!X17</f>
        <v>374000</v>
      </c>
      <c r="Y17" s="12">
        <f>'Sales and Costs-Large'!Y17+'Sales and Costs-Medium'!Y17+'Sales and Costs-Small'!Y17</f>
        <v>409000</v>
      </c>
      <c r="Z17" s="12">
        <f>'Sales and Costs-Large'!Z17+'Sales and Costs-Medium'!Z17+'Sales and Costs-Small'!Z17</f>
        <v>401000</v>
      </c>
      <c r="AA17" s="12">
        <f>'Sales and Costs-Large'!AA17+'Sales and Costs-Medium'!AA17+'Sales and Costs-Small'!AA17</f>
        <v>409000</v>
      </c>
      <c r="AB17" s="12">
        <f>'Sales and Costs-Large'!AB17+'Sales and Costs-Medium'!AB17+'Sales and Costs-Small'!AB17</f>
        <v>374000</v>
      </c>
      <c r="AC17" s="12">
        <f>'Sales and Costs-Large'!AC17+'Sales and Costs-Medium'!AC17+'Sales and Costs-Small'!AC17</f>
        <v>409000</v>
      </c>
      <c r="AD17" s="12">
        <f>'Sales and Costs-Large'!AD17+'Sales and Costs-Medium'!AD17+'Sales and Costs-Small'!AD17</f>
        <v>401000</v>
      </c>
      <c r="AE17" s="12">
        <f>'Sales and Costs-Large'!AE17+'Sales and Costs-Medium'!AE17+'Sales and Costs-Small'!AE17</f>
        <v>409000</v>
      </c>
    </row>
    <row r="18">
      <c r="A18" s="9" t="s">
        <v>81</v>
      </c>
      <c r="B18" s="12">
        <f t="shared" ref="B18:AE18" si="3">SUM(B13:B17)</f>
        <v>35500</v>
      </c>
      <c r="C18" s="12">
        <f t="shared" si="3"/>
        <v>71000</v>
      </c>
      <c r="D18" s="12">
        <f t="shared" si="3"/>
        <v>106500</v>
      </c>
      <c r="E18" s="12">
        <f t="shared" si="3"/>
        <v>142000</v>
      </c>
      <c r="F18" s="12">
        <f t="shared" si="3"/>
        <v>177500</v>
      </c>
      <c r="G18" s="12">
        <f t="shared" si="3"/>
        <v>268500</v>
      </c>
      <c r="H18" s="12">
        <f t="shared" si="3"/>
        <v>304000</v>
      </c>
      <c r="I18" s="12">
        <f t="shared" si="3"/>
        <v>517250</v>
      </c>
      <c r="J18" s="12">
        <f t="shared" si="3"/>
        <v>552750</v>
      </c>
      <c r="K18" s="12">
        <f t="shared" si="3"/>
        <v>643750</v>
      </c>
      <c r="L18" s="12">
        <f t="shared" si="3"/>
        <v>679250</v>
      </c>
      <c r="M18" s="12">
        <f t="shared" si="3"/>
        <v>892500</v>
      </c>
      <c r="N18" s="12">
        <f t="shared" si="3"/>
        <v>928000</v>
      </c>
      <c r="O18" s="12">
        <f t="shared" si="3"/>
        <v>1019000</v>
      </c>
      <c r="P18" s="12">
        <f t="shared" si="3"/>
        <v>1054500</v>
      </c>
      <c r="Q18" s="12">
        <f t="shared" si="3"/>
        <v>1259750</v>
      </c>
      <c r="R18" s="12">
        <f t="shared" si="3"/>
        <v>1284750</v>
      </c>
      <c r="S18" s="12">
        <f t="shared" si="3"/>
        <v>1365250</v>
      </c>
      <c r="T18" s="12">
        <f t="shared" si="3"/>
        <v>1390250</v>
      </c>
      <c r="U18" s="12">
        <f t="shared" si="3"/>
        <v>1593000</v>
      </c>
      <c r="V18" s="12">
        <f t="shared" si="3"/>
        <v>1610000</v>
      </c>
      <c r="W18" s="12">
        <f t="shared" si="3"/>
        <v>1685000</v>
      </c>
      <c r="X18" s="12">
        <f t="shared" si="3"/>
        <v>1675000</v>
      </c>
      <c r="Y18" s="12">
        <f t="shared" si="3"/>
        <v>1864000</v>
      </c>
      <c r="Z18" s="12">
        <f t="shared" si="3"/>
        <v>1881000</v>
      </c>
      <c r="AA18" s="12">
        <f t="shared" si="3"/>
        <v>1956000</v>
      </c>
      <c r="AB18" s="12">
        <f t="shared" si="3"/>
        <v>1946000</v>
      </c>
      <c r="AC18" s="12">
        <f t="shared" si="3"/>
        <v>2135000</v>
      </c>
      <c r="AD18" s="12">
        <f t="shared" si="3"/>
        <v>2152000</v>
      </c>
      <c r="AE18" s="12">
        <f t="shared" si="3"/>
        <v>2227000</v>
      </c>
    </row>
    <row r="20">
      <c r="A20" s="9" t="s">
        <v>85</v>
      </c>
      <c r="B20" s="12">
        <f t="shared" ref="B20:AE20" si="4">B10+B18</f>
        <v>102500</v>
      </c>
      <c r="C20" s="12">
        <f t="shared" si="4"/>
        <v>205000</v>
      </c>
      <c r="D20" s="12">
        <f t="shared" si="4"/>
        <v>307500</v>
      </c>
      <c r="E20" s="12">
        <f t="shared" si="4"/>
        <v>410000</v>
      </c>
      <c r="F20" s="12">
        <f t="shared" si="4"/>
        <v>512500</v>
      </c>
      <c r="G20" s="12">
        <f t="shared" si="4"/>
        <v>809100</v>
      </c>
      <c r="H20" s="12">
        <f t="shared" si="4"/>
        <v>911600</v>
      </c>
      <c r="I20" s="12">
        <f t="shared" si="4"/>
        <v>1715450</v>
      </c>
      <c r="J20" s="12">
        <f t="shared" si="4"/>
        <v>1817950</v>
      </c>
      <c r="K20" s="12">
        <f t="shared" si="4"/>
        <v>2114550</v>
      </c>
      <c r="L20" s="12">
        <f t="shared" si="4"/>
        <v>2217050</v>
      </c>
      <c r="M20" s="12">
        <f t="shared" si="4"/>
        <v>3020900</v>
      </c>
      <c r="N20" s="12">
        <f t="shared" si="4"/>
        <v>3123400</v>
      </c>
      <c r="O20" s="12">
        <f t="shared" si="4"/>
        <v>3420000</v>
      </c>
      <c r="P20" s="12">
        <f t="shared" si="4"/>
        <v>3522500</v>
      </c>
      <c r="Q20" s="12">
        <f t="shared" si="4"/>
        <v>4318350</v>
      </c>
      <c r="R20" s="12">
        <f t="shared" si="4"/>
        <v>4410350</v>
      </c>
      <c r="S20" s="12">
        <f t="shared" si="4"/>
        <v>4696450</v>
      </c>
      <c r="T20" s="12">
        <f t="shared" si="4"/>
        <v>4788450</v>
      </c>
      <c r="U20" s="12">
        <f t="shared" si="4"/>
        <v>5581800</v>
      </c>
      <c r="V20" s="12">
        <f t="shared" si="4"/>
        <v>5665800</v>
      </c>
      <c r="W20" s="12">
        <f t="shared" si="4"/>
        <v>5946400</v>
      </c>
      <c r="X20" s="12">
        <f t="shared" si="4"/>
        <v>6003400</v>
      </c>
      <c r="Y20" s="12">
        <f t="shared" si="4"/>
        <v>6783000</v>
      </c>
      <c r="Z20" s="12">
        <f t="shared" si="4"/>
        <v>6867000</v>
      </c>
      <c r="AA20" s="12">
        <f t="shared" si="4"/>
        <v>7147600</v>
      </c>
      <c r="AB20" s="12">
        <f t="shared" si="4"/>
        <v>7204600</v>
      </c>
      <c r="AC20" s="12">
        <f t="shared" si="4"/>
        <v>7984200</v>
      </c>
      <c r="AD20" s="12">
        <f t="shared" si="4"/>
        <v>8068200</v>
      </c>
      <c r="AE20" s="12">
        <f t="shared" si="4"/>
        <v>8348800</v>
      </c>
    </row>
    <row r="22">
      <c r="A22" s="9" t="s">
        <v>86</v>
      </c>
      <c r="B22" s="12">
        <f t="shared" ref="B22:AE22" si="5">B5-B20</f>
        <v>37500</v>
      </c>
      <c r="C22" s="12">
        <f t="shared" si="5"/>
        <v>75000</v>
      </c>
      <c r="D22" s="12">
        <f t="shared" si="5"/>
        <v>112500</v>
      </c>
      <c r="E22" s="12">
        <f t="shared" si="5"/>
        <v>150000</v>
      </c>
      <c r="F22" s="12">
        <f t="shared" si="5"/>
        <v>187500</v>
      </c>
      <c r="G22" s="12">
        <f t="shared" si="5"/>
        <v>318900</v>
      </c>
      <c r="H22" s="12">
        <f t="shared" si="5"/>
        <v>356400</v>
      </c>
      <c r="I22" s="12">
        <f t="shared" si="5"/>
        <v>780550</v>
      </c>
      <c r="J22" s="12">
        <f t="shared" si="5"/>
        <v>818050</v>
      </c>
      <c r="K22" s="12">
        <f t="shared" si="5"/>
        <v>949450</v>
      </c>
      <c r="L22" s="12">
        <f t="shared" si="5"/>
        <v>986950</v>
      </c>
      <c r="M22" s="12">
        <f t="shared" si="5"/>
        <v>1411100</v>
      </c>
      <c r="N22" s="12">
        <f t="shared" si="5"/>
        <v>1448600</v>
      </c>
      <c r="O22" s="12">
        <f t="shared" si="5"/>
        <v>1580000</v>
      </c>
      <c r="P22" s="12">
        <f t="shared" si="5"/>
        <v>1617500</v>
      </c>
      <c r="Q22" s="12">
        <f t="shared" si="5"/>
        <v>2049650</v>
      </c>
      <c r="R22" s="12">
        <f t="shared" si="5"/>
        <v>2097650</v>
      </c>
      <c r="S22" s="12">
        <f t="shared" si="5"/>
        <v>2239550</v>
      </c>
      <c r="T22" s="12">
        <f t="shared" si="5"/>
        <v>2287550</v>
      </c>
      <c r="U22" s="12">
        <f t="shared" si="5"/>
        <v>2722200</v>
      </c>
      <c r="V22" s="12">
        <f t="shared" si="5"/>
        <v>2778200</v>
      </c>
      <c r="W22" s="12">
        <f t="shared" si="5"/>
        <v>2925600</v>
      </c>
      <c r="X22" s="12">
        <f t="shared" si="5"/>
        <v>3008600</v>
      </c>
      <c r="Y22" s="12">
        <f t="shared" si="5"/>
        <v>3457000</v>
      </c>
      <c r="Z22" s="12">
        <f t="shared" si="5"/>
        <v>3513000</v>
      </c>
      <c r="AA22" s="12">
        <f t="shared" si="5"/>
        <v>3660400</v>
      </c>
      <c r="AB22" s="12">
        <f t="shared" si="5"/>
        <v>3743400</v>
      </c>
      <c r="AC22" s="12">
        <f t="shared" si="5"/>
        <v>4191800</v>
      </c>
      <c r="AD22" s="12">
        <f t="shared" si="5"/>
        <v>4247800</v>
      </c>
      <c r="AE22" s="12">
        <f t="shared" si="5"/>
        <v>4395200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87</v>
      </c>
    </row>
    <row r="3">
      <c r="A3" s="9" t="s">
        <v>24</v>
      </c>
      <c r="B3" s="12">
        <f>'Cons-Sales and Costs'!B8</f>
        <v>27000</v>
      </c>
      <c r="C3" s="12">
        <f>'Cons-Sales and Costs'!C8</f>
        <v>54000</v>
      </c>
      <c r="D3" s="12">
        <f>'Cons-Sales and Costs'!D8</f>
        <v>81000</v>
      </c>
      <c r="E3" s="12">
        <f>'Cons-Sales and Costs'!E8</f>
        <v>108000</v>
      </c>
      <c r="F3" s="12">
        <f>'Cons-Sales and Costs'!F8</f>
        <v>135000</v>
      </c>
      <c r="G3" s="12">
        <f>'Cons-Sales and Costs'!G8</f>
        <v>210600</v>
      </c>
      <c r="H3" s="12">
        <f>'Cons-Sales and Costs'!H8</f>
        <v>237600</v>
      </c>
      <c r="I3" s="12">
        <f>'Cons-Sales and Costs'!I8</f>
        <v>448200</v>
      </c>
      <c r="J3" s="12">
        <f>'Cons-Sales and Costs'!J8</f>
        <v>475200</v>
      </c>
      <c r="K3" s="12">
        <f>'Cons-Sales and Costs'!K8</f>
        <v>550800</v>
      </c>
      <c r="L3" s="12">
        <f>'Cons-Sales and Costs'!L8</f>
        <v>577800</v>
      </c>
      <c r="M3" s="12">
        <f>'Cons-Sales and Costs'!M8</f>
        <v>788400</v>
      </c>
      <c r="N3" s="12">
        <f>'Cons-Sales and Costs'!N8</f>
        <v>815400</v>
      </c>
      <c r="O3" s="12">
        <f>'Cons-Sales and Costs'!O8</f>
        <v>891000</v>
      </c>
      <c r="P3" s="12">
        <f>'Cons-Sales and Costs'!P8</f>
        <v>918000</v>
      </c>
      <c r="Q3" s="12">
        <f>'Cons-Sales and Costs'!Q8</f>
        <v>1128600</v>
      </c>
      <c r="R3" s="12">
        <f>'Cons-Sales and Costs'!R8</f>
        <v>1155600</v>
      </c>
      <c r="S3" s="12">
        <f>'Cons-Sales and Costs'!S8</f>
        <v>1231200</v>
      </c>
      <c r="T3" s="12">
        <f>'Cons-Sales and Costs'!T8</f>
        <v>1258200</v>
      </c>
      <c r="U3" s="12">
        <f>'Cons-Sales and Costs'!U8</f>
        <v>1468800</v>
      </c>
      <c r="V3" s="12">
        <f>'Cons-Sales and Costs'!V8</f>
        <v>1495800</v>
      </c>
      <c r="W3" s="12">
        <f>'Cons-Sales and Costs'!W8</f>
        <v>1571400</v>
      </c>
      <c r="X3" s="12">
        <f>'Cons-Sales and Costs'!X8</f>
        <v>1598400</v>
      </c>
      <c r="Y3" s="12">
        <f>'Cons-Sales and Costs'!Y8</f>
        <v>1809000</v>
      </c>
      <c r="Z3" s="12">
        <f>'Cons-Sales and Costs'!Z8</f>
        <v>1836000</v>
      </c>
      <c r="AA3" s="12">
        <f>'Cons-Sales and Costs'!AA8</f>
        <v>1911600</v>
      </c>
      <c r="AB3" s="12">
        <f>'Cons-Sales and Costs'!AB8</f>
        <v>1938600</v>
      </c>
      <c r="AC3" s="12">
        <f>'Cons-Sales and Costs'!AC8</f>
        <v>2149200</v>
      </c>
      <c r="AD3" s="12">
        <f>'Cons-Sales and Costs'!AD8</f>
        <v>2176200</v>
      </c>
      <c r="AE3" s="12">
        <f>'Cons-Sales and Costs'!AE8</f>
        <v>2251800</v>
      </c>
    </row>
    <row r="4">
      <c r="A4" s="9" t="s">
        <v>25</v>
      </c>
      <c r="B4" s="12">
        <f>'Cons-Sales and Costs'!B9</f>
        <v>40000</v>
      </c>
      <c r="C4" s="12">
        <f>'Cons-Sales and Costs'!C9</f>
        <v>80000</v>
      </c>
      <c r="D4" s="12">
        <f>'Cons-Sales and Costs'!D9</f>
        <v>120000</v>
      </c>
      <c r="E4" s="12">
        <f>'Cons-Sales and Costs'!E9</f>
        <v>160000</v>
      </c>
      <c r="F4" s="12">
        <f>'Cons-Sales and Costs'!F9</f>
        <v>200000</v>
      </c>
      <c r="G4" s="12">
        <f>'Cons-Sales and Costs'!G9</f>
        <v>330000</v>
      </c>
      <c r="H4" s="12">
        <f>'Cons-Sales and Costs'!H9</f>
        <v>370000</v>
      </c>
      <c r="I4" s="12">
        <f>'Cons-Sales and Costs'!I9</f>
        <v>750000</v>
      </c>
      <c r="J4" s="12">
        <f>'Cons-Sales and Costs'!J9</f>
        <v>790000</v>
      </c>
      <c r="K4" s="12">
        <f>'Cons-Sales and Costs'!K9</f>
        <v>920000</v>
      </c>
      <c r="L4" s="12">
        <f>'Cons-Sales and Costs'!L9</f>
        <v>960000</v>
      </c>
      <c r="M4" s="12">
        <f>'Cons-Sales and Costs'!M9</f>
        <v>1340000</v>
      </c>
      <c r="N4" s="12">
        <f>'Cons-Sales and Costs'!N9</f>
        <v>1380000</v>
      </c>
      <c r="O4" s="12">
        <f>'Cons-Sales and Costs'!O9</f>
        <v>1510000</v>
      </c>
      <c r="P4" s="12">
        <f>'Cons-Sales and Costs'!P9</f>
        <v>1550000</v>
      </c>
      <c r="Q4" s="12">
        <f>'Cons-Sales and Costs'!Q9</f>
        <v>1930000</v>
      </c>
      <c r="R4" s="12">
        <f>'Cons-Sales and Costs'!R9</f>
        <v>1970000</v>
      </c>
      <c r="S4" s="12">
        <f>'Cons-Sales and Costs'!S9</f>
        <v>2100000</v>
      </c>
      <c r="T4" s="12">
        <f>'Cons-Sales and Costs'!T9</f>
        <v>2140000</v>
      </c>
      <c r="U4" s="12">
        <f>'Cons-Sales and Costs'!U9</f>
        <v>2520000</v>
      </c>
      <c r="V4" s="12">
        <f>'Cons-Sales and Costs'!V9</f>
        <v>2560000</v>
      </c>
      <c r="W4" s="12">
        <f>'Cons-Sales and Costs'!W9</f>
        <v>2690000</v>
      </c>
      <c r="X4" s="12">
        <f>'Cons-Sales and Costs'!X9</f>
        <v>2730000</v>
      </c>
      <c r="Y4" s="12">
        <f>'Cons-Sales and Costs'!Y9</f>
        <v>3110000</v>
      </c>
      <c r="Z4" s="12">
        <f>'Cons-Sales and Costs'!Z9</f>
        <v>3150000</v>
      </c>
      <c r="AA4" s="12">
        <f>'Cons-Sales and Costs'!AA9</f>
        <v>3280000</v>
      </c>
      <c r="AB4" s="12">
        <f>'Cons-Sales and Costs'!AB9</f>
        <v>3320000</v>
      </c>
      <c r="AC4" s="12">
        <f>'Cons-Sales and Costs'!AC9</f>
        <v>3700000</v>
      </c>
      <c r="AD4" s="12">
        <f>'Cons-Sales and Costs'!AD9</f>
        <v>3740000</v>
      </c>
      <c r="AE4" s="12">
        <f>'Cons-Sales and Costs'!AE9</f>
        <v>3870000</v>
      </c>
    </row>
    <row r="5">
      <c r="A5" s="9" t="s">
        <v>81</v>
      </c>
      <c r="B5" s="12">
        <f t="shared" ref="B5:AE5" si="1">SUM(B3:B4)</f>
        <v>67000</v>
      </c>
      <c r="C5" s="12">
        <f t="shared" si="1"/>
        <v>134000</v>
      </c>
      <c r="D5" s="12">
        <f t="shared" si="1"/>
        <v>201000</v>
      </c>
      <c r="E5" s="12">
        <f t="shared" si="1"/>
        <v>268000</v>
      </c>
      <c r="F5" s="12">
        <f t="shared" si="1"/>
        <v>335000</v>
      </c>
      <c r="G5" s="12">
        <f t="shared" si="1"/>
        <v>540600</v>
      </c>
      <c r="H5" s="12">
        <f t="shared" si="1"/>
        <v>607600</v>
      </c>
      <c r="I5" s="12">
        <f t="shared" si="1"/>
        <v>1198200</v>
      </c>
      <c r="J5" s="12">
        <f t="shared" si="1"/>
        <v>1265200</v>
      </c>
      <c r="K5" s="12">
        <f t="shared" si="1"/>
        <v>1470800</v>
      </c>
      <c r="L5" s="12">
        <f t="shared" si="1"/>
        <v>1537800</v>
      </c>
      <c r="M5" s="12">
        <f t="shared" si="1"/>
        <v>2128400</v>
      </c>
      <c r="N5" s="12">
        <f t="shared" si="1"/>
        <v>2195400</v>
      </c>
      <c r="O5" s="12">
        <f t="shared" si="1"/>
        <v>2401000</v>
      </c>
      <c r="P5" s="12">
        <f t="shared" si="1"/>
        <v>2468000</v>
      </c>
      <c r="Q5" s="12">
        <f t="shared" si="1"/>
        <v>3058600</v>
      </c>
      <c r="R5" s="12">
        <f t="shared" si="1"/>
        <v>3125600</v>
      </c>
      <c r="S5" s="12">
        <f t="shared" si="1"/>
        <v>3331200</v>
      </c>
      <c r="T5" s="12">
        <f t="shared" si="1"/>
        <v>3398200</v>
      </c>
      <c r="U5" s="12">
        <f t="shared" si="1"/>
        <v>3988800</v>
      </c>
      <c r="V5" s="12">
        <f t="shared" si="1"/>
        <v>4055800</v>
      </c>
      <c r="W5" s="12">
        <f t="shared" si="1"/>
        <v>4261400</v>
      </c>
      <c r="X5" s="12">
        <f t="shared" si="1"/>
        <v>4328400</v>
      </c>
      <c r="Y5" s="12">
        <f t="shared" si="1"/>
        <v>4919000</v>
      </c>
      <c r="Z5" s="12">
        <f t="shared" si="1"/>
        <v>4986000</v>
      </c>
      <c r="AA5" s="12">
        <f t="shared" si="1"/>
        <v>5191600</v>
      </c>
      <c r="AB5" s="12">
        <f t="shared" si="1"/>
        <v>5258600</v>
      </c>
      <c r="AC5" s="12">
        <f t="shared" si="1"/>
        <v>5849200</v>
      </c>
      <c r="AD5" s="12">
        <f t="shared" si="1"/>
        <v>5916200</v>
      </c>
      <c r="AE5" s="12">
        <f t="shared" si="1"/>
        <v>6121800</v>
      </c>
    </row>
    <row r="7">
      <c r="A7" s="9" t="s">
        <v>88</v>
      </c>
    </row>
    <row r="8">
      <c r="A8" s="9" t="s">
        <v>24</v>
      </c>
      <c r="B8" s="9">
        <v>0.0</v>
      </c>
      <c r="C8" s="9">
        <v>0.0</v>
      </c>
      <c r="D8" s="9">
        <v>0.0</v>
      </c>
      <c r="E8" s="12">
        <f t="shared" ref="E8:AE8" si="2">B3</f>
        <v>27000</v>
      </c>
      <c r="F8" s="12">
        <f t="shared" si="2"/>
        <v>54000</v>
      </c>
      <c r="G8" s="12">
        <f t="shared" si="2"/>
        <v>81000</v>
      </c>
      <c r="H8" s="12">
        <f t="shared" si="2"/>
        <v>108000</v>
      </c>
      <c r="I8" s="12">
        <f t="shared" si="2"/>
        <v>135000</v>
      </c>
      <c r="J8" s="12">
        <f t="shared" si="2"/>
        <v>210600</v>
      </c>
      <c r="K8" s="12">
        <f t="shared" si="2"/>
        <v>237600</v>
      </c>
      <c r="L8" s="12">
        <f t="shared" si="2"/>
        <v>448200</v>
      </c>
      <c r="M8" s="12">
        <f t="shared" si="2"/>
        <v>475200</v>
      </c>
      <c r="N8" s="12">
        <f t="shared" si="2"/>
        <v>550800</v>
      </c>
      <c r="O8" s="12">
        <f t="shared" si="2"/>
        <v>577800</v>
      </c>
      <c r="P8" s="12">
        <f t="shared" si="2"/>
        <v>788400</v>
      </c>
      <c r="Q8" s="12">
        <f t="shared" si="2"/>
        <v>815400</v>
      </c>
      <c r="R8" s="12">
        <f t="shared" si="2"/>
        <v>891000</v>
      </c>
      <c r="S8" s="12">
        <f t="shared" si="2"/>
        <v>918000</v>
      </c>
      <c r="T8" s="12">
        <f t="shared" si="2"/>
        <v>1128600</v>
      </c>
      <c r="U8" s="12">
        <f t="shared" si="2"/>
        <v>1155600</v>
      </c>
      <c r="V8" s="12">
        <f t="shared" si="2"/>
        <v>1231200</v>
      </c>
      <c r="W8" s="12">
        <f t="shared" si="2"/>
        <v>1258200</v>
      </c>
      <c r="X8" s="12">
        <f t="shared" si="2"/>
        <v>1468800</v>
      </c>
      <c r="Y8" s="12">
        <f t="shared" si="2"/>
        <v>1495800</v>
      </c>
      <c r="Z8" s="12">
        <f t="shared" si="2"/>
        <v>1571400</v>
      </c>
      <c r="AA8" s="12">
        <f t="shared" si="2"/>
        <v>1598400</v>
      </c>
      <c r="AB8" s="12">
        <f t="shared" si="2"/>
        <v>1809000</v>
      </c>
      <c r="AC8" s="12">
        <f t="shared" si="2"/>
        <v>1836000</v>
      </c>
      <c r="AD8" s="12">
        <f t="shared" si="2"/>
        <v>1911600</v>
      </c>
      <c r="AE8" s="12">
        <f t="shared" si="2"/>
        <v>1938600</v>
      </c>
    </row>
    <row r="9">
      <c r="A9" s="9" t="s">
        <v>25</v>
      </c>
      <c r="B9" s="9">
        <v>0.0</v>
      </c>
      <c r="C9" s="9">
        <v>0.0</v>
      </c>
      <c r="D9" s="12">
        <f t="shared" ref="D9:AE9" si="3">B4</f>
        <v>40000</v>
      </c>
      <c r="E9" s="12">
        <f t="shared" si="3"/>
        <v>80000</v>
      </c>
      <c r="F9" s="12">
        <f t="shared" si="3"/>
        <v>120000</v>
      </c>
      <c r="G9" s="12">
        <f t="shared" si="3"/>
        <v>160000</v>
      </c>
      <c r="H9" s="12">
        <f t="shared" si="3"/>
        <v>200000</v>
      </c>
      <c r="I9" s="12">
        <f t="shared" si="3"/>
        <v>330000</v>
      </c>
      <c r="J9" s="12">
        <f t="shared" si="3"/>
        <v>370000</v>
      </c>
      <c r="K9" s="12">
        <f t="shared" si="3"/>
        <v>750000</v>
      </c>
      <c r="L9" s="12">
        <f t="shared" si="3"/>
        <v>790000</v>
      </c>
      <c r="M9" s="12">
        <f t="shared" si="3"/>
        <v>920000</v>
      </c>
      <c r="N9" s="12">
        <f t="shared" si="3"/>
        <v>960000</v>
      </c>
      <c r="O9" s="12">
        <f t="shared" si="3"/>
        <v>1340000</v>
      </c>
      <c r="P9" s="12">
        <f t="shared" si="3"/>
        <v>1380000</v>
      </c>
      <c r="Q9" s="12">
        <f t="shared" si="3"/>
        <v>1510000</v>
      </c>
      <c r="R9" s="12">
        <f t="shared" si="3"/>
        <v>1550000</v>
      </c>
      <c r="S9" s="12">
        <f t="shared" si="3"/>
        <v>1930000</v>
      </c>
      <c r="T9" s="12">
        <f t="shared" si="3"/>
        <v>1970000</v>
      </c>
      <c r="U9" s="12">
        <f t="shared" si="3"/>
        <v>2100000</v>
      </c>
      <c r="V9" s="12">
        <f t="shared" si="3"/>
        <v>2140000</v>
      </c>
      <c r="W9" s="12">
        <f t="shared" si="3"/>
        <v>2520000</v>
      </c>
      <c r="X9" s="12">
        <f t="shared" si="3"/>
        <v>2560000</v>
      </c>
      <c r="Y9" s="12">
        <f t="shared" si="3"/>
        <v>2690000</v>
      </c>
      <c r="Z9" s="12">
        <f t="shared" si="3"/>
        <v>2730000</v>
      </c>
      <c r="AA9" s="12">
        <f t="shared" si="3"/>
        <v>3110000</v>
      </c>
      <c r="AB9" s="12">
        <f t="shared" si="3"/>
        <v>3150000</v>
      </c>
      <c r="AC9" s="12">
        <f t="shared" si="3"/>
        <v>3280000</v>
      </c>
      <c r="AD9" s="12">
        <f t="shared" si="3"/>
        <v>3320000</v>
      </c>
      <c r="AE9" s="12">
        <f t="shared" si="3"/>
        <v>3700000</v>
      </c>
    </row>
    <row r="10">
      <c r="A10" s="9" t="s">
        <v>81</v>
      </c>
      <c r="B10" s="12">
        <f t="shared" ref="B10:AE10" si="4">SUM(B8:B9)</f>
        <v>0</v>
      </c>
      <c r="C10" s="12">
        <f t="shared" si="4"/>
        <v>0</v>
      </c>
      <c r="D10" s="12">
        <f t="shared" si="4"/>
        <v>40000</v>
      </c>
      <c r="E10" s="12">
        <f t="shared" si="4"/>
        <v>107000</v>
      </c>
      <c r="F10" s="12">
        <f t="shared" si="4"/>
        <v>174000</v>
      </c>
      <c r="G10" s="12">
        <f t="shared" si="4"/>
        <v>241000</v>
      </c>
      <c r="H10" s="12">
        <f t="shared" si="4"/>
        <v>308000</v>
      </c>
      <c r="I10" s="12">
        <f t="shared" si="4"/>
        <v>465000</v>
      </c>
      <c r="J10" s="12">
        <f t="shared" si="4"/>
        <v>580600</v>
      </c>
      <c r="K10" s="12">
        <f t="shared" si="4"/>
        <v>987600</v>
      </c>
      <c r="L10" s="12">
        <f t="shared" si="4"/>
        <v>1238200</v>
      </c>
      <c r="M10" s="12">
        <f t="shared" si="4"/>
        <v>1395200</v>
      </c>
      <c r="N10" s="12">
        <f t="shared" si="4"/>
        <v>1510800</v>
      </c>
      <c r="O10" s="12">
        <f t="shared" si="4"/>
        <v>1917800</v>
      </c>
      <c r="P10" s="12">
        <f t="shared" si="4"/>
        <v>2168400</v>
      </c>
      <c r="Q10" s="12">
        <f t="shared" si="4"/>
        <v>2325400</v>
      </c>
      <c r="R10" s="12">
        <f t="shared" si="4"/>
        <v>2441000</v>
      </c>
      <c r="S10" s="12">
        <f t="shared" si="4"/>
        <v>2848000</v>
      </c>
      <c r="T10" s="12">
        <f t="shared" si="4"/>
        <v>3098600</v>
      </c>
      <c r="U10" s="12">
        <f t="shared" si="4"/>
        <v>3255600</v>
      </c>
      <c r="V10" s="12">
        <f t="shared" si="4"/>
        <v>3371200</v>
      </c>
      <c r="W10" s="12">
        <f t="shared" si="4"/>
        <v>3778200</v>
      </c>
      <c r="X10" s="12">
        <f t="shared" si="4"/>
        <v>4028800</v>
      </c>
      <c r="Y10" s="12">
        <f t="shared" si="4"/>
        <v>4185800</v>
      </c>
      <c r="Z10" s="12">
        <f t="shared" si="4"/>
        <v>4301400</v>
      </c>
      <c r="AA10" s="12">
        <f t="shared" si="4"/>
        <v>4708400</v>
      </c>
      <c r="AB10" s="12">
        <f t="shared" si="4"/>
        <v>4959000</v>
      </c>
      <c r="AC10" s="12">
        <f t="shared" si="4"/>
        <v>5116000</v>
      </c>
      <c r="AD10" s="12">
        <f t="shared" si="4"/>
        <v>5231600</v>
      </c>
      <c r="AE10" s="12">
        <f t="shared" si="4"/>
        <v>5638600</v>
      </c>
    </row>
    <row r="12">
      <c r="A12" s="9" t="s">
        <v>89</v>
      </c>
    </row>
    <row r="13">
      <c r="A13" s="9" t="s">
        <v>24</v>
      </c>
      <c r="B13" s="12">
        <f t="shared" ref="B13:B14" si="6">B3-B8</f>
        <v>27000</v>
      </c>
      <c r="C13" s="12">
        <f t="shared" ref="C13:AE13" si="5">B13+C3-C8</f>
        <v>81000</v>
      </c>
      <c r="D13" s="12">
        <f t="shared" si="5"/>
        <v>162000</v>
      </c>
      <c r="E13" s="12">
        <f t="shared" si="5"/>
        <v>243000</v>
      </c>
      <c r="F13" s="12">
        <f t="shared" si="5"/>
        <v>324000</v>
      </c>
      <c r="G13" s="12">
        <f t="shared" si="5"/>
        <v>453600</v>
      </c>
      <c r="H13" s="12">
        <f t="shared" si="5"/>
        <v>583200</v>
      </c>
      <c r="I13" s="12">
        <f t="shared" si="5"/>
        <v>896400</v>
      </c>
      <c r="J13" s="12">
        <f t="shared" si="5"/>
        <v>1161000</v>
      </c>
      <c r="K13" s="12">
        <f t="shared" si="5"/>
        <v>1474200</v>
      </c>
      <c r="L13" s="12">
        <f t="shared" si="5"/>
        <v>1603800</v>
      </c>
      <c r="M13" s="12">
        <f t="shared" si="5"/>
        <v>1917000</v>
      </c>
      <c r="N13" s="12">
        <f t="shared" si="5"/>
        <v>2181600</v>
      </c>
      <c r="O13" s="12">
        <f t="shared" si="5"/>
        <v>2494800</v>
      </c>
      <c r="P13" s="12">
        <f t="shared" si="5"/>
        <v>2624400</v>
      </c>
      <c r="Q13" s="12">
        <f t="shared" si="5"/>
        <v>2937600</v>
      </c>
      <c r="R13" s="12">
        <f t="shared" si="5"/>
        <v>3202200</v>
      </c>
      <c r="S13" s="12">
        <f t="shared" si="5"/>
        <v>3515400</v>
      </c>
      <c r="T13" s="12">
        <f t="shared" si="5"/>
        <v>3645000</v>
      </c>
      <c r="U13" s="12">
        <f t="shared" si="5"/>
        <v>3958200</v>
      </c>
      <c r="V13" s="12">
        <f t="shared" si="5"/>
        <v>4222800</v>
      </c>
      <c r="W13" s="12">
        <f t="shared" si="5"/>
        <v>4536000</v>
      </c>
      <c r="X13" s="12">
        <f t="shared" si="5"/>
        <v>4665600</v>
      </c>
      <c r="Y13" s="12">
        <f t="shared" si="5"/>
        <v>4978800</v>
      </c>
      <c r="Z13" s="12">
        <f t="shared" si="5"/>
        <v>5243400</v>
      </c>
      <c r="AA13" s="12">
        <f t="shared" si="5"/>
        <v>5556600</v>
      </c>
      <c r="AB13" s="12">
        <f t="shared" si="5"/>
        <v>5686200</v>
      </c>
      <c r="AC13" s="12">
        <f t="shared" si="5"/>
        <v>5999400</v>
      </c>
      <c r="AD13" s="12">
        <f t="shared" si="5"/>
        <v>6264000</v>
      </c>
      <c r="AE13" s="12">
        <f t="shared" si="5"/>
        <v>6577200</v>
      </c>
    </row>
    <row r="14">
      <c r="A14" s="9" t="s">
        <v>25</v>
      </c>
      <c r="B14" s="12">
        <f t="shared" si="6"/>
        <v>40000</v>
      </c>
      <c r="C14" s="12">
        <f t="shared" ref="C14:AE14" si="7">B14+C4-C9</f>
        <v>120000</v>
      </c>
      <c r="D14" s="12">
        <f t="shared" si="7"/>
        <v>200000</v>
      </c>
      <c r="E14" s="12">
        <f t="shared" si="7"/>
        <v>280000</v>
      </c>
      <c r="F14" s="12">
        <f t="shared" si="7"/>
        <v>360000</v>
      </c>
      <c r="G14" s="12">
        <f t="shared" si="7"/>
        <v>530000</v>
      </c>
      <c r="H14" s="12">
        <f t="shared" si="7"/>
        <v>700000</v>
      </c>
      <c r="I14" s="12">
        <f t="shared" si="7"/>
        <v>1120000</v>
      </c>
      <c r="J14" s="12">
        <f t="shared" si="7"/>
        <v>1540000</v>
      </c>
      <c r="K14" s="12">
        <f t="shared" si="7"/>
        <v>1710000</v>
      </c>
      <c r="L14" s="12">
        <f t="shared" si="7"/>
        <v>1880000</v>
      </c>
      <c r="M14" s="12">
        <f t="shared" si="7"/>
        <v>2300000</v>
      </c>
      <c r="N14" s="12">
        <f t="shared" si="7"/>
        <v>2720000</v>
      </c>
      <c r="O14" s="12">
        <f t="shared" si="7"/>
        <v>2890000</v>
      </c>
      <c r="P14" s="12">
        <f t="shared" si="7"/>
        <v>3060000</v>
      </c>
      <c r="Q14" s="12">
        <f t="shared" si="7"/>
        <v>3480000</v>
      </c>
      <c r="R14" s="12">
        <f t="shared" si="7"/>
        <v>3900000</v>
      </c>
      <c r="S14" s="12">
        <f t="shared" si="7"/>
        <v>4070000</v>
      </c>
      <c r="T14" s="12">
        <f t="shared" si="7"/>
        <v>4240000</v>
      </c>
      <c r="U14" s="12">
        <f t="shared" si="7"/>
        <v>4660000</v>
      </c>
      <c r="V14" s="12">
        <f t="shared" si="7"/>
        <v>5080000</v>
      </c>
      <c r="W14" s="12">
        <f t="shared" si="7"/>
        <v>5250000</v>
      </c>
      <c r="X14" s="12">
        <f t="shared" si="7"/>
        <v>5420000</v>
      </c>
      <c r="Y14" s="12">
        <f t="shared" si="7"/>
        <v>5840000</v>
      </c>
      <c r="Z14" s="12">
        <f t="shared" si="7"/>
        <v>6260000</v>
      </c>
      <c r="AA14" s="12">
        <f t="shared" si="7"/>
        <v>6430000</v>
      </c>
      <c r="AB14" s="12">
        <f t="shared" si="7"/>
        <v>6600000</v>
      </c>
      <c r="AC14" s="12">
        <f t="shared" si="7"/>
        <v>7020000</v>
      </c>
      <c r="AD14" s="12">
        <f t="shared" si="7"/>
        <v>7440000</v>
      </c>
      <c r="AE14" s="12">
        <f t="shared" si="7"/>
        <v>7610000</v>
      </c>
    </row>
    <row r="15">
      <c r="A15" s="9" t="s">
        <v>81</v>
      </c>
      <c r="B15" s="12">
        <f t="shared" ref="B15:AE15" si="8">SUM(B13:B14)</f>
        <v>67000</v>
      </c>
      <c r="C15" s="12">
        <f t="shared" si="8"/>
        <v>201000</v>
      </c>
      <c r="D15" s="12">
        <f t="shared" si="8"/>
        <v>362000</v>
      </c>
      <c r="E15" s="12">
        <f t="shared" si="8"/>
        <v>523000</v>
      </c>
      <c r="F15" s="12">
        <f t="shared" si="8"/>
        <v>684000</v>
      </c>
      <c r="G15" s="12">
        <f t="shared" si="8"/>
        <v>983600</v>
      </c>
      <c r="H15" s="12">
        <f t="shared" si="8"/>
        <v>1283200</v>
      </c>
      <c r="I15" s="12">
        <f t="shared" si="8"/>
        <v>2016400</v>
      </c>
      <c r="J15" s="12">
        <f t="shared" si="8"/>
        <v>2701000</v>
      </c>
      <c r="K15" s="12">
        <f t="shared" si="8"/>
        <v>3184200</v>
      </c>
      <c r="L15" s="12">
        <f t="shared" si="8"/>
        <v>3483800</v>
      </c>
      <c r="M15" s="12">
        <f t="shared" si="8"/>
        <v>4217000</v>
      </c>
      <c r="N15" s="12">
        <f t="shared" si="8"/>
        <v>4901600</v>
      </c>
      <c r="O15" s="12">
        <f t="shared" si="8"/>
        <v>5384800</v>
      </c>
      <c r="P15" s="12">
        <f t="shared" si="8"/>
        <v>5684400</v>
      </c>
      <c r="Q15" s="12">
        <f t="shared" si="8"/>
        <v>6417600</v>
      </c>
      <c r="R15" s="12">
        <f t="shared" si="8"/>
        <v>7102200</v>
      </c>
      <c r="S15" s="12">
        <f t="shared" si="8"/>
        <v>7585400</v>
      </c>
      <c r="T15" s="12">
        <f t="shared" si="8"/>
        <v>7885000</v>
      </c>
      <c r="U15" s="12">
        <f t="shared" si="8"/>
        <v>8618200</v>
      </c>
      <c r="V15" s="12">
        <f t="shared" si="8"/>
        <v>9302800</v>
      </c>
      <c r="W15" s="12">
        <f t="shared" si="8"/>
        <v>9786000</v>
      </c>
      <c r="X15" s="12">
        <f t="shared" si="8"/>
        <v>10085600</v>
      </c>
      <c r="Y15" s="12">
        <f t="shared" si="8"/>
        <v>10818800</v>
      </c>
      <c r="Z15" s="12">
        <f t="shared" si="8"/>
        <v>11503400</v>
      </c>
      <c r="AA15" s="12">
        <f t="shared" si="8"/>
        <v>11986600</v>
      </c>
      <c r="AB15" s="12">
        <f t="shared" si="8"/>
        <v>12286200</v>
      </c>
      <c r="AC15" s="12">
        <f t="shared" si="8"/>
        <v>13019400</v>
      </c>
      <c r="AD15" s="12">
        <f t="shared" si="8"/>
        <v>13704000</v>
      </c>
      <c r="AE15" s="12">
        <f t="shared" si="8"/>
        <v>14187200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79</v>
      </c>
    </row>
    <row r="3">
      <c r="A3" s="9" t="s">
        <v>90</v>
      </c>
      <c r="B3" s="12">
        <f>'Cons-Sales and Costs'!B5</f>
        <v>140000</v>
      </c>
      <c r="C3" s="12">
        <f>'Cons-Sales and Costs'!C5</f>
        <v>280000</v>
      </c>
      <c r="D3" s="12">
        <f>'Cons-Sales and Costs'!D5</f>
        <v>420000</v>
      </c>
      <c r="E3" s="12">
        <f>'Cons-Sales and Costs'!E5</f>
        <v>560000</v>
      </c>
      <c r="F3" s="12">
        <f>'Cons-Sales and Costs'!F5</f>
        <v>700000</v>
      </c>
      <c r="G3" s="12">
        <f>'Cons-Sales and Costs'!G5</f>
        <v>1128000</v>
      </c>
      <c r="H3" s="12">
        <f>'Cons-Sales and Costs'!H5</f>
        <v>1268000</v>
      </c>
      <c r="I3" s="12">
        <f>'Cons-Sales and Costs'!I5</f>
        <v>2496000</v>
      </c>
      <c r="J3" s="12">
        <f>'Cons-Sales and Costs'!J5</f>
        <v>2636000</v>
      </c>
      <c r="K3" s="12">
        <f>'Cons-Sales and Costs'!K5</f>
        <v>3064000</v>
      </c>
      <c r="L3" s="12">
        <f>'Cons-Sales and Costs'!L5</f>
        <v>3204000</v>
      </c>
      <c r="M3" s="12">
        <f>'Cons-Sales and Costs'!M5</f>
        <v>4432000</v>
      </c>
      <c r="N3" s="12">
        <f>'Cons-Sales and Costs'!N5</f>
        <v>4572000</v>
      </c>
      <c r="O3" s="12">
        <f>'Cons-Sales and Costs'!O5</f>
        <v>5000000</v>
      </c>
      <c r="P3" s="12">
        <f>'Cons-Sales and Costs'!P5</f>
        <v>5140000</v>
      </c>
      <c r="Q3" s="12">
        <f>'Cons-Sales and Costs'!Q5</f>
        <v>6368000</v>
      </c>
      <c r="R3" s="12">
        <f>'Cons-Sales and Costs'!R5</f>
        <v>6508000</v>
      </c>
      <c r="S3" s="12">
        <f>'Cons-Sales and Costs'!S5</f>
        <v>6936000</v>
      </c>
      <c r="T3" s="12">
        <f>'Cons-Sales and Costs'!T5</f>
        <v>7076000</v>
      </c>
      <c r="U3" s="12">
        <f>'Cons-Sales and Costs'!U5</f>
        <v>8304000</v>
      </c>
      <c r="V3" s="12">
        <f>'Cons-Sales and Costs'!V5</f>
        <v>8444000</v>
      </c>
      <c r="W3" s="12">
        <f>'Cons-Sales and Costs'!W5</f>
        <v>8872000</v>
      </c>
      <c r="X3" s="12">
        <f>'Cons-Sales and Costs'!X5</f>
        <v>9012000</v>
      </c>
      <c r="Y3" s="12">
        <f>'Cons-Sales and Costs'!Y5</f>
        <v>10240000</v>
      </c>
      <c r="Z3" s="12">
        <f>'Cons-Sales and Costs'!Z5</f>
        <v>10380000</v>
      </c>
      <c r="AA3" s="12">
        <f>'Cons-Sales and Costs'!AA5</f>
        <v>10808000</v>
      </c>
      <c r="AB3" s="12">
        <f>'Cons-Sales and Costs'!AB5</f>
        <v>10948000</v>
      </c>
      <c r="AC3" s="12">
        <f>'Cons-Sales and Costs'!AC5</f>
        <v>12176000</v>
      </c>
      <c r="AD3" s="12">
        <f>'Cons-Sales and Costs'!AD5</f>
        <v>12316000</v>
      </c>
      <c r="AE3" s="12">
        <f>'Cons-Sales and Costs'!AE5</f>
        <v>12744000</v>
      </c>
    </row>
    <row r="4">
      <c r="A4" s="9" t="s">
        <v>81</v>
      </c>
      <c r="B4" s="12">
        <f t="shared" ref="B4:AE4" si="1">SUM(B3)</f>
        <v>140000</v>
      </c>
      <c r="C4" s="12">
        <f t="shared" si="1"/>
        <v>280000</v>
      </c>
      <c r="D4" s="12">
        <f t="shared" si="1"/>
        <v>420000</v>
      </c>
      <c r="E4" s="12">
        <f t="shared" si="1"/>
        <v>560000</v>
      </c>
      <c r="F4" s="12">
        <f t="shared" si="1"/>
        <v>700000</v>
      </c>
      <c r="G4" s="12">
        <f t="shared" si="1"/>
        <v>1128000</v>
      </c>
      <c r="H4" s="12">
        <f t="shared" si="1"/>
        <v>1268000</v>
      </c>
      <c r="I4" s="12">
        <f t="shared" si="1"/>
        <v>2496000</v>
      </c>
      <c r="J4" s="12">
        <f t="shared" si="1"/>
        <v>2636000</v>
      </c>
      <c r="K4" s="12">
        <f t="shared" si="1"/>
        <v>3064000</v>
      </c>
      <c r="L4" s="12">
        <f t="shared" si="1"/>
        <v>3204000</v>
      </c>
      <c r="M4" s="12">
        <f t="shared" si="1"/>
        <v>4432000</v>
      </c>
      <c r="N4" s="12">
        <f t="shared" si="1"/>
        <v>4572000</v>
      </c>
      <c r="O4" s="12">
        <f t="shared" si="1"/>
        <v>5000000</v>
      </c>
      <c r="P4" s="12">
        <f t="shared" si="1"/>
        <v>5140000</v>
      </c>
      <c r="Q4" s="12">
        <f t="shared" si="1"/>
        <v>6368000</v>
      </c>
      <c r="R4" s="12">
        <f t="shared" si="1"/>
        <v>6508000</v>
      </c>
      <c r="S4" s="12">
        <f t="shared" si="1"/>
        <v>6936000</v>
      </c>
      <c r="T4" s="12">
        <f t="shared" si="1"/>
        <v>7076000</v>
      </c>
      <c r="U4" s="12">
        <f t="shared" si="1"/>
        <v>8304000</v>
      </c>
      <c r="V4" s="12">
        <f t="shared" si="1"/>
        <v>8444000</v>
      </c>
      <c r="W4" s="12">
        <f t="shared" si="1"/>
        <v>8872000</v>
      </c>
      <c r="X4" s="12">
        <f t="shared" si="1"/>
        <v>9012000</v>
      </c>
      <c r="Y4" s="12">
        <f t="shared" si="1"/>
        <v>10240000</v>
      </c>
      <c r="Z4" s="12">
        <f t="shared" si="1"/>
        <v>10380000</v>
      </c>
      <c r="AA4" s="12">
        <f t="shared" si="1"/>
        <v>10808000</v>
      </c>
      <c r="AB4" s="12">
        <f t="shared" si="1"/>
        <v>10948000</v>
      </c>
      <c r="AC4" s="12">
        <f t="shared" si="1"/>
        <v>12176000</v>
      </c>
      <c r="AD4" s="12">
        <f t="shared" si="1"/>
        <v>12316000</v>
      </c>
      <c r="AE4" s="12">
        <f t="shared" si="1"/>
        <v>12744000</v>
      </c>
    </row>
    <row r="6">
      <c r="A6" s="9" t="s">
        <v>91</v>
      </c>
    </row>
    <row r="7">
      <c r="A7" s="9" t="s">
        <v>90</v>
      </c>
      <c r="B7" s="9">
        <v>0.0</v>
      </c>
      <c r="C7" s="9">
        <v>0.0</v>
      </c>
      <c r="D7" s="12">
        <f>B3+C3+D3</f>
        <v>840000</v>
      </c>
      <c r="E7" s="9">
        <v>0.0</v>
      </c>
      <c r="F7" s="9">
        <v>0.0</v>
      </c>
      <c r="G7" s="12">
        <f>E3+F3+G3</f>
        <v>2388000</v>
      </c>
      <c r="H7" s="9">
        <v>0.0</v>
      </c>
      <c r="I7" s="9">
        <v>0.0</v>
      </c>
      <c r="J7" s="12">
        <f>H3+I3+J3</f>
        <v>6400000</v>
      </c>
      <c r="K7" s="9">
        <v>0.0</v>
      </c>
      <c r="L7" s="9">
        <v>0.0</v>
      </c>
      <c r="M7" s="12">
        <f>K3+L3+M3</f>
        <v>10700000</v>
      </c>
      <c r="N7" s="9">
        <v>0.0</v>
      </c>
      <c r="O7" s="9">
        <v>0.0</v>
      </c>
      <c r="P7" s="12">
        <f>N3+O3+P3</f>
        <v>14712000</v>
      </c>
      <c r="Q7" s="9">
        <v>0.0</v>
      </c>
      <c r="R7" s="9">
        <v>0.0</v>
      </c>
      <c r="S7" s="12">
        <f>Q3+R3+S3</f>
        <v>19812000</v>
      </c>
      <c r="T7" s="9">
        <v>0.0</v>
      </c>
      <c r="U7" s="9">
        <v>0.0</v>
      </c>
      <c r="V7" s="12">
        <f>T3+U3+V3</f>
        <v>23824000</v>
      </c>
      <c r="W7" s="9">
        <v>0.0</v>
      </c>
      <c r="X7" s="9">
        <v>0.0</v>
      </c>
      <c r="Y7" s="12">
        <f>W3+X3+Y3</f>
        <v>28124000</v>
      </c>
      <c r="Z7" s="9">
        <v>0.0</v>
      </c>
      <c r="AA7" s="9">
        <v>0.0</v>
      </c>
      <c r="AB7" s="12">
        <f>Z3+AA3+AB3</f>
        <v>32136000</v>
      </c>
      <c r="AC7" s="9">
        <v>0.0</v>
      </c>
      <c r="AD7" s="9">
        <v>0.0</v>
      </c>
      <c r="AE7" s="12">
        <f>AC3+AD3+AE3</f>
        <v>37236000</v>
      </c>
    </row>
    <row r="8">
      <c r="A8" s="9" t="s">
        <v>81</v>
      </c>
      <c r="B8" s="12">
        <f t="shared" ref="B8:AE8" si="2">SUM(B7)</f>
        <v>0</v>
      </c>
      <c r="C8" s="12">
        <f t="shared" si="2"/>
        <v>0</v>
      </c>
      <c r="D8" s="12">
        <f t="shared" si="2"/>
        <v>840000</v>
      </c>
      <c r="E8" s="12">
        <f t="shared" si="2"/>
        <v>0</v>
      </c>
      <c r="F8" s="12">
        <f t="shared" si="2"/>
        <v>0</v>
      </c>
      <c r="G8" s="12">
        <f t="shared" si="2"/>
        <v>2388000</v>
      </c>
      <c r="H8" s="12">
        <f t="shared" si="2"/>
        <v>0</v>
      </c>
      <c r="I8" s="12">
        <f t="shared" si="2"/>
        <v>0</v>
      </c>
      <c r="J8" s="12">
        <f t="shared" si="2"/>
        <v>6400000</v>
      </c>
      <c r="K8" s="12">
        <f t="shared" si="2"/>
        <v>0</v>
      </c>
      <c r="L8" s="12">
        <f t="shared" si="2"/>
        <v>0</v>
      </c>
      <c r="M8" s="12">
        <f t="shared" si="2"/>
        <v>10700000</v>
      </c>
      <c r="N8" s="12">
        <f t="shared" si="2"/>
        <v>0</v>
      </c>
      <c r="O8" s="12">
        <f t="shared" si="2"/>
        <v>0</v>
      </c>
      <c r="P8" s="12">
        <f t="shared" si="2"/>
        <v>14712000</v>
      </c>
      <c r="Q8" s="12">
        <f t="shared" si="2"/>
        <v>0</v>
      </c>
      <c r="R8" s="12">
        <f t="shared" si="2"/>
        <v>0</v>
      </c>
      <c r="S8" s="12">
        <f t="shared" si="2"/>
        <v>19812000</v>
      </c>
      <c r="T8" s="12">
        <f t="shared" si="2"/>
        <v>0</v>
      </c>
      <c r="U8" s="12">
        <f t="shared" si="2"/>
        <v>0</v>
      </c>
      <c r="V8" s="12">
        <f t="shared" si="2"/>
        <v>23824000</v>
      </c>
      <c r="W8" s="12">
        <f t="shared" si="2"/>
        <v>0</v>
      </c>
      <c r="X8" s="12">
        <f t="shared" si="2"/>
        <v>0</v>
      </c>
      <c r="Y8" s="12">
        <f t="shared" si="2"/>
        <v>28124000</v>
      </c>
      <c r="Z8" s="12">
        <f t="shared" si="2"/>
        <v>0</v>
      </c>
      <c r="AA8" s="12">
        <f t="shared" si="2"/>
        <v>0</v>
      </c>
      <c r="AB8" s="12">
        <f t="shared" si="2"/>
        <v>32136000</v>
      </c>
      <c r="AC8" s="12">
        <f t="shared" si="2"/>
        <v>0</v>
      </c>
      <c r="AD8" s="12">
        <f t="shared" si="2"/>
        <v>0</v>
      </c>
      <c r="AE8" s="12">
        <f t="shared" si="2"/>
        <v>37236000</v>
      </c>
    </row>
    <row r="10">
      <c r="A10" s="9" t="s">
        <v>92</v>
      </c>
    </row>
    <row r="11">
      <c r="A11" s="9" t="s">
        <v>90</v>
      </c>
      <c r="B11" s="12">
        <f>B3-B7</f>
        <v>140000</v>
      </c>
      <c r="C11" s="12">
        <f t="shared" ref="C11:AE11" si="3">B11+C3-C7</f>
        <v>420000</v>
      </c>
      <c r="D11" s="12">
        <f t="shared" si="3"/>
        <v>0</v>
      </c>
      <c r="E11" s="12">
        <f t="shared" si="3"/>
        <v>560000</v>
      </c>
      <c r="F11" s="12">
        <f t="shared" si="3"/>
        <v>1260000</v>
      </c>
      <c r="G11" s="12">
        <f t="shared" si="3"/>
        <v>0</v>
      </c>
      <c r="H11" s="12">
        <f t="shared" si="3"/>
        <v>1268000</v>
      </c>
      <c r="I11" s="12">
        <f t="shared" si="3"/>
        <v>3764000</v>
      </c>
      <c r="J11" s="12">
        <f t="shared" si="3"/>
        <v>0</v>
      </c>
      <c r="K11" s="12">
        <f t="shared" si="3"/>
        <v>3064000</v>
      </c>
      <c r="L11" s="12">
        <f t="shared" si="3"/>
        <v>6268000</v>
      </c>
      <c r="M11" s="12">
        <f t="shared" si="3"/>
        <v>0</v>
      </c>
      <c r="N11" s="12">
        <f t="shared" si="3"/>
        <v>4572000</v>
      </c>
      <c r="O11" s="12">
        <f t="shared" si="3"/>
        <v>9572000</v>
      </c>
      <c r="P11" s="12">
        <f t="shared" si="3"/>
        <v>0</v>
      </c>
      <c r="Q11" s="12">
        <f t="shared" si="3"/>
        <v>6368000</v>
      </c>
      <c r="R11" s="12">
        <f t="shared" si="3"/>
        <v>12876000</v>
      </c>
      <c r="S11" s="12">
        <f t="shared" si="3"/>
        <v>0</v>
      </c>
      <c r="T11" s="12">
        <f t="shared" si="3"/>
        <v>7076000</v>
      </c>
      <c r="U11" s="12">
        <f t="shared" si="3"/>
        <v>15380000</v>
      </c>
      <c r="V11" s="12">
        <f t="shared" si="3"/>
        <v>0</v>
      </c>
      <c r="W11" s="12">
        <f t="shared" si="3"/>
        <v>8872000</v>
      </c>
      <c r="X11" s="12">
        <f t="shared" si="3"/>
        <v>17884000</v>
      </c>
      <c r="Y11" s="12">
        <f t="shared" si="3"/>
        <v>0</v>
      </c>
      <c r="Z11" s="12">
        <f t="shared" si="3"/>
        <v>10380000</v>
      </c>
      <c r="AA11" s="12">
        <f t="shared" si="3"/>
        <v>21188000</v>
      </c>
      <c r="AB11" s="12">
        <f t="shared" si="3"/>
        <v>0</v>
      </c>
      <c r="AC11" s="12">
        <f t="shared" si="3"/>
        <v>12176000</v>
      </c>
      <c r="AD11" s="12">
        <f t="shared" si="3"/>
        <v>24492000</v>
      </c>
      <c r="AE11" s="12">
        <f t="shared" si="3"/>
        <v>0</v>
      </c>
    </row>
    <row r="12">
      <c r="A12" s="9" t="s">
        <v>81</v>
      </c>
      <c r="B12" s="12">
        <f t="shared" ref="B12:AE12" si="4">SUM(B11)</f>
        <v>140000</v>
      </c>
      <c r="C12" s="12">
        <f t="shared" si="4"/>
        <v>420000</v>
      </c>
      <c r="D12" s="12">
        <f t="shared" si="4"/>
        <v>0</v>
      </c>
      <c r="E12" s="12">
        <f t="shared" si="4"/>
        <v>560000</v>
      </c>
      <c r="F12" s="12">
        <f t="shared" si="4"/>
        <v>1260000</v>
      </c>
      <c r="G12" s="12">
        <f t="shared" si="4"/>
        <v>0</v>
      </c>
      <c r="H12" s="12">
        <f t="shared" si="4"/>
        <v>1268000</v>
      </c>
      <c r="I12" s="12">
        <f t="shared" si="4"/>
        <v>3764000</v>
      </c>
      <c r="J12" s="12">
        <f t="shared" si="4"/>
        <v>0</v>
      </c>
      <c r="K12" s="12">
        <f t="shared" si="4"/>
        <v>3064000</v>
      </c>
      <c r="L12" s="12">
        <f t="shared" si="4"/>
        <v>6268000</v>
      </c>
      <c r="M12" s="12">
        <f t="shared" si="4"/>
        <v>0</v>
      </c>
      <c r="N12" s="12">
        <f t="shared" si="4"/>
        <v>4572000</v>
      </c>
      <c r="O12" s="12">
        <f t="shared" si="4"/>
        <v>9572000</v>
      </c>
      <c r="P12" s="12">
        <f t="shared" si="4"/>
        <v>0</v>
      </c>
      <c r="Q12" s="12">
        <f t="shared" si="4"/>
        <v>6368000</v>
      </c>
      <c r="R12" s="12">
        <f t="shared" si="4"/>
        <v>12876000</v>
      </c>
      <c r="S12" s="12">
        <f t="shared" si="4"/>
        <v>0</v>
      </c>
      <c r="T12" s="12">
        <f t="shared" si="4"/>
        <v>7076000</v>
      </c>
      <c r="U12" s="12">
        <f t="shared" si="4"/>
        <v>15380000</v>
      </c>
      <c r="V12" s="12">
        <f t="shared" si="4"/>
        <v>0</v>
      </c>
      <c r="W12" s="12">
        <f t="shared" si="4"/>
        <v>8872000</v>
      </c>
      <c r="X12" s="12">
        <f t="shared" si="4"/>
        <v>17884000</v>
      </c>
      <c r="Y12" s="12">
        <f t="shared" si="4"/>
        <v>0</v>
      </c>
      <c r="Z12" s="12">
        <f t="shared" si="4"/>
        <v>10380000</v>
      </c>
      <c r="AA12" s="12">
        <f t="shared" si="4"/>
        <v>21188000</v>
      </c>
      <c r="AB12" s="12">
        <f t="shared" si="4"/>
        <v>0</v>
      </c>
      <c r="AC12" s="12">
        <f t="shared" si="4"/>
        <v>12176000</v>
      </c>
      <c r="AD12" s="12">
        <f t="shared" si="4"/>
        <v>24492000</v>
      </c>
      <c r="AE12" s="12">
        <f t="shared" si="4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9" t="s">
        <v>93</v>
      </c>
    </row>
    <row r="4">
      <c r="A4" s="9" t="s">
        <v>94</v>
      </c>
      <c r="B4" s="12">
        <f>'Small-Fixed Asset Balance'!B10+'Medium-Fixed Asset Balance'!B10+'Large-Fixed Asset Balance'!B10</f>
        <v>160000</v>
      </c>
      <c r="C4" s="12">
        <f>'Small-Fixed Asset Balance'!C10+'Medium-Fixed Asset Balance'!C10+'Large-Fixed Asset Balance'!C10</f>
        <v>160000</v>
      </c>
      <c r="D4" s="12">
        <f>'Small-Fixed Asset Balance'!D10+'Medium-Fixed Asset Balance'!D10+'Large-Fixed Asset Balance'!D10</f>
        <v>160000</v>
      </c>
      <c r="E4" s="12">
        <f>'Small-Fixed Asset Balance'!E10+'Medium-Fixed Asset Balance'!E10+'Large-Fixed Asset Balance'!E10</f>
        <v>160000</v>
      </c>
      <c r="F4" s="12">
        <f>'Small-Fixed Asset Balance'!F10+'Medium-Fixed Asset Balance'!F10+'Large-Fixed Asset Balance'!F10</f>
        <v>160000</v>
      </c>
      <c r="G4" s="12">
        <f>'Small-Fixed Asset Balance'!G10+'Medium-Fixed Asset Balance'!G10+'Large-Fixed Asset Balance'!G10</f>
        <v>368000</v>
      </c>
      <c r="H4" s="12">
        <f>'Small-Fixed Asset Balance'!H10+'Medium-Fixed Asset Balance'!H10+'Large-Fixed Asset Balance'!H10</f>
        <v>160000</v>
      </c>
      <c r="I4" s="12">
        <f>'Small-Fixed Asset Balance'!I10+'Medium-Fixed Asset Balance'!I10+'Large-Fixed Asset Balance'!I10</f>
        <v>905000</v>
      </c>
      <c r="J4" s="12">
        <f>'Small-Fixed Asset Balance'!J10+'Medium-Fixed Asset Balance'!J10+'Large-Fixed Asset Balance'!J10</f>
        <v>160000</v>
      </c>
      <c r="K4" s="12">
        <f>'Small-Fixed Asset Balance'!K10+'Medium-Fixed Asset Balance'!K10+'Large-Fixed Asset Balance'!K10</f>
        <v>368000</v>
      </c>
      <c r="L4" s="12">
        <f>'Small-Fixed Asset Balance'!L10+'Medium-Fixed Asset Balance'!L10+'Large-Fixed Asset Balance'!L10</f>
        <v>160000</v>
      </c>
      <c r="M4" s="12">
        <f>'Small-Fixed Asset Balance'!M10+'Medium-Fixed Asset Balance'!M10+'Large-Fixed Asset Balance'!M10</f>
        <v>905000</v>
      </c>
      <c r="N4" s="12">
        <f>'Small-Fixed Asset Balance'!N10+'Medium-Fixed Asset Balance'!N10+'Large-Fixed Asset Balance'!N10</f>
        <v>160000</v>
      </c>
      <c r="O4" s="12">
        <f>'Small-Fixed Asset Balance'!O10+'Medium-Fixed Asset Balance'!O10+'Large-Fixed Asset Balance'!O10</f>
        <v>368000</v>
      </c>
      <c r="P4" s="12">
        <f>'Small-Fixed Asset Balance'!P10+'Medium-Fixed Asset Balance'!P10+'Large-Fixed Asset Balance'!P10</f>
        <v>160000</v>
      </c>
      <c r="Q4" s="12">
        <f>'Small-Fixed Asset Balance'!Q10+'Medium-Fixed Asset Balance'!Q10+'Large-Fixed Asset Balance'!Q10</f>
        <v>905000</v>
      </c>
      <c r="R4" s="12">
        <f>'Small-Fixed Asset Balance'!R10+'Medium-Fixed Asset Balance'!R10+'Large-Fixed Asset Balance'!R10</f>
        <v>160000</v>
      </c>
      <c r="S4" s="12">
        <f>'Small-Fixed Asset Balance'!S10+'Medium-Fixed Asset Balance'!S10+'Large-Fixed Asset Balance'!S10</f>
        <v>368000</v>
      </c>
      <c r="T4" s="12">
        <f>'Small-Fixed Asset Balance'!T10+'Medium-Fixed Asset Balance'!T10+'Large-Fixed Asset Balance'!T10</f>
        <v>160000</v>
      </c>
      <c r="U4" s="12">
        <f>'Small-Fixed Asset Balance'!U10+'Medium-Fixed Asset Balance'!U10+'Large-Fixed Asset Balance'!U10</f>
        <v>905000</v>
      </c>
      <c r="V4" s="12">
        <f>'Small-Fixed Asset Balance'!V10+'Medium-Fixed Asset Balance'!V10+'Large-Fixed Asset Balance'!V10</f>
        <v>160000</v>
      </c>
      <c r="W4" s="12">
        <f>'Small-Fixed Asset Balance'!W10+'Medium-Fixed Asset Balance'!W10+'Large-Fixed Asset Balance'!W10</f>
        <v>368000</v>
      </c>
      <c r="X4" s="12">
        <f>'Small-Fixed Asset Balance'!X10+'Medium-Fixed Asset Balance'!X10+'Large-Fixed Asset Balance'!X10</f>
        <v>160000</v>
      </c>
      <c r="Y4" s="12">
        <f>'Small-Fixed Asset Balance'!Y10+'Medium-Fixed Asset Balance'!Y10+'Large-Fixed Asset Balance'!Y10</f>
        <v>905000</v>
      </c>
      <c r="Z4" s="12">
        <f>'Small-Fixed Asset Balance'!Z10+'Medium-Fixed Asset Balance'!Z10+'Large-Fixed Asset Balance'!Z10</f>
        <v>160000</v>
      </c>
      <c r="AA4" s="12">
        <f>'Small-Fixed Asset Balance'!AA10+'Medium-Fixed Asset Balance'!AA10+'Large-Fixed Asset Balance'!AA10</f>
        <v>368000</v>
      </c>
      <c r="AB4" s="12">
        <f>'Small-Fixed Asset Balance'!AB10+'Medium-Fixed Asset Balance'!AB10+'Large-Fixed Asset Balance'!AB10</f>
        <v>160000</v>
      </c>
      <c r="AC4" s="12">
        <f>'Small-Fixed Asset Balance'!AC10+'Medium-Fixed Asset Balance'!AC10+'Large-Fixed Asset Balance'!AC10</f>
        <v>905000</v>
      </c>
      <c r="AD4" s="12">
        <f>'Small-Fixed Asset Balance'!AD10+'Medium-Fixed Asset Balance'!AD10+'Large-Fixed Asset Balance'!AD10</f>
        <v>160000</v>
      </c>
      <c r="AE4" s="12">
        <f>'Small-Fixed Asset Balance'!AE10+'Medium-Fixed Asset Balance'!AE10+'Large-Fixed Asset Balance'!AE10</f>
        <v>368000</v>
      </c>
    </row>
    <row r="6">
      <c r="A6" s="9" t="s">
        <v>95</v>
      </c>
      <c r="B6" s="12">
        <f>'Small-Fixed Asset Balance'!B20+'Medium-Fixed Asset Balance'!B20+'Large-Fixed Asset Balance'!B20</f>
        <v>160000</v>
      </c>
      <c r="C6" s="12">
        <f>'Small-Fixed Asset Balance'!C20+'Medium-Fixed Asset Balance'!C20+'Large-Fixed Asset Balance'!C20</f>
        <v>320000</v>
      </c>
      <c r="D6" s="12">
        <f>'Small-Fixed Asset Balance'!D20+'Medium-Fixed Asset Balance'!D20+'Large-Fixed Asset Balance'!D20</f>
        <v>480000</v>
      </c>
      <c r="E6" s="12">
        <f>'Small-Fixed Asset Balance'!E20+'Medium-Fixed Asset Balance'!E20+'Large-Fixed Asset Balance'!E20</f>
        <v>640000</v>
      </c>
      <c r="F6" s="12">
        <f>'Small-Fixed Asset Balance'!F20+'Medium-Fixed Asset Balance'!F20+'Large-Fixed Asset Balance'!F20</f>
        <v>800000</v>
      </c>
      <c r="G6" s="12">
        <f>'Small-Fixed Asset Balance'!G20+'Medium-Fixed Asset Balance'!G20+'Large-Fixed Asset Balance'!G20</f>
        <v>1168000</v>
      </c>
      <c r="H6" s="12">
        <f>'Small-Fixed Asset Balance'!H20+'Medium-Fixed Asset Balance'!H20+'Large-Fixed Asset Balance'!H20</f>
        <v>1328000</v>
      </c>
      <c r="I6" s="12">
        <f>'Small-Fixed Asset Balance'!I20+'Medium-Fixed Asset Balance'!I20+'Large-Fixed Asset Balance'!I20</f>
        <v>2233000</v>
      </c>
      <c r="J6" s="12">
        <f>'Small-Fixed Asset Balance'!J20+'Medium-Fixed Asset Balance'!J20+'Large-Fixed Asset Balance'!J20</f>
        <v>2393000</v>
      </c>
      <c r="K6" s="12">
        <f>'Small-Fixed Asset Balance'!K20+'Medium-Fixed Asset Balance'!K20+'Large-Fixed Asset Balance'!K20</f>
        <v>2761000</v>
      </c>
      <c r="L6" s="12">
        <f>'Small-Fixed Asset Balance'!L20+'Medium-Fixed Asset Balance'!L20+'Large-Fixed Asset Balance'!L20</f>
        <v>2921000</v>
      </c>
      <c r="M6" s="12">
        <f>'Small-Fixed Asset Balance'!M20+'Medium-Fixed Asset Balance'!M20+'Large-Fixed Asset Balance'!M20</f>
        <v>3826000</v>
      </c>
      <c r="N6" s="12">
        <f>'Small-Fixed Asset Balance'!N20+'Medium-Fixed Asset Balance'!N20+'Large-Fixed Asset Balance'!N20</f>
        <v>3986000</v>
      </c>
      <c r="O6" s="12">
        <f>'Small-Fixed Asset Balance'!O20+'Medium-Fixed Asset Balance'!O20+'Large-Fixed Asset Balance'!O20</f>
        <v>4354000</v>
      </c>
      <c r="P6" s="12">
        <f>'Small-Fixed Asset Balance'!P20+'Medium-Fixed Asset Balance'!P20+'Large-Fixed Asset Balance'!P20</f>
        <v>4514000</v>
      </c>
      <c r="Q6" s="12">
        <f>'Small-Fixed Asset Balance'!Q20+'Medium-Fixed Asset Balance'!Q20+'Large-Fixed Asset Balance'!Q20</f>
        <v>5299000</v>
      </c>
      <c r="R6" s="12">
        <f>'Small-Fixed Asset Balance'!R20+'Medium-Fixed Asset Balance'!R20+'Large-Fixed Asset Balance'!R20</f>
        <v>5299000</v>
      </c>
      <c r="S6" s="12">
        <f>'Small-Fixed Asset Balance'!S20+'Medium-Fixed Asset Balance'!S20+'Large-Fixed Asset Balance'!S20</f>
        <v>5507000</v>
      </c>
      <c r="T6" s="12">
        <f>'Small-Fixed Asset Balance'!T20+'Medium-Fixed Asset Balance'!T20+'Large-Fixed Asset Balance'!T20</f>
        <v>5507000</v>
      </c>
      <c r="U6" s="12">
        <f>'Small-Fixed Asset Balance'!U20+'Medium-Fixed Asset Balance'!U20+'Large-Fixed Asset Balance'!U20</f>
        <v>6252000</v>
      </c>
      <c r="V6" s="12">
        <f>'Small-Fixed Asset Balance'!V20+'Medium-Fixed Asset Balance'!V20+'Large-Fixed Asset Balance'!V20</f>
        <v>6132000</v>
      </c>
      <c r="W6" s="12">
        <f>'Small-Fixed Asset Balance'!W20+'Medium-Fixed Asset Balance'!W20+'Large-Fixed Asset Balance'!W20</f>
        <v>6252000</v>
      </c>
      <c r="X6" s="12">
        <f>'Small-Fixed Asset Balance'!X20+'Medium-Fixed Asset Balance'!X20+'Large-Fixed Asset Balance'!X20</f>
        <v>5727000</v>
      </c>
      <c r="Y6" s="12">
        <f>'Small-Fixed Asset Balance'!Y20+'Medium-Fixed Asset Balance'!Y20+'Large-Fixed Asset Balance'!Y20</f>
        <v>6252000</v>
      </c>
      <c r="Z6" s="12">
        <f>'Small-Fixed Asset Balance'!Z20+'Medium-Fixed Asset Balance'!Z20+'Large-Fixed Asset Balance'!Z20</f>
        <v>6132000</v>
      </c>
      <c r="AA6" s="12">
        <f>'Small-Fixed Asset Balance'!AA20+'Medium-Fixed Asset Balance'!AA20+'Large-Fixed Asset Balance'!AA20</f>
        <v>6252000</v>
      </c>
      <c r="AB6" s="12">
        <f>'Small-Fixed Asset Balance'!AB20+'Medium-Fixed Asset Balance'!AB20+'Large-Fixed Asset Balance'!AB20</f>
        <v>5727000</v>
      </c>
      <c r="AC6" s="12">
        <f>'Small-Fixed Asset Balance'!AC20+'Medium-Fixed Asset Balance'!AC20+'Large-Fixed Asset Balance'!AC20</f>
        <v>6252000</v>
      </c>
      <c r="AD6" s="12">
        <f>'Small-Fixed Asset Balance'!AD20+'Medium-Fixed Asset Balance'!AD20+'Large-Fixed Asset Balance'!AD20</f>
        <v>6132000</v>
      </c>
      <c r="AE6" s="12">
        <f>'Small-Fixed Asset Balance'!AE20+'Medium-Fixed Asset Balance'!AE20+'Large-Fixed Asset Balance'!AE20</f>
        <v>6252000</v>
      </c>
    </row>
    <row r="8">
      <c r="A8" s="9" t="s">
        <v>96</v>
      </c>
      <c r="B8" s="12">
        <f>'Small-Depreciation'!B10+'Medium-Depreciation'!B10+'Large-Depreciation'!B10</f>
        <v>10500</v>
      </c>
      <c r="C8" s="12">
        <f>'Small-Depreciation'!C10+'Medium-Depreciation'!C10+'Large-Depreciation'!C10</f>
        <v>21000</v>
      </c>
      <c r="D8" s="12">
        <f>'Small-Depreciation'!D10+'Medium-Depreciation'!D10+'Large-Depreciation'!D10</f>
        <v>31500</v>
      </c>
      <c r="E8" s="12">
        <f>'Small-Depreciation'!E10+'Medium-Depreciation'!E10+'Large-Depreciation'!E10</f>
        <v>42000</v>
      </c>
      <c r="F8" s="12">
        <f>'Small-Depreciation'!F10+'Medium-Depreciation'!F10+'Large-Depreciation'!F10</f>
        <v>52500</v>
      </c>
      <c r="G8" s="12">
        <f>'Small-Depreciation'!G10+'Medium-Depreciation'!G10+'Large-Depreciation'!G10</f>
        <v>76500</v>
      </c>
      <c r="H8" s="12">
        <f>'Small-Depreciation'!H10+'Medium-Depreciation'!H10+'Large-Depreciation'!H10</f>
        <v>87000</v>
      </c>
      <c r="I8" s="12">
        <f>'Small-Depreciation'!I10+'Medium-Depreciation'!I10+'Large-Depreciation'!I10</f>
        <v>146250</v>
      </c>
      <c r="J8" s="12">
        <f>'Small-Depreciation'!J10+'Medium-Depreciation'!J10+'Large-Depreciation'!J10</f>
        <v>156750</v>
      </c>
      <c r="K8" s="12">
        <f>'Small-Depreciation'!K10+'Medium-Depreciation'!K10+'Large-Depreciation'!K10</f>
        <v>180750</v>
      </c>
      <c r="L8" s="12">
        <f>'Small-Depreciation'!L10+'Medium-Depreciation'!L10+'Large-Depreciation'!L10</f>
        <v>191250</v>
      </c>
      <c r="M8" s="12">
        <f>'Small-Depreciation'!M10+'Medium-Depreciation'!M10+'Large-Depreciation'!M10</f>
        <v>250500</v>
      </c>
      <c r="N8" s="12">
        <f>'Small-Depreciation'!N10+'Medium-Depreciation'!N10+'Large-Depreciation'!N10</f>
        <v>261000</v>
      </c>
      <c r="O8" s="12">
        <f>'Small-Depreciation'!O10+'Medium-Depreciation'!O10+'Large-Depreciation'!O10</f>
        <v>285000</v>
      </c>
      <c r="P8" s="12">
        <f>'Small-Depreciation'!P10+'Medium-Depreciation'!P10+'Large-Depreciation'!P10</f>
        <v>295500</v>
      </c>
      <c r="Q8" s="12">
        <f>'Small-Depreciation'!Q10+'Medium-Depreciation'!Q10+'Large-Depreciation'!Q10</f>
        <v>346750</v>
      </c>
      <c r="R8" s="12">
        <f>'Small-Depreciation'!R10+'Medium-Depreciation'!R10+'Large-Depreciation'!R10</f>
        <v>346750</v>
      </c>
      <c r="S8" s="12">
        <f>'Small-Depreciation'!S10+'Medium-Depreciation'!S10+'Large-Depreciation'!S10</f>
        <v>360250</v>
      </c>
      <c r="T8" s="12">
        <f>'Small-Depreciation'!T10+'Medium-Depreciation'!T10+'Large-Depreciation'!T10</f>
        <v>360250</v>
      </c>
      <c r="U8" s="12">
        <f>'Small-Depreciation'!U10+'Medium-Depreciation'!U10+'Large-Depreciation'!U10</f>
        <v>409000</v>
      </c>
      <c r="V8" s="12">
        <f>'Small-Depreciation'!V10+'Medium-Depreciation'!V10+'Large-Depreciation'!V10</f>
        <v>401000</v>
      </c>
      <c r="W8" s="12">
        <f>'Small-Depreciation'!W10+'Medium-Depreciation'!W10+'Large-Depreciation'!W10</f>
        <v>409000</v>
      </c>
      <c r="X8" s="12">
        <f>'Small-Depreciation'!X10+'Medium-Depreciation'!X10+'Large-Depreciation'!X10</f>
        <v>374000</v>
      </c>
      <c r="Y8" s="12">
        <f>'Small-Depreciation'!Y10+'Medium-Depreciation'!Y10+'Large-Depreciation'!Y10</f>
        <v>409000</v>
      </c>
      <c r="Z8" s="12">
        <f>'Small-Depreciation'!Z10+'Medium-Depreciation'!Z10+'Large-Depreciation'!Z10</f>
        <v>401000</v>
      </c>
      <c r="AA8" s="12">
        <f>'Small-Depreciation'!AA10+'Medium-Depreciation'!AA10+'Large-Depreciation'!AA10</f>
        <v>409000</v>
      </c>
      <c r="AB8" s="12">
        <f>'Small-Depreciation'!AB10+'Medium-Depreciation'!AB10+'Large-Depreciation'!AB10</f>
        <v>374000</v>
      </c>
      <c r="AC8" s="12">
        <f>'Small-Depreciation'!AC10+'Medium-Depreciation'!AC10+'Large-Depreciation'!AC10</f>
        <v>409000</v>
      </c>
      <c r="AD8" s="12">
        <f>'Small-Depreciation'!AD10+'Medium-Depreciation'!AD10+'Large-Depreciation'!AD10</f>
        <v>401000</v>
      </c>
      <c r="AE8" s="12">
        <f>'Small-Depreciation'!AE10+'Medium-Depreciation'!AE10+'Large-Depreciation'!AE10</f>
        <v>409000</v>
      </c>
    </row>
    <row r="10">
      <c r="A10" s="9" t="s">
        <v>95</v>
      </c>
      <c r="B10" s="12">
        <f>'Small-Depreciation'!B20+'Medium-Depreciation'!B20+'Large-Depreciation'!B20</f>
        <v>10500</v>
      </c>
      <c r="C10" s="12">
        <f>'Small-Depreciation'!C20+'Medium-Depreciation'!C20+'Large-Depreciation'!C20</f>
        <v>31500</v>
      </c>
      <c r="D10" s="12">
        <f>'Small-Depreciation'!D20+'Medium-Depreciation'!D20+'Large-Depreciation'!D20</f>
        <v>63000</v>
      </c>
      <c r="E10" s="12">
        <f>'Small-Depreciation'!E20+'Medium-Depreciation'!E20+'Large-Depreciation'!E20</f>
        <v>105000</v>
      </c>
      <c r="F10" s="12">
        <f>'Small-Depreciation'!F20+'Medium-Depreciation'!F20+'Large-Depreciation'!F20</f>
        <v>157500</v>
      </c>
      <c r="G10" s="12">
        <f>'Small-Depreciation'!G20+'Medium-Depreciation'!G20+'Large-Depreciation'!G20</f>
        <v>234000</v>
      </c>
      <c r="H10" s="12">
        <f>'Small-Depreciation'!H20+'Medium-Depreciation'!H20+'Large-Depreciation'!H20</f>
        <v>321000</v>
      </c>
      <c r="I10" s="12">
        <f>'Small-Depreciation'!I20+'Medium-Depreciation'!I20+'Large-Depreciation'!I20</f>
        <v>467250</v>
      </c>
      <c r="J10" s="12">
        <f>'Small-Depreciation'!J20+'Medium-Depreciation'!J20+'Large-Depreciation'!J20</f>
        <v>624000</v>
      </c>
      <c r="K10" s="12">
        <f>'Small-Depreciation'!K20+'Medium-Depreciation'!K20+'Large-Depreciation'!K20</f>
        <v>804750</v>
      </c>
      <c r="L10" s="12">
        <f>'Small-Depreciation'!L20+'Medium-Depreciation'!L20+'Large-Depreciation'!L20</f>
        <v>996000</v>
      </c>
      <c r="M10" s="12">
        <f>'Small-Depreciation'!M20+'Medium-Depreciation'!M20+'Large-Depreciation'!M20</f>
        <v>1246500</v>
      </c>
      <c r="N10" s="12">
        <f>'Small-Depreciation'!N20+'Medium-Depreciation'!N20+'Large-Depreciation'!N20</f>
        <v>1507500</v>
      </c>
      <c r="O10" s="12">
        <f>'Small-Depreciation'!O20+'Medium-Depreciation'!O20+'Large-Depreciation'!O20</f>
        <v>1792500</v>
      </c>
      <c r="P10" s="12">
        <f>'Small-Depreciation'!P20+'Medium-Depreciation'!P20+'Large-Depreciation'!P20</f>
        <v>2088000</v>
      </c>
      <c r="Q10" s="12">
        <f>'Small-Depreciation'!Q20+'Medium-Depreciation'!Q20+'Large-Depreciation'!Q20</f>
        <v>2314750</v>
      </c>
      <c r="R10" s="12">
        <f>'Small-Depreciation'!R20+'Medium-Depreciation'!R20+'Large-Depreciation'!R20</f>
        <v>2501500</v>
      </c>
      <c r="S10" s="12">
        <f>'Small-Depreciation'!S20+'Medium-Depreciation'!S20+'Large-Depreciation'!S20</f>
        <v>2701750</v>
      </c>
      <c r="T10" s="12">
        <f>'Small-Depreciation'!T20+'Medium-Depreciation'!T20+'Large-Depreciation'!T20</f>
        <v>2902000</v>
      </c>
      <c r="U10" s="12">
        <f>'Small-Depreciation'!U20+'Medium-Depreciation'!U20+'Large-Depreciation'!U20</f>
        <v>3151000</v>
      </c>
      <c r="V10" s="12">
        <f>'Small-Depreciation'!V20+'Medium-Depreciation'!V20+'Large-Depreciation'!V20</f>
        <v>3272000</v>
      </c>
      <c r="W10" s="12">
        <f>'Small-Depreciation'!W20+'Medium-Depreciation'!W20+'Large-Depreciation'!W20</f>
        <v>3433000</v>
      </c>
      <c r="X10" s="12">
        <f>'Small-Depreciation'!X20+'Medium-Depreciation'!X20+'Large-Depreciation'!X20</f>
        <v>3122000</v>
      </c>
      <c r="Y10" s="12">
        <f>'Small-Depreciation'!Y20+'Medium-Depreciation'!Y20+'Large-Depreciation'!Y20</f>
        <v>3151000</v>
      </c>
      <c r="Z10" s="12">
        <f>'Small-Depreciation'!Z20+'Medium-Depreciation'!Z20+'Large-Depreciation'!Z20</f>
        <v>3272000</v>
      </c>
      <c r="AA10" s="12">
        <f>'Small-Depreciation'!AA20+'Medium-Depreciation'!AA20+'Large-Depreciation'!AA20</f>
        <v>3433000</v>
      </c>
      <c r="AB10" s="12">
        <f>'Small-Depreciation'!AB20+'Medium-Depreciation'!AB20+'Large-Depreciation'!AB20</f>
        <v>3122000</v>
      </c>
      <c r="AC10" s="12">
        <f>'Small-Depreciation'!AC20+'Medium-Depreciation'!AC20+'Large-Depreciation'!AC20</f>
        <v>3151000</v>
      </c>
      <c r="AD10" s="12">
        <f>'Small-Depreciation'!AD20+'Medium-Depreciation'!AD20+'Large-Depreciation'!AD20</f>
        <v>3272000</v>
      </c>
      <c r="AE10" s="12">
        <f>'Small-Depreciation'!AE20+'Medium-Depreciation'!AE20+'Large-Depreciation'!AE20</f>
        <v>3433000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7" t="s">
        <v>97</v>
      </c>
    </row>
    <row r="3">
      <c r="A3" s="7" t="s">
        <v>98</v>
      </c>
      <c r="B3" s="12">
        <f>'Cons-Collections'!B8</f>
        <v>0</v>
      </c>
      <c r="C3" s="12">
        <f>'Cons-Collections'!C8</f>
        <v>0</v>
      </c>
      <c r="D3" s="12">
        <f>'Cons-Collections'!D8</f>
        <v>840000</v>
      </c>
      <c r="E3" s="12">
        <f>'Cons-Collections'!E8</f>
        <v>0</v>
      </c>
      <c r="F3" s="12">
        <f>'Cons-Collections'!F8</f>
        <v>0</v>
      </c>
      <c r="G3" s="12">
        <f>'Cons-Collections'!G8</f>
        <v>2388000</v>
      </c>
      <c r="H3" s="12">
        <f>'Cons-Collections'!H8</f>
        <v>0</v>
      </c>
      <c r="I3" s="12">
        <f>'Cons-Collections'!I8</f>
        <v>0</v>
      </c>
      <c r="J3" s="12">
        <f>'Cons-Collections'!J8</f>
        <v>6400000</v>
      </c>
      <c r="K3" s="12">
        <f>'Cons-Collections'!K8</f>
        <v>0</v>
      </c>
      <c r="L3" s="12">
        <f>'Cons-Collections'!L8</f>
        <v>0</v>
      </c>
      <c r="M3" s="12">
        <f>'Cons-Collections'!M8</f>
        <v>10700000</v>
      </c>
      <c r="N3" s="12">
        <f>'Cons-Collections'!N8</f>
        <v>0</v>
      </c>
      <c r="O3" s="12">
        <f>'Cons-Collections'!O8</f>
        <v>0</v>
      </c>
      <c r="P3" s="12">
        <f>'Cons-Collections'!P8</f>
        <v>14712000</v>
      </c>
      <c r="Q3" s="12">
        <f>'Cons-Collections'!Q8</f>
        <v>0</v>
      </c>
      <c r="R3" s="12">
        <f>'Cons-Collections'!R8</f>
        <v>0</v>
      </c>
      <c r="S3" s="12">
        <f>'Cons-Collections'!S8</f>
        <v>19812000</v>
      </c>
      <c r="T3" s="12">
        <f>'Cons-Collections'!T8</f>
        <v>0</v>
      </c>
      <c r="U3" s="12">
        <f>'Cons-Collections'!U8</f>
        <v>0</v>
      </c>
      <c r="V3" s="12">
        <f>'Cons-Collections'!V8</f>
        <v>23824000</v>
      </c>
      <c r="W3" s="12">
        <f>'Cons-Collections'!W8</f>
        <v>0</v>
      </c>
      <c r="X3" s="12">
        <f>'Cons-Collections'!X8</f>
        <v>0</v>
      </c>
      <c r="Y3" s="12">
        <f>'Cons-Collections'!Y8</f>
        <v>28124000</v>
      </c>
      <c r="Z3" s="12">
        <f>'Cons-Collections'!Z8</f>
        <v>0</v>
      </c>
      <c r="AA3" s="12">
        <f>'Cons-Collections'!AA8</f>
        <v>0</v>
      </c>
      <c r="AB3" s="12">
        <f>'Cons-Collections'!AB8</f>
        <v>32136000</v>
      </c>
      <c r="AC3" s="12">
        <f>'Cons-Collections'!AC8</f>
        <v>0</v>
      </c>
      <c r="AD3" s="12">
        <f>'Cons-Collections'!AD8</f>
        <v>0</v>
      </c>
      <c r="AE3" s="12">
        <f>'Cons-Collections'!AE8</f>
        <v>37236000</v>
      </c>
    </row>
    <row r="4">
      <c r="A4" s="7" t="s">
        <v>99</v>
      </c>
      <c r="B4" s="12">
        <f t="shared" ref="B4:AE4" si="1">B3</f>
        <v>0</v>
      </c>
      <c r="C4" s="12">
        <f t="shared" si="1"/>
        <v>0</v>
      </c>
      <c r="D4" s="12">
        <f t="shared" si="1"/>
        <v>840000</v>
      </c>
      <c r="E4" s="12">
        <f t="shared" si="1"/>
        <v>0</v>
      </c>
      <c r="F4" s="12">
        <f t="shared" si="1"/>
        <v>0</v>
      </c>
      <c r="G4" s="12">
        <f t="shared" si="1"/>
        <v>2388000</v>
      </c>
      <c r="H4" s="12">
        <f t="shared" si="1"/>
        <v>0</v>
      </c>
      <c r="I4" s="12">
        <f t="shared" si="1"/>
        <v>0</v>
      </c>
      <c r="J4" s="12">
        <f t="shared" si="1"/>
        <v>6400000</v>
      </c>
      <c r="K4" s="12">
        <f t="shared" si="1"/>
        <v>0</v>
      </c>
      <c r="L4" s="12">
        <f t="shared" si="1"/>
        <v>0</v>
      </c>
      <c r="M4" s="12">
        <f t="shared" si="1"/>
        <v>10700000</v>
      </c>
      <c r="N4" s="12">
        <f t="shared" si="1"/>
        <v>0</v>
      </c>
      <c r="O4" s="12">
        <f t="shared" si="1"/>
        <v>0</v>
      </c>
      <c r="P4" s="12">
        <f t="shared" si="1"/>
        <v>14712000</v>
      </c>
      <c r="Q4" s="12">
        <f t="shared" si="1"/>
        <v>0</v>
      </c>
      <c r="R4" s="12">
        <f t="shared" si="1"/>
        <v>0</v>
      </c>
      <c r="S4" s="12">
        <f t="shared" si="1"/>
        <v>19812000</v>
      </c>
      <c r="T4" s="12">
        <f t="shared" si="1"/>
        <v>0</v>
      </c>
      <c r="U4" s="12">
        <f t="shared" si="1"/>
        <v>0</v>
      </c>
      <c r="V4" s="12">
        <f t="shared" si="1"/>
        <v>23824000</v>
      </c>
      <c r="W4" s="12">
        <f t="shared" si="1"/>
        <v>0</v>
      </c>
      <c r="X4" s="12">
        <f t="shared" si="1"/>
        <v>0</v>
      </c>
      <c r="Y4" s="12">
        <f t="shared" si="1"/>
        <v>28124000</v>
      </c>
      <c r="Z4" s="12">
        <f t="shared" si="1"/>
        <v>0</v>
      </c>
      <c r="AA4" s="12">
        <f t="shared" si="1"/>
        <v>0</v>
      </c>
      <c r="AB4" s="12">
        <f t="shared" si="1"/>
        <v>32136000</v>
      </c>
      <c r="AC4" s="12">
        <f t="shared" si="1"/>
        <v>0</v>
      </c>
      <c r="AD4" s="12">
        <f t="shared" si="1"/>
        <v>0</v>
      </c>
      <c r="AE4" s="12">
        <f t="shared" si="1"/>
        <v>37236000</v>
      </c>
    </row>
    <row r="5">
      <c r="A5" s="7"/>
    </row>
    <row r="6">
      <c r="A6" s="7" t="s">
        <v>100</v>
      </c>
    </row>
    <row r="7">
      <c r="A7" s="7" t="s">
        <v>101</v>
      </c>
      <c r="B7" s="12">
        <f>'Cons-Purchases'!B10</f>
        <v>0</v>
      </c>
      <c r="C7" s="12">
        <f>'Cons-Purchases'!C10</f>
        <v>0</v>
      </c>
      <c r="D7" s="12">
        <f>'Cons-Purchases'!D10</f>
        <v>40000</v>
      </c>
      <c r="E7" s="12">
        <f>'Cons-Purchases'!E10</f>
        <v>107000</v>
      </c>
      <c r="F7" s="12">
        <f>'Cons-Purchases'!F10</f>
        <v>174000</v>
      </c>
      <c r="G7" s="12">
        <f>'Cons-Purchases'!G10</f>
        <v>241000</v>
      </c>
      <c r="H7" s="12">
        <f>'Cons-Purchases'!H10</f>
        <v>308000</v>
      </c>
      <c r="I7" s="12">
        <f>'Cons-Purchases'!I10</f>
        <v>465000</v>
      </c>
      <c r="J7" s="12">
        <f>'Cons-Purchases'!J10</f>
        <v>580600</v>
      </c>
      <c r="K7" s="12">
        <f>'Cons-Purchases'!K10</f>
        <v>987600</v>
      </c>
      <c r="L7" s="12">
        <f>'Cons-Purchases'!L10</f>
        <v>1238200</v>
      </c>
      <c r="M7" s="12">
        <f>'Cons-Purchases'!M10</f>
        <v>1395200</v>
      </c>
      <c r="N7" s="12">
        <f>'Cons-Purchases'!N10</f>
        <v>1510800</v>
      </c>
      <c r="O7" s="12">
        <f>'Cons-Purchases'!O10</f>
        <v>1917800</v>
      </c>
      <c r="P7" s="12">
        <f>'Cons-Purchases'!P10</f>
        <v>2168400</v>
      </c>
      <c r="Q7" s="12">
        <f>'Cons-Purchases'!Q10</f>
        <v>2325400</v>
      </c>
      <c r="R7" s="12">
        <f>'Cons-Purchases'!R10</f>
        <v>2441000</v>
      </c>
      <c r="S7" s="12">
        <f>'Cons-Purchases'!S10</f>
        <v>2848000</v>
      </c>
      <c r="T7" s="12">
        <f>'Cons-Purchases'!T10</f>
        <v>3098600</v>
      </c>
      <c r="U7" s="12">
        <f>'Cons-Purchases'!U10</f>
        <v>3255600</v>
      </c>
      <c r="V7" s="12">
        <f>'Cons-Purchases'!V10</f>
        <v>3371200</v>
      </c>
      <c r="W7" s="12">
        <f>'Cons-Purchases'!W10</f>
        <v>3778200</v>
      </c>
      <c r="X7" s="12">
        <f>'Cons-Purchases'!X10</f>
        <v>4028800</v>
      </c>
      <c r="Y7" s="12">
        <f>'Cons-Purchases'!Y10</f>
        <v>4185800</v>
      </c>
      <c r="Z7" s="12">
        <f>'Cons-Purchases'!Z10</f>
        <v>4301400</v>
      </c>
      <c r="AA7" s="12">
        <f>'Cons-Purchases'!AA10</f>
        <v>4708400</v>
      </c>
      <c r="AB7" s="12">
        <f>'Cons-Purchases'!AB10</f>
        <v>4959000</v>
      </c>
      <c r="AC7" s="12">
        <f>'Cons-Purchases'!AC10</f>
        <v>5116000</v>
      </c>
      <c r="AD7" s="12">
        <f>'Cons-Purchases'!AD10</f>
        <v>5231600</v>
      </c>
      <c r="AE7" s="12">
        <f>'Cons-Purchases'!AE10</f>
        <v>5638600</v>
      </c>
    </row>
    <row r="8">
      <c r="A8" s="7" t="s">
        <v>102</v>
      </c>
      <c r="B8" s="12">
        <f>'Cons-Sales and Costs'!B13+'Cons-Sales and Costs'!B14+'Cons-Sales and Costs'!B15+'Cons-Sales and Costs'!B16</f>
        <v>25000</v>
      </c>
      <c r="C8" s="12">
        <f>'Cons-Sales and Costs'!C13+'Cons-Sales and Costs'!C14+'Cons-Sales and Costs'!C15+'Cons-Sales and Costs'!C16</f>
        <v>50000</v>
      </c>
      <c r="D8" s="12">
        <f>'Cons-Sales and Costs'!D13+'Cons-Sales and Costs'!D14+'Cons-Sales and Costs'!D15+'Cons-Sales and Costs'!D16</f>
        <v>75000</v>
      </c>
      <c r="E8" s="12">
        <f>'Cons-Sales and Costs'!E13+'Cons-Sales and Costs'!E14+'Cons-Sales and Costs'!E15+'Cons-Sales and Costs'!E16</f>
        <v>100000</v>
      </c>
      <c r="F8" s="12">
        <f>'Cons-Sales and Costs'!F13+'Cons-Sales and Costs'!F14+'Cons-Sales and Costs'!F15+'Cons-Sales and Costs'!F16</f>
        <v>125000</v>
      </c>
      <c r="G8" s="12">
        <f>'Cons-Sales and Costs'!G13+'Cons-Sales and Costs'!G14+'Cons-Sales and Costs'!G15+'Cons-Sales and Costs'!G16</f>
        <v>192000</v>
      </c>
      <c r="H8" s="12">
        <f>'Cons-Sales and Costs'!H13+'Cons-Sales and Costs'!H14+'Cons-Sales and Costs'!H15+'Cons-Sales and Costs'!H16</f>
        <v>217000</v>
      </c>
      <c r="I8" s="12">
        <f>'Cons-Sales and Costs'!I13+'Cons-Sales and Costs'!I14+'Cons-Sales and Costs'!I15+'Cons-Sales and Costs'!I16</f>
        <v>371000</v>
      </c>
      <c r="J8" s="12">
        <f>'Cons-Sales and Costs'!J13+'Cons-Sales and Costs'!J14+'Cons-Sales and Costs'!J15+'Cons-Sales and Costs'!J16</f>
        <v>396000</v>
      </c>
      <c r="K8" s="12">
        <f>'Cons-Sales and Costs'!K13+'Cons-Sales and Costs'!K14+'Cons-Sales and Costs'!K15+'Cons-Sales and Costs'!K16</f>
        <v>463000</v>
      </c>
      <c r="L8" s="12">
        <f>'Cons-Sales and Costs'!L13+'Cons-Sales and Costs'!L14+'Cons-Sales and Costs'!L15+'Cons-Sales and Costs'!L16</f>
        <v>488000</v>
      </c>
      <c r="M8" s="12">
        <f>'Cons-Sales and Costs'!M13+'Cons-Sales and Costs'!M14+'Cons-Sales and Costs'!M15+'Cons-Sales and Costs'!M16</f>
        <v>642000</v>
      </c>
      <c r="N8" s="12">
        <f>'Cons-Sales and Costs'!N13+'Cons-Sales and Costs'!N14+'Cons-Sales and Costs'!N15+'Cons-Sales and Costs'!N16</f>
        <v>667000</v>
      </c>
      <c r="O8" s="12">
        <f>'Cons-Sales and Costs'!O13+'Cons-Sales and Costs'!O14+'Cons-Sales and Costs'!O15+'Cons-Sales and Costs'!O16</f>
        <v>734000</v>
      </c>
      <c r="P8" s="12">
        <f>'Cons-Sales and Costs'!P13+'Cons-Sales and Costs'!P14+'Cons-Sales and Costs'!P15+'Cons-Sales and Costs'!P16</f>
        <v>759000</v>
      </c>
      <c r="Q8" s="12">
        <f>'Cons-Sales and Costs'!Q13+'Cons-Sales and Costs'!Q14+'Cons-Sales and Costs'!Q15+'Cons-Sales and Costs'!Q16</f>
        <v>913000</v>
      </c>
      <c r="R8" s="12">
        <f>'Cons-Sales and Costs'!R13+'Cons-Sales and Costs'!R14+'Cons-Sales and Costs'!R15+'Cons-Sales and Costs'!R16</f>
        <v>938000</v>
      </c>
      <c r="S8" s="12">
        <f>'Cons-Sales and Costs'!S13+'Cons-Sales and Costs'!S14+'Cons-Sales and Costs'!S15+'Cons-Sales and Costs'!S16</f>
        <v>1005000</v>
      </c>
      <c r="T8" s="12">
        <f>'Cons-Sales and Costs'!T13+'Cons-Sales and Costs'!T14+'Cons-Sales and Costs'!T15+'Cons-Sales and Costs'!T16</f>
        <v>1030000</v>
      </c>
      <c r="U8" s="12">
        <f>'Cons-Sales and Costs'!U13+'Cons-Sales and Costs'!U14+'Cons-Sales and Costs'!U15+'Cons-Sales and Costs'!U16</f>
        <v>1184000</v>
      </c>
      <c r="V8" s="12">
        <f>'Cons-Sales and Costs'!V13+'Cons-Sales and Costs'!V14+'Cons-Sales and Costs'!V15+'Cons-Sales and Costs'!V16</f>
        <v>1209000</v>
      </c>
      <c r="W8" s="12">
        <f>'Cons-Sales and Costs'!W13+'Cons-Sales and Costs'!W14+'Cons-Sales and Costs'!W15+'Cons-Sales and Costs'!W16</f>
        <v>1276000</v>
      </c>
      <c r="X8" s="12">
        <f>'Cons-Sales and Costs'!X13+'Cons-Sales and Costs'!X14+'Cons-Sales and Costs'!X15+'Cons-Sales and Costs'!X16</f>
        <v>1301000</v>
      </c>
      <c r="Y8" s="12">
        <f>'Cons-Sales and Costs'!Y13+'Cons-Sales and Costs'!Y14+'Cons-Sales and Costs'!Y15+'Cons-Sales and Costs'!Y16</f>
        <v>1455000</v>
      </c>
      <c r="Z8" s="12">
        <f>'Cons-Sales and Costs'!Z13+'Cons-Sales and Costs'!Z14+'Cons-Sales and Costs'!Z15+'Cons-Sales and Costs'!Z16</f>
        <v>1480000</v>
      </c>
      <c r="AA8" s="12">
        <f>'Cons-Sales and Costs'!AA13+'Cons-Sales and Costs'!AA14+'Cons-Sales and Costs'!AA15+'Cons-Sales and Costs'!AA16</f>
        <v>1547000</v>
      </c>
      <c r="AB8" s="12">
        <f>'Cons-Sales and Costs'!AB13+'Cons-Sales and Costs'!AB14+'Cons-Sales and Costs'!AB15+'Cons-Sales and Costs'!AB16</f>
        <v>1572000</v>
      </c>
      <c r="AC8" s="12">
        <f>'Cons-Sales and Costs'!AC13+'Cons-Sales and Costs'!AC14+'Cons-Sales and Costs'!AC15+'Cons-Sales and Costs'!AC16</f>
        <v>1726000</v>
      </c>
      <c r="AD8" s="12">
        <f>'Cons-Sales and Costs'!AD13+'Cons-Sales and Costs'!AD14+'Cons-Sales and Costs'!AD15+'Cons-Sales and Costs'!AD16</f>
        <v>1751000</v>
      </c>
      <c r="AE8" s="12">
        <f>'Cons-Sales and Costs'!AE13+'Cons-Sales and Costs'!AE14+'Cons-Sales and Costs'!AE15+'Cons-Sales and Costs'!AE16</f>
        <v>1818000</v>
      </c>
    </row>
    <row r="9">
      <c r="A9" s="7" t="s">
        <v>103</v>
      </c>
      <c r="B9" s="12">
        <f>'Cons-Asset Statement'!B4</f>
        <v>160000</v>
      </c>
      <c r="C9" s="12">
        <f>'Cons-Asset Statement'!C4</f>
        <v>160000</v>
      </c>
      <c r="D9" s="12">
        <f>'Cons-Asset Statement'!D4</f>
        <v>160000</v>
      </c>
      <c r="E9" s="12">
        <f>'Cons-Asset Statement'!E4</f>
        <v>160000</v>
      </c>
      <c r="F9" s="12">
        <f>'Cons-Asset Statement'!F4</f>
        <v>160000</v>
      </c>
      <c r="G9" s="12">
        <f>'Cons-Asset Statement'!G4</f>
        <v>368000</v>
      </c>
      <c r="H9" s="12">
        <f>'Cons-Asset Statement'!H4</f>
        <v>160000</v>
      </c>
      <c r="I9" s="12">
        <f>'Cons-Asset Statement'!I4</f>
        <v>905000</v>
      </c>
      <c r="J9" s="12">
        <f>'Cons-Asset Statement'!J4</f>
        <v>160000</v>
      </c>
      <c r="K9" s="12">
        <f>'Cons-Asset Statement'!K4</f>
        <v>368000</v>
      </c>
      <c r="L9" s="12">
        <f>'Cons-Asset Statement'!L4</f>
        <v>160000</v>
      </c>
      <c r="M9" s="12">
        <f>'Cons-Asset Statement'!M4</f>
        <v>905000</v>
      </c>
      <c r="N9" s="12">
        <f>'Cons-Asset Statement'!N4</f>
        <v>160000</v>
      </c>
      <c r="O9" s="12">
        <f>'Cons-Asset Statement'!O4</f>
        <v>368000</v>
      </c>
      <c r="P9" s="12">
        <f>'Cons-Asset Statement'!P4</f>
        <v>160000</v>
      </c>
      <c r="Q9" s="12">
        <f>'Cons-Asset Statement'!Q4</f>
        <v>905000</v>
      </c>
      <c r="R9" s="12">
        <f>'Cons-Asset Statement'!R4</f>
        <v>160000</v>
      </c>
      <c r="S9" s="12">
        <f>'Cons-Asset Statement'!S4</f>
        <v>368000</v>
      </c>
      <c r="T9" s="12">
        <f>'Cons-Asset Statement'!T4</f>
        <v>160000</v>
      </c>
      <c r="U9" s="12">
        <f>'Cons-Asset Statement'!U4</f>
        <v>905000</v>
      </c>
      <c r="V9" s="12">
        <f>'Cons-Asset Statement'!V4</f>
        <v>160000</v>
      </c>
      <c r="W9" s="12">
        <f>'Cons-Asset Statement'!W4</f>
        <v>368000</v>
      </c>
      <c r="X9" s="12">
        <f>'Cons-Asset Statement'!X4</f>
        <v>160000</v>
      </c>
      <c r="Y9" s="12">
        <f>'Cons-Asset Statement'!Y4</f>
        <v>905000</v>
      </c>
      <c r="Z9" s="12">
        <f>'Cons-Asset Statement'!Z4</f>
        <v>160000</v>
      </c>
      <c r="AA9" s="12">
        <f>'Cons-Asset Statement'!AA4</f>
        <v>368000</v>
      </c>
      <c r="AB9" s="12">
        <f>'Cons-Asset Statement'!AB4</f>
        <v>160000</v>
      </c>
      <c r="AC9" s="12">
        <f>'Cons-Asset Statement'!AC4</f>
        <v>905000</v>
      </c>
      <c r="AD9" s="12">
        <f>'Cons-Asset Statement'!AD4</f>
        <v>160000</v>
      </c>
      <c r="AE9" s="12">
        <f>'Cons-Asset Statement'!AE4</f>
        <v>368000</v>
      </c>
    </row>
    <row r="10">
      <c r="A10" s="7" t="s">
        <v>104</v>
      </c>
      <c r="B10" s="12">
        <f t="shared" ref="B10:AE10" si="2">SUM(B7:B9)</f>
        <v>185000</v>
      </c>
      <c r="C10" s="12">
        <f t="shared" si="2"/>
        <v>210000</v>
      </c>
      <c r="D10" s="12">
        <f t="shared" si="2"/>
        <v>275000</v>
      </c>
      <c r="E10" s="12">
        <f t="shared" si="2"/>
        <v>367000</v>
      </c>
      <c r="F10" s="12">
        <f t="shared" si="2"/>
        <v>459000</v>
      </c>
      <c r="G10" s="12">
        <f t="shared" si="2"/>
        <v>801000</v>
      </c>
      <c r="H10" s="12">
        <f t="shared" si="2"/>
        <v>685000</v>
      </c>
      <c r="I10" s="12">
        <f t="shared" si="2"/>
        <v>1741000</v>
      </c>
      <c r="J10" s="12">
        <f t="shared" si="2"/>
        <v>1136600</v>
      </c>
      <c r="K10" s="12">
        <f t="shared" si="2"/>
        <v>1818600</v>
      </c>
      <c r="L10" s="12">
        <f t="shared" si="2"/>
        <v>1886200</v>
      </c>
      <c r="M10" s="12">
        <f t="shared" si="2"/>
        <v>2942200</v>
      </c>
      <c r="N10" s="12">
        <f t="shared" si="2"/>
        <v>2337800</v>
      </c>
      <c r="O10" s="12">
        <f t="shared" si="2"/>
        <v>3019800</v>
      </c>
      <c r="P10" s="12">
        <f t="shared" si="2"/>
        <v>3087400</v>
      </c>
      <c r="Q10" s="12">
        <f t="shared" si="2"/>
        <v>4143400</v>
      </c>
      <c r="R10" s="12">
        <f t="shared" si="2"/>
        <v>3539000</v>
      </c>
      <c r="S10" s="12">
        <f t="shared" si="2"/>
        <v>4221000</v>
      </c>
      <c r="T10" s="12">
        <f t="shared" si="2"/>
        <v>4288600</v>
      </c>
      <c r="U10" s="12">
        <f t="shared" si="2"/>
        <v>5344600</v>
      </c>
      <c r="V10" s="12">
        <f t="shared" si="2"/>
        <v>4740200</v>
      </c>
      <c r="W10" s="12">
        <f t="shared" si="2"/>
        <v>5422200</v>
      </c>
      <c r="X10" s="12">
        <f t="shared" si="2"/>
        <v>5489800</v>
      </c>
      <c r="Y10" s="12">
        <f t="shared" si="2"/>
        <v>6545800</v>
      </c>
      <c r="Z10" s="12">
        <f t="shared" si="2"/>
        <v>5941400</v>
      </c>
      <c r="AA10" s="12">
        <f t="shared" si="2"/>
        <v>6623400</v>
      </c>
      <c r="AB10" s="12">
        <f t="shared" si="2"/>
        <v>6691000</v>
      </c>
      <c r="AC10" s="12">
        <f t="shared" si="2"/>
        <v>7747000</v>
      </c>
      <c r="AD10" s="12">
        <f t="shared" si="2"/>
        <v>7142600</v>
      </c>
      <c r="AE10" s="12">
        <f t="shared" si="2"/>
        <v>7824600</v>
      </c>
    </row>
    <row r="11">
      <c r="A11" s="7"/>
    </row>
    <row r="12">
      <c r="A12" s="7" t="s">
        <v>105</v>
      </c>
      <c r="B12" s="12">
        <f t="shared" ref="B12:AE12" si="3">B4-B10</f>
        <v>-185000</v>
      </c>
      <c r="C12" s="12">
        <f t="shared" si="3"/>
        <v>-210000</v>
      </c>
      <c r="D12" s="12">
        <f t="shared" si="3"/>
        <v>565000</v>
      </c>
      <c r="E12" s="12">
        <f t="shared" si="3"/>
        <v>-367000</v>
      </c>
      <c r="F12" s="12">
        <f t="shared" si="3"/>
        <v>-459000</v>
      </c>
      <c r="G12" s="12">
        <f t="shared" si="3"/>
        <v>1587000</v>
      </c>
      <c r="H12" s="12">
        <f t="shared" si="3"/>
        <v>-685000</v>
      </c>
      <c r="I12" s="12">
        <f t="shared" si="3"/>
        <v>-1741000</v>
      </c>
      <c r="J12" s="12">
        <f t="shared" si="3"/>
        <v>5263400</v>
      </c>
      <c r="K12" s="12">
        <f t="shared" si="3"/>
        <v>-1818600</v>
      </c>
      <c r="L12" s="12">
        <f t="shared" si="3"/>
        <v>-1886200</v>
      </c>
      <c r="M12" s="12">
        <f t="shared" si="3"/>
        <v>7757800</v>
      </c>
      <c r="N12" s="12">
        <f t="shared" si="3"/>
        <v>-2337800</v>
      </c>
      <c r="O12" s="12">
        <f t="shared" si="3"/>
        <v>-3019800</v>
      </c>
      <c r="P12" s="12">
        <f t="shared" si="3"/>
        <v>11624600</v>
      </c>
      <c r="Q12" s="12">
        <f t="shared" si="3"/>
        <v>-4143400</v>
      </c>
      <c r="R12" s="12">
        <f t="shared" si="3"/>
        <v>-3539000</v>
      </c>
      <c r="S12" s="12">
        <f t="shared" si="3"/>
        <v>15591000</v>
      </c>
      <c r="T12" s="12">
        <f t="shared" si="3"/>
        <v>-4288600</v>
      </c>
      <c r="U12" s="12">
        <f t="shared" si="3"/>
        <v>-5344600</v>
      </c>
      <c r="V12" s="12">
        <f t="shared" si="3"/>
        <v>19083800</v>
      </c>
      <c r="W12" s="12">
        <f t="shared" si="3"/>
        <v>-5422200</v>
      </c>
      <c r="X12" s="12">
        <f t="shared" si="3"/>
        <v>-5489800</v>
      </c>
      <c r="Y12" s="12">
        <f t="shared" si="3"/>
        <v>21578200</v>
      </c>
      <c r="Z12" s="12">
        <f t="shared" si="3"/>
        <v>-5941400</v>
      </c>
      <c r="AA12" s="12">
        <f t="shared" si="3"/>
        <v>-6623400</v>
      </c>
      <c r="AB12" s="12">
        <f t="shared" si="3"/>
        <v>25445000</v>
      </c>
      <c r="AC12" s="12">
        <f t="shared" si="3"/>
        <v>-7747000</v>
      </c>
      <c r="AD12" s="12">
        <f t="shared" si="3"/>
        <v>-7142600</v>
      </c>
      <c r="AE12" s="12">
        <f t="shared" si="3"/>
        <v>29411400</v>
      </c>
    </row>
    <row r="13">
      <c r="A13" s="7"/>
    </row>
    <row r="14">
      <c r="A14" s="7" t="s">
        <v>106</v>
      </c>
      <c r="B14" s="9">
        <v>0.0</v>
      </c>
      <c r="C14" s="12">
        <f t="shared" ref="C14:AE14" si="4">B16</f>
        <v>-185000</v>
      </c>
      <c r="D14" s="12">
        <f t="shared" si="4"/>
        <v>-395000</v>
      </c>
      <c r="E14" s="12">
        <f t="shared" si="4"/>
        <v>170000</v>
      </c>
      <c r="F14" s="12">
        <f t="shared" si="4"/>
        <v>-197000</v>
      </c>
      <c r="G14" s="12">
        <f t="shared" si="4"/>
        <v>-656000</v>
      </c>
      <c r="H14" s="12">
        <f t="shared" si="4"/>
        <v>931000</v>
      </c>
      <c r="I14" s="12">
        <f t="shared" si="4"/>
        <v>246000</v>
      </c>
      <c r="J14" s="12">
        <f t="shared" si="4"/>
        <v>-1495000</v>
      </c>
      <c r="K14" s="12">
        <f t="shared" si="4"/>
        <v>3768400</v>
      </c>
      <c r="L14" s="12">
        <f t="shared" si="4"/>
        <v>1949800</v>
      </c>
      <c r="M14" s="12">
        <f t="shared" si="4"/>
        <v>63600</v>
      </c>
      <c r="N14" s="12">
        <f t="shared" si="4"/>
        <v>7821400</v>
      </c>
      <c r="O14" s="12">
        <f t="shared" si="4"/>
        <v>5483600</v>
      </c>
      <c r="P14" s="12">
        <f t="shared" si="4"/>
        <v>2463800</v>
      </c>
      <c r="Q14" s="12">
        <f t="shared" si="4"/>
        <v>14088400</v>
      </c>
      <c r="R14" s="12">
        <f t="shared" si="4"/>
        <v>9945000</v>
      </c>
      <c r="S14" s="12">
        <f t="shared" si="4"/>
        <v>6406000</v>
      </c>
      <c r="T14" s="12">
        <f t="shared" si="4"/>
        <v>21997000</v>
      </c>
      <c r="U14" s="12">
        <f t="shared" si="4"/>
        <v>17708400</v>
      </c>
      <c r="V14" s="12">
        <f t="shared" si="4"/>
        <v>12363800</v>
      </c>
      <c r="W14" s="12">
        <f t="shared" si="4"/>
        <v>31447600</v>
      </c>
      <c r="X14" s="12">
        <f t="shared" si="4"/>
        <v>26025400</v>
      </c>
      <c r="Y14" s="12">
        <f t="shared" si="4"/>
        <v>20535600</v>
      </c>
      <c r="Z14" s="12">
        <f t="shared" si="4"/>
        <v>42113800</v>
      </c>
      <c r="AA14" s="12">
        <f t="shared" si="4"/>
        <v>36172400</v>
      </c>
      <c r="AB14" s="12">
        <f t="shared" si="4"/>
        <v>29549000</v>
      </c>
      <c r="AC14" s="12">
        <f t="shared" si="4"/>
        <v>54994000</v>
      </c>
      <c r="AD14" s="12">
        <f t="shared" si="4"/>
        <v>47247000</v>
      </c>
      <c r="AE14" s="12">
        <f t="shared" si="4"/>
        <v>40104400</v>
      </c>
    </row>
    <row r="15">
      <c r="A15" s="7" t="s">
        <v>105</v>
      </c>
      <c r="B15" s="12">
        <f t="shared" ref="B15:AE15" si="5">B12</f>
        <v>-185000</v>
      </c>
      <c r="C15" s="12">
        <f t="shared" si="5"/>
        <v>-210000</v>
      </c>
      <c r="D15" s="12">
        <f t="shared" si="5"/>
        <v>565000</v>
      </c>
      <c r="E15" s="12">
        <f t="shared" si="5"/>
        <v>-367000</v>
      </c>
      <c r="F15" s="12">
        <f t="shared" si="5"/>
        <v>-459000</v>
      </c>
      <c r="G15" s="12">
        <f t="shared" si="5"/>
        <v>1587000</v>
      </c>
      <c r="H15" s="12">
        <f t="shared" si="5"/>
        <v>-685000</v>
      </c>
      <c r="I15" s="12">
        <f t="shared" si="5"/>
        <v>-1741000</v>
      </c>
      <c r="J15" s="12">
        <f t="shared" si="5"/>
        <v>5263400</v>
      </c>
      <c r="K15" s="12">
        <f t="shared" si="5"/>
        <v>-1818600</v>
      </c>
      <c r="L15" s="12">
        <f t="shared" si="5"/>
        <v>-1886200</v>
      </c>
      <c r="M15" s="12">
        <f t="shared" si="5"/>
        <v>7757800</v>
      </c>
      <c r="N15" s="12">
        <f t="shared" si="5"/>
        <v>-2337800</v>
      </c>
      <c r="O15" s="12">
        <f t="shared" si="5"/>
        <v>-3019800</v>
      </c>
      <c r="P15" s="12">
        <f t="shared" si="5"/>
        <v>11624600</v>
      </c>
      <c r="Q15" s="12">
        <f t="shared" si="5"/>
        <v>-4143400</v>
      </c>
      <c r="R15" s="12">
        <f t="shared" si="5"/>
        <v>-3539000</v>
      </c>
      <c r="S15" s="12">
        <f t="shared" si="5"/>
        <v>15591000</v>
      </c>
      <c r="T15" s="12">
        <f t="shared" si="5"/>
        <v>-4288600</v>
      </c>
      <c r="U15" s="12">
        <f t="shared" si="5"/>
        <v>-5344600</v>
      </c>
      <c r="V15" s="12">
        <f t="shared" si="5"/>
        <v>19083800</v>
      </c>
      <c r="W15" s="12">
        <f t="shared" si="5"/>
        <v>-5422200</v>
      </c>
      <c r="X15" s="12">
        <f t="shared" si="5"/>
        <v>-5489800</v>
      </c>
      <c r="Y15" s="12">
        <f t="shared" si="5"/>
        <v>21578200</v>
      </c>
      <c r="Z15" s="12">
        <f t="shared" si="5"/>
        <v>-5941400</v>
      </c>
      <c r="AA15" s="12">
        <f t="shared" si="5"/>
        <v>-6623400</v>
      </c>
      <c r="AB15" s="12">
        <f t="shared" si="5"/>
        <v>25445000</v>
      </c>
      <c r="AC15" s="12">
        <f t="shared" si="5"/>
        <v>-7747000</v>
      </c>
      <c r="AD15" s="12">
        <f t="shared" si="5"/>
        <v>-7142600</v>
      </c>
      <c r="AE15" s="12">
        <f t="shared" si="5"/>
        <v>29411400</v>
      </c>
    </row>
    <row r="16">
      <c r="A16" s="7" t="s">
        <v>107</v>
      </c>
      <c r="B16" s="12">
        <f t="shared" ref="B16:AE16" si="6">B14+B15</f>
        <v>-185000</v>
      </c>
      <c r="C16" s="12">
        <f t="shared" si="6"/>
        <v>-395000</v>
      </c>
      <c r="D16" s="12">
        <f t="shared" si="6"/>
        <v>170000</v>
      </c>
      <c r="E16" s="12">
        <f t="shared" si="6"/>
        <v>-197000</v>
      </c>
      <c r="F16" s="12">
        <f t="shared" si="6"/>
        <v>-656000</v>
      </c>
      <c r="G16" s="12">
        <f t="shared" si="6"/>
        <v>931000</v>
      </c>
      <c r="H16" s="12">
        <f t="shared" si="6"/>
        <v>246000</v>
      </c>
      <c r="I16" s="12">
        <f t="shared" si="6"/>
        <v>-1495000</v>
      </c>
      <c r="J16" s="12">
        <f t="shared" si="6"/>
        <v>3768400</v>
      </c>
      <c r="K16" s="12">
        <f t="shared" si="6"/>
        <v>1949800</v>
      </c>
      <c r="L16" s="12">
        <f t="shared" si="6"/>
        <v>63600</v>
      </c>
      <c r="M16" s="12">
        <f t="shared" si="6"/>
        <v>7821400</v>
      </c>
      <c r="N16" s="12">
        <f t="shared" si="6"/>
        <v>5483600</v>
      </c>
      <c r="O16" s="12">
        <f t="shared" si="6"/>
        <v>2463800</v>
      </c>
      <c r="P16" s="12">
        <f t="shared" si="6"/>
        <v>14088400</v>
      </c>
      <c r="Q16" s="12">
        <f t="shared" si="6"/>
        <v>9945000</v>
      </c>
      <c r="R16" s="12">
        <f t="shared" si="6"/>
        <v>6406000</v>
      </c>
      <c r="S16" s="12">
        <f t="shared" si="6"/>
        <v>21997000</v>
      </c>
      <c r="T16" s="12">
        <f t="shared" si="6"/>
        <v>17708400</v>
      </c>
      <c r="U16" s="12">
        <f t="shared" si="6"/>
        <v>12363800</v>
      </c>
      <c r="V16" s="12">
        <f t="shared" si="6"/>
        <v>31447600</v>
      </c>
      <c r="W16" s="12">
        <f t="shared" si="6"/>
        <v>26025400</v>
      </c>
      <c r="X16" s="12">
        <f t="shared" si="6"/>
        <v>20535600</v>
      </c>
      <c r="Y16" s="12">
        <f t="shared" si="6"/>
        <v>42113800</v>
      </c>
      <c r="Z16" s="12">
        <f t="shared" si="6"/>
        <v>36172400</v>
      </c>
      <c r="AA16" s="12">
        <f t="shared" si="6"/>
        <v>29549000</v>
      </c>
      <c r="AB16" s="12">
        <f t="shared" si="6"/>
        <v>54994000</v>
      </c>
      <c r="AC16" s="12">
        <f t="shared" si="6"/>
        <v>47247000</v>
      </c>
      <c r="AD16" s="12">
        <f t="shared" si="6"/>
        <v>40104400</v>
      </c>
      <c r="AE16" s="12">
        <f t="shared" si="6"/>
        <v>69515800</v>
      </c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11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/>
    </row>
    <row r="2">
      <c r="A2" s="7" t="s">
        <v>108</v>
      </c>
    </row>
    <row r="3">
      <c r="A3" s="7" t="s">
        <v>109</v>
      </c>
      <c r="B3" s="12">
        <f>'Cons-Cash Details'!B16</f>
        <v>-185000</v>
      </c>
      <c r="C3" s="12">
        <f>'Cons-Cash Details'!C16</f>
        <v>-395000</v>
      </c>
      <c r="D3" s="12">
        <f>'Cons-Cash Details'!D16</f>
        <v>170000</v>
      </c>
      <c r="E3" s="12">
        <f>'Cons-Cash Details'!E16</f>
        <v>-197000</v>
      </c>
      <c r="F3" s="12">
        <f>'Cons-Cash Details'!F16</f>
        <v>-656000</v>
      </c>
      <c r="G3" s="12">
        <f>'Cons-Cash Details'!G16</f>
        <v>931000</v>
      </c>
      <c r="H3" s="12">
        <f>'Cons-Cash Details'!H16</f>
        <v>246000</v>
      </c>
      <c r="I3" s="12">
        <f>'Cons-Cash Details'!I16</f>
        <v>-1495000</v>
      </c>
      <c r="J3" s="12">
        <f>'Cons-Cash Details'!J16</f>
        <v>3768400</v>
      </c>
      <c r="K3" s="12">
        <f>'Cons-Cash Details'!K16</f>
        <v>1949800</v>
      </c>
      <c r="L3" s="12">
        <f>'Cons-Cash Details'!L16</f>
        <v>63600</v>
      </c>
      <c r="M3" s="12">
        <f>'Cons-Cash Details'!M16</f>
        <v>7821400</v>
      </c>
      <c r="N3" s="12">
        <f>'Cons-Cash Details'!N16</f>
        <v>5483600</v>
      </c>
      <c r="O3" s="12">
        <f>'Cons-Cash Details'!O16</f>
        <v>2463800</v>
      </c>
      <c r="P3" s="12">
        <f>'Cons-Cash Details'!P16</f>
        <v>14088400</v>
      </c>
      <c r="Q3" s="12">
        <f>'Cons-Cash Details'!Q16</f>
        <v>9945000</v>
      </c>
      <c r="R3" s="12">
        <f>'Cons-Cash Details'!R16</f>
        <v>6406000</v>
      </c>
      <c r="S3" s="12">
        <f>'Cons-Cash Details'!S16</f>
        <v>21997000</v>
      </c>
      <c r="T3" s="12">
        <f>'Cons-Cash Details'!T16</f>
        <v>17708400</v>
      </c>
      <c r="U3" s="12">
        <f>'Cons-Cash Details'!U16</f>
        <v>12363800</v>
      </c>
      <c r="V3" s="12">
        <f>'Cons-Cash Details'!V16</f>
        <v>31447600</v>
      </c>
      <c r="W3" s="12">
        <f>'Cons-Cash Details'!W16</f>
        <v>26025400</v>
      </c>
      <c r="X3" s="12">
        <f>'Cons-Cash Details'!X16</f>
        <v>20535600</v>
      </c>
      <c r="Y3" s="12">
        <f>'Cons-Cash Details'!Y16</f>
        <v>42113800</v>
      </c>
      <c r="Z3" s="12">
        <f>'Cons-Cash Details'!Z16</f>
        <v>36172400</v>
      </c>
      <c r="AA3" s="12">
        <f>'Cons-Cash Details'!AA16</f>
        <v>29549000</v>
      </c>
      <c r="AB3" s="12">
        <f>'Cons-Cash Details'!AB16</f>
        <v>54994000</v>
      </c>
      <c r="AC3" s="12">
        <f>'Cons-Cash Details'!AC16</f>
        <v>47247000</v>
      </c>
      <c r="AD3" s="12">
        <f>'Cons-Cash Details'!AD16</f>
        <v>40104400</v>
      </c>
      <c r="AE3" s="12">
        <f>'Cons-Cash Details'!AE16</f>
        <v>69515800</v>
      </c>
    </row>
    <row r="4">
      <c r="A4" s="7" t="s">
        <v>92</v>
      </c>
      <c r="B4" s="12">
        <f>'Cons-Collections'!B12</f>
        <v>140000</v>
      </c>
      <c r="C4" s="12">
        <f>'Cons-Collections'!C12</f>
        <v>420000</v>
      </c>
      <c r="D4" s="12">
        <f>'Cons-Collections'!D12</f>
        <v>0</v>
      </c>
      <c r="E4" s="12">
        <f>'Cons-Collections'!E12</f>
        <v>560000</v>
      </c>
      <c r="F4" s="12">
        <f>'Cons-Collections'!F12</f>
        <v>1260000</v>
      </c>
      <c r="G4" s="12">
        <f>'Cons-Collections'!G12</f>
        <v>0</v>
      </c>
      <c r="H4" s="12">
        <f>'Cons-Collections'!H12</f>
        <v>1268000</v>
      </c>
      <c r="I4" s="12">
        <f>'Cons-Collections'!I12</f>
        <v>3764000</v>
      </c>
      <c r="J4" s="12">
        <f>'Cons-Collections'!J12</f>
        <v>0</v>
      </c>
      <c r="K4" s="12">
        <f>'Cons-Collections'!K12</f>
        <v>3064000</v>
      </c>
      <c r="L4" s="12">
        <f>'Cons-Collections'!L12</f>
        <v>6268000</v>
      </c>
      <c r="M4" s="12">
        <f>'Cons-Collections'!M12</f>
        <v>0</v>
      </c>
      <c r="N4" s="12">
        <f>'Cons-Collections'!N12</f>
        <v>4572000</v>
      </c>
      <c r="O4" s="12">
        <f>'Cons-Collections'!O12</f>
        <v>9572000</v>
      </c>
      <c r="P4" s="12">
        <f>'Cons-Collections'!P12</f>
        <v>0</v>
      </c>
      <c r="Q4" s="12">
        <f>'Cons-Collections'!Q12</f>
        <v>6368000</v>
      </c>
      <c r="R4" s="12">
        <f>'Cons-Collections'!R12</f>
        <v>12876000</v>
      </c>
      <c r="S4" s="12">
        <f>'Cons-Collections'!S12</f>
        <v>0</v>
      </c>
      <c r="T4" s="12">
        <f>'Cons-Collections'!T12</f>
        <v>7076000</v>
      </c>
      <c r="U4" s="12">
        <f>'Cons-Collections'!U12</f>
        <v>15380000</v>
      </c>
      <c r="V4" s="12">
        <f>'Cons-Collections'!V12</f>
        <v>0</v>
      </c>
      <c r="W4" s="12">
        <f>'Cons-Collections'!W12</f>
        <v>8872000</v>
      </c>
      <c r="X4" s="12">
        <f>'Cons-Collections'!X12</f>
        <v>17884000</v>
      </c>
      <c r="Y4" s="12">
        <f>'Cons-Collections'!Y12</f>
        <v>0</v>
      </c>
      <c r="Z4" s="12">
        <f>'Cons-Collections'!Z12</f>
        <v>10380000</v>
      </c>
      <c r="AA4" s="12">
        <f>'Cons-Collections'!AA12</f>
        <v>21188000</v>
      </c>
      <c r="AB4" s="12">
        <f>'Cons-Collections'!AB12</f>
        <v>0</v>
      </c>
      <c r="AC4" s="12">
        <f>'Cons-Collections'!AC12</f>
        <v>12176000</v>
      </c>
      <c r="AD4" s="12">
        <f>'Cons-Collections'!AD12</f>
        <v>24492000</v>
      </c>
      <c r="AE4" s="12">
        <f>'Cons-Collections'!AE12</f>
        <v>0</v>
      </c>
    </row>
    <row r="5">
      <c r="A5" s="7" t="s">
        <v>103</v>
      </c>
      <c r="B5" s="12">
        <f>'Cons-Asset Statement'!B6-'Cons-Asset Statement'!B10</f>
        <v>149500</v>
      </c>
      <c r="C5" s="12">
        <f>'Cons-Asset Statement'!C6-'Cons-Asset Statement'!C10</f>
        <v>288500</v>
      </c>
      <c r="D5" s="12">
        <f>'Cons-Asset Statement'!D6-'Cons-Asset Statement'!D10</f>
        <v>417000</v>
      </c>
      <c r="E5" s="12">
        <f>'Cons-Asset Statement'!E6-'Cons-Asset Statement'!E10</f>
        <v>535000</v>
      </c>
      <c r="F5" s="12">
        <f>'Cons-Asset Statement'!F6-'Cons-Asset Statement'!F10</f>
        <v>642500</v>
      </c>
      <c r="G5" s="12">
        <f>'Cons-Asset Statement'!G6-'Cons-Asset Statement'!G10</f>
        <v>934000</v>
      </c>
      <c r="H5" s="12">
        <f>'Cons-Asset Statement'!H6-'Cons-Asset Statement'!H10</f>
        <v>1007000</v>
      </c>
      <c r="I5" s="12">
        <f>'Cons-Asset Statement'!I6-'Cons-Asset Statement'!I10</f>
        <v>1765750</v>
      </c>
      <c r="J5" s="12">
        <f>'Cons-Asset Statement'!J6-'Cons-Asset Statement'!J10</f>
        <v>1769000</v>
      </c>
      <c r="K5" s="12">
        <f>'Cons-Asset Statement'!K6-'Cons-Asset Statement'!K10</f>
        <v>1956250</v>
      </c>
      <c r="L5" s="12">
        <f>'Cons-Asset Statement'!L6-'Cons-Asset Statement'!L10</f>
        <v>1925000</v>
      </c>
      <c r="M5" s="12">
        <f>'Cons-Asset Statement'!M6-'Cons-Asset Statement'!M10</f>
        <v>2579500</v>
      </c>
      <c r="N5" s="12">
        <f>'Cons-Asset Statement'!N6-'Cons-Asset Statement'!N10</f>
        <v>2478500</v>
      </c>
      <c r="O5" s="12">
        <f>'Cons-Asset Statement'!O6-'Cons-Asset Statement'!O10</f>
        <v>2561500</v>
      </c>
      <c r="P5" s="12">
        <f>'Cons-Asset Statement'!P6-'Cons-Asset Statement'!P10</f>
        <v>2426000</v>
      </c>
      <c r="Q5" s="12">
        <f>'Cons-Asset Statement'!Q6-'Cons-Asset Statement'!Q10</f>
        <v>2984250</v>
      </c>
      <c r="R5" s="12">
        <f>'Cons-Asset Statement'!R6-'Cons-Asset Statement'!R10</f>
        <v>2797500</v>
      </c>
      <c r="S5" s="12">
        <f>'Cons-Asset Statement'!S6-'Cons-Asset Statement'!S10</f>
        <v>2805250</v>
      </c>
      <c r="T5" s="12">
        <f>'Cons-Asset Statement'!T6-'Cons-Asset Statement'!T10</f>
        <v>2605000</v>
      </c>
      <c r="U5" s="12">
        <f>'Cons-Asset Statement'!U6-'Cons-Asset Statement'!U10</f>
        <v>3101000</v>
      </c>
      <c r="V5" s="12">
        <f>'Cons-Asset Statement'!V6-'Cons-Asset Statement'!V10</f>
        <v>2860000</v>
      </c>
      <c r="W5" s="12">
        <f>'Cons-Asset Statement'!W6-'Cons-Asset Statement'!W10</f>
        <v>2819000</v>
      </c>
      <c r="X5" s="12">
        <f>'Cons-Asset Statement'!X6-'Cons-Asset Statement'!X10</f>
        <v>2605000</v>
      </c>
      <c r="Y5" s="12">
        <f>'Cons-Asset Statement'!Y6-'Cons-Asset Statement'!Y10</f>
        <v>3101000</v>
      </c>
      <c r="Z5" s="12">
        <f>'Cons-Asset Statement'!Z6-'Cons-Asset Statement'!Z10</f>
        <v>2860000</v>
      </c>
      <c r="AA5" s="12">
        <f>'Cons-Asset Statement'!AA6-'Cons-Asset Statement'!AA10</f>
        <v>2819000</v>
      </c>
      <c r="AB5" s="12">
        <f>'Cons-Asset Statement'!AB6-'Cons-Asset Statement'!AB10</f>
        <v>2605000</v>
      </c>
      <c r="AC5" s="12">
        <f>'Cons-Asset Statement'!AC6-'Cons-Asset Statement'!AC10</f>
        <v>3101000</v>
      </c>
      <c r="AD5" s="12">
        <f>'Cons-Asset Statement'!AD6-'Cons-Asset Statement'!AD10</f>
        <v>2860000</v>
      </c>
      <c r="AE5" s="12">
        <f>'Cons-Asset Statement'!AE6-'Cons-Asset Statement'!AE10</f>
        <v>2819000</v>
      </c>
    </row>
    <row r="6">
      <c r="A6" s="7" t="s">
        <v>110</v>
      </c>
      <c r="B6" s="12">
        <f t="shared" ref="B6:AE6" si="1">SUM(B3:B5)</f>
        <v>104500</v>
      </c>
      <c r="C6" s="12">
        <f t="shared" si="1"/>
        <v>313500</v>
      </c>
      <c r="D6" s="12">
        <f t="shared" si="1"/>
        <v>587000</v>
      </c>
      <c r="E6" s="12">
        <f t="shared" si="1"/>
        <v>898000</v>
      </c>
      <c r="F6" s="12">
        <f t="shared" si="1"/>
        <v>1246500</v>
      </c>
      <c r="G6" s="12">
        <f t="shared" si="1"/>
        <v>1865000</v>
      </c>
      <c r="H6" s="12">
        <f t="shared" si="1"/>
        <v>2521000</v>
      </c>
      <c r="I6" s="12">
        <f t="shared" si="1"/>
        <v>4034750</v>
      </c>
      <c r="J6" s="12">
        <f t="shared" si="1"/>
        <v>5537400</v>
      </c>
      <c r="K6" s="12">
        <f t="shared" si="1"/>
        <v>6970050</v>
      </c>
      <c r="L6" s="12">
        <f t="shared" si="1"/>
        <v>8256600</v>
      </c>
      <c r="M6" s="12">
        <f t="shared" si="1"/>
        <v>10400900</v>
      </c>
      <c r="N6" s="12">
        <f t="shared" si="1"/>
        <v>12534100</v>
      </c>
      <c r="O6" s="12">
        <f t="shared" si="1"/>
        <v>14597300</v>
      </c>
      <c r="P6" s="12">
        <f t="shared" si="1"/>
        <v>16514400</v>
      </c>
      <c r="Q6" s="12">
        <f t="shared" si="1"/>
        <v>19297250</v>
      </c>
      <c r="R6" s="12">
        <f t="shared" si="1"/>
        <v>22079500</v>
      </c>
      <c r="S6" s="12">
        <f t="shared" si="1"/>
        <v>24802250</v>
      </c>
      <c r="T6" s="12">
        <f t="shared" si="1"/>
        <v>27389400</v>
      </c>
      <c r="U6" s="12">
        <f t="shared" si="1"/>
        <v>30844800</v>
      </c>
      <c r="V6" s="12">
        <f t="shared" si="1"/>
        <v>34307600</v>
      </c>
      <c r="W6" s="12">
        <f t="shared" si="1"/>
        <v>37716400</v>
      </c>
      <c r="X6" s="12">
        <f t="shared" si="1"/>
        <v>41024600</v>
      </c>
      <c r="Y6" s="12">
        <f t="shared" si="1"/>
        <v>45214800</v>
      </c>
      <c r="Z6" s="12">
        <f t="shared" si="1"/>
        <v>49412400</v>
      </c>
      <c r="AA6" s="12">
        <f t="shared" si="1"/>
        <v>53556000</v>
      </c>
      <c r="AB6" s="12">
        <f t="shared" si="1"/>
        <v>57599000</v>
      </c>
      <c r="AC6" s="12">
        <f t="shared" si="1"/>
        <v>62524000</v>
      </c>
      <c r="AD6" s="12">
        <f t="shared" si="1"/>
        <v>67456400</v>
      </c>
      <c r="AE6" s="12">
        <f t="shared" si="1"/>
        <v>72334800</v>
      </c>
    </row>
    <row r="7">
      <c r="A7" s="7"/>
    </row>
    <row r="8">
      <c r="A8" s="7" t="s">
        <v>111</v>
      </c>
    </row>
    <row r="9">
      <c r="A9" s="7" t="s">
        <v>112</v>
      </c>
      <c r="B9" s="12">
        <f>'Cons-Purchases'!B15</f>
        <v>67000</v>
      </c>
      <c r="C9" s="12">
        <f>'Cons-Purchases'!C15</f>
        <v>201000</v>
      </c>
      <c r="D9" s="12">
        <f>'Cons-Purchases'!D15</f>
        <v>362000</v>
      </c>
      <c r="E9" s="12">
        <f>'Cons-Purchases'!E15</f>
        <v>523000</v>
      </c>
      <c r="F9" s="12">
        <f>'Cons-Purchases'!F15</f>
        <v>684000</v>
      </c>
      <c r="G9" s="12">
        <f>'Cons-Purchases'!G15</f>
        <v>983600</v>
      </c>
      <c r="H9" s="12">
        <f>'Cons-Purchases'!H15</f>
        <v>1283200</v>
      </c>
      <c r="I9" s="12">
        <f>'Cons-Purchases'!I15</f>
        <v>2016400</v>
      </c>
      <c r="J9" s="12">
        <f>'Cons-Purchases'!J15</f>
        <v>2701000</v>
      </c>
      <c r="K9" s="12">
        <f>'Cons-Purchases'!K15</f>
        <v>3184200</v>
      </c>
      <c r="L9" s="12">
        <f>'Cons-Purchases'!L15</f>
        <v>3483800</v>
      </c>
      <c r="M9" s="12">
        <f>'Cons-Purchases'!M15</f>
        <v>4217000</v>
      </c>
      <c r="N9" s="12">
        <f>'Cons-Purchases'!N15</f>
        <v>4901600</v>
      </c>
      <c r="O9" s="12">
        <f>'Cons-Purchases'!O15</f>
        <v>5384800</v>
      </c>
      <c r="P9" s="12">
        <f>'Cons-Purchases'!P15</f>
        <v>5684400</v>
      </c>
      <c r="Q9" s="12">
        <f>'Cons-Purchases'!Q15</f>
        <v>6417600</v>
      </c>
      <c r="R9" s="12">
        <f>'Cons-Purchases'!R15</f>
        <v>7102200</v>
      </c>
      <c r="S9" s="12">
        <f>'Cons-Purchases'!S15</f>
        <v>7585400</v>
      </c>
      <c r="T9" s="12">
        <f>'Cons-Purchases'!T15</f>
        <v>7885000</v>
      </c>
      <c r="U9" s="12">
        <f>'Cons-Purchases'!U15</f>
        <v>8618200</v>
      </c>
      <c r="V9" s="12">
        <f>'Cons-Purchases'!V15</f>
        <v>9302800</v>
      </c>
      <c r="W9" s="12">
        <f>'Cons-Purchases'!W15</f>
        <v>9786000</v>
      </c>
      <c r="X9" s="12">
        <f>'Cons-Purchases'!X15</f>
        <v>10085600</v>
      </c>
      <c r="Y9" s="12">
        <f>'Cons-Purchases'!Y15</f>
        <v>10818800</v>
      </c>
      <c r="Z9" s="12">
        <f>'Cons-Purchases'!Z15</f>
        <v>11503400</v>
      </c>
      <c r="AA9" s="12">
        <f>'Cons-Purchases'!AA15</f>
        <v>11986600</v>
      </c>
      <c r="AB9" s="12">
        <f>'Cons-Purchases'!AB15</f>
        <v>12286200</v>
      </c>
      <c r="AC9" s="12">
        <f>'Cons-Purchases'!AC15</f>
        <v>13019400</v>
      </c>
      <c r="AD9" s="12">
        <f>'Cons-Purchases'!AD15</f>
        <v>13704000</v>
      </c>
      <c r="AE9" s="12">
        <f>'Cons-Purchases'!AE15</f>
        <v>14187200</v>
      </c>
    </row>
    <row r="10">
      <c r="A10" s="7" t="s">
        <v>113</v>
      </c>
      <c r="B10" s="12">
        <f t="shared" ref="B10:AE10" si="2">B9</f>
        <v>67000</v>
      </c>
      <c r="C10" s="12">
        <f t="shared" si="2"/>
        <v>201000</v>
      </c>
      <c r="D10" s="12">
        <f t="shared" si="2"/>
        <v>362000</v>
      </c>
      <c r="E10" s="12">
        <f t="shared" si="2"/>
        <v>523000</v>
      </c>
      <c r="F10" s="12">
        <f t="shared" si="2"/>
        <v>684000</v>
      </c>
      <c r="G10" s="12">
        <f t="shared" si="2"/>
        <v>983600</v>
      </c>
      <c r="H10" s="12">
        <f t="shared" si="2"/>
        <v>1283200</v>
      </c>
      <c r="I10" s="12">
        <f t="shared" si="2"/>
        <v>2016400</v>
      </c>
      <c r="J10" s="12">
        <f t="shared" si="2"/>
        <v>2701000</v>
      </c>
      <c r="K10" s="12">
        <f t="shared" si="2"/>
        <v>3184200</v>
      </c>
      <c r="L10" s="12">
        <f t="shared" si="2"/>
        <v>3483800</v>
      </c>
      <c r="M10" s="12">
        <f t="shared" si="2"/>
        <v>4217000</v>
      </c>
      <c r="N10" s="12">
        <f t="shared" si="2"/>
        <v>4901600</v>
      </c>
      <c r="O10" s="12">
        <f t="shared" si="2"/>
        <v>5384800</v>
      </c>
      <c r="P10" s="12">
        <f t="shared" si="2"/>
        <v>5684400</v>
      </c>
      <c r="Q10" s="12">
        <f t="shared" si="2"/>
        <v>6417600</v>
      </c>
      <c r="R10" s="12">
        <f t="shared" si="2"/>
        <v>7102200</v>
      </c>
      <c r="S10" s="12">
        <f t="shared" si="2"/>
        <v>7585400</v>
      </c>
      <c r="T10" s="12">
        <f t="shared" si="2"/>
        <v>7885000</v>
      </c>
      <c r="U10" s="12">
        <f t="shared" si="2"/>
        <v>8618200</v>
      </c>
      <c r="V10" s="12">
        <f t="shared" si="2"/>
        <v>9302800</v>
      </c>
      <c r="W10" s="12">
        <f t="shared" si="2"/>
        <v>9786000</v>
      </c>
      <c r="X10" s="12">
        <f t="shared" si="2"/>
        <v>10085600</v>
      </c>
      <c r="Y10" s="12">
        <f t="shared" si="2"/>
        <v>10818800</v>
      </c>
      <c r="Z10" s="12">
        <f t="shared" si="2"/>
        <v>11503400</v>
      </c>
      <c r="AA10" s="12">
        <f t="shared" si="2"/>
        <v>11986600</v>
      </c>
      <c r="AB10" s="12">
        <f t="shared" si="2"/>
        <v>12286200</v>
      </c>
      <c r="AC10" s="12">
        <f t="shared" si="2"/>
        <v>13019400</v>
      </c>
      <c r="AD10" s="12">
        <f t="shared" si="2"/>
        <v>13704000</v>
      </c>
      <c r="AE10" s="12">
        <f t="shared" si="2"/>
        <v>14187200</v>
      </c>
    </row>
    <row r="11">
      <c r="A11" s="7"/>
    </row>
    <row r="12">
      <c r="A12" s="7" t="s">
        <v>114</v>
      </c>
      <c r="B12" s="12">
        <f t="shared" ref="B12:AE12" si="3">B6-B10</f>
        <v>37500</v>
      </c>
      <c r="C12" s="12">
        <f t="shared" si="3"/>
        <v>112500</v>
      </c>
      <c r="D12" s="12">
        <f t="shared" si="3"/>
        <v>225000</v>
      </c>
      <c r="E12" s="12">
        <f t="shared" si="3"/>
        <v>375000</v>
      </c>
      <c r="F12" s="12">
        <f t="shared" si="3"/>
        <v>562500</v>
      </c>
      <c r="G12" s="12">
        <f t="shared" si="3"/>
        <v>881400</v>
      </c>
      <c r="H12" s="12">
        <f t="shared" si="3"/>
        <v>1237800</v>
      </c>
      <c r="I12" s="12">
        <f t="shared" si="3"/>
        <v>2018350</v>
      </c>
      <c r="J12" s="12">
        <f t="shared" si="3"/>
        <v>2836400</v>
      </c>
      <c r="K12" s="12">
        <f t="shared" si="3"/>
        <v>3785850</v>
      </c>
      <c r="L12" s="12">
        <f t="shared" si="3"/>
        <v>4772800</v>
      </c>
      <c r="M12" s="12">
        <f t="shared" si="3"/>
        <v>6183900</v>
      </c>
      <c r="N12" s="12">
        <f t="shared" si="3"/>
        <v>7632500</v>
      </c>
      <c r="O12" s="12">
        <f t="shared" si="3"/>
        <v>9212500</v>
      </c>
      <c r="P12" s="12">
        <f t="shared" si="3"/>
        <v>10830000</v>
      </c>
      <c r="Q12" s="12">
        <f t="shared" si="3"/>
        <v>12879650</v>
      </c>
      <c r="R12" s="12">
        <f t="shared" si="3"/>
        <v>14977300</v>
      </c>
      <c r="S12" s="12">
        <f t="shared" si="3"/>
        <v>17216850</v>
      </c>
      <c r="T12" s="12">
        <f t="shared" si="3"/>
        <v>19504400</v>
      </c>
      <c r="U12" s="12">
        <f t="shared" si="3"/>
        <v>22226600</v>
      </c>
      <c r="V12" s="12">
        <f t="shared" si="3"/>
        <v>25004800</v>
      </c>
      <c r="W12" s="12">
        <f t="shared" si="3"/>
        <v>27930400</v>
      </c>
      <c r="X12" s="12">
        <f t="shared" si="3"/>
        <v>30939000</v>
      </c>
      <c r="Y12" s="12">
        <f t="shared" si="3"/>
        <v>34396000</v>
      </c>
      <c r="Z12" s="12">
        <f t="shared" si="3"/>
        <v>37909000</v>
      </c>
      <c r="AA12" s="12">
        <f t="shared" si="3"/>
        <v>41569400</v>
      </c>
      <c r="AB12" s="12">
        <f t="shared" si="3"/>
        <v>45312800</v>
      </c>
      <c r="AC12" s="12">
        <f t="shared" si="3"/>
        <v>49504600</v>
      </c>
      <c r="AD12" s="12">
        <f t="shared" si="3"/>
        <v>53752400</v>
      </c>
      <c r="AE12" s="12">
        <f t="shared" si="3"/>
        <v>58147600</v>
      </c>
    </row>
    <row r="13">
      <c r="A13" s="7"/>
    </row>
    <row r="14">
      <c r="A14" s="7" t="s">
        <v>115</v>
      </c>
      <c r="B14" s="9">
        <v>0.0</v>
      </c>
      <c r="C14" s="12">
        <f t="shared" ref="C14:AE14" si="4">B16</f>
        <v>37500</v>
      </c>
      <c r="D14" s="12">
        <f t="shared" si="4"/>
        <v>112500</v>
      </c>
      <c r="E14" s="12">
        <f t="shared" si="4"/>
        <v>225000</v>
      </c>
      <c r="F14" s="12">
        <f t="shared" si="4"/>
        <v>375000</v>
      </c>
      <c r="G14" s="12">
        <f t="shared" si="4"/>
        <v>562500</v>
      </c>
      <c r="H14" s="12">
        <f t="shared" si="4"/>
        <v>881400</v>
      </c>
      <c r="I14" s="12">
        <f t="shared" si="4"/>
        <v>1237800</v>
      </c>
      <c r="J14" s="12">
        <f t="shared" si="4"/>
        <v>2018350</v>
      </c>
      <c r="K14" s="12">
        <f t="shared" si="4"/>
        <v>2836400</v>
      </c>
      <c r="L14" s="12">
        <f t="shared" si="4"/>
        <v>3785850</v>
      </c>
      <c r="M14" s="12">
        <f t="shared" si="4"/>
        <v>4772800</v>
      </c>
      <c r="N14" s="12">
        <f t="shared" si="4"/>
        <v>6183900</v>
      </c>
      <c r="O14" s="12">
        <f t="shared" si="4"/>
        <v>7632500</v>
      </c>
      <c r="P14" s="12">
        <f t="shared" si="4"/>
        <v>9212500</v>
      </c>
      <c r="Q14" s="12">
        <f t="shared" si="4"/>
        <v>10830000</v>
      </c>
      <c r="R14" s="12">
        <f t="shared" si="4"/>
        <v>12879650</v>
      </c>
      <c r="S14" s="12">
        <f t="shared" si="4"/>
        <v>14977300</v>
      </c>
      <c r="T14" s="12">
        <f t="shared" si="4"/>
        <v>17216850</v>
      </c>
      <c r="U14" s="12">
        <f t="shared" si="4"/>
        <v>19504400</v>
      </c>
      <c r="V14" s="12">
        <f t="shared" si="4"/>
        <v>22226600</v>
      </c>
      <c r="W14" s="12">
        <f t="shared" si="4"/>
        <v>25004800</v>
      </c>
      <c r="X14" s="12">
        <f t="shared" si="4"/>
        <v>27930400</v>
      </c>
      <c r="Y14" s="12">
        <f t="shared" si="4"/>
        <v>30939000</v>
      </c>
      <c r="Z14" s="12">
        <f t="shared" si="4"/>
        <v>34396000</v>
      </c>
      <c r="AA14" s="12">
        <f t="shared" si="4"/>
        <v>37909000</v>
      </c>
      <c r="AB14" s="12">
        <f t="shared" si="4"/>
        <v>41569400</v>
      </c>
      <c r="AC14" s="12">
        <f t="shared" si="4"/>
        <v>45312800</v>
      </c>
      <c r="AD14" s="12">
        <f t="shared" si="4"/>
        <v>49504600</v>
      </c>
      <c r="AE14" s="12">
        <f t="shared" si="4"/>
        <v>53752400</v>
      </c>
    </row>
    <row r="15">
      <c r="A15" s="7" t="s">
        <v>116</v>
      </c>
      <c r="B15" s="12">
        <f>'Cons-Sales and Costs'!B22</f>
        <v>37500</v>
      </c>
      <c r="C15" s="12">
        <f>'Cons-Sales and Costs'!C22</f>
        <v>75000</v>
      </c>
      <c r="D15" s="12">
        <f>'Cons-Sales and Costs'!D22</f>
        <v>112500</v>
      </c>
      <c r="E15" s="12">
        <f>'Cons-Sales and Costs'!E22</f>
        <v>150000</v>
      </c>
      <c r="F15" s="12">
        <f>'Cons-Sales and Costs'!F22</f>
        <v>187500</v>
      </c>
      <c r="G15" s="12">
        <f>'Cons-Sales and Costs'!G22</f>
        <v>318900</v>
      </c>
      <c r="H15" s="12">
        <f>'Cons-Sales and Costs'!H22</f>
        <v>356400</v>
      </c>
      <c r="I15" s="12">
        <f>'Cons-Sales and Costs'!I22</f>
        <v>780550</v>
      </c>
      <c r="J15" s="12">
        <f>'Cons-Sales and Costs'!J22</f>
        <v>818050</v>
      </c>
      <c r="K15" s="12">
        <f>'Cons-Sales and Costs'!K22</f>
        <v>949450</v>
      </c>
      <c r="L15" s="12">
        <f>'Cons-Sales and Costs'!L22</f>
        <v>986950</v>
      </c>
      <c r="M15" s="12">
        <f>'Cons-Sales and Costs'!M22</f>
        <v>1411100</v>
      </c>
      <c r="N15" s="12">
        <f>'Cons-Sales and Costs'!N22</f>
        <v>1448600</v>
      </c>
      <c r="O15" s="12">
        <f>'Cons-Sales and Costs'!O22</f>
        <v>1580000</v>
      </c>
      <c r="P15" s="12">
        <f>'Cons-Sales and Costs'!P22</f>
        <v>1617500</v>
      </c>
      <c r="Q15" s="12">
        <f>'Cons-Sales and Costs'!Q22</f>
        <v>2049650</v>
      </c>
      <c r="R15" s="12">
        <f>'Cons-Sales and Costs'!R22</f>
        <v>2097650</v>
      </c>
      <c r="S15" s="12">
        <f>'Cons-Sales and Costs'!S22</f>
        <v>2239550</v>
      </c>
      <c r="T15" s="12">
        <f>'Cons-Sales and Costs'!T22</f>
        <v>2287550</v>
      </c>
      <c r="U15" s="12">
        <f>'Cons-Sales and Costs'!U22</f>
        <v>2722200</v>
      </c>
      <c r="V15" s="12">
        <f>'Cons-Sales and Costs'!V22</f>
        <v>2778200</v>
      </c>
      <c r="W15" s="12">
        <f>'Cons-Sales and Costs'!W22</f>
        <v>2925600</v>
      </c>
      <c r="X15" s="12">
        <f>'Cons-Sales and Costs'!X22</f>
        <v>3008600</v>
      </c>
      <c r="Y15" s="12">
        <f>'Cons-Sales and Costs'!Y22</f>
        <v>3457000</v>
      </c>
      <c r="Z15" s="12">
        <f>'Cons-Sales and Costs'!Z22</f>
        <v>3513000</v>
      </c>
      <c r="AA15" s="12">
        <f>'Cons-Sales and Costs'!AA22</f>
        <v>3660400</v>
      </c>
      <c r="AB15" s="12">
        <f>'Cons-Sales and Costs'!AB22</f>
        <v>3743400</v>
      </c>
      <c r="AC15" s="12">
        <f>'Cons-Sales and Costs'!AC22</f>
        <v>4191800</v>
      </c>
      <c r="AD15" s="12">
        <f>'Cons-Sales and Costs'!AD22</f>
        <v>4247800</v>
      </c>
      <c r="AE15" s="12">
        <f>'Cons-Sales and Costs'!AE22</f>
        <v>4395200</v>
      </c>
    </row>
    <row r="16">
      <c r="A16" s="7" t="s">
        <v>117</v>
      </c>
      <c r="B16" s="12">
        <f t="shared" ref="B16:AE16" si="5">B14+B15</f>
        <v>37500</v>
      </c>
      <c r="C16" s="12">
        <f t="shared" si="5"/>
        <v>112500</v>
      </c>
      <c r="D16" s="12">
        <f t="shared" si="5"/>
        <v>225000</v>
      </c>
      <c r="E16" s="12">
        <f t="shared" si="5"/>
        <v>375000</v>
      </c>
      <c r="F16" s="12">
        <f t="shared" si="5"/>
        <v>562500</v>
      </c>
      <c r="G16" s="12">
        <f t="shared" si="5"/>
        <v>881400</v>
      </c>
      <c r="H16" s="12">
        <f t="shared" si="5"/>
        <v>1237800</v>
      </c>
      <c r="I16" s="12">
        <f t="shared" si="5"/>
        <v>2018350</v>
      </c>
      <c r="J16" s="12">
        <f t="shared" si="5"/>
        <v>2836400</v>
      </c>
      <c r="K16" s="12">
        <f t="shared" si="5"/>
        <v>3785850</v>
      </c>
      <c r="L16" s="12">
        <f t="shared" si="5"/>
        <v>4772800</v>
      </c>
      <c r="M16" s="12">
        <f t="shared" si="5"/>
        <v>6183900</v>
      </c>
      <c r="N16" s="12">
        <f t="shared" si="5"/>
        <v>7632500</v>
      </c>
      <c r="O16" s="12">
        <f t="shared" si="5"/>
        <v>9212500</v>
      </c>
      <c r="P16" s="12">
        <f t="shared" si="5"/>
        <v>10830000</v>
      </c>
      <c r="Q16" s="12">
        <f t="shared" si="5"/>
        <v>12879650</v>
      </c>
      <c r="R16" s="12">
        <f t="shared" si="5"/>
        <v>14977300</v>
      </c>
      <c r="S16" s="12">
        <f t="shared" si="5"/>
        <v>17216850</v>
      </c>
      <c r="T16" s="12">
        <f t="shared" si="5"/>
        <v>19504400</v>
      </c>
      <c r="U16" s="12">
        <f t="shared" si="5"/>
        <v>22226600</v>
      </c>
      <c r="V16" s="12">
        <f t="shared" si="5"/>
        <v>25004800</v>
      </c>
      <c r="W16" s="12">
        <f t="shared" si="5"/>
        <v>27930400</v>
      </c>
      <c r="X16" s="12">
        <f t="shared" si="5"/>
        <v>30939000</v>
      </c>
      <c r="Y16" s="12">
        <f t="shared" si="5"/>
        <v>34396000</v>
      </c>
      <c r="Z16" s="12">
        <f t="shared" si="5"/>
        <v>37909000</v>
      </c>
      <c r="AA16" s="12">
        <f t="shared" si="5"/>
        <v>41569400</v>
      </c>
      <c r="AB16" s="12">
        <f t="shared" si="5"/>
        <v>45312800</v>
      </c>
      <c r="AC16" s="12">
        <f t="shared" si="5"/>
        <v>49504600</v>
      </c>
      <c r="AD16" s="12">
        <f t="shared" si="5"/>
        <v>53752400</v>
      </c>
      <c r="AE16" s="12">
        <f t="shared" si="5"/>
        <v>58147600</v>
      </c>
    </row>
    <row r="17">
      <c r="A17" s="7"/>
    </row>
    <row r="18">
      <c r="A18" s="7" t="s">
        <v>118</v>
      </c>
      <c r="B18" s="12">
        <f t="shared" ref="B18:AE18" si="6">B16-B12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0</v>
      </c>
      <c r="J18" s="12">
        <f t="shared" si="6"/>
        <v>0</v>
      </c>
      <c r="K18" s="12">
        <f t="shared" si="6"/>
        <v>0</v>
      </c>
      <c r="L18" s="12">
        <f t="shared" si="6"/>
        <v>0</v>
      </c>
      <c r="M18" s="12">
        <f t="shared" si="6"/>
        <v>0</v>
      </c>
      <c r="N18" s="12">
        <f t="shared" si="6"/>
        <v>0</v>
      </c>
      <c r="O18" s="12">
        <f t="shared" si="6"/>
        <v>0</v>
      </c>
      <c r="P18" s="12">
        <f t="shared" si="6"/>
        <v>0</v>
      </c>
      <c r="Q18" s="12">
        <f t="shared" si="6"/>
        <v>0</v>
      </c>
      <c r="R18" s="12">
        <f t="shared" si="6"/>
        <v>0</v>
      </c>
      <c r="S18" s="12">
        <f t="shared" si="6"/>
        <v>0</v>
      </c>
      <c r="T18" s="12">
        <f t="shared" si="6"/>
        <v>0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2">
        <f t="shared" si="6"/>
        <v>0</v>
      </c>
      <c r="Y18" s="12">
        <f t="shared" si="6"/>
        <v>0</v>
      </c>
      <c r="Z18" s="12">
        <f t="shared" si="6"/>
        <v>0</v>
      </c>
      <c r="AA18" s="12">
        <f t="shared" si="6"/>
        <v>0</v>
      </c>
      <c r="AB18" s="12">
        <f t="shared" si="6"/>
        <v>0</v>
      </c>
      <c r="AC18" s="12">
        <f t="shared" si="6"/>
        <v>0</v>
      </c>
      <c r="AD18" s="12">
        <f t="shared" si="6"/>
        <v>0</v>
      </c>
      <c r="AE18" s="12">
        <f t="shared" si="6"/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