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 - Small Store" sheetId="4" r:id="rId7"/>
    <sheet state="visible" name="Sales and Costs - Medium Store" sheetId="5" r:id="rId8"/>
    <sheet state="visible" name="Sales and Costs - Large Store" sheetId="6" r:id="rId9"/>
    <sheet state="visible" name="Large Store-FAR" sheetId="7" r:id="rId10"/>
    <sheet state="visible" name="Large Store-Fixed Asset Balance" sheetId="8" r:id="rId11"/>
    <sheet state="visible" name="Large Store-Depreciation" sheetId="9" r:id="rId12"/>
    <sheet state="visible" name="Medium Store-FAR" sheetId="10" r:id="rId13"/>
    <sheet state="visible" name="Medium Store-Fixed Asset Balanc" sheetId="11" r:id="rId14"/>
    <sheet state="visible" name="Medium Store-Depreciation" sheetId="12" r:id="rId15"/>
    <sheet state="visible" name="Small Store-FAR" sheetId="13" r:id="rId16"/>
    <sheet state="visible" name="Small Store-Fixed Asset Balance" sheetId="14" r:id="rId17"/>
    <sheet state="visible" name="Small Store - Depreciation" sheetId="15" r:id="rId18"/>
  </sheets>
  <definedNames/>
  <calcPr/>
</workbook>
</file>

<file path=xl/sharedStrings.xml><?xml version="1.0" encoding="utf-8"?>
<sst xmlns="http://schemas.openxmlformats.org/spreadsheetml/2006/main" count="581" uniqueCount="128">
  <si>
    <t>Description</t>
  </si>
  <si>
    <t>A company runs a chain of small suitcase stores.</t>
  </si>
  <si>
    <t>It sells Cabin Suitcases. The selling price of a cabin suitcase is Rs 1200. The cost of a cabin suitcase is 50% of the selling price.</t>
  </si>
  <si>
    <t>It estimates that a small store will receive 500 orders per month. An average order will comprise 1 cabin suitcase.</t>
  </si>
  <si>
    <t>Each small store has 1 sales person. The monthly salary of a sales person is Rs 20000.</t>
  </si>
  <si>
    <t>The store delivers all its orders. It costs the store Rs 50 to deliver an order.</t>
  </si>
  <si>
    <t>It has a monthly rental cost of Rs 25000 and electricity cost of Rs 10000.</t>
  </si>
  <si>
    <t>Initially, the company had 0 small stores. The company estimates that it will open 1 new small store every month, starting from Month 1.</t>
  </si>
  <si>
    <t xml:space="preserve">Each small store has 1 AC (FTC 001), which costs Rs 60000 and has a life of 15 months. This asset is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</si>
  <si>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</si>
  <si>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</si>
  <si>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</si>
  <si>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</si>
  <si>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Suitcase</t>
  </si>
  <si>
    <t>on selling Price</t>
  </si>
  <si>
    <t>Number of Orders</t>
  </si>
  <si>
    <t>Small Store</t>
  </si>
  <si>
    <t>Medium Store</t>
  </si>
  <si>
    <t>Large Store</t>
  </si>
  <si>
    <t>Average Order</t>
  </si>
  <si>
    <t>Delivery Cost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</si>
  <si>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</si>
  <si>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</si>
  <si>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</si>
  <si>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</si>
  <si>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</si>
  <si>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</si>
  <si>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</si>
  <si>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</si>
  <si>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 xml:space="preserve">New Outlet </t>
  </si>
  <si>
    <t>from month 1</t>
  </si>
  <si>
    <t>From month 12</t>
  </si>
  <si>
    <t>Every 3 months</t>
  </si>
  <si>
    <t>Every 5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</si>
  <si>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</si>
  <si>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</si>
  <si>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</si>
  <si>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</si>
  <si>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</si>
  <si>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</si>
  <si>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</si>
  <si>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</si>
  <si>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</si>
  <si>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</si>
  <si>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</si>
  <si>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</si>
  <si>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</si>
  <si>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</si>
  <si>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</si>
  <si>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</si>
  <si>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</si>
  <si>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</si>
  <si>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</si>
  <si>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</si>
  <si>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</si>
  <si>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</si>
  <si>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</si>
  <si>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</si>
  <si>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</si>
  <si>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</si>
  <si>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 Quantity</t>
  </si>
  <si>
    <t>Additional Outlet</t>
  </si>
  <si>
    <t>Sales</t>
  </si>
  <si>
    <t>Total</t>
  </si>
  <si>
    <t>Cost of Goods sold</t>
  </si>
  <si>
    <t>suitcase</t>
  </si>
  <si>
    <t>Other costs</t>
  </si>
  <si>
    <t>Salary</t>
  </si>
  <si>
    <t>Depreciation</t>
  </si>
  <si>
    <t>Total Cost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</si>
  <si>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</si>
  <si>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</si>
  <si>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</si>
  <si>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</si>
  <si>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</si>
  <si>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</si>
  <si>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</si>
  <si>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</si>
  <si>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</si>
  <si>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LFAS-AC-001</t>
  </si>
  <si>
    <t>AC</t>
  </si>
  <si>
    <t>FTC 001</t>
  </si>
  <si>
    <t>LFAS-AC-002</t>
  </si>
  <si>
    <t>LFAS-AC-003</t>
  </si>
  <si>
    <t>LFAS-AC-004</t>
  </si>
  <si>
    <t>LFAS-AC-005</t>
  </si>
  <si>
    <t>LFAS-AC-006</t>
  </si>
  <si>
    <t>LFAS-AC-007</t>
  </si>
  <si>
    <t>LFAS-AC-008</t>
  </si>
  <si>
    <t>LFAS-AC-009</t>
  </si>
  <si>
    <t>Opening Balance</t>
  </si>
  <si>
    <t>Purchase</t>
  </si>
  <si>
    <t>Disposal</t>
  </si>
  <si>
    <t>Closing Balance</t>
  </si>
  <si>
    <t>MFAS-AC-001</t>
  </si>
  <si>
    <t>MFAS-AC-002</t>
  </si>
  <si>
    <t>MFAS-AC-003</t>
  </si>
  <si>
    <t>MFAS-AC-004</t>
  </si>
  <si>
    <t>MFAS-AC-005</t>
  </si>
  <si>
    <t>MFAS-AC-006</t>
  </si>
  <si>
    <t>MFAS-AC-007</t>
  </si>
  <si>
    <t>MFAS-AC-008</t>
  </si>
  <si>
    <t>MFAS-AC-009</t>
  </si>
  <si>
    <t>MFAS-AC-010</t>
  </si>
  <si>
    <t>SFAS-AC-001</t>
  </si>
  <si>
    <t>SFAS-AC-002</t>
  </si>
  <si>
    <t>SFAS-AC-003</t>
  </si>
  <si>
    <t>SFAS-AC-004</t>
  </si>
  <si>
    <t>SFAS-AC-005</t>
  </si>
  <si>
    <t>SFAS-AC-006</t>
  </si>
  <si>
    <t>SFAS-AC-007</t>
  </si>
  <si>
    <t>SFAS-AC-008</t>
  </si>
  <si>
    <t>SFAS-AC-009</t>
  </si>
  <si>
    <t>SFAS-AC-010</t>
  </si>
  <si>
    <t>SFAS-AC-011</t>
  </si>
  <si>
    <t>SFAS-AC-012</t>
  </si>
  <si>
    <t>SFAS-AC-013</t>
  </si>
  <si>
    <t>SFAS-AC-014</t>
  </si>
  <si>
    <t>SFAS-AC-015</t>
  </si>
  <si>
    <t>SFAS-AC-016</t>
  </si>
  <si>
    <t>SFAS-AC-017</t>
  </si>
  <si>
    <t>SFAS-AC-018</t>
  </si>
  <si>
    <t>SFAS-AC-019</t>
  </si>
  <si>
    <t>SFAS-AC-020</t>
  </si>
  <si>
    <t>SFAS-AC-021</t>
  </si>
  <si>
    <t>SFAS-AC-022</t>
  </si>
  <si>
    <t>SFAS-AC-023</t>
  </si>
  <si>
    <t>SFAS-AC-024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</si>
</sst>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</row>
    <row r="2">
      <c r="A2" s="10" t="s">
        <v>94</v>
      </c>
      <c r="B2" s="10" t="s">
        <v>80</v>
      </c>
      <c r="C2" s="10" t="s">
        <v>81</v>
      </c>
      <c r="D2" s="10">
        <v>12.0</v>
      </c>
      <c r="E2" s="10">
        <v>60000.0</v>
      </c>
      <c r="F2" s="10">
        <v>15.0</v>
      </c>
      <c r="G2" s="12">
        <f t="shared" ref="G2:G11" si="1">F2+D2</f>
        <v>27</v>
      </c>
      <c r="H2" s="12">
        <f t="shared" ref="H2:H11" si="2">E2/F2*F2</f>
        <v>60000</v>
      </c>
    </row>
    <row r="3">
      <c r="A3" s="10" t="s">
        <v>95</v>
      </c>
      <c r="B3" s="10" t="s">
        <v>80</v>
      </c>
      <c r="C3" s="10" t="s">
        <v>81</v>
      </c>
      <c r="D3" s="10">
        <v>12.0</v>
      </c>
      <c r="E3" s="10">
        <v>60000.0</v>
      </c>
      <c r="F3" s="10">
        <v>15.0</v>
      </c>
      <c r="G3" s="12">
        <f t="shared" si="1"/>
        <v>27</v>
      </c>
      <c r="H3" s="12">
        <f t="shared" si="2"/>
        <v>60000</v>
      </c>
    </row>
    <row r="4">
      <c r="A4" s="10" t="s">
        <v>96</v>
      </c>
      <c r="B4" s="10" t="s">
        <v>80</v>
      </c>
      <c r="C4" s="10" t="s">
        <v>81</v>
      </c>
      <c r="D4" s="12">
        <f t="shared" ref="D4:D11" si="3">D2+3</f>
        <v>15</v>
      </c>
      <c r="E4" s="10">
        <v>60000.0</v>
      </c>
      <c r="F4" s="10">
        <v>15.0</v>
      </c>
      <c r="G4" s="12">
        <f t="shared" si="1"/>
        <v>30</v>
      </c>
      <c r="H4" s="12">
        <f t="shared" si="2"/>
        <v>60000</v>
      </c>
    </row>
    <row r="5">
      <c r="A5" s="10" t="s">
        <v>97</v>
      </c>
      <c r="B5" s="10" t="s">
        <v>80</v>
      </c>
      <c r="C5" s="10" t="s">
        <v>81</v>
      </c>
      <c r="D5" s="12">
        <f t="shared" si="3"/>
        <v>15</v>
      </c>
      <c r="E5" s="10">
        <v>60000.0</v>
      </c>
      <c r="F5" s="10">
        <v>15.0</v>
      </c>
      <c r="G5" s="12">
        <f t="shared" si="1"/>
        <v>30</v>
      </c>
      <c r="H5" s="12">
        <f t="shared" si="2"/>
        <v>60000</v>
      </c>
    </row>
    <row r="6">
      <c r="A6" s="10" t="s">
        <v>98</v>
      </c>
      <c r="B6" s="10" t="s">
        <v>80</v>
      </c>
      <c r="C6" s="10" t="s">
        <v>81</v>
      </c>
      <c r="D6" s="12">
        <f t="shared" si="3"/>
        <v>18</v>
      </c>
      <c r="E6" s="10">
        <v>60000.0</v>
      </c>
      <c r="F6" s="10">
        <v>15.0</v>
      </c>
      <c r="G6" s="12">
        <f t="shared" si="1"/>
        <v>33</v>
      </c>
      <c r="H6" s="12">
        <f t="shared" si="2"/>
        <v>60000</v>
      </c>
    </row>
    <row r="7">
      <c r="A7" s="10" t="s">
        <v>99</v>
      </c>
      <c r="B7" s="10" t="s">
        <v>80</v>
      </c>
      <c r="C7" s="10" t="s">
        <v>81</v>
      </c>
      <c r="D7" s="12">
        <f t="shared" si="3"/>
        <v>18</v>
      </c>
      <c r="E7" s="10">
        <v>60000.0</v>
      </c>
      <c r="F7" s="10">
        <v>15.0</v>
      </c>
      <c r="G7" s="12">
        <f t="shared" si="1"/>
        <v>33</v>
      </c>
      <c r="H7" s="12">
        <f t="shared" si="2"/>
        <v>60000</v>
      </c>
    </row>
    <row r="8">
      <c r="A8" s="10" t="s">
        <v>100</v>
      </c>
      <c r="B8" s="10" t="s">
        <v>80</v>
      </c>
      <c r="C8" s="10" t="s">
        <v>81</v>
      </c>
      <c r="D8" s="12">
        <f t="shared" si="3"/>
        <v>21</v>
      </c>
      <c r="E8" s="10">
        <v>60000.0</v>
      </c>
      <c r="F8" s="10">
        <v>15.0</v>
      </c>
      <c r="G8" s="12">
        <f t="shared" si="1"/>
        <v>36</v>
      </c>
      <c r="H8" s="12">
        <f t="shared" si="2"/>
        <v>60000</v>
      </c>
    </row>
    <row r="9">
      <c r="A9" s="10" t="s">
        <v>101</v>
      </c>
      <c r="B9" s="10" t="s">
        <v>80</v>
      </c>
      <c r="C9" s="10" t="s">
        <v>81</v>
      </c>
      <c r="D9" s="12">
        <f t="shared" si="3"/>
        <v>21</v>
      </c>
      <c r="E9" s="10">
        <v>60000.0</v>
      </c>
      <c r="F9" s="10">
        <v>15.0</v>
      </c>
      <c r="G9" s="12">
        <f t="shared" si="1"/>
        <v>36</v>
      </c>
      <c r="H9" s="12">
        <f t="shared" si="2"/>
        <v>60000</v>
      </c>
    </row>
    <row r="10">
      <c r="A10" s="10" t="s">
        <v>102</v>
      </c>
      <c r="B10" s="10" t="s">
        <v>80</v>
      </c>
      <c r="C10" s="10" t="s">
        <v>81</v>
      </c>
      <c r="D10" s="12">
        <f t="shared" si="3"/>
        <v>24</v>
      </c>
      <c r="E10" s="10">
        <v>60000.0</v>
      </c>
      <c r="F10" s="10">
        <v>15.0</v>
      </c>
      <c r="G10" s="12">
        <f t="shared" si="1"/>
        <v>39</v>
      </c>
      <c r="H10" s="12">
        <f t="shared" si="2"/>
        <v>60000</v>
      </c>
    </row>
    <row r="11">
      <c r="A11" s="10" t="s">
        <v>103</v>
      </c>
      <c r="B11" s="10" t="s">
        <v>80</v>
      </c>
      <c r="C11" s="10" t="s">
        <v>81</v>
      </c>
      <c r="D11" s="12">
        <f t="shared" si="3"/>
        <v>24</v>
      </c>
      <c r="E11" s="10">
        <v>60000.0</v>
      </c>
      <c r="F11" s="10">
        <v>15.0</v>
      </c>
      <c r="G11" s="12">
        <f t="shared" si="1"/>
        <v>39</v>
      </c>
      <c r="H11" s="12">
        <f t="shared" si="2"/>
        <v>60000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120000</v>
      </c>
      <c r="O3" s="12">
        <f t="shared" si="1"/>
        <v>120000</v>
      </c>
      <c r="P3" s="12">
        <f t="shared" si="1"/>
        <v>120000</v>
      </c>
      <c r="Q3" s="12">
        <f t="shared" si="1"/>
        <v>240000</v>
      </c>
      <c r="R3" s="12">
        <f t="shared" si="1"/>
        <v>240000</v>
      </c>
      <c r="S3" s="12">
        <f t="shared" si="1"/>
        <v>240000</v>
      </c>
      <c r="T3" s="12">
        <f t="shared" si="1"/>
        <v>360000</v>
      </c>
      <c r="U3" s="12">
        <f t="shared" si="1"/>
        <v>360000</v>
      </c>
      <c r="V3" s="12">
        <f t="shared" si="1"/>
        <v>360000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120000</v>
      </c>
      <c r="O4" s="12">
        <f t="shared" si="2"/>
        <v>120000</v>
      </c>
      <c r="P4" s="12">
        <f t="shared" si="2"/>
        <v>120000</v>
      </c>
      <c r="Q4" s="12">
        <f t="shared" si="2"/>
        <v>240000</v>
      </c>
      <c r="R4" s="12">
        <f t="shared" si="2"/>
        <v>240000</v>
      </c>
      <c r="S4" s="12">
        <f t="shared" si="2"/>
        <v>240000</v>
      </c>
      <c r="T4" s="12">
        <f t="shared" si="2"/>
        <v>360000</v>
      </c>
      <c r="U4" s="12">
        <f t="shared" si="2"/>
        <v>360000</v>
      </c>
      <c r="V4" s="12">
        <f t="shared" si="2"/>
        <v>360000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91</v>
      </c>
    </row>
    <row r="7">
      <c r="A7" s="10" t="s">
        <v>80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f>'Medium Store-FAR'!E2+'Medium Store-FAR'!E3</f>
        <v>120000</v>
      </c>
      <c r="N7" s="10">
        <v>0.0</v>
      </c>
      <c r="O7" s="10">
        <v>0.0</v>
      </c>
      <c r="P7" s="10">
        <f>'Medium Store-FAR'!E4+'Medium Store-FAR'!E5</f>
        <v>120000</v>
      </c>
      <c r="Q7" s="10">
        <v>0.0</v>
      </c>
      <c r="R7" s="10">
        <v>0.0</v>
      </c>
      <c r="S7" s="10">
        <f>'Medium Store-FAR'!E6+'Medium Store-FAR'!E7</f>
        <v>120000</v>
      </c>
      <c r="T7" s="10">
        <v>0.0</v>
      </c>
      <c r="U7" s="10">
        <v>0.0</v>
      </c>
      <c r="V7" s="10">
        <f>'Medium Store-FAR'!E8+'Medium Store-FAR'!E9</f>
        <v>120000</v>
      </c>
      <c r="W7" s="10">
        <v>0.0</v>
      </c>
      <c r="X7" s="10">
        <v>0.0</v>
      </c>
      <c r="Y7" s="10">
        <f>'Medium Store-FAR'!E10+'Medium Store-FAR'!E11</f>
        <v>120000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120000</v>
      </c>
      <c r="N8" s="12">
        <f t="shared" si="3"/>
        <v>0</v>
      </c>
      <c r="O8" s="12">
        <f t="shared" si="3"/>
        <v>0</v>
      </c>
      <c r="P8" s="12">
        <f t="shared" si="3"/>
        <v>120000</v>
      </c>
      <c r="Q8" s="12">
        <f t="shared" si="3"/>
        <v>0</v>
      </c>
      <c r="R8" s="12">
        <f t="shared" si="3"/>
        <v>0</v>
      </c>
      <c r="S8" s="12">
        <f t="shared" si="3"/>
        <v>120000</v>
      </c>
      <c r="T8" s="12">
        <f t="shared" si="3"/>
        <v>0</v>
      </c>
      <c r="U8" s="12">
        <f t="shared" si="3"/>
        <v>0</v>
      </c>
      <c r="V8" s="12">
        <f t="shared" si="3"/>
        <v>120000</v>
      </c>
      <c r="W8" s="12">
        <f t="shared" si="3"/>
        <v>0</v>
      </c>
      <c r="X8" s="12">
        <f t="shared" si="3"/>
        <v>0</v>
      </c>
      <c r="Y8" s="12">
        <f t="shared" si="3"/>
        <v>120000</v>
      </c>
    </row>
    <row r="10">
      <c r="A10" s="10" t="s">
        <v>92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SUM(0)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120000</v>
      </c>
      <c r="N15" s="12">
        <f t="shared" si="5"/>
        <v>120000</v>
      </c>
      <c r="O15" s="12">
        <f t="shared" si="5"/>
        <v>120000</v>
      </c>
      <c r="P15" s="12">
        <f t="shared" si="5"/>
        <v>240000</v>
      </c>
      <c r="Q15" s="12">
        <f t="shared" si="5"/>
        <v>240000</v>
      </c>
      <c r="R15" s="12">
        <f t="shared" si="5"/>
        <v>240000</v>
      </c>
      <c r="S15" s="12">
        <f t="shared" si="5"/>
        <v>360000</v>
      </c>
      <c r="T15" s="12">
        <f t="shared" si="5"/>
        <v>360000</v>
      </c>
      <c r="U15" s="12">
        <f t="shared" si="5"/>
        <v>360000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600000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120000</v>
      </c>
      <c r="N16" s="12">
        <f t="shared" si="6"/>
        <v>120000</v>
      </c>
      <c r="O16" s="12">
        <f t="shared" si="6"/>
        <v>120000</v>
      </c>
      <c r="P16" s="12">
        <f t="shared" si="6"/>
        <v>240000</v>
      </c>
      <c r="Q16" s="12">
        <f t="shared" si="6"/>
        <v>240000</v>
      </c>
      <c r="R16" s="12">
        <f t="shared" si="6"/>
        <v>240000</v>
      </c>
      <c r="S16" s="12">
        <f t="shared" si="6"/>
        <v>360000</v>
      </c>
      <c r="T16" s="12">
        <f t="shared" si="6"/>
        <v>360000</v>
      </c>
      <c r="U16" s="12">
        <f t="shared" si="6"/>
        <v>360000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600000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38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8000</v>
      </c>
      <c r="O3" s="12">
        <f t="shared" si="1"/>
        <v>16000</v>
      </c>
      <c r="P3" s="12">
        <f t="shared" si="1"/>
        <v>24000</v>
      </c>
      <c r="Q3" s="12">
        <f t="shared" si="1"/>
        <v>40000</v>
      </c>
      <c r="R3" s="12">
        <f t="shared" si="1"/>
        <v>56000</v>
      </c>
      <c r="S3" s="12">
        <f t="shared" si="1"/>
        <v>72000</v>
      </c>
      <c r="T3" s="12">
        <f t="shared" si="1"/>
        <v>96000</v>
      </c>
      <c r="U3" s="12">
        <f t="shared" si="1"/>
        <v>120000</v>
      </c>
      <c r="V3" s="12">
        <f t="shared" si="1"/>
        <v>144000</v>
      </c>
      <c r="W3" s="12">
        <f t="shared" si="1"/>
        <v>176000</v>
      </c>
      <c r="X3" s="12">
        <f t="shared" si="1"/>
        <v>208000</v>
      </c>
      <c r="Y3" s="12">
        <f t="shared" si="1"/>
        <v>240000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8000</v>
      </c>
      <c r="O4" s="12">
        <f t="shared" si="2"/>
        <v>16000</v>
      </c>
      <c r="P4" s="12">
        <f t="shared" si="2"/>
        <v>24000</v>
      </c>
      <c r="Q4" s="12">
        <f t="shared" si="2"/>
        <v>40000</v>
      </c>
      <c r="R4" s="12">
        <f t="shared" si="2"/>
        <v>56000</v>
      </c>
      <c r="S4" s="12">
        <f t="shared" si="2"/>
        <v>72000</v>
      </c>
      <c r="T4" s="12">
        <f t="shared" si="2"/>
        <v>96000</v>
      </c>
      <c r="U4" s="12">
        <f t="shared" si="2"/>
        <v>120000</v>
      </c>
      <c r="V4" s="12">
        <f t="shared" si="2"/>
        <v>144000</v>
      </c>
      <c r="W4" s="12">
        <f t="shared" si="2"/>
        <v>176000</v>
      </c>
      <c r="X4" s="12">
        <f t="shared" si="2"/>
        <v>208000</v>
      </c>
      <c r="Y4" s="12">
        <f t="shared" si="2"/>
        <v>240000</v>
      </c>
    </row>
    <row r="6">
      <c r="A6" s="10" t="s">
        <v>68</v>
      </c>
    </row>
    <row r="7">
      <c r="A7" s="10" t="s">
        <v>80</v>
      </c>
      <c r="B7" s="12">
        <f>'Medium Store-Fixed Asset Balanc'!B15/'Medium Store-FAR'!$F2</f>
        <v>0</v>
      </c>
      <c r="C7" s="12">
        <f>'Medium Store-Fixed Asset Balanc'!C15/'Medium Store-FAR'!$F2</f>
        <v>0</v>
      </c>
      <c r="D7" s="12">
        <f>'Medium Store-Fixed Asset Balanc'!D15/'Medium Store-FAR'!$F2</f>
        <v>0</v>
      </c>
      <c r="E7" s="12">
        <f>'Medium Store-Fixed Asset Balanc'!E15/'Medium Store-FAR'!$F2</f>
        <v>0</v>
      </c>
      <c r="F7" s="12">
        <f>'Medium Store-Fixed Asset Balanc'!F15/'Medium Store-FAR'!$F2</f>
        <v>0</v>
      </c>
      <c r="G7" s="12">
        <f>'Medium Store-Fixed Asset Balanc'!G15/'Medium Store-FAR'!$F2</f>
        <v>0</v>
      </c>
      <c r="H7" s="12">
        <f>'Medium Store-Fixed Asset Balanc'!H15/'Medium Store-FAR'!$F2</f>
        <v>0</v>
      </c>
      <c r="I7" s="12">
        <f>'Medium Store-Fixed Asset Balanc'!I15/'Medium Store-FAR'!$F2</f>
        <v>0</v>
      </c>
      <c r="J7" s="12">
        <f>'Medium Store-Fixed Asset Balanc'!J15/'Medium Store-FAR'!$F2</f>
        <v>0</v>
      </c>
      <c r="K7" s="12">
        <f>'Medium Store-Fixed Asset Balanc'!K15/'Medium Store-FAR'!$F2</f>
        <v>0</v>
      </c>
      <c r="L7" s="12">
        <f>'Medium Store-Fixed Asset Balanc'!L15/'Medium Store-FAR'!$F2</f>
        <v>0</v>
      </c>
      <c r="M7" s="12">
        <f>'Medium Store-Fixed Asset Balanc'!M15/'Medium Store-FAR'!$F2</f>
        <v>8000</v>
      </c>
      <c r="N7" s="12">
        <f>'Medium Store-Fixed Asset Balanc'!N15/'Medium Store-FAR'!$F2</f>
        <v>8000</v>
      </c>
      <c r="O7" s="12">
        <f>'Medium Store-Fixed Asset Balanc'!O15/'Medium Store-FAR'!$F2</f>
        <v>8000</v>
      </c>
      <c r="P7" s="12">
        <f>'Medium Store-Fixed Asset Balanc'!P15/'Medium Store-FAR'!$F2</f>
        <v>16000</v>
      </c>
      <c r="Q7" s="12">
        <f>'Medium Store-Fixed Asset Balanc'!Q15/'Medium Store-FAR'!$F2</f>
        <v>16000</v>
      </c>
      <c r="R7" s="12">
        <f>'Medium Store-Fixed Asset Balanc'!R15/'Medium Store-FAR'!$F2</f>
        <v>16000</v>
      </c>
      <c r="S7" s="12">
        <f>'Medium Store-Fixed Asset Balanc'!S15/'Medium Store-FAR'!$F2</f>
        <v>24000</v>
      </c>
      <c r="T7" s="12">
        <f>'Medium Store-Fixed Asset Balanc'!T15/'Medium Store-FAR'!$F2</f>
        <v>24000</v>
      </c>
      <c r="U7" s="12">
        <f>'Medium Store-Fixed Asset Balanc'!U15/'Medium Store-FAR'!$F2</f>
        <v>24000</v>
      </c>
      <c r="V7" s="12">
        <f>'Medium Store-Fixed Asset Balanc'!V15/'Medium Store-FAR'!$F2</f>
        <v>32000</v>
      </c>
      <c r="W7" s="12">
        <f>'Medium Store-Fixed Asset Balanc'!W15/'Medium Store-FAR'!$F2</f>
        <v>32000</v>
      </c>
      <c r="X7" s="12">
        <f>'Medium Store-Fixed Asset Balanc'!X15/'Medium Store-FAR'!$F2</f>
        <v>32000</v>
      </c>
      <c r="Y7" s="12">
        <f>'Medium Store-Fixed Asset Balanc'!Y15/'Medium Store-FAR'!$F2</f>
        <v>40000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8000</v>
      </c>
      <c r="N8" s="12">
        <f t="shared" si="3"/>
        <v>8000</v>
      </c>
      <c r="O8" s="12">
        <f t="shared" si="3"/>
        <v>8000</v>
      </c>
      <c r="P8" s="12">
        <f t="shared" si="3"/>
        <v>16000</v>
      </c>
      <c r="Q8" s="12">
        <f t="shared" si="3"/>
        <v>16000</v>
      </c>
      <c r="R8" s="12">
        <f t="shared" si="3"/>
        <v>16000</v>
      </c>
      <c r="S8" s="12">
        <f t="shared" si="3"/>
        <v>24000</v>
      </c>
      <c r="T8" s="12">
        <f t="shared" si="3"/>
        <v>24000</v>
      </c>
      <c r="U8" s="12">
        <f t="shared" si="3"/>
        <v>24000</v>
      </c>
      <c r="V8" s="12">
        <f t="shared" si="3"/>
        <v>32000</v>
      </c>
      <c r="W8" s="12">
        <f t="shared" si="3"/>
        <v>32000</v>
      </c>
      <c r="X8" s="12">
        <f t="shared" si="3"/>
        <v>32000</v>
      </c>
      <c r="Y8" s="12">
        <f t="shared" si="3"/>
        <v>40000</v>
      </c>
    </row>
    <row r="10">
      <c r="A10" s="10" t="s">
        <v>78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8000</v>
      </c>
      <c r="N15" s="12">
        <f t="shared" si="5"/>
        <v>16000</v>
      </c>
      <c r="O15" s="12">
        <f t="shared" si="5"/>
        <v>24000</v>
      </c>
      <c r="P15" s="12">
        <f t="shared" si="5"/>
        <v>40000</v>
      </c>
      <c r="Q15" s="12">
        <f t="shared" si="5"/>
        <v>56000</v>
      </c>
      <c r="R15" s="12">
        <f t="shared" si="5"/>
        <v>72000</v>
      </c>
      <c r="S15" s="12">
        <f t="shared" si="5"/>
        <v>96000</v>
      </c>
      <c r="T15" s="12">
        <f t="shared" si="5"/>
        <v>120000</v>
      </c>
      <c r="U15" s="12">
        <f t="shared" si="5"/>
        <v>144000</v>
      </c>
      <c r="V15" s="12">
        <f t="shared" si="5"/>
        <v>176000</v>
      </c>
      <c r="W15" s="12">
        <f t="shared" si="5"/>
        <v>208000</v>
      </c>
      <c r="X15" s="12">
        <f t="shared" si="5"/>
        <v>240000</v>
      </c>
      <c r="Y15" s="12">
        <f t="shared" si="5"/>
        <v>280000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8000</v>
      </c>
      <c r="N16" s="12">
        <f t="shared" si="6"/>
        <v>16000</v>
      </c>
      <c r="O16" s="12">
        <f t="shared" si="6"/>
        <v>24000</v>
      </c>
      <c r="P16" s="12">
        <f t="shared" si="6"/>
        <v>40000</v>
      </c>
      <c r="Q16" s="12">
        <f t="shared" si="6"/>
        <v>56000</v>
      </c>
      <c r="R16" s="12">
        <f t="shared" si="6"/>
        <v>72000</v>
      </c>
      <c r="S16" s="12">
        <f t="shared" si="6"/>
        <v>96000</v>
      </c>
      <c r="T16" s="12">
        <f t="shared" si="6"/>
        <v>120000</v>
      </c>
      <c r="U16" s="12">
        <f t="shared" si="6"/>
        <v>144000</v>
      </c>
      <c r="V16" s="12">
        <f t="shared" si="6"/>
        <v>176000</v>
      </c>
      <c r="W16" s="12">
        <f t="shared" si="6"/>
        <v>208000</v>
      </c>
      <c r="X16" s="12">
        <f t="shared" si="6"/>
        <v>240000</v>
      </c>
      <c r="Y16" s="12">
        <f t="shared" si="6"/>
        <v>280000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</row>
    <row r="2">
      <c r="A2" s="10" t="s">
        <v>104</v>
      </c>
      <c r="B2" s="10" t="s">
        <v>80</v>
      </c>
      <c r="C2" s="10" t="s">
        <v>81</v>
      </c>
      <c r="D2" s="10">
        <v>1.0</v>
      </c>
      <c r="E2" s="10">
        <v>60000.0</v>
      </c>
      <c r="F2" s="10">
        <v>15.0</v>
      </c>
      <c r="G2" s="12">
        <f t="shared" ref="G2:G25" si="1">F2+D2</f>
        <v>16</v>
      </c>
      <c r="H2" s="12">
        <f t="shared" ref="H2:H25" si="2">E2/F2*F2</f>
        <v>60000</v>
      </c>
    </row>
    <row r="3">
      <c r="A3" s="10" t="s">
        <v>105</v>
      </c>
      <c r="B3" s="10" t="s">
        <v>80</v>
      </c>
      <c r="C3" s="10" t="s">
        <v>81</v>
      </c>
      <c r="D3" s="12">
        <f>D2+Assumptions!$B$25</f>
        <v>2</v>
      </c>
      <c r="E3" s="10">
        <v>60000.0</v>
      </c>
      <c r="F3" s="10">
        <v>15.0</v>
      </c>
      <c r="G3" s="12">
        <f t="shared" si="1"/>
        <v>17</v>
      </c>
      <c r="H3" s="12">
        <f t="shared" si="2"/>
        <v>60000</v>
      </c>
    </row>
    <row r="4">
      <c r="A4" s="10" t="s">
        <v>106</v>
      </c>
      <c r="B4" s="10" t="s">
        <v>80</v>
      </c>
      <c r="C4" s="10" t="s">
        <v>81</v>
      </c>
      <c r="D4" s="12">
        <f>D3+Assumptions!$B$25</f>
        <v>3</v>
      </c>
      <c r="E4" s="10">
        <v>60000.0</v>
      </c>
      <c r="F4" s="10">
        <v>15.0</v>
      </c>
      <c r="G4" s="12">
        <f t="shared" si="1"/>
        <v>18</v>
      </c>
      <c r="H4" s="12">
        <f t="shared" si="2"/>
        <v>60000</v>
      </c>
    </row>
    <row r="5">
      <c r="A5" s="10" t="s">
        <v>107</v>
      </c>
      <c r="B5" s="10" t="s">
        <v>80</v>
      </c>
      <c r="C5" s="10" t="s">
        <v>81</v>
      </c>
      <c r="D5" s="12">
        <f>D4+Assumptions!$B$25</f>
        <v>4</v>
      </c>
      <c r="E5" s="10">
        <v>60000.0</v>
      </c>
      <c r="F5" s="10">
        <v>15.0</v>
      </c>
      <c r="G5" s="12">
        <f t="shared" si="1"/>
        <v>19</v>
      </c>
      <c r="H5" s="12">
        <f t="shared" si="2"/>
        <v>60000</v>
      </c>
    </row>
    <row r="6">
      <c r="A6" s="10" t="s">
        <v>108</v>
      </c>
      <c r="B6" s="10" t="s">
        <v>80</v>
      </c>
      <c r="C6" s="10" t="s">
        <v>81</v>
      </c>
      <c r="D6" s="12">
        <f>D5+Assumptions!$B$25</f>
        <v>5</v>
      </c>
      <c r="E6" s="10">
        <v>60000.0</v>
      </c>
      <c r="F6" s="10">
        <v>15.0</v>
      </c>
      <c r="G6" s="12">
        <f t="shared" si="1"/>
        <v>20</v>
      </c>
      <c r="H6" s="12">
        <f t="shared" si="2"/>
        <v>60000</v>
      </c>
    </row>
    <row r="7">
      <c r="A7" s="10" t="s">
        <v>109</v>
      </c>
      <c r="B7" s="10" t="s">
        <v>80</v>
      </c>
      <c r="C7" s="10" t="s">
        <v>81</v>
      </c>
      <c r="D7" s="12">
        <f>D6+Assumptions!$B$25</f>
        <v>6</v>
      </c>
      <c r="E7" s="10">
        <v>60000.0</v>
      </c>
      <c r="F7" s="10">
        <v>15.0</v>
      </c>
      <c r="G7" s="12">
        <f t="shared" si="1"/>
        <v>21</v>
      </c>
      <c r="H7" s="12">
        <f t="shared" si="2"/>
        <v>60000</v>
      </c>
    </row>
    <row r="8">
      <c r="A8" s="10" t="s">
        <v>110</v>
      </c>
      <c r="B8" s="10" t="s">
        <v>80</v>
      </c>
      <c r="C8" s="10" t="s">
        <v>81</v>
      </c>
      <c r="D8" s="12">
        <f>D7+Assumptions!$B$25</f>
        <v>7</v>
      </c>
      <c r="E8" s="10">
        <v>60000.0</v>
      </c>
      <c r="F8" s="10">
        <v>15.0</v>
      </c>
      <c r="G8" s="12">
        <f t="shared" si="1"/>
        <v>22</v>
      </c>
      <c r="H8" s="12">
        <f t="shared" si="2"/>
        <v>60000</v>
      </c>
    </row>
    <row r="9">
      <c r="A9" s="10" t="s">
        <v>111</v>
      </c>
      <c r="B9" s="10" t="s">
        <v>80</v>
      </c>
      <c r="C9" s="10" t="s">
        <v>81</v>
      </c>
      <c r="D9" s="12">
        <f>D8+Assumptions!$B$25</f>
        <v>8</v>
      </c>
      <c r="E9" s="10">
        <v>60000.0</v>
      </c>
      <c r="F9" s="10">
        <v>15.0</v>
      </c>
      <c r="G9" s="12">
        <f t="shared" si="1"/>
        <v>23</v>
      </c>
      <c r="H9" s="12">
        <f t="shared" si="2"/>
        <v>60000</v>
      </c>
    </row>
    <row r="10">
      <c r="A10" s="10" t="s">
        <v>112</v>
      </c>
      <c r="B10" s="10" t="s">
        <v>80</v>
      </c>
      <c r="C10" s="10" t="s">
        <v>81</v>
      </c>
      <c r="D10" s="12">
        <f>D9+Assumptions!$B$25</f>
        <v>9</v>
      </c>
      <c r="E10" s="10">
        <v>60000.0</v>
      </c>
      <c r="F10" s="10">
        <v>15.0</v>
      </c>
      <c r="G10" s="12">
        <f t="shared" si="1"/>
        <v>24</v>
      </c>
      <c r="H10" s="12">
        <f t="shared" si="2"/>
        <v>60000</v>
      </c>
    </row>
    <row r="11">
      <c r="A11" s="10" t="s">
        <v>113</v>
      </c>
      <c r="B11" s="10" t="s">
        <v>80</v>
      </c>
      <c r="C11" s="10" t="s">
        <v>81</v>
      </c>
      <c r="D11" s="12">
        <f>D10+Assumptions!$B$25</f>
        <v>10</v>
      </c>
      <c r="E11" s="10">
        <v>60000.0</v>
      </c>
      <c r="F11" s="10">
        <v>15.0</v>
      </c>
      <c r="G11" s="12">
        <f t="shared" si="1"/>
        <v>25</v>
      </c>
      <c r="H11" s="12">
        <f t="shared" si="2"/>
        <v>60000</v>
      </c>
    </row>
    <row r="12">
      <c r="A12" s="10" t="s">
        <v>114</v>
      </c>
      <c r="B12" s="10" t="s">
        <v>80</v>
      </c>
      <c r="C12" s="10" t="s">
        <v>81</v>
      </c>
      <c r="D12" s="12">
        <f>D11+Assumptions!$B$25</f>
        <v>11</v>
      </c>
      <c r="E12" s="10">
        <v>60000.0</v>
      </c>
      <c r="F12" s="10">
        <v>15.0</v>
      </c>
      <c r="G12" s="12">
        <f t="shared" si="1"/>
        <v>26</v>
      </c>
      <c r="H12" s="12">
        <f t="shared" si="2"/>
        <v>60000</v>
      </c>
    </row>
    <row r="13">
      <c r="A13" s="10" t="s">
        <v>115</v>
      </c>
      <c r="B13" s="10" t="s">
        <v>80</v>
      </c>
      <c r="C13" s="10" t="s">
        <v>81</v>
      </c>
      <c r="D13" s="12">
        <f>D12+Assumptions!$B$25</f>
        <v>12</v>
      </c>
      <c r="E13" s="10">
        <v>60000.0</v>
      </c>
      <c r="F13" s="10">
        <v>15.0</v>
      </c>
      <c r="G13" s="12">
        <f t="shared" si="1"/>
        <v>27</v>
      </c>
      <c r="H13" s="12">
        <f t="shared" si="2"/>
        <v>60000</v>
      </c>
    </row>
    <row r="14">
      <c r="A14" s="10" t="s">
        <v>116</v>
      </c>
      <c r="B14" s="10" t="s">
        <v>80</v>
      </c>
      <c r="C14" s="10" t="s">
        <v>81</v>
      </c>
      <c r="D14" s="12">
        <f>D13+Assumptions!$B$25</f>
        <v>13</v>
      </c>
      <c r="E14" s="10">
        <v>60000.0</v>
      </c>
      <c r="F14" s="10">
        <v>15.0</v>
      </c>
      <c r="G14" s="12">
        <f t="shared" si="1"/>
        <v>28</v>
      </c>
      <c r="H14" s="12">
        <f t="shared" si="2"/>
        <v>60000</v>
      </c>
    </row>
    <row r="15">
      <c r="A15" s="10" t="s">
        <v>117</v>
      </c>
      <c r="B15" s="10" t="s">
        <v>80</v>
      </c>
      <c r="C15" s="10" t="s">
        <v>81</v>
      </c>
      <c r="D15" s="12">
        <f>D14+Assumptions!$B$25</f>
        <v>14</v>
      </c>
      <c r="E15" s="10">
        <v>60000.0</v>
      </c>
      <c r="F15" s="10">
        <v>15.0</v>
      </c>
      <c r="G15" s="12">
        <f t="shared" si="1"/>
        <v>29</v>
      </c>
      <c r="H15" s="12">
        <f t="shared" si="2"/>
        <v>60000</v>
      </c>
    </row>
    <row r="16">
      <c r="A16" s="10" t="s">
        <v>118</v>
      </c>
      <c r="B16" s="10" t="s">
        <v>80</v>
      </c>
      <c r="C16" s="10" t="s">
        <v>81</v>
      </c>
      <c r="D16" s="12">
        <f>D15+Assumptions!$B$25</f>
        <v>15</v>
      </c>
      <c r="E16" s="10">
        <v>60000.0</v>
      </c>
      <c r="F16" s="10">
        <v>15.0</v>
      </c>
      <c r="G16" s="12">
        <f t="shared" si="1"/>
        <v>30</v>
      </c>
      <c r="H16" s="12">
        <f t="shared" si="2"/>
        <v>60000</v>
      </c>
    </row>
    <row r="17">
      <c r="A17" s="10" t="s">
        <v>119</v>
      </c>
      <c r="B17" s="10" t="s">
        <v>80</v>
      </c>
      <c r="C17" s="10" t="s">
        <v>81</v>
      </c>
      <c r="D17" s="12">
        <f>D16+Assumptions!$B$25</f>
        <v>16</v>
      </c>
      <c r="E17" s="10">
        <v>60000.0</v>
      </c>
      <c r="F17" s="10">
        <v>15.0</v>
      </c>
      <c r="G17" s="12">
        <f t="shared" si="1"/>
        <v>31</v>
      </c>
      <c r="H17" s="12">
        <f t="shared" si="2"/>
        <v>60000</v>
      </c>
    </row>
    <row r="18">
      <c r="A18" s="10" t="s">
        <v>120</v>
      </c>
      <c r="B18" s="10" t="s">
        <v>80</v>
      </c>
      <c r="C18" s="10" t="s">
        <v>81</v>
      </c>
      <c r="D18" s="12">
        <f>D17+Assumptions!$B$25</f>
        <v>17</v>
      </c>
      <c r="E18" s="10">
        <v>60000.0</v>
      </c>
      <c r="F18" s="10">
        <v>15.0</v>
      </c>
      <c r="G18" s="12">
        <f t="shared" si="1"/>
        <v>32</v>
      </c>
      <c r="H18" s="12">
        <f t="shared" si="2"/>
        <v>60000</v>
      </c>
    </row>
    <row r="19">
      <c r="A19" s="10" t="s">
        <v>121</v>
      </c>
      <c r="B19" s="10" t="s">
        <v>80</v>
      </c>
      <c r="C19" s="10" t="s">
        <v>81</v>
      </c>
      <c r="D19" s="12">
        <f>D18+Assumptions!$B$25</f>
        <v>18</v>
      </c>
      <c r="E19" s="10">
        <v>60000.0</v>
      </c>
      <c r="F19" s="10">
        <v>15.0</v>
      </c>
      <c r="G19" s="12">
        <f t="shared" si="1"/>
        <v>33</v>
      </c>
      <c r="H19" s="12">
        <f t="shared" si="2"/>
        <v>60000</v>
      </c>
    </row>
    <row r="20">
      <c r="A20" s="10" t="s">
        <v>122</v>
      </c>
      <c r="B20" s="10" t="s">
        <v>80</v>
      </c>
      <c r="C20" s="10" t="s">
        <v>81</v>
      </c>
      <c r="D20" s="12">
        <f>D19+Assumptions!$B$25</f>
        <v>19</v>
      </c>
      <c r="E20" s="10">
        <v>60000.0</v>
      </c>
      <c r="F20" s="10">
        <v>15.0</v>
      </c>
      <c r="G20" s="12">
        <f t="shared" si="1"/>
        <v>34</v>
      </c>
      <c r="H20" s="12">
        <f t="shared" si="2"/>
        <v>60000</v>
      </c>
    </row>
    <row r="21">
      <c r="A21" s="10" t="s">
        <v>123</v>
      </c>
      <c r="B21" s="10" t="s">
        <v>80</v>
      </c>
      <c r="C21" s="10" t="s">
        <v>81</v>
      </c>
      <c r="D21" s="12">
        <f>D20+Assumptions!$B$25</f>
        <v>20</v>
      </c>
      <c r="E21" s="10">
        <v>60000.0</v>
      </c>
      <c r="F21" s="10">
        <v>15.0</v>
      </c>
      <c r="G21" s="12">
        <f t="shared" si="1"/>
        <v>35</v>
      </c>
      <c r="H21" s="12">
        <f t="shared" si="2"/>
        <v>60000</v>
      </c>
    </row>
    <row r="22">
      <c r="A22" s="10" t="s">
        <v>124</v>
      </c>
      <c r="B22" s="10" t="s">
        <v>80</v>
      </c>
      <c r="C22" s="10" t="s">
        <v>81</v>
      </c>
      <c r="D22" s="12">
        <f>D21+Assumptions!$B$25</f>
        <v>21</v>
      </c>
      <c r="E22" s="10">
        <v>60000.0</v>
      </c>
      <c r="F22" s="10">
        <v>15.0</v>
      </c>
      <c r="G22" s="12">
        <f t="shared" si="1"/>
        <v>36</v>
      </c>
      <c r="H22" s="12">
        <f t="shared" si="2"/>
        <v>60000</v>
      </c>
    </row>
    <row r="23">
      <c r="A23" s="10" t="s">
        <v>125</v>
      </c>
      <c r="B23" s="10" t="s">
        <v>80</v>
      </c>
      <c r="C23" s="10" t="s">
        <v>81</v>
      </c>
      <c r="D23" s="12">
        <f>D22+Assumptions!$B$25</f>
        <v>22</v>
      </c>
      <c r="E23" s="10">
        <v>60000.0</v>
      </c>
      <c r="F23" s="10">
        <v>15.0</v>
      </c>
      <c r="G23" s="12">
        <f t="shared" si="1"/>
        <v>37</v>
      </c>
      <c r="H23" s="12">
        <f t="shared" si="2"/>
        <v>60000</v>
      </c>
    </row>
    <row r="24">
      <c r="A24" s="10" t="s">
        <v>126</v>
      </c>
      <c r="B24" s="10" t="s">
        <v>80</v>
      </c>
      <c r="C24" s="10" t="s">
        <v>81</v>
      </c>
      <c r="D24" s="12">
        <f>D23+Assumptions!$B$25</f>
        <v>23</v>
      </c>
      <c r="E24" s="10">
        <v>60000.0</v>
      </c>
      <c r="F24" s="10">
        <v>15.0</v>
      </c>
      <c r="G24" s="12">
        <f t="shared" si="1"/>
        <v>38</v>
      </c>
      <c r="H24" s="12">
        <f t="shared" si="2"/>
        <v>60000</v>
      </c>
    </row>
    <row r="25">
      <c r="A25" s="10" t="s">
        <v>127</v>
      </c>
      <c r="B25" s="10" t="s">
        <v>80</v>
      </c>
      <c r="C25" s="10" t="s">
        <v>81</v>
      </c>
      <c r="D25" s="12">
        <f>D24+Assumptions!$B$25</f>
        <v>24</v>
      </c>
      <c r="E25" s="10">
        <v>60000.0</v>
      </c>
      <c r="F25" s="10">
        <v>15.0</v>
      </c>
      <c r="G25" s="12">
        <f t="shared" si="1"/>
        <v>39</v>
      </c>
      <c r="H25" s="12">
        <f t="shared" si="2"/>
        <v>60000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60000</v>
      </c>
      <c r="D3" s="12">
        <f t="shared" si="1"/>
        <v>120000</v>
      </c>
      <c r="E3" s="12">
        <f t="shared" si="1"/>
        <v>180000</v>
      </c>
      <c r="F3" s="12">
        <f t="shared" si="1"/>
        <v>240000</v>
      </c>
      <c r="G3" s="12">
        <f t="shared" si="1"/>
        <v>300000</v>
      </c>
      <c r="H3" s="12">
        <f t="shared" si="1"/>
        <v>360000</v>
      </c>
      <c r="I3" s="12">
        <f t="shared" si="1"/>
        <v>420000</v>
      </c>
      <c r="J3" s="12">
        <f t="shared" si="1"/>
        <v>480000</v>
      </c>
      <c r="K3" s="12">
        <f t="shared" si="1"/>
        <v>540000</v>
      </c>
      <c r="L3" s="12">
        <f t="shared" si="1"/>
        <v>600000</v>
      </c>
      <c r="M3" s="12">
        <f t="shared" si="1"/>
        <v>660000</v>
      </c>
      <c r="N3" s="12">
        <f t="shared" si="1"/>
        <v>720000</v>
      </c>
      <c r="O3" s="12">
        <f t="shared" si="1"/>
        <v>780000</v>
      </c>
      <c r="P3" s="12">
        <f t="shared" si="1"/>
        <v>840000</v>
      </c>
      <c r="Q3" s="12">
        <f t="shared" si="1"/>
        <v>900000</v>
      </c>
      <c r="R3" s="12">
        <f t="shared" si="1"/>
        <v>900000</v>
      </c>
      <c r="S3" s="12">
        <f t="shared" si="1"/>
        <v>900000</v>
      </c>
      <c r="T3" s="12">
        <f t="shared" si="1"/>
        <v>900000</v>
      </c>
      <c r="U3" s="12">
        <f t="shared" si="1"/>
        <v>900000</v>
      </c>
      <c r="V3" s="12">
        <f t="shared" si="1"/>
        <v>900000</v>
      </c>
      <c r="W3" s="12">
        <f t="shared" si="1"/>
        <v>900000</v>
      </c>
      <c r="X3" s="12">
        <f t="shared" si="1"/>
        <v>900000</v>
      </c>
      <c r="Y3" s="12">
        <f t="shared" si="1"/>
        <v>900000</v>
      </c>
    </row>
    <row r="4">
      <c r="A4" s="10" t="s">
        <v>63</v>
      </c>
      <c r="B4" s="12">
        <f t="shared" ref="B4:Y4" si="2">SUM(B3)</f>
        <v>0</v>
      </c>
      <c r="C4" s="12">
        <f t="shared" si="2"/>
        <v>60000</v>
      </c>
      <c r="D4" s="12">
        <f t="shared" si="2"/>
        <v>120000</v>
      </c>
      <c r="E4" s="12">
        <f t="shared" si="2"/>
        <v>180000</v>
      </c>
      <c r="F4" s="12">
        <f t="shared" si="2"/>
        <v>240000</v>
      </c>
      <c r="G4" s="12">
        <f t="shared" si="2"/>
        <v>300000</v>
      </c>
      <c r="H4" s="12">
        <f t="shared" si="2"/>
        <v>360000</v>
      </c>
      <c r="I4" s="12">
        <f t="shared" si="2"/>
        <v>420000</v>
      </c>
      <c r="J4" s="12">
        <f t="shared" si="2"/>
        <v>480000</v>
      </c>
      <c r="K4" s="12">
        <f t="shared" si="2"/>
        <v>540000</v>
      </c>
      <c r="L4" s="12">
        <f t="shared" si="2"/>
        <v>600000</v>
      </c>
      <c r="M4" s="12">
        <f t="shared" si="2"/>
        <v>660000</v>
      </c>
      <c r="N4" s="12">
        <f t="shared" si="2"/>
        <v>720000</v>
      </c>
      <c r="O4" s="12">
        <f t="shared" si="2"/>
        <v>780000</v>
      </c>
      <c r="P4" s="12">
        <f t="shared" si="2"/>
        <v>840000</v>
      </c>
      <c r="Q4" s="12">
        <f t="shared" si="2"/>
        <v>900000</v>
      </c>
      <c r="R4" s="12">
        <f t="shared" si="2"/>
        <v>900000</v>
      </c>
      <c r="S4" s="12">
        <f t="shared" si="2"/>
        <v>900000</v>
      </c>
      <c r="T4" s="12">
        <f t="shared" si="2"/>
        <v>900000</v>
      </c>
      <c r="U4" s="12">
        <f t="shared" si="2"/>
        <v>900000</v>
      </c>
      <c r="V4" s="12">
        <f t="shared" si="2"/>
        <v>900000</v>
      </c>
      <c r="W4" s="12">
        <f t="shared" si="2"/>
        <v>900000</v>
      </c>
      <c r="X4" s="12">
        <f t="shared" si="2"/>
        <v>900000</v>
      </c>
      <c r="Y4" s="12">
        <f t="shared" si="2"/>
        <v>900000</v>
      </c>
    </row>
    <row r="6">
      <c r="A6" s="10" t="s">
        <v>91</v>
      </c>
    </row>
    <row r="7">
      <c r="A7" s="10" t="s">
        <v>80</v>
      </c>
      <c r="B7" s="10">
        <f>'Small Store-FAR'!E2</f>
        <v>60000</v>
      </c>
      <c r="C7" s="10">
        <f>'Small Store-FAR'!E3</f>
        <v>60000</v>
      </c>
      <c r="D7" s="10">
        <f>'Small Store-FAR'!E4</f>
        <v>60000</v>
      </c>
      <c r="E7" s="10">
        <f>'Small Store-FAR'!E5</f>
        <v>60000</v>
      </c>
      <c r="F7" s="10">
        <f>'Small Store-FAR'!E6</f>
        <v>60000</v>
      </c>
      <c r="G7" s="10">
        <f>'Small Store-FAR'!E7</f>
        <v>60000</v>
      </c>
      <c r="H7" s="10">
        <f>'Small Store-FAR'!E8</f>
        <v>60000</v>
      </c>
      <c r="I7" s="10">
        <f>'Small Store-FAR'!E9</f>
        <v>60000</v>
      </c>
      <c r="J7" s="10">
        <f>'Small Store-FAR'!E10</f>
        <v>60000</v>
      </c>
      <c r="K7" s="10">
        <f>'Small Store-FAR'!E11</f>
        <v>60000</v>
      </c>
      <c r="L7" s="10">
        <f>'Small Store-FAR'!E12</f>
        <v>60000</v>
      </c>
      <c r="M7" s="10">
        <f>'Small Store-FAR'!E13</f>
        <v>60000</v>
      </c>
      <c r="N7" s="10">
        <f>'Small Store-FAR'!E14</f>
        <v>60000</v>
      </c>
      <c r="O7" s="10">
        <f>'Small Store-FAR'!E15</f>
        <v>60000</v>
      </c>
      <c r="P7" s="10">
        <f>'Small Store-FAR'!E16</f>
        <v>60000</v>
      </c>
      <c r="Q7" s="10">
        <f>'Small Store-FAR'!E17</f>
        <v>60000</v>
      </c>
      <c r="R7" s="10">
        <f>'Small Store-FAR'!E18</f>
        <v>60000</v>
      </c>
      <c r="S7" s="10">
        <f>'Small Store-FAR'!E19</f>
        <v>60000</v>
      </c>
      <c r="T7" s="10">
        <f>'Small Store-FAR'!E20</f>
        <v>60000</v>
      </c>
      <c r="U7" s="10">
        <f>'Small Store-FAR'!E21</f>
        <v>60000</v>
      </c>
      <c r="V7" s="10">
        <f>'Small Store-FAR'!E22</f>
        <v>60000</v>
      </c>
      <c r="W7" s="10">
        <f>'Small Store-FAR'!E23</f>
        <v>60000</v>
      </c>
      <c r="X7" s="10">
        <f>'Small Store-FAR'!E24</f>
        <v>60000</v>
      </c>
      <c r="Y7" s="10">
        <f>'Small Store-FAR'!E25</f>
        <v>60000</v>
      </c>
    </row>
    <row r="8">
      <c r="A8" s="10" t="s">
        <v>63</v>
      </c>
      <c r="B8" s="12">
        <f t="shared" ref="B8:Y8" si="3">SUM(B7)</f>
        <v>60000</v>
      </c>
      <c r="C8" s="12">
        <f t="shared" si="3"/>
        <v>60000</v>
      </c>
      <c r="D8" s="12">
        <f t="shared" si="3"/>
        <v>60000</v>
      </c>
      <c r="E8" s="12">
        <f t="shared" si="3"/>
        <v>60000</v>
      </c>
      <c r="F8" s="12">
        <f t="shared" si="3"/>
        <v>60000</v>
      </c>
      <c r="G8" s="12">
        <f t="shared" si="3"/>
        <v>60000</v>
      </c>
      <c r="H8" s="12">
        <f t="shared" si="3"/>
        <v>60000</v>
      </c>
      <c r="I8" s="12">
        <f t="shared" si="3"/>
        <v>60000</v>
      </c>
      <c r="J8" s="12">
        <f t="shared" si="3"/>
        <v>60000</v>
      </c>
      <c r="K8" s="12">
        <f t="shared" si="3"/>
        <v>60000</v>
      </c>
      <c r="L8" s="12">
        <f t="shared" si="3"/>
        <v>60000</v>
      </c>
      <c r="M8" s="12">
        <f t="shared" si="3"/>
        <v>60000</v>
      </c>
      <c r="N8" s="12">
        <f t="shared" si="3"/>
        <v>60000</v>
      </c>
      <c r="O8" s="12">
        <f t="shared" si="3"/>
        <v>60000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92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2">
        <f>'Small Store-FAR'!E2</f>
        <v>60000</v>
      </c>
      <c r="R11" s="10">
        <f>'Small Store-FAR'!E3</f>
        <v>60000</v>
      </c>
      <c r="S11" s="10">
        <f>'Small Store-FAR'!E4</f>
        <v>60000</v>
      </c>
      <c r="T11" s="10">
        <f>'Small Store-FAR'!E5</f>
        <v>60000</v>
      </c>
      <c r="U11" s="10">
        <f>'Small Store-FAR'!E6</f>
        <v>60000</v>
      </c>
      <c r="V11" s="10">
        <f>'Small Store-FAR'!E7</f>
        <v>60000</v>
      </c>
      <c r="W11" s="10">
        <f>'Small Store-FAR'!E8</f>
        <v>60000</v>
      </c>
      <c r="X11" s="10">
        <f>'Small Store-FAR'!E9</f>
        <v>60000</v>
      </c>
      <c r="Y11" s="10">
        <f>'Small Store-FAR'!E10</f>
        <v>60000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60000</v>
      </c>
      <c r="C15" s="12">
        <f t="shared" si="5"/>
        <v>120000</v>
      </c>
      <c r="D15" s="12">
        <f t="shared" si="5"/>
        <v>180000</v>
      </c>
      <c r="E15" s="12">
        <f t="shared" si="5"/>
        <v>240000</v>
      </c>
      <c r="F15" s="12">
        <f t="shared" si="5"/>
        <v>300000</v>
      </c>
      <c r="G15" s="12">
        <f t="shared" si="5"/>
        <v>360000</v>
      </c>
      <c r="H15" s="12">
        <f t="shared" si="5"/>
        <v>420000</v>
      </c>
      <c r="I15" s="12">
        <f t="shared" si="5"/>
        <v>480000</v>
      </c>
      <c r="J15" s="12">
        <f t="shared" si="5"/>
        <v>540000</v>
      </c>
      <c r="K15" s="12">
        <f t="shared" si="5"/>
        <v>600000</v>
      </c>
      <c r="L15" s="12">
        <f t="shared" si="5"/>
        <v>660000</v>
      </c>
      <c r="M15" s="12">
        <f t="shared" si="5"/>
        <v>720000</v>
      </c>
      <c r="N15" s="12">
        <f t="shared" si="5"/>
        <v>780000</v>
      </c>
      <c r="O15" s="12">
        <f t="shared" si="5"/>
        <v>840000</v>
      </c>
      <c r="P15" s="12">
        <f t="shared" si="5"/>
        <v>900000</v>
      </c>
      <c r="Q15" s="12">
        <f t="shared" si="5"/>
        <v>900000</v>
      </c>
      <c r="R15" s="12">
        <f t="shared" si="5"/>
        <v>900000</v>
      </c>
      <c r="S15" s="12">
        <f t="shared" si="5"/>
        <v>900000</v>
      </c>
      <c r="T15" s="12">
        <f t="shared" si="5"/>
        <v>900000</v>
      </c>
      <c r="U15" s="12">
        <f t="shared" si="5"/>
        <v>900000</v>
      </c>
      <c r="V15" s="12">
        <f t="shared" si="5"/>
        <v>900000</v>
      </c>
      <c r="W15" s="12">
        <f t="shared" si="5"/>
        <v>900000</v>
      </c>
      <c r="X15" s="12">
        <f t="shared" si="5"/>
        <v>900000</v>
      </c>
      <c r="Y15" s="12">
        <f t="shared" si="5"/>
        <v>900000</v>
      </c>
    </row>
    <row r="16">
      <c r="A16" s="10" t="s">
        <v>63</v>
      </c>
      <c r="B16" s="12">
        <f t="shared" ref="B16:Y16" si="6">B4+B8-B12</f>
        <v>60000</v>
      </c>
      <c r="C16" s="12">
        <f t="shared" si="6"/>
        <v>120000</v>
      </c>
      <c r="D16" s="12">
        <f t="shared" si="6"/>
        <v>180000</v>
      </c>
      <c r="E16" s="12">
        <f t="shared" si="6"/>
        <v>240000</v>
      </c>
      <c r="F16" s="12">
        <f t="shared" si="6"/>
        <v>300000</v>
      </c>
      <c r="G16" s="12">
        <f t="shared" si="6"/>
        <v>360000</v>
      </c>
      <c r="H16" s="12">
        <f t="shared" si="6"/>
        <v>420000</v>
      </c>
      <c r="I16" s="12">
        <f t="shared" si="6"/>
        <v>480000</v>
      </c>
      <c r="J16" s="12">
        <f t="shared" si="6"/>
        <v>540000</v>
      </c>
      <c r="K16" s="12">
        <f t="shared" si="6"/>
        <v>600000</v>
      </c>
      <c r="L16" s="12">
        <f t="shared" si="6"/>
        <v>660000</v>
      </c>
      <c r="M16" s="12">
        <f t="shared" si="6"/>
        <v>720000</v>
      </c>
      <c r="N16" s="12">
        <f t="shared" si="6"/>
        <v>780000</v>
      </c>
      <c r="O16" s="12">
        <f t="shared" si="6"/>
        <v>840000</v>
      </c>
      <c r="P16" s="12">
        <f t="shared" si="6"/>
        <v>900000</v>
      </c>
      <c r="Q16" s="12">
        <f t="shared" si="6"/>
        <v>900000</v>
      </c>
      <c r="R16" s="12">
        <f t="shared" si="6"/>
        <v>900000</v>
      </c>
      <c r="S16" s="12">
        <f t="shared" si="6"/>
        <v>900000</v>
      </c>
      <c r="T16" s="12">
        <f t="shared" si="6"/>
        <v>900000</v>
      </c>
      <c r="U16" s="12">
        <f t="shared" si="6"/>
        <v>900000</v>
      </c>
      <c r="V16" s="12">
        <f t="shared" si="6"/>
        <v>900000</v>
      </c>
      <c r="W16" s="12">
        <f t="shared" si="6"/>
        <v>900000</v>
      </c>
      <c r="X16" s="12">
        <f t="shared" si="6"/>
        <v>900000</v>
      </c>
      <c r="Y16" s="12">
        <f t="shared" si="6"/>
        <v>900000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10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4000</v>
      </c>
      <c r="D3" s="12">
        <f t="shared" si="1"/>
        <v>12000</v>
      </c>
      <c r="E3" s="12">
        <f t="shared" si="1"/>
        <v>24000</v>
      </c>
      <c r="F3" s="12">
        <f t="shared" si="1"/>
        <v>40000</v>
      </c>
      <c r="G3" s="12">
        <f t="shared" si="1"/>
        <v>60000</v>
      </c>
      <c r="H3" s="12">
        <f t="shared" si="1"/>
        <v>84000</v>
      </c>
      <c r="I3" s="12">
        <f t="shared" si="1"/>
        <v>112000</v>
      </c>
      <c r="J3" s="12">
        <f t="shared" si="1"/>
        <v>144000</v>
      </c>
      <c r="K3" s="12">
        <f t="shared" si="1"/>
        <v>180000</v>
      </c>
      <c r="L3" s="12">
        <f t="shared" si="1"/>
        <v>220000</v>
      </c>
      <c r="M3" s="12">
        <f t="shared" si="1"/>
        <v>264000</v>
      </c>
      <c r="N3" s="12">
        <f t="shared" si="1"/>
        <v>312000</v>
      </c>
      <c r="O3" s="12">
        <f t="shared" si="1"/>
        <v>364000</v>
      </c>
      <c r="P3" s="12">
        <f t="shared" si="1"/>
        <v>420000</v>
      </c>
      <c r="Q3" s="12">
        <f t="shared" si="1"/>
        <v>480000</v>
      </c>
      <c r="R3" s="12">
        <f t="shared" si="1"/>
        <v>480000</v>
      </c>
      <c r="S3" s="12">
        <f t="shared" si="1"/>
        <v>480000</v>
      </c>
      <c r="T3" s="12">
        <f t="shared" si="1"/>
        <v>480000</v>
      </c>
      <c r="U3" s="12">
        <f t="shared" si="1"/>
        <v>480000</v>
      </c>
      <c r="V3" s="12">
        <f t="shared" si="1"/>
        <v>480000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63</v>
      </c>
      <c r="B4" s="12">
        <f t="shared" ref="B4:Y4" si="2">SUM(B3)</f>
        <v>0</v>
      </c>
      <c r="C4" s="12">
        <f t="shared" si="2"/>
        <v>4000</v>
      </c>
      <c r="D4" s="12">
        <f t="shared" si="2"/>
        <v>12000</v>
      </c>
      <c r="E4" s="12">
        <f t="shared" si="2"/>
        <v>24000</v>
      </c>
      <c r="F4" s="12">
        <f t="shared" si="2"/>
        <v>40000</v>
      </c>
      <c r="G4" s="12">
        <f t="shared" si="2"/>
        <v>60000</v>
      </c>
      <c r="H4" s="12">
        <f t="shared" si="2"/>
        <v>84000</v>
      </c>
      <c r="I4" s="12">
        <f t="shared" si="2"/>
        <v>112000</v>
      </c>
      <c r="J4" s="12">
        <f t="shared" si="2"/>
        <v>144000</v>
      </c>
      <c r="K4" s="12">
        <f t="shared" si="2"/>
        <v>180000</v>
      </c>
      <c r="L4" s="12">
        <f t="shared" si="2"/>
        <v>220000</v>
      </c>
      <c r="M4" s="12">
        <f t="shared" si="2"/>
        <v>264000</v>
      </c>
      <c r="N4" s="12">
        <f t="shared" si="2"/>
        <v>312000</v>
      </c>
      <c r="O4" s="12">
        <f t="shared" si="2"/>
        <v>364000</v>
      </c>
      <c r="P4" s="12">
        <f t="shared" si="2"/>
        <v>420000</v>
      </c>
      <c r="Q4" s="12">
        <f t="shared" si="2"/>
        <v>480000</v>
      </c>
      <c r="R4" s="12">
        <f t="shared" si="2"/>
        <v>480000</v>
      </c>
      <c r="S4" s="12">
        <f t="shared" si="2"/>
        <v>480000</v>
      </c>
      <c r="T4" s="12">
        <f t="shared" si="2"/>
        <v>480000</v>
      </c>
      <c r="U4" s="12">
        <f t="shared" si="2"/>
        <v>480000</v>
      </c>
      <c r="V4" s="12">
        <f t="shared" si="2"/>
        <v>480000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68</v>
      </c>
    </row>
    <row r="7">
      <c r="A7" s="10" t="s">
        <v>80</v>
      </c>
      <c r="B7" s="12">
        <f>'Small Store-Fixed Asset Balance'!B15/'Small Store-FAR'!$F2</f>
        <v>4000</v>
      </c>
      <c r="C7" s="12">
        <f>'Small Store-Fixed Asset Balance'!C15/'Small Store-FAR'!$F2</f>
        <v>8000</v>
      </c>
      <c r="D7" s="12">
        <f>'Small Store-Fixed Asset Balance'!D15/'Small Store-FAR'!$F2</f>
        <v>12000</v>
      </c>
      <c r="E7" s="12">
        <f>'Small Store-Fixed Asset Balance'!E15/'Small Store-FAR'!$F2</f>
        <v>16000</v>
      </c>
      <c r="F7" s="12">
        <f>'Small Store-Fixed Asset Balance'!F15/'Small Store-FAR'!$F2</f>
        <v>20000</v>
      </c>
      <c r="G7" s="12">
        <f>'Small Store-Fixed Asset Balance'!G15/'Small Store-FAR'!$F2</f>
        <v>24000</v>
      </c>
      <c r="H7" s="12">
        <f>'Small Store-Fixed Asset Balance'!H15/'Small Store-FAR'!$F2</f>
        <v>28000</v>
      </c>
      <c r="I7" s="12">
        <f>'Small Store-Fixed Asset Balance'!I15/'Small Store-FAR'!$F2</f>
        <v>32000</v>
      </c>
      <c r="J7" s="12">
        <f>'Small Store-Fixed Asset Balance'!J15/'Small Store-FAR'!$F2</f>
        <v>36000</v>
      </c>
      <c r="K7" s="12">
        <f>'Small Store-Fixed Asset Balance'!K15/'Small Store-FAR'!$F2</f>
        <v>40000</v>
      </c>
      <c r="L7" s="12">
        <f>'Small Store-Fixed Asset Balance'!L15/'Small Store-FAR'!$F2</f>
        <v>44000</v>
      </c>
      <c r="M7" s="12">
        <f>'Small Store-Fixed Asset Balance'!M15/'Small Store-FAR'!$F2</f>
        <v>48000</v>
      </c>
      <c r="N7" s="12">
        <f>'Small Store-Fixed Asset Balance'!N15/'Small Store-FAR'!$F2</f>
        <v>52000</v>
      </c>
      <c r="O7" s="12">
        <f>'Small Store-Fixed Asset Balance'!O15/'Small Store-FAR'!$F2</f>
        <v>56000</v>
      </c>
      <c r="P7" s="12">
        <f>'Small Store-Fixed Asset Balance'!P15/'Small Store-FAR'!$F2</f>
        <v>60000</v>
      </c>
      <c r="Q7" s="12">
        <f>'Small Store-Fixed Asset Balance'!Q15/'Small Store-FAR'!$F2</f>
        <v>60000</v>
      </c>
      <c r="R7" s="12">
        <f>'Small Store-Fixed Asset Balance'!R15/'Small Store-FAR'!$F2</f>
        <v>60000</v>
      </c>
      <c r="S7" s="12">
        <f>'Small Store-Fixed Asset Balance'!S15/'Small Store-FAR'!$F2</f>
        <v>60000</v>
      </c>
      <c r="T7" s="12">
        <f>'Small Store-Fixed Asset Balance'!T15/'Small Store-FAR'!$F2</f>
        <v>60000</v>
      </c>
      <c r="U7" s="12">
        <f>'Small Store-Fixed Asset Balance'!U15/'Small Store-FAR'!$F2</f>
        <v>60000</v>
      </c>
      <c r="V7" s="12">
        <f>'Small Store-Fixed Asset Balance'!V15/'Small Store-FAR'!$F2</f>
        <v>60000</v>
      </c>
      <c r="W7" s="12">
        <f>'Small Store-Fixed Asset Balance'!W15/'Small Store-FAR'!$F2</f>
        <v>60000</v>
      </c>
      <c r="X7" s="12">
        <f>'Small Store-Fixed Asset Balance'!X15/'Small Store-FAR'!$F2</f>
        <v>60000</v>
      </c>
      <c r="Y7" s="12">
        <f>'Small Store-Fixed Asset Balance'!Y15/'Small Store-FAR'!$F2</f>
        <v>60000</v>
      </c>
    </row>
    <row r="8">
      <c r="A8" s="10" t="s">
        <v>63</v>
      </c>
      <c r="B8" s="12">
        <f t="shared" ref="B8:Y8" si="3">SUM(B7)</f>
        <v>4000</v>
      </c>
      <c r="C8" s="12">
        <f t="shared" si="3"/>
        <v>8000</v>
      </c>
      <c r="D8" s="12">
        <f t="shared" si="3"/>
        <v>12000</v>
      </c>
      <c r="E8" s="12">
        <f t="shared" si="3"/>
        <v>16000</v>
      </c>
      <c r="F8" s="12">
        <f t="shared" si="3"/>
        <v>20000</v>
      </c>
      <c r="G8" s="12">
        <f t="shared" si="3"/>
        <v>24000</v>
      </c>
      <c r="H8" s="12">
        <f t="shared" si="3"/>
        <v>28000</v>
      </c>
      <c r="I8" s="12">
        <f t="shared" si="3"/>
        <v>32000</v>
      </c>
      <c r="J8" s="12">
        <f t="shared" si="3"/>
        <v>36000</v>
      </c>
      <c r="K8" s="12">
        <f t="shared" si="3"/>
        <v>40000</v>
      </c>
      <c r="L8" s="12">
        <f t="shared" si="3"/>
        <v>44000</v>
      </c>
      <c r="M8" s="12">
        <f t="shared" si="3"/>
        <v>48000</v>
      </c>
      <c r="N8" s="12">
        <f t="shared" si="3"/>
        <v>52000</v>
      </c>
      <c r="O8" s="12">
        <f t="shared" si="3"/>
        <v>56000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78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f>'Small Store-FAR'!H2</f>
        <v>60000</v>
      </c>
      <c r="R11" s="10">
        <f>'Small Store-FAR'!H3</f>
        <v>60000</v>
      </c>
      <c r="S11" s="10">
        <f>'Small Store-FAR'!H4</f>
        <v>60000</v>
      </c>
      <c r="T11" s="10">
        <f>'Small Store-FAR'!H5</f>
        <v>60000</v>
      </c>
      <c r="U11" s="10">
        <f>'Small Store-FAR'!H6</f>
        <v>60000</v>
      </c>
      <c r="V11" s="10">
        <f>'Small Store-FAR'!H7</f>
        <v>60000</v>
      </c>
      <c r="W11" s="10">
        <f>'Small Store-FAR'!H8</f>
        <v>60000</v>
      </c>
      <c r="X11" s="10">
        <f>'Small Store-FAR'!H9</f>
        <v>60000</v>
      </c>
      <c r="Y11" s="10">
        <f>'Small Store-FAR'!H10</f>
        <v>60000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4000</v>
      </c>
      <c r="C15" s="12">
        <f t="shared" si="5"/>
        <v>12000</v>
      </c>
      <c r="D15" s="12">
        <f t="shared" si="5"/>
        <v>24000</v>
      </c>
      <c r="E15" s="12">
        <f t="shared" si="5"/>
        <v>40000</v>
      </c>
      <c r="F15" s="12">
        <f t="shared" si="5"/>
        <v>60000</v>
      </c>
      <c r="G15" s="12">
        <f t="shared" si="5"/>
        <v>84000</v>
      </c>
      <c r="H15" s="12">
        <f t="shared" si="5"/>
        <v>112000</v>
      </c>
      <c r="I15" s="12">
        <f t="shared" si="5"/>
        <v>144000</v>
      </c>
      <c r="J15" s="12">
        <f t="shared" si="5"/>
        <v>180000</v>
      </c>
      <c r="K15" s="12">
        <f t="shared" si="5"/>
        <v>220000</v>
      </c>
      <c r="L15" s="12">
        <f t="shared" si="5"/>
        <v>264000</v>
      </c>
      <c r="M15" s="12">
        <f t="shared" si="5"/>
        <v>312000</v>
      </c>
      <c r="N15" s="12">
        <f t="shared" si="5"/>
        <v>364000</v>
      </c>
      <c r="O15" s="12">
        <f t="shared" si="5"/>
        <v>420000</v>
      </c>
      <c r="P15" s="12">
        <f t="shared" si="5"/>
        <v>480000</v>
      </c>
      <c r="Q15" s="12">
        <f t="shared" si="5"/>
        <v>480000</v>
      </c>
      <c r="R15" s="12">
        <f t="shared" si="5"/>
        <v>480000</v>
      </c>
      <c r="S15" s="12">
        <f t="shared" si="5"/>
        <v>480000</v>
      </c>
      <c r="T15" s="12">
        <f t="shared" si="5"/>
        <v>480000</v>
      </c>
      <c r="U15" s="12">
        <f t="shared" si="5"/>
        <v>480000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480000</v>
      </c>
    </row>
    <row r="16">
      <c r="A16" s="10" t="s">
        <v>63</v>
      </c>
      <c r="B16" s="12">
        <f t="shared" ref="B16:Y16" si="6">SUM(B15)</f>
        <v>4000</v>
      </c>
      <c r="C16" s="12">
        <f t="shared" si="6"/>
        <v>12000</v>
      </c>
      <c r="D16" s="12">
        <f t="shared" si="6"/>
        <v>24000</v>
      </c>
      <c r="E16" s="12">
        <f t="shared" si="6"/>
        <v>40000</v>
      </c>
      <c r="F16" s="12">
        <f t="shared" si="6"/>
        <v>60000</v>
      </c>
      <c r="G16" s="12">
        <f t="shared" si="6"/>
        <v>84000</v>
      </c>
      <c r="H16" s="12">
        <f t="shared" si="6"/>
        <v>112000</v>
      </c>
      <c r="I16" s="12">
        <f t="shared" si="6"/>
        <v>144000</v>
      </c>
      <c r="J16" s="12">
        <f t="shared" si="6"/>
        <v>180000</v>
      </c>
      <c r="K16" s="12">
        <f t="shared" si="6"/>
        <v>220000</v>
      </c>
      <c r="L16" s="12">
        <f t="shared" si="6"/>
        <v>264000</v>
      </c>
      <c r="M16" s="12">
        <f t="shared" si="6"/>
        <v>312000</v>
      </c>
      <c r="N16" s="12">
        <f t="shared" si="6"/>
        <v>364000</v>
      </c>
      <c r="O16" s="12">
        <f t="shared" si="6"/>
        <v>420000</v>
      </c>
      <c r="P16" s="12">
        <f t="shared" si="6"/>
        <v>480000</v>
      </c>
      <c r="Q16" s="12">
        <f t="shared" si="6"/>
        <v>480000</v>
      </c>
      <c r="R16" s="12">
        <f t="shared" si="6"/>
        <v>480000</v>
      </c>
      <c r="S16" s="12">
        <f t="shared" si="6"/>
        <v>480000</v>
      </c>
      <c r="T16" s="12">
        <f t="shared" si="6"/>
        <v>480000</v>
      </c>
      <c r="U16" s="12">
        <f t="shared" si="6"/>
        <v>480000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480000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</v>
      </c>
      <c r="B1" s="10" t="s">
        <v>11</v>
      </c>
      <c r="C1" s="10" t="s">
        <v>12</v>
      </c>
    </row>
    <row r="2">
      <c r="A2" s="10" t="s">
        <v>13</v>
      </c>
      <c r="B2" s="10">
        <v>1200.0</v>
      </c>
      <c r="C2" s="11">
        <v>0.5</v>
      </c>
      <c r="D2" s="10" t="s">
        <v>14</v>
      </c>
    </row>
    <row r="4">
      <c r="A4" s="10" t="s">
        <v>15</v>
      </c>
      <c r="B4" s="10" t="s">
        <v>16</v>
      </c>
      <c r="C4" s="10" t="s">
        <v>17</v>
      </c>
      <c r="D4" s="10" t="s">
        <v>18</v>
      </c>
    </row>
    <row r="5">
      <c r="B5" s="10">
        <v>500.0</v>
      </c>
      <c r="C5" s="10">
        <v>800.0</v>
      </c>
      <c r="D5" s="10">
        <v>1200.0</v>
      </c>
    </row>
    <row r="7">
      <c r="A7" s="10" t="s">
        <v>19</v>
      </c>
    </row>
    <row r="8">
      <c r="A8" s="10" t="s">
        <v>10</v>
      </c>
      <c r="B8" s="10" t="s">
        <v>16</v>
      </c>
      <c r="C8" s="10" t="s">
        <v>17</v>
      </c>
      <c r="D8" s="10" t="s">
        <v>18</v>
      </c>
    </row>
    <row r="9">
      <c r="A9" s="10" t="s">
        <v>13</v>
      </c>
      <c r="B9" s="10">
        <v>1.0</v>
      </c>
      <c r="C9" s="10">
        <v>1.5</v>
      </c>
      <c r="D9" s="10">
        <v>2.0</v>
      </c>
    </row>
    <row r="11">
      <c r="A11" s="10" t="s">
        <v>20</v>
      </c>
      <c r="B11" s="10">
        <v>50.0</v>
      </c>
      <c r="C11" s="10">
        <v>50.0</v>
      </c>
      <c r="D11" s="10">
        <v>50.0</v>
      </c>
    </row>
    <row r="12">
      <c r="A12" s="10"/>
      <c r="B12" s="10"/>
    </row>
    <row r="13">
      <c r="A13" s="10" t="s">
        <v>21</v>
      </c>
      <c r="B13" s="10" t="s">
        <v>16</v>
      </c>
      <c r="C13" s="10" t="s">
        <v>17</v>
      </c>
      <c r="D13" s="10" t="s">
        <v>18</v>
      </c>
    </row>
    <row r="14">
      <c r="A14" s="10" t="s">
        <v>22</v>
      </c>
      <c r="B14" s="10">
        <v>1.0</v>
      </c>
      <c r="C14" s="10">
        <v>3.0</v>
      </c>
      <c r="D14" s="10">
        <v>5.0</v>
      </c>
    </row>
    <row r="16">
      <c r="A16" s="10" t="s">
        <v>23</v>
      </c>
      <c r="B16" s="10" t="s">
        <v>16</v>
      </c>
      <c r="C16" s="10" t="s">
        <v>17</v>
      </c>
      <c r="D16" s="10" t="s">
        <v>18</v>
      </c>
    </row>
    <row r="17">
      <c r="A17" s="10" t="s">
        <v>22</v>
      </c>
      <c r="B17" s="10">
        <v>20000.0</v>
      </c>
      <c r="C17" s="10">
        <v>20000.0</v>
      </c>
      <c r="D17" s="10">
        <v>20000.0</v>
      </c>
    </row>
    <row r="19">
      <c r="A19" s="10" t="s">
        <v>24</v>
      </c>
      <c r="B19" s="10" t="s">
        <v>16</v>
      </c>
      <c r="C19" s="10" t="s">
        <v>17</v>
      </c>
      <c r="D19" s="10" t="s">
        <v>18</v>
      </c>
    </row>
    <row r="20">
      <c r="A20" s="10" t="s">
        <v>25</v>
      </c>
      <c r="B20" s="10">
        <v>25000.0</v>
      </c>
      <c r="C20" s="10">
        <v>35000.0</v>
      </c>
      <c r="D20" s="10">
        <v>50000.0</v>
      </c>
    </row>
    <row r="21">
      <c r="A21" s="10" t="s">
        <v>26</v>
      </c>
      <c r="B21" s="10">
        <v>10000.0</v>
      </c>
      <c r="C21" s="10">
        <v>12000.0</v>
      </c>
      <c r="D21" s="10">
        <v>15000.0</v>
      </c>
    </row>
    <row r="23">
      <c r="A23" s="10" t="s">
        <v>27</v>
      </c>
      <c r="B23" s="10" t="s">
        <v>16</v>
      </c>
      <c r="C23" s="10" t="s">
        <v>17</v>
      </c>
      <c r="D23" s="10" t="s">
        <v>18</v>
      </c>
    </row>
    <row r="24">
      <c r="A24" s="10" t="s">
        <v>28</v>
      </c>
      <c r="B24" s="10">
        <v>0.0</v>
      </c>
      <c r="C24" s="10">
        <v>0.0</v>
      </c>
      <c r="D24" s="10">
        <v>0.0</v>
      </c>
    </row>
    <row r="25">
      <c r="A25" s="10" t="s">
        <v>29</v>
      </c>
      <c r="B25" s="10">
        <v>1.0</v>
      </c>
      <c r="C25" s="10">
        <v>1.0</v>
      </c>
      <c r="D25" s="10">
        <v>1.0</v>
      </c>
    </row>
    <row r="26">
      <c r="B26" s="10" t="s">
        <v>30</v>
      </c>
      <c r="C26" s="10" t="s">
        <v>31</v>
      </c>
      <c r="D26" s="10" t="s">
        <v>31</v>
      </c>
    </row>
    <row r="27">
      <c r="C27" s="10" t="s">
        <v>32</v>
      </c>
      <c r="D27" s="10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58</v>
      </c>
    </row>
    <row r="3">
      <c r="A3" s="10" t="s">
        <v>16</v>
      </c>
      <c r="B3" s="12">
        <f>Assumptions!B24+Assumptions!$B$25</f>
        <v>1</v>
      </c>
      <c r="C3" s="12">
        <f>B3+Assumptions!$B$25</f>
        <v>2</v>
      </c>
      <c r="D3" s="12">
        <f>C3+Assumptions!$B$25</f>
        <v>3</v>
      </c>
      <c r="E3" s="12">
        <f>D3+Assumptions!$B$25</f>
        <v>4</v>
      </c>
      <c r="F3" s="12">
        <f>E3+Assumptions!$B$25</f>
        <v>5</v>
      </c>
      <c r="G3" s="12">
        <f>F3+Assumptions!$B$25</f>
        <v>6</v>
      </c>
      <c r="H3" s="12">
        <f>G3+Assumptions!$B$25</f>
        <v>7</v>
      </c>
      <c r="I3" s="12">
        <f>H3+Assumptions!$B$25</f>
        <v>8</v>
      </c>
      <c r="J3" s="12">
        <f>I3+Assumptions!$B$25</f>
        <v>9</v>
      </c>
      <c r="K3" s="12">
        <f>J3+Assumptions!$B$25</f>
        <v>10</v>
      </c>
      <c r="L3" s="12">
        <f>K3+Assumptions!$B$25</f>
        <v>11</v>
      </c>
      <c r="M3" s="12">
        <f>L3+Assumptions!$B$25</f>
        <v>12</v>
      </c>
      <c r="N3" s="12">
        <f>M3+Assumptions!$B$25</f>
        <v>13</v>
      </c>
      <c r="O3" s="12">
        <f>N3+Assumptions!$B$25</f>
        <v>14</v>
      </c>
      <c r="P3" s="12">
        <f>O3+Assumptions!$B$25</f>
        <v>15</v>
      </c>
      <c r="Q3" s="12">
        <f>P3+Assumptions!$B$25</f>
        <v>16</v>
      </c>
      <c r="R3" s="12">
        <f>Q3+Assumptions!$B$25</f>
        <v>17</v>
      </c>
      <c r="S3" s="12">
        <f>R3+Assumptions!$B$25</f>
        <v>18</v>
      </c>
      <c r="T3" s="12">
        <f>S3+Assumptions!$B$25</f>
        <v>19</v>
      </c>
      <c r="U3" s="12">
        <f>T3+Assumptions!$B$25</f>
        <v>20</v>
      </c>
      <c r="V3" s="12">
        <f>U3+Assumptions!$B$25</f>
        <v>21</v>
      </c>
      <c r="W3" s="12">
        <f>V3+Assumptions!$B$25</f>
        <v>22</v>
      </c>
      <c r="X3" s="12">
        <f>W3+Assumptions!$B$25</f>
        <v>23</v>
      </c>
      <c r="Y3" s="12">
        <f>X3+Assumptions!$B$25</f>
        <v>24</v>
      </c>
    </row>
    <row r="4">
      <c r="A4" s="10" t="s">
        <v>17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2">
        <f>L4+Assumptions!$C$25</f>
        <v>1</v>
      </c>
      <c r="N4" s="12">
        <f t="shared" ref="N4:O4" si="1">M4+0</f>
        <v>1</v>
      </c>
      <c r="O4" s="12">
        <f t="shared" si="1"/>
        <v>1</v>
      </c>
      <c r="P4" s="12">
        <f>O4+Assumptions!$C$25</f>
        <v>2</v>
      </c>
      <c r="Q4" s="12">
        <f t="shared" ref="Q4:R4" si="2">P4+0</f>
        <v>2</v>
      </c>
      <c r="R4" s="12">
        <f t="shared" si="2"/>
        <v>2</v>
      </c>
      <c r="S4" s="12">
        <f>R4+Assumptions!$C$25</f>
        <v>3</v>
      </c>
      <c r="T4" s="12">
        <f t="shared" ref="T4:U4" si="3">S4+0</f>
        <v>3</v>
      </c>
      <c r="U4" s="12">
        <f t="shared" si="3"/>
        <v>3</v>
      </c>
      <c r="V4" s="12">
        <f>U4+Assumptions!$C$25</f>
        <v>4</v>
      </c>
      <c r="W4" s="12">
        <f t="shared" ref="W4:X4" si="4">V4+0</f>
        <v>4</v>
      </c>
      <c r="X4" s="12">
        <f t="shared" si="4"/>
        <v>4</v>
      </c>
      <c r="Y4" s="12">
        <f>X4+Assumptions!$C$25</f>
        <v>5</v>
      </c>
    </row>
    <row r="5">
      <c r="A5" s="10" t="s">
        <v>18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2">
        <f>L5+Assumptions!$D$25</f>
        <v>1</v>
      </c>
      <c r="N5" s="12">
        <f t="shared" ref="N5:Q5" si="5">M5+0</f>
        <v>1</v>
      </c>
      <c r="O5" s="12">
        <f t="shared" si="5"/>
        <v>1</v>
      </c>
      <c r="P5" s="12">
        <f t="shared" si="5"/>
        <v>1</v>
      </c>
      <c r="Q5" s="12">
        <f t="shared" si="5"/>
        <v>1</v>
      </c>
      <c r="R5" s="12">
        <f>Q5+Assumptions!$D$25</f>
        <v>2</v>
      </c>
      <c r="S5" s="12">
        <f t="shared" ref="S5:V5" si="6">R5+0</f>
        <v>2</v>
      </c>
      <c r="T5" s="12">
        <f t="shared" si="6"/>
        <v>2</v>
      </c>
      <c r="U5" s="12">
        <f t="shared" si="6"/>
        <v>2</v>
      </c>
      <c r="V5" s="12">
        <f t="shared" si="6"/>
        <v>2</v>
      </c>
      <c r="W5" s="12">
        <f>V5+Assumptions!$D$25</f>
        <v>3</v>
      </c>
      <c r="X5" s="12">
        <f t="shared" ref="X5:Y5" si="7">W5+0</f>
        <v>3</v>
      </c>
      <c r="Y5" s="12">
        <f t="shared" si="7"/>
        <v>3</v>
      </c>
    </row>
    <row r="6">
      <c r="A6" s="10"/>
    </row>
    <row r="7">
      <c r="A7" s="10" t="s">
        <v>59</v>
      </c>
    </row>
    <row r="8">
      <c r="A8" s="10" t="s">
        <v>16</v>
      </c>
      <c r="B8" s="12">
        <f>B3*Assumptions!$B$5</f>
        <v>500</v>
      </c>
      <c r="C8" s="12">
        <f>C3*Assumptions!$B$5</f>
        <v>1000</v>
      </c>
      <c r="D8" s="12">
        <f>D3*Assumptions!$B$5</f>
        <v>1500</v>
      </c>
      <c r="E8" s="12">
        <f>E3*Assumptions!$B$5</f>
        <v>2000</v>
      </c>
      <c r="F8" s="12">
        <f>F3*Assumptions!$B$5</f>
        <v>2500</v>
      </c>
      <c r="G8" s="12">
        <f>G3*Assumptions!$B$5</f>
        <v>3000</v>
      </c>
      <c r="H8" s="12">
        <f>H3*Assumptions!$B$5</f>
        <v>3500</v>
      </c>
      <c r="I8" s="12">
        <f>I3*Assumptions!$B$5</f>
        <v>4000</v>
      </c>
      <c r="J8" s="12">
        <f>J3*Assumptions!$B$5</f>
        <v>4500</v>
      </c>
      <c r="K8" s="12">
        <f>K3*Assumptions!$B$5</f>
        <v>5000</v>
      </c>
      <c r="L8" s="12">
        <f>L3*Assumptions!$B$5</f>
        <v>5500</v>
      </c>
      <c r="M8" s="12">
        <f>M3*Assumptions!$B$5</f>
        <v>6000</v>
      </c>
      <c r="N8" s="12">
        <f>N3*Assumptions!$B$5</f>
        <v>6500</v>
      </c>
      <c r="O8" s="12">
        <f>O3*Assumptions!$B$5</f>
        <v>7000</v>
      </c>
      <c r="P8" s="12">
        <f>P3*Assumptions!$B$5</f>
        <v>7500</v>
      </c>
      <c r="Q8" s="12">
        <f>Q3*Assumptions!$B$5</f>
        <v>8000</v>
      </c>
      <c r="R8" s="12">
        <f>R3*Assumptions!$B$5</f>
        <v>8500</v>
      </c>
      <c r="S8" s="12">
        <f>S3*Assumptions!$B$5</f>
        <v>9000</v>
      </c>
      <c r="T8" s="12">
        <f>T3*Assumptions!$B$5</f>
        <v>9500</v>
      </c>
      <c r="U8" s="12">
        <f>U3*Assumptions!$B$5</f>
        <v>10000</v>
      </c>
      <c r="V8" s="12">
        <f>V3*Assumptions!$B$5</f>
        <v>10500</v>
      </c>
      <c r="W8" s="12">
        <f>W3*Assumptions!$B$5</f>
        <v>11000</v>
      </c>
      <c r="X8" s="12">
        <f>X3*Assumptions!$B$5</f>
        <v>11500</v>
      </c>
      <c r="Y8" s="12">
        <f>Y3*Assumptions!$B$5</f>
        <v>12000</v>
      </c>
    </row>
    <row r="9">
      <c r="A9" s="10" t="s">
        <v>17</v>
      </c>
      <c r="B9" s="12">
        <f>B4*Assumptions!$C$5</f>
        <v>0</v>
      </c>
      <c r="C9" s="12">
        <f>C4*Assumptions!$C$5</f>
        <v>0</v>
      </c>
      <c r="D9" s="12">
        <f>D4*Assumptions!$C$5</f>
        <v>0</v>
      </c>
      <c r="E9" s="12">
        <f>E4*Assumptions!$C$5</f>
        <v>0</v>
      </c>
      <c r="F9" s="12">
        <f>F4*Assumptions!$C$5</f>
        <v>0</v>
      </c>
      <c r="G9" s="12">
        <f>G4*Assumptions!$C$5</f>
        <v>0</v>
      </c>
      <c r="H9" s="12">
        <f>H4*Assumptions!$C$5</f>
        <v>0</v>
      </c>
      <c r="I9" s="12">
        <f>I4*Assumptions!$C$5</f>
        <v>0</v>
      </c>
      <c r="J9" s="12">
        <f>J4*Assumptions!$C$5</f>
        <v>0</v>
      </c>
      <c r="K9" s="12">
        <f>K4*Assumptions!$C$5</f>
        <v>0</v>
      </c>
      <c r="L9" s="12">
        <f>L4*Assumptions!$C$5</f>
        <v>0</v>
      </c>
      <c r="M9" s="12">
        <f>M4*Assumptions!$C$5</f>
        <v>800</v>
      </c>
      <c r="N9" s="12">
        <f>N4*Assumptions!$C$5</f>
        <v>800</v>
      </c>
      <c r="O9" s="12">
        <f>O4*Assumptions!$C$5</f>
        <v>800</v>
      </c>
      <c r="P9" s="12">
        <f>P4*Assumptions!$C$5</f>
        <v>1600</v>
      </c>
      <c r="Q9" s="12">
        <f>Q4*Assumptions!$C$5</f>
        <v>1600</v>
      </c>
      <c r="R9" s="12">
        <f>R4*Assumptions!$C$5</f>
        <v>1600</v>
      </c>
      <c r="S9" s="12">
        <f>S4*Assumptions!$C$5</f>
        <v>2400</v>
      </c>
      <c r="T9" s="12">
        <f>T4*Assumptions!$C$5</f>
        <v>2400</v>
      </c>
      <c r="U9" s="12">
        <f>U4*Assumptions!$C$5</f>
        <v>2400</v>
      </c>
      <c r="V9" s="12">
        <f>V4*Assumptions!$C$5</f>
        <v>3200</v>
      </c>
      <c r="W9" s="12">
        <f>W4*Assumptions!$C$5</f>
        <v>3200</v>
      </c>
      <c r="X9" s="12">
        <f>X4*Assumptions!$C$5</f>
        <v>3200</v>
      </c>
      <c r="Y9" s="12">
        <f>Y4*Assumptions!$C$5</f>
        <v>4000</v>
      </c>
    </row>
    <row r="10">
      <c r="A10" s="10" t="s">
        <v>18</v>
      </c>
      <c r="B10" s="12">
        <f>B5*Assumptions!$D$5</f>
        <v>0</v>
      </c>
      <c r="C10" s="12">
        <f>C5*Assumptions!$D$5</f>
        <v>0</v>
      </c>
      <c r="D10" s="12">
        <f>D5*Assumptions!$D$5</f>
        <v>0</v>
      </c>
      <c r="E10" s="12">
        <f>E5*Assumptions!$D$5</f>
        <v>0</v>
      </c>
      <c r="F10" s="12">
        <f>F5*Assumptions!$D$5</f>
        <v>0</v>
      </c>
      <c r="G10" s="12">
        <f>G5*Assumptions!$D$5</f>
        <v>0</v>
      </c>
      <c r="H10" s="12">
        <f>H5*Assumptions!$D$5</f>
        <v>0</v>
      </c>
      <c r="I10" s="12">
        <f>I5*Assumptions!$D$5</f>
        <v>0</v>
      </c>
      <c r="J10" s="12">
        <f>J5*Assumptions!$D$5</f>
        <v>0</v>
      </c>
      <c r="K10" s="12">
        <f>K5*Assumptions!$D$5</f>
        <v>0</v>
      </c>
      <c r="L10" s="12">
        <f>L5*Assumptions!$D$5</f>
        <v>0</v>
      </c>
      <c r="M10" s="12">
        <f>M5*Assumptions!$D$5</f>
        <v>1200</v>
      </c>
      <c r="N10" s="12">
        <f>N5*Assumptions!$D$5</f>
        <v>1200</v>
      </c>
      <c r="O10" s="12">
        <f>O5*Assumptions!$D$5</f>
        <v>1200</v>
      </c>
      <c r="P10" s="12">
        <f>P5*Assumptions!$D$5</f>
        <v>1200</v>
      </c>
      <c r="Q10" s="12">
        <f>Q5*Assumptions!$D$5</f>
        <v>1200</v>
      </c>
      <c r="R10" s="12">
        <f>R5*Assumptions!$D$5</f>
        <v>2400</v>
      </c>
      <c r="S10" s="12">
        <f>S5*Assumptions!$D$5</f>
        <v>2400</v>
      </c>
      <c r="T10" s="12">
        <f>T5*Assumptions!$D$5</f>
        <v>2400</v>
      </c>
      <c r="U10" s="12">
        <f>U5*Assumptions!$D$5</f>
        <v>2400</v>
      </c>
      <c r="V10" s="12">
        <f>V5*Assumptions!$D$5</f>
        <v>2400</v>
      </c>
      <c r="W10" s="12">
        <f>W5*Assumptions!$D$5</f>
        <v>3600</v>
      </c>
      <c r="X10" s="12">
        <f>X5*Assumptions!$D$5</f>
        <v>3600</v>
      </c>
      <c r="Y10" s="12">
        <f>Y5*Assumptions!$D$5</f>
        <v>3600</v>
      </c>
    </row>
    <row r="11">
      <c r="A11" s="10"/>
    </row>
    <row r="12">
      <c r="A12" s="10" t="s">
        <v>60</v>
      </c>
    </row>
    <row r="13">
      <c r="A13" s="10" t="s">
        <v>16</v>
      </c>
    </row>
    <row r="14">
      <c r="A14" s="10" t="s">
        <v>13</v>
      </c>
      <c r="B14" s="12">
        <f>B8*Assumptions!$B$9</f>
        <v>500</v>
      </c>
      <c r="C14" s="12">
        <f>C8*Assumptions!$B$9</f>
        <v>1000</v>
      </c>
      <c r="D14" s="12">
        <f>D8*Assumptions!$B$9</f>
        <v>1500</v>
      </c>
      <c r="E14" s="12">
        <f>E8*Assumptions!$B$9</f>
        <v>2000</v>
      </c>
      <c r="F14" s="12">
        <f>F8*Assumptions!$B$9</f>
        <v>2500</v>
      </c>
      <c r="G14" s="12">
        <f>G8*Assumptions!$B$9</f>
        <v>3000</v>
      </c>
      <c r="H14" s="12">
        <f>H8*Assumptions!$B$9</f>
        <v>3500</v>
      </c>
      <c r="I14" s="12">
        <f>I8*Assumptions!$B$9</f>
        <v>4000</v>
      </c>
      <c r="J14" s="12">
        <f>J8*Assumptions!$B$9</f>
        <v>4500</v>
      </c>
      <c r="K14" s="12">
        <f>K8*Assumptions!$B$9</f>
        <v>5000</v>
      </c>
      <c r="L14" s="12">
        <f>L8*Assumptions!$B$9</f>
        <v>5500</v>
      </c>
      <c r="M14" s="12">
        <f>M8*Assumptions!$B$9</f>
        <v>6000</v>
      </c>
      <c r="N14" s="12">
        <f>N8*Assumptions!$B$9</f>
        <v>6500</v>
      </c>
      <c r="O14" s="12">
        <f>O8*Assumptions!$B$9</f>
        <v>7000</v>
      </c>
      <c r="P14" s="12">
        <f>P8*Assumptions!$B$9</f>
        <v>7500</v>
      </c>
      <c r="Q14" s="12">
        <f>Q8*Assumptions!$B$9</f>
        <v>8000</v>
      </c>
      <c r="R14" s="12">
        <f>R8*Assumptions!$B$9</f>
        <v>8500</v>
      </c>
      <c r="S14" s="12">
        <f>S8*Assumptions!$B$9</f>
        <v>9000</v>
      </c>
      <c r="T14" s="12">
        <f>T8*Assumptions!$B$9</f>
        <v>9500</v>
      </c>
      <c r="U14" s="12">
        <f>U8*Assumptions!$B$9</f>
        <v>10000</v>
      </c>
      <c r="V14" s="12">
        <f>V8*Assumptions!$B$9</f>
        <v>10500</v>
      </c>
      <c r="W14" s="12">
        <f>W8*Assumptions!$B$9</f>
        <v>11000</v>
      </c>
      <c r="X14" s="12">
        <f>X8*Assumptions!$B$9</f>
        <v>11500</v>
      </c>
      <c r="Y14" s="12">
        <f>Y8*Assumptions!$B$9</f>
        <v>12000</v>
      </c>
    </row>
    <row r="15">
      <c r="A15" s="10" t="s">
        <v>17</v>
      </c>
    </row>
    <row r="16">
      <c r="A16" s="10" t="s">
        <v>13</v>
      </c>
      <c r="B16" s="12">
        <f>B9*Assumptions!$C$9</f>
        <v>0</v>
      </c>
      <c r="C16" s="12">
        <f>C9*Assumptions!$C$9</f>
        <v>0</v>
      </c>
      <c r="D16" s="12">
        <f>D9*Assumptions!$C$9</f>
        <v>0</v>
      </c>
      <c r="E16" s="12">
        <f>E9*Assumptions!$C$9</f>
        <v>0</v>
      </c>
      <c r="F16" s="12">
        <f>F9*Assumptions!$C$9</f>
        <v>0</v>
      </c>
      <c r="G16" s="12">
        <f>G9*Assumptions!$C$9</f>
        <v>0</v>
      </c>
      <c r="H16" s="12">
        <f>H9*Assumptions!$C$9</f>
        <v>0</v>
      </c>
      <c r="I16" s="12">
        <f>I9*Assumptions!$C$9</f>
        <v>0</v>
      </c>
      <c r="J16" s="12">
        <f>J9*Assumptions!$C$9</f>
        <v>0</v>
      </c>
      <c r="K16" s="12">
        <f>K9*Assumptions!$C$9</f>
        <v>0</v>
      </c>
      <c r="L16" s="12">
        <f>L9*Assumptions!$C$9</f>
        <v>0</v>
      </c>
      <c r="M16" s="12">
        <f>M9*Assumptions!$C$9</f>
        <v>1200</v>
      </c>
      <c r="N16" s="12">
        <f>N9*Assumptions!$C$9</f>
        <v>1200</v>
      </c>
      <c r="O16" s="12">
        <f>O9*Assumptions!$C$9</f>
        <v>1200</v>
      </c>
      <c r="P16" s="12">
        <f>P9*Assumptions!$C$9</f>
        <v>2400</v>
      </c>
      <c r="Q16" s="12">
        <f>Q9*Assumptions!$C$9</f>
        <v>2400</v>
      </c>
      <c r="R16" s="12">
        <f>R9*Assumptions!$C$9</f>
        <v>2400</v>
      </c>
      <c r="S16" s="12">
        <f>S9*Assumptions!$C$9</f>
        <v>3600</v>
      </c>
      <c r="T16" s="12">
        <f>T9*Assumptions!$C$9</f>
        <v>3600</v>
      </c>
      <c r="U16" s="12">
        <f>U9*Assumptions!$C$9</f>
        <v>3600</v>
      </c>
      <c r="V16" s="12">
        <f>V9*Assumptions!$C$9</f>
        <v>4800</v>
      </c>
      <c r="W16" s="12">
        <f>W9*Assumptions!$C$9</f>
        <v>4800</v>
      </c>
      <c r="X16" s="12">
        <f>X9*Assumptions!$C$9</f>
        <v>4800</v>
      </c>
      <c r="Y16" s="12">
        <f>Y9*Assumptions!$C$9</f>
        <v>6000</v>
      </c>
    </row>
    <row r="17">
      <c r="A17" s="10" t="s">
        <v>18</v>
      </c>
    </row>
    <row r="18">
      <c r="A18" s="10" t="s">
        <v>13</v>
      </c>
      <c r="B18" s="12">
        <f>B10*Assumptions!$D$9</f>
        <v>0</v>
      </c>
      <c r="C18" s="12">
        <f>C10*Assumptions!$D$9</f>
        <v>0</v>
      </c>
      <c r="D18" s="12">
        <f>D10*Assumptions!$D$9</f>
        <v>0</v>
      </c>
      <c r="E18" s="12">
        <f>E10*Assumptions!$D$9</f>
        <v>0</v>
      </c>
      <c r="F18" s="12">
        <f>F10*Assumptions!$D$9</f>
        <v>0</v>
      </c>
      <c r="G18" s="12">
        <f>G10*Assumptions!$D$9</f>
        <v>0</v>
      </c>
      <c r="H18" s="12">
        <f>H10*Assumptions!$D$9</f>
        <v>0</v>
      </c>
      <c r="I18" s="12">
        <f>I10*Assumptions!$D$9</f>
        <v>0</v>
      </c>
      <c r="J18" s="12">
        <f>J10*Assumptions!$D$9</f>
        <v>0</v>
      </c>
      <c r="K18" s="12">
        <f>K10*Assumptions!$D$9</f>
        <v>0</v>
      </c>
      <c r="L18" s="12">
        <f>L10*Assumptions!$D$9</f>
        <v>0</v>
      </c>
      <c r="M18" s="12">
        <f>M10*Assumptions!$D$9</f>
        <v>2400</v>
      </c>
      <c r="N18" s="12">
        <f>N10*Assumptions!$D$9</f>
        <v>2400</v>
      </c>
      <c r="O18" s="12">
        <f>O10*Assumptions!$D$9</f>
        <v>2400</v>
      </c>
      <c r="P18" s="12">
        <f>P10*Assumptions!$D$9</f>
        <v>2400</v>
      </c>
      <c r="Q18" s="12">
        <f>Q10*Assumptions!$D$9</f>
        <v>2400</v>
      </c>
      <c r="R18" s="12">
        <f>R10*Assumptions!$D$9</f>
        <v>4800</v>
      </c>
      <c r="S18" s="12">
        <f>S10*Assumptions!$D$9</f>
        <v>4800</v>
      </c>
      <c r="T18" s="12">
        <f>T10*Assumptions!$D$9</f>
        <v>4800</v>
      </c>
      <c r="U18" s="12">
        <f>U10*Assumptions!$D$9</f>
        <v>4800</v>
      </c>
      <c r="V18" s="12">
        <f>V10*Assumptions!$D$9</f>
        <v>4800</v>
      </c>
      <c r="W18" s="12">
        <f>W10*Assumptions!$D$9</f>
        <v>7200</v>
      </c>
      <c r="X18" s="12">
        <f>X10*Assumptions!$D$9</f>
        <v>7200</v>
      </c>
      <c r="Y18" s="12">
        <f>Y10*Assumptions!$D$9</f>
        <v>7200</v>
      </c>
    </row>
    <row r="20">
      <c r="A20" s="10" t="s">
        <v>61</v>
      </c>
    </row>
    <row r="21">
      <c r="A21" s="10" t="s">
        <v>16</v>
      </c>
      <c r="B21" s="12">
        <f t="shared" ref="B21:B23" si="9">B3-0</f>
        <v>1</v>
      </c>
      <c r="C21" s="12">
        <f t="shared" ref="C21:Y21" si="8">C3-B3</f>
        <v>1</v>
      </c>
      <c r="D21" s="12">
        <f t="shared" si="8"/>
        <v>1</v>
      </c>
      <c r="E21" s="12">
        <f t="shared" si="8"/>
        <v>1</v>
      </c>
      <c r="F21" s="12">
        <f t="shared" si="8"/>
        <v>1</v>
      </c>
      <c r="G21" s="12">
        <f t="shared" si="8"/>
        <v>1</v>
      </c>
      <c r="H21" s="12">
        <f t="shared" si="8"/>
        <v>1</v>
      </c>
      <c r="I21" s="12">
        <f t="shared" si="8"/>
        <v>1</v>
      </c>
      <c r="J21" s="12">
        <f t="shared" si="8"/>
        <v>1</v>
      </c>
      <c r="K21" s="12">
        <f t="shared" si="8"/>
        <v>1</v>
      </c>
      <c r="L21" s="12">
        <f t="shared" si="8"/>
        <v>1</v>
      </c>
      <c r="M21" s="12">
        <f t="shared" si="8"/>
        <v>1</v>
      </c>
      <c r="N21" s="12">
        <f t="shared" si="8"/>
        <v>1</v>
      </c>
      <c r="O21" s="12">
        <f t="shared" si="8"/>
        <v>1</v>
      </c>
      <c r="P21" s="12">
        <f t="shared" si="8"/>
        <v>1</v>
      </c>
      <c r="Q21" s="12">
        <f t="shared" si="8"/>
        <v>1</v>
      </c>
      <c r="R21" s="12">
        <f t="shared" si="8"/>
        <v>1</v>
      </c>
      <c r="S21" s="12">
        <f t="shared" si="8"/>
        <v>1</v>
      </c>
      <c r="T21" s="12">
        <f t="shared" si="8"/>
        <v>1</v>
      </c>
      <c r="U21" s="12">
        <f t="shared" si="8"/>
        <v>1</v>
      </c>
      <c r="V21" s="12">
        <f t="shared" si="8"/>
        <v>1</v>
      </c>
      <c r="W21" s="12">
        <f t="shared" si="8"/>
        <v>1</v>
      </c>
      <c r="X21" s="12">
        <f t="shared" si="8"/>
        <v>1</v>
      </c>
      <c r="Y21" s="12">
        <f t="shared" si="8"/>
        <v>1</v>
      </c>
    </row>
    <row r="22">
      <c r="A22" s="10" t="s">
        <v>17</v>
      </c>
      <c r="B22" s="12">
        <f t="shared" si="9"/>
        <v>0</v>
      </c>
      <c r="C22" s="12">
        <f t="shared" ref="C22:Y22" si="10">C4-B4</f>
        <v>0</v>
      </c>
      <c r="D22" s="12">
        <f t="shared" si="10"/>
        <v>0</v>
      </c>
      <c r="E22" s="12">
        <f t="shared" si="10"/>
        <v>0</v>
      </c>
      <c r="F22" s="12">
        <f t="shared" si="10"/>
        <v>0</v>
      </c>
      <c r="G22" s="12">
        <f t="shared" si="10"/>
        <v>0</v>
      </c>
      <c r="H22" s="12">
        <f t="shared" si="10"/>
        <v>0</v>
      </c>
      <c r="I22" s="12">
        <f t="shared" si="10"/>
        <v>0</v>
      </c>
      <c r="J22" s="12">
        <f t="shared" si="10"/>
        <v>0</v>
      </c>
      <c r="K22" s="12">
        <f t="shared" si="10"/>
        <v>0</v>
      </c>
      <c r="L22" s="12">
        <f t="shared" si="10"/>
        <v>0</v>
      </c>
      <c r="M22" s="12">
        <f t="shared" si="10"/>
        <v>1</v>
      </c>
      <c r="N22" s="12">
        <f t="shared" si="10"/>
        <v>0</v>
      </c>
      <c r="O22" s="12">
        <f t="shared" si="10"/>
        <v>0</v>
      </c>
      <c r="P22" s="12">
        <f t="shared" si="10"/>
        <v>1</v>
      </c>
      <c r="Q22" s="12">
        <f t="shared" si="10"/>
        <v>0</v>
      </c>
      <c r="R22" s="12">
        <f t="shared" si="10"/>
        <v>0</v>
      </c>
      <c r="S22" s="12">
        <f t="shared" si="10"/>
        <v>1</v>
      </c>
      <c r="T22" s="12">
        <f t="shared" si="10"/>
        <v>0</v>
      </c>
      <c r="U22" s="12">
        <f t="shared" si="10"/>
        <v>0</v>
      </c>
      <c r="V22" s="12">
        <f t="shared" si="10"/>
        <v>1</v>
      </c>
      <c r="W22" s="12">
        <f t="shared" si="10"/>
        <v>0</v>
      </c>
      <c r="X22" s="12">
        <f t="shared" si="10"/>
        <v>0</v>
      </c>
      <c r="Y22" s="12">
        <f t="shared" si="10"/>
        <v>1</v>
      </c>
    </row>
    <row r="23">
      <c r="A23" s="10" t="s">
        <v>18</v>
      </c>
      <c r="B23" s="12">
        <f t="shared" si="9"/>
        <v>0</v>
      </c>
      <c r="C23" s="12">
        <f t="shared" ref="C23:Y23" si="11">C5-B5</f>
        <v>0</v>
      </c>
      <c r="D23" s="12">
        <f t="shared" si="11"/>
        <v>0</v>
      </c>
      <c r="E23" s="12">
        <f t="shared" si="11"/>
        <v>0</v>
      </c>
      <c r="F23" s="12">
        <f t="shared" si="11"/>
        <v>0</v>
      </c>
      <c r="G23" s="12">
        <f t="shared" si="11"/>
        <v>0</v>
      </c>
      <c r="H23" s="12">
        <f t="shared" si="11"/>
        <v>0</v>
      </c>
      <c r="I23" s="12">
        <f t="shared" si="11"/>
        <v>0</v>
      </c>
      <c r="J23" s="12">
        <f t="shared" si="11"/>
        <v>0</v>
      </c>
      <c r="K23" s="12">
        <f t="shared" si="11"/>
        <v>0</v>
      </c>
      <c r="L23" s="12">
        <f t="shared" si="11"/>
        <v>0</v>
      </c>
      <c r="M23" s="12">
        <f t="shared" si="11"/>
        <v>1</v>
      </c>
      <c r="N23" s="12">
        <f t="shared" si="11"/>
        <v>0</v>
      </c>
      <c r="O23" s="12">
        <f t="shared" si="11"/>
        <v>0</v>
      </c>
      <c r="P23" s="12">
        <f t="shared" si="11"/>
        <v>0</v>
      </c>
      <c r="Q23" s="12">
        <f t="shared" si="11"/>
        <v>0</v>
      </c>
      <c r="R23" s="12">
        <f t="shared" si="11"/>
        <v>1</v>
      </c>
      <c r="S23" s="12">
        <f t="shared" si="11"/>
        <v>0</v>
      </c>
      <c r="T23" s="12">
        <f t="shared" si="11"/>
        <v>0</v>
      </c>
      <c r="U23" s="12">
        <f t="shared" si="11"/>
        <v>0</v>
      </c>
      <c r="V23" s="12">
        <f t="shared" si="11"/>
        <v>0</v>
      </c>
      <c r="W23" s="12">
        <f t="shared" si="11"/>
        <v>1</v>
      </c>
      <c r="X23" s="12">
        <f t="shared" si="11"/>
        <v>0</v>
      </c>
      <c r="Y23" s="12">
        <f t="shared" si="1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'Calcs-1'!B14*Assumptions!$B$2</f>
        <v>600000</v>
      </c>
      <c r="C3" s="12">
        <f>'Calcs-1'!C14*Assumptions!$B$2</f>
        <v>1200000</v>
      </c>
      <c r="D3" s="12">
        <f>'Calcs-1'!D14*Assumptions!$B$2</f>
        <v>1800000</v>
      </c>
      <c r="E3" s="12">
        <f>'Calcs-1'!E14*Assumptions!$B$2</f>
        <v>2400000</v>
      </c>
      <c r="F3" s="12">
        <f>'Calcs-1'!F14*Assumptions!$B$2</f>
        <v>3000000</v>
      </c>
      <c r="G3" s="12">
        <f>'Calcs-1'!G14*Assumptions!$B$2</f>
        <v>3600000</v>
      </c>
      <c r="H3" s="12">
        <f>'Calcs-1'!H14*Assumptions!$B$2</f>
        <v>4200000</v>
      </c>
      <c r="I3" s="12">
        <f>'Calcs-1'!I14*Assumptions!$B$2</f>
        <v>4800000</v>
      </c>
      <c r="J3" s="12">
        <f>'Calcs-1'!J14*Assumptions!$B$2</f>
        <v>5400000</v>
      </c>
      <c r="K3" s="12">
        <f>'Calcs-1'!K14*Assumptions!$B$2</f>
        <v>6000000</v>
      </c>
      <c r="L3" s="12">
        <f>'Calcs-1'!L14*Assumptions!$B$2</f>
        <v>6600000</v>
      </c>
      <c r="M3" s="12">
        <f>'Calcs-1'!M14*Assumptions!$B$2</f>
        <v>7200000</v>
      </c>
      <c r="N3" s="12">
        <f>'Calcs-1'!N14*Assumptions!$B$2</f>
        <v>7800000</v>
      </c>
      <c r="O3" s="12">
        <f>'Calcs-1'!O14*Assumptions!$B$2</f>
        <v>8400000</v>
      </c>
      <c r="P3" s="12">
        <f>'Calcs-1'!P14*Assumptions!$B$2</f>
        <v>9000000</v>
      </c>
      <c r="Q3" s="12">
        <f>'Calcs-1'!Q14*Assumptions!$B$2</f>
        <v>9600000</v>
      </c>
      <c r="R3" s="12">
        <f>'Calcs-1'!R14*Assumptions!$B$2</f>
        <v>10200000</v>
      </c>
      <c r="S3" s="12">
        <f>'Calcs-1'!S14*Assumptions!$B$2</f>
        <v>10800000</v>
      </c>
      <c r="T3" s="12">
        <f>'Calcs-1'!T14*Assumptions!$B$2</f>
        <v>11400000</v>
      </c>
      <c r="U3" s="12">
        <f>'Calcs-1'!U14*Assumptions!$B$2</f>
        <v>12000000</v>
      </c>
      <c r="V3" s="12">
        <f>'Calcs-1'!V14*Assumptions!$B$2</f>
        <v>12600000</v>
      </c>
      <c r="W3" s="12">
        <f>'Calcs-1'!W14*Assumptions!$B$2</f>
        <v>13200000</v>
      </c>
      <c r="X3" s="12">
        <f>'Calcs-1'!X14*Assumptions!$B$2</f>
        <v>13800000</v>
      </c>
      <c r="Y3" s="12">
        <f>'Calcs-1'!Y14*Assumptions!$B$2</f>
        <v>14400000</v>
      </c>
    </row>
    <row r="4">
      <c r="A4" s="10" t="s">
        <v>63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7200000</v>
      </c>
      <c r="N4" s="12">
        <f t="shared" si="1"/>
        <v>7800000</v>
      </c>
      <c r="O4" s="12">
        <f t="shared" si="1"/>
        <v>8400000</v>
      </c>
      <c r="P4" s="12">
        <f t="shared" si="1"/>
        <v>9000000</v>
      </c>
      <c r="Q4" s="12">
        <f t="shared" si="1"/>
        <v>9600000</v>
      </c>
      <c r="R4" s="12">
        <f t="shared" si="1"/>
        <v>10200000</v>
      </c>
      <c r="S4" s="12">
        <f t="shared" si="1"/>
        <v>10800000</v>
      </c>
      <c r="T4" s="12">
        <f t="shared" si="1"/>
        <v>11400000</v>
      </c>
      <c r="U4" s="12">
        <f t="shared" si="1"/>
        <v>12000000</v>
      </c>
      <c r="V4" s="12">
        <f t="shared" si="1"/>
        <v>12600000</v>
      </c>
      <c r="W4" s="12">
        <f t="shared" si="1"/>
        <v>13200000</v>
      </c>
      <c r="X4" s="12">
        <f t="shared" si="1"/>
        <v>13800000</v>
      </c>
      <c r="Y4" s="12">
        <f t="shared" si="1"/>
        <v>14400000</v>
      </c>
    </row>
    <row r="6">
      <c r="A6" s="10" t="s">
        <v>64</v>
      </c>
    </row>
    <row r="7">
      <c r="A7" s="10" t="s">
        <v>65</v>
      </c>
      <c r="B7" s="12">
        <f>B3*Assumptions!$C$2</f>
        <v>300000</v>
      </c>
      <c r="C7" s="12">
        <f>C3*Assumptions!$C$2</f>
        <v>600000</v>
      </c>
      <c r="D7" s="12">
        <f>D3*Assumptions!$C$2</f>
        <v>900000</v>
      </c>
      <c r="E7" s="12">
        <f>E3*Assumptions!$C$2</f>
        <v>1200000</v>
      </c>
      <c r="F7" s="12">
        <f>F3*Assumptions!$C$2</f>
        <v>1500000</v>
      </c>
      <c r="G7" s="12">
        <f>G3*Assumptions!$C$2</f>
        <v>1800000</v>
      </c>
      <c r="H7" s="12">
        <f>H3*Assumptions!$C$2</f>
        <v>2100000</v>
      </c>
      <c r="I7" s="12">
        <f>I3*Assumptions!$C$2</f>
        <v>2400000</v>
      </c>
      <c r="J7" s="12">
        <f>J3*Assumptions!$C$2</f>
        <v>2700000</v>
      </c>
      <c r="K7" s="12">
        <f>K3*Assumptions!$C$2</f>
        <v>3000000</v>
      </c>
      <c r="L7" s="12">
        <f>L3*Assumptions!$C$2</f>
        <v>3300000</v>
      </c>
      <c r="M7" s="12">
        <f>M3*Assumptions!$C$2</f>
        <v>3600000</v>
      </c>
      <c r="N7" s="12">
        <f>N3*Assumptions!$C$2</f>
        <v>3900000</v>
      </c>
      <c r="O7" s="12">
        <f>O3*Assumptions!$C$2</f>
        <v>4200000</v>
      </c>
      <c r="P7" s="12">
        <f>P3*Assumptions!$C$2</f>
        <v>4500000</v>
      </c>
      <c r="Q7" s="12">
        <f>Q3*Assumptions!$C$2</f>
        <v>4800000</v>
      </c>
      <c r="R7" s="12">
        <f>R3*Assumptions!$C$2</f>
        <v>5100000</v>
      </c>
      <c r="S7" s="12">
        <f>S3*Assumptions!$C$2</f>
        <v>5400000</v>
      </c>
      <c r="T7" s="12">
        <f>T3*Assumptions!$C$2</f>
        <v>5700000</v>
      </c>
      <c r="U7" s="12">
        <f>U3*Assumptions!$C$2</f>
        <v>6000000</v>
      </c>
      <c r="V7" s="12">
        <f>V3*Assumptions!$C$2</f>
        <v>6300000</v>
      </c>
      <c r="W7" s="12">
        <f>W3*Assumptions!$C$2</f>
        <v>6600000</v>
      </c>
      <c r="X7" s="12">
        <f>X3*Assumptions!$C$2</f>
        <v>6900000</v>
      </c>
      <c r="Y7" s="12">
        <f>Y3*Assumptions!$C$2</f>
        <v>7200000</v>
      </c>
    </row>
    <row r="8">
      <c r="A8" s="10" t="s">
        <v>63</v>
      </c>
      <c r="B8" s="12">
        <f t="shared" ref="B8:Y8" si="2">SUM(B7)</f>
        <v>300000</v>
      </c>
      <c r="C8" s="12">
        <f t="shared" si="2"/>
        <v>600000</v>
      </c>
      <c r="D8" s="12">
        <f t="shared" si="2"/>
        <v>900000</v>
      </c>
      <c r="E8" s="12">
        <f t="shared" si="2"/>
        <v>1200000</v>
      </c>
      <c r="F8" s="12">
        <f t="shared" si="2"/>
        <v>1500000</v>
      </c>
      <c r="G8" s="12">
        <f t="shared" si="2"/>
        <v>1800000</v>
      </c>
      <c r="H8" s="12">
        <f t="shared" si="2"/>
        <v>2100000</v>
      </c>
      <c r="I8" s="12">
        <f t="shared" si="2"/>
        <v>2400000</v>
      </c>
      <c r="J8" s="12">
        <f t="shared" si="2"/>
        <v>2700000</v>
      </c>
      <c r="K8" s="12">
        <f t="shared" si="2"/>
        <v>3000000</v>
      </c>
      <c r="L8" s="12">
        <f t="shared" si="2"/>
        <v>3300000</v>
      </c>
      <c r="M8" s="12">
        <f t="shared" si="2"/>
        <v>3600000</v>
      </c>
      <c r="N8" s="12">
        <f t="shared" si="2"/>
        <v>3900000</v>
      </c>
      <c r="O8" s="12">
        <f t="shared" si="2"/>
        <v>4200000</v>
      </c>
      <c r="P8" s="12">
        <f t="shared" si="2"/>
        <v>4500000</v>
      </c>
      <c r="Q8" s="12">
        <f t="shared" si="2"/>
        <v>4800000</v>
      </c>
      <c r="R8" s="12">
        <f t="shared" si="2"/>
        <v>5100000</v>
      </c>
      <c r="S8" s="12">
        <f t="shared" si="2"/>
        <v>5400000</v>
      </c>
      <c r="T8" s="12">
        <f t="shared" si="2"/>
        <v>5700000</v>
      </c>
      <c r="U8" s="12">
        <f t="shared" si="2"/>
        <v>6000000</v>
      </c>
      <c r="V8" s="12">
        <f t="shared" si="2"/>
        <v>6300000</v>
      </c>
      <c r="W8" s="12">
        <f t="shared" si="2"/>
        <v>6600000</v>
      </c>
      <c r="X8" s="12">
        <f t="shared" si="2"/>
        <v>6900000</v>
      </c>
      <c r="Y8" s="12">
        <f t="shared" si="2"/>
        <v>7200000</v>
      </c>
    </row>
    <row r="10">
      <c r="A10" s="10" t="s">
        <v>66</v>
      </c>
    </row>
    <row r="11">
      <c r="A11" s="10" t="s">
        <v>25</v>
      </c>
      <c r="B11" s="12">
        <f>'Calcs-1'!B3*Assumptions!$B$20</f>
        <v>25000</v>
      </c>
      <c r="C11" s="12">
        <f>'Calcs-1'!C3*Assumptions!$B$20</f>
        <v>50000</v>
      </c>
      <c r="D11" s="12">
        <f>'Calcs-1'!D3*Assumptions!$B$20</f>
        <v>75000</v>
      </c>
      <c r="E11" s="12">
        <f>'Calcs-1'!E3*Assumptions!$B$20</f>
        <v>100000</v>
      </c>
      <c r="F11" s="12">
        <f>'Calcs-1'!F3*Assumptions!$B$20</f>
        <v>125000</v>
      </c>
      <c r="G11" s="12">
        <f>'Calcs-1'!G3*Assumptions!$B$20</f>
        <v>150000</v>
      </c>
      <c r="H11" s="12">
        <f>'Calcs-1'!H3*Assumptions!$B$20</f>
        <v>175000</v>
      </c>
      <c r="I11" s="12">
        <f>'Calcs-1'!I3*Assumptions!$B$20</f>
        <v>200000</v>
      </c>
      <c r="J11" s="12">
        <f>'Calcs-1'!J3*Assumptions!$B$20</f>
        <v>225000</v>
      </c>
      <c r="K11" s="12">
        <f>'Calcs-1'!K3*Assumptions!$B$20</f>
        <v>250000</v>
      </c>
      <c r="L11" s="12">
        <f>'Calcs-1'!L3*Assumptions!$B$20</f>
        <v>275000</v>
      </c>
      <c r="M11" s="12">
        <f>'Calcs-1'!M3*Assumptions!$B$20</f>
        <v>300000</v>
      </c>
      <c r="N11" s="12">
        <f>'Calcs-1'!N3*Assumptions!$B$20</f>
        <v>325000</v>
      </c>
      <c r="O11" s="12">
        <f>'Calcs-1'!O3*Assumptions!$B$20</f>
        <v>350000</v>
      </c>
      <c r="P11" s="12">
        <f>'Calcs-1'!P3*Assumptions!$B$20</f>
        <v>375000</v>
      </c>
      <c r="Q11" s="12">
        <f>'Calcs-1'!Q3*Assumptions!$B$20</f>
        <v>400000</v>
      </c>
      <c r="R11" s="12">
        <f>'Calcs-1'!R3*Assumptions!$B$20</f>
        <v>425000</v>
      </c>
      <c r="S11" s="12">
        <f>'Calcs-1'!S3*Assumptions!$B$20</f>
        <v>450000</v>
      </c>
      <c r="T11" s="12">
        <f>'Calcs-1'!T3*Assumptions!$B$20</f>
        <v>475000</v>
      </c>
      <c r="U11" s="12">
        <f>'Calcs-1'!U3*Assumptions!$B$20</f>
        <v>500000</v>
      </c>
      <c r="V11" s="12">
        <f>'Calcs-1'!V3*Assumptions!$B$20</f>
        <v>525000</v>
      </c>
      <c r="W11" s="12">
        <f>'Calcs-1'!W3*Assumptions!$B$20</f>
        <v>550000</v>
      </c>
      <c r="X11" s="12">
        <f>'Calcs-1'!X3*Assumptions!$B$20</f>
        <v>575000</v>
      </c>
      <c r="Y11" s="12">
        <f>'Calcs-1'!Y3*Assumptions!$B$20</f>
        <v>600000</v>
      </c>
    </row>
    <row r="12">
      <c r="A12" s="10" t="s">
        <v>26</v>
      </c>
      <c r="B12" s="12">
        <f>'Calcs-1'!B3*Assumptions!$B$21</f>
        <v>10000</v>
      </c>
      <c r="C12" s="12">
        <f>'Calcs-1'!C3*Assumptions!$B$21</f>
        <v>20000</v>
      </c>
      <c r="D12" s="12">
        <f>'Calcs-1'!D3*Assumptions!$B$21</f>
        <v>30000</v>
      </c>
      <c r="E12" s="12">
        <f>'Calcs-1'!E3*Assumptions!$B$21</f>
        <v>40000</v>
      </c>
      <c r="F12" s="12">
        <f>'Calcs-1'!F3*Assumptions!$B$21</f>
        <v>50000</v>
      </c>
      <c r="G12" s="12">
        <f>'Calcs-1'!G3*Assumptions!$B$21</f>
        <v>60000</v>
      </c>
      <c r="H12" s="12">
        <f>'Calcs-1'!H3*Assumptions!$B$21</f>
        <v>70000</v>
      </c>
      <c r="I12" s="12">
        <f>'Calcs-1'!I3*Assumptions!$B$21</f>
        <v>80000</v>
      </c>
      <c r="J12" s="12">
        <f>'Calcs-1'!J3*Assumptions!$B$21</f>
        <v>90000</v>
      </c>
      <c r="K12" s="12">
        <f>'Calcs-1'!K3*Assumptions!$B$21</f>
        <v>100000</v>
      </c>
      <c r="L12" s="12">
        <f>'Calcs-1'!L3*Assumptions!$B$21</f>
        <v>110000</v>
      </c>
      <c r="M12" s="12">
        <f>'Calcs-1'!M3*Assumptions!$B$21</f>
        <v>120000</v>
      </c>
      <c r="N12" s="12">
        <f>'Calcs-1'!N3*Assumptions!$B$21</f>
        <v>130000</v>
      </c>
      <c r="O12" s="12">
        <f>'Calcs-1'!O3*Assumptions!$B$21</f>
        <v>140000</v>
      </c>
      <c r="P12" s="12">
        <f>'Calcs-1'!P3*Assumptions!$B$21</f>
        <v>150000</v>
      </c>
      <c r="Q12" s="12">
        <f>'Calcs-1'!Q3*Assumptions!$B$21</f>
        <v>160000</v>
      </c>
      <c r="R12" s="12">
        <f>'Calcs-1'!R3*Assumptions!$B$21</f>
        <v>170000</v>
      </c>
      <c r="S12" s="12">
        <f>'Calcs-1'!S3*Assumptions!$B$21</f>
        <v>180000</v>
      </c>
      <c r="T12" s="12">
        <f>'Calcs-1'!T3*Assumptions!$B$21</f>
        <v>190000</v>
      </c>
      <c r="U12" s="12">
        <f>'Calcs-1'!U3*Assumptions!$B$21</f>
        <v>200000</v>
      </c>
      <c r="V12" s="12">
        <f>'Calcs-1'!V3*Assumptions!$B$21</f>
        <v>210000</v>
      </c>
      <c r="W12" s="12">
        <f>'Calcs-1'!W3*Assumptions!$B$21</f>
        <v>220000</v>
      </c>
      <c r="X12" s="12">
        <f>'Calcs-1'!X3*Assumptions!$B$21</f>
        <v>230000</v>
      </c>
      <c r="Y12" s="12">
        <f>'Calcs-1'!Y3*Assumptions!$B$21</f>
        <v>240000</v>
      </c>
    </row>
    <row r="13">
      <c r="A13" s="10" t="s">
        <v>67</v>
      </c>
      <c r="B13" s="12">
        <f>'Calcs-1'!B3*Assumptions!$B$14*Assumptions!$B$17</f>
        <v>20000</v>
      </c>
      <c r="C13" s="12">
        <f>'Calcs-1'!C3*Assumptions!$B$14*Assumptions!$B$17</f>
        <v>40000</v>
      </c>
      <c r="D13" s="12">
        <f>'Calcs-1'!D3*Assumptions!$B$14*Assumptions!$B$17</f>
        <v>60000</v>
      </c>
      <c r="E13" s="12">
        <f>'Calcs-1'!E3*Assumptions!$B$14*Assumptions!$B$17</f>
        <v>80000</v>
      </c>
      <c r="F13" s="12">
        <f>'Calcs-1'!F3*Assumptions!$B$14*Assumptions!$B$17</f>
        <v>100000</v>
      </c>
      <c r="G13" s="12">
        <f>'Calcs-1'!G3*Assumptions!$B$14*Assumptions!$B$17</f>
        <v>120000</v>
      </c>
      <c r="H13" s="12">
        <f>'Calcs-1'!H3*Assumptions!$B$14*Assumptions!$B$17</f>
        <v>140000</v>
      </c>
      <c r="I13" s="12">
        <f>'Calcs-1'!I3*Assumptions!$B$14*Assumptions!$B$17</f>
        <v>160000</v>
      </c>
      <c r="J13" s="12">
        <f>'Calcs-1'!J3*Assumptions!$B$14*Assumptions!$B$17</f>
        <v>180000</v>
      </c>
      <c r="K13" s="12">
        <f>'Calcs-1'!K3*Assumptions!$B$14*Assumptions!$B$17</f>
        <v>200000</v>
      </c>
      <c r="L13" s="12">
        <f>'Calcs-1'!L3*Assumptions!$B$14*Assumptions!$B$17</f>
        <v>220000</v>
      </c>
      <c r="M13" s="12">
        <f>'Calcs-1'!M3*Assumptions!$B$14*Assumptions!$B$17</f>
        <v>240000</v>
      </c>
      <c r="N13" s="12">
        <f>'Calcs-1'!N3*Assumptions!$B$14*Assumptions!$B$17</f>
        <v>260000</v>
      </c>
      <c r="O13" s="12">
        <f>'Calcs-1'!O3*Assumptions!$B$14*Assumptions!$B$17</f>
        <v>280000</v>
      </c>
      <c r="P13" s="12">
        <f>'Calcs-1'!P3*Assumptions!$B$14*Assumptions!$B$17</f>
        <v>300000</v>
      </c>
      <c r="Q13" s="12">
        <f>'Calcs-1'!Q3*Assumptions!$B$14*Assumptions!$B$17</f>
        <v>320000</v>
      </c>
      <c r="R13" s="12">
        <f>'Calcs-1'!R3*Assumptions!$B$14*Assumptions!$B$17</f>
        <v>340000</v>
      </c>
      <c r="S13" s="12">
        <f>'Calcs-1'!S3*Assumptions!$B$14*Assumptions!$B$17</f>
        <v>360000</v>
      </c>
      <c r="T13" s="12">
        <f>'Calcs-1'!T3*Assumptions!$B$14*Assumptions!$B$17</f>
        <v>380000</v>
      </c>
      <c r="U13" s="12">
        <f>'Calcs-1'!U3*Assumptions!$B$14*Assumptions!$B$17</f>
        <v>400000</v>
      </c>
      <c r="V13" s="12">
        <f>'Calcs-1'!V3*Assumptions!$B$14*Assumptions!$B$17</f>
        <v>420000</v>
      </c>
      <c r="W13" s="12">
        <f>'Calcs-1'!W3*Assumptions!$B$14*Assumptions!$B$17</f>
        <v>440000</v>
      </c>
      <c r="X13" s="12">
        <f>'Calcs-1'!X3*Assumptions!$B$14*Assumptions!$B$17</f>
        <v>460000</v>
      </c>
      <c r="Y13" s="12">
        <f>'Calcs-1'!Y3*Assumptions!$B$14*Assumptions!$B$17</f>
        <v>480000</v>
      </c>
    </row>
    <row r="14">
      <c r="A14" s="10" t="s">
        <v>20</v>
      </c>
      <c r="B14" s="12">
        <f>'Calcs-1'!B8*Assumptions!$B$11</f>
        <v>25000</v>
      </c>
      <c r="C14" s="12">
        <f>'Calcs-1'!C8*Assumptions!$B$11</f>
        <v>50000</v>
      </c>
      <c r="D14" s="12">
        <f>'Calcs-1'!D8*Assumptions!$B$11</f>
        <v>75000</v>
      </c>
      <c r="E14" s="12">
        <f>'Calcs-1'!E8*Assumptions!$B$11</f>
        <v>100000</v>
      </c>
      <c r="F14" s="12">
        <f>'Calcs-1'!F8*Assumptions!$B$11</f>
        <v>125000</v>
      </c>
      <c r="G14" s="12">
        <f>'Calcs-1'!G8*Assumptions!$B$11</f>
        <v>150000</v>
      </c>
      <c r="H14" s="12">
        <f>'Calcs-1'!H8*Assumptions!$B$11</f>
        <v>175000</v>
      </c>
      <c r="I14" s="12">
        <f>'Calcs-1'!I8*Assumptions!$B$11</f>
        <v>200000</v>
      </c>
      <c r="J14" s="12">
        <f>'Calcs-1'!J8*Assumptions!$B$11</f>
        <v>225000</v>
      </c>
      <c r="K14" s="12">
        <f>'Calcs-1'!K8*Assumptions!$B$11</f>
        <v>250000</v>
      </c>
      <c r="L14" s="12">
        <f>'Calcs-1'!L8*Assumptions!$B$11</f>
        <v>275000</v>
      </c>
      <c r="M14" s="12">
        <f>'Calcs-1'!M8*Assumptions!$B$11</f>
        <v>300000</v>
      </c>
      <c r="N14" s="12">
        <f>'Calcs-1'!N8*Assumptions!$B$11</f>
        <v>325000</v>
      </c>
      <c r="O14" s="12">
        <f>'Calcs-1'!O8*Assumptions!$B$11</f>
        <v>350000</v>
      </c>
      <c r="P14" s="12">
        <f>'Calcs-1'!P8*Assumptions!$B$11</f>
        <v>375000</v>
      </c>
      <c r="Q14" s="12">
        <f>'Calcs-1'!Q8*Assumptions!$B$11</f>
        <v>400000</v>
      </c>
      <c r="R14" s="12">
        <f>'Calcs-1'!R8*Assumptions!$B$11</f>
        <v>425000</v>
      </c>
      <c r="S14" s="12">
        <f>'Calcs-1'!S8*Assumptions!$B$11</f>
        <v>450000</v>
      </c>
      <c r="T14" s="12">
        <f>'Calcs-1'!T8*Assumptions!$B$11</f>
        <v>475000</v>
      </c>
      <c r="U14" s="12">
        <f>'Calcs-1'!U8*Assumptions!$B$11</f>
        <v>500000</v>
      </c>
      <c r="V14" s="12">
        <f>'Calcs-1'!V8*Assumptions!$B$11</f>
        <v>525000</v>
      </c>
      <c r="W14" s="12">
        <f>'Calcs-1'!W8*Assumptions!$B$11</f>
        <v>550000</v>
      </c>
      <c r="X14" s="12">
        <f>'Calcs-1'!X8*Assumptions!$B$11</f>
        <v>575000</v>
      </c>
      <c r="Y14" s="12">
        <f>'Calcs-1'!Y8*Assumptions!$B$11</f>
        <v>600000</v>
      </c>
    </row>
    <row r="15">
      <c r="A15" s="10" t="s">
        <v>68</v>
      </c>
      <c r="B15" s="12">
        <f>'Small Store - Depreciation'!B8</f>
        <v>4000</v>
      </c>
      <c r="C15" s="12">
        <f>'Small Store - Depreciation'!C8</f>
        <v>8000</v>
      </c>
      <c r="D15" s="12">
        <f>'Small Store - Depreciation'!D8</f>
        <v>12000</v>
      </c>
      <c r="E15" s="12">
        <f>'Small Store - Depreciation'!E8</f>
        <v>16000</v>
      </c>
      <c r="F15" s="12">
        <f>'Small Store - Depreciation'!F8</f>
        <v>20000</v>
      </c>
      <c r="G15" s="12">
        <f>'Small Store - Depreciation'!G8</f>
        <v>24000</v>
      </c>
      <c r="H15" s="12">
        <f>'Small Store - Depreciation'!H8</f>
        <v>28000</v>
      </c>
      <c r="I15" s="12">
        <f>'Small Store - Depreciation'!I8</f>
        <v>32000</v>
      </c>
      <c r="J15" s="12">
        <f>'Small Store - Depreciation'!J8</f>
        <v>36000</v>
      </c>
      <c r="K15" s="12">
        <f>'Small Store - Depreciation'!K8</f>
        <v>40000</v>
      </c>
      <c r="L15" s="12">
        <f>'Small Store - Depreciation'!L8</f>
        <v>44000</v>
      </c>
      <c r="M15" s="12">
        <f>'Small Store - Depreciation'!M8</f>
        <v>48000</v>
      </c>
      <c r="N15" s="12">
        <f>'Small Store - Depreciation'!N8</f>
        <v>52000</v>
      </c>
      <c r="O15" s="12">
        <f>'Small Store - Depreciation'!O8</f>
        <v>56000</v>
      </c>
      <c r="P15" s="12">
        <f>'Small Store - Depreciation'!P8</f>
        <v>60000</v>
      </c>
      <c r="Q15" s="12">
        <f>'Small Store - Depreciation'!Q8</f>
        <v>60000</v>
      </c>
      <c r="R15" s="12">
        <f>'Small Store - Depreciation'!R8</f>
        <v>60000</v>
      </c>
      <c r="S15" s="12">
        <f>'Small Store - Depreciation'!S8</f>
        <v>60000</v>
      </c>
      <c r="T15" s="12">
        <f>'Small Store - Depreciation'!T8</f>
        <v>60000</v>
      </c>
      <c r="U15" s="12">
        <f>'Small Store - Depreciation'!U8</f>
        <v>60000</v>
      </c>
      <c r="V15" s="12">
        <f>'Small Store - Depreciation'!V8</f>
        <v>60000</v>
      </c>
      <c r="W15" s="12">
        <f>'Small Store - Depreciation'!W8</f>
        <v>60000</v>
      </c>
      <c r="X15" s="12">
        <f>'Small Store - Depreciation'!X8</f>
        <v>60000</v>
      </c>
      <c r="Y15" s="12">
        <f>'Small Store - Depreciation'!Y8</f>
        <v>60000</v>
      </c>
    </row>
    <row r="17">
      <c r="A17" s="10" t="s">
        <v>69</v>
      </c>
      <c r="B17" s="12">
        <f t="shared" ref="B17:Y17" si="3">SUM(B11:B15)+B8</f>
        <v>384000</v>
      </c>
      <c r="C17" s="12">
        <f t="shared" si="3"/>
        <v>768000</v>
      </c>
      <c r="D17" s="12">
        <f t="shared" si="3"/>
        <v>1152000</v>
      </c>
      <c r="E17" s="12">
        <f t="shared" si="3"/>
        <v>1536000</v>
      </c>
      <c r="F17" s="12">
        <f t="shared" si="3"/>
        <v>1920000</v>
      </c>
      <c r="G17" s="12">
        <f t="shared" si="3"/>
        <v>2304000</v>
      </c>
      <c r="H17" s="12">
        <f t="shared" si="3"/>
        <v>2688000</v>
      </c>
      <c r="I17" s="12">
        <f t="shared" si="3"/>
        <v>3072000</v>
      </c>
      <c r="J17" s="12">
        <f t="shared" si="3"/>
        <v>3456000</v>
      </c>
      <c r="K17" s="12">
        <f t="shared" si="3"/>
        <v>3840000</v>
      </c>
      <c r="L17" s="12">
        <f t="shared" si="3"/>
        <v>4224000</v>
      </c>
      <c r="M17" s="12">
        <f t="shared" si="3"/>
        <v>4608000</v>
      </c>
      <c r="N17" s="12">
        <f t="shared" si="3"/>
        <v>4992000</v>
      </c>
      <c r="O17" s="12">
        <f t="shared" si="3"/>
        <v>5376000</v>
      </c>
      <c r="P17" s="12">
        <f t="shared" si="3"/>
        <v>5760000</v>
      </c>
      <c r="Q17" s="12">
        <f t="shared" si="3"/>
        <v>6140000</v>
      </c>
      <c r="R17" s="12">
        <f t="shared" si="3"/>
        <v>6520000</v>
      </c>
      <c r="S17" s="12">
        <f t="shared" si="3"/>
        <v>6900000</v>
      </c>
      <c r="T17" s="12">
        <f t="shared" si="3"/>
        <v>7280000</v>
      </c>
      <c r="U17" s="12">
        <f t="shared" si="3"/>
        <v>7660000</v>
      </c>
      <c r="V17" s="12">
        <f t="shared" si="3"/>
        <v>8040000</v>
      </c>
      <c r="W17" s="12">
        <f t="shared" si="3"/>
        <v>8420000</v>
      </c>
      <c r="X17" s="12">
        <f t="shared" si="3"/>
        <v>8800000</v>
      </c>
      <c r="Y17" s="12">
        <f t="shared" si="3"/>
        <v>9180000</v>
      </c>
    </row>
    <row r="19">
      <c r="A19" s="10" t="s">
        <v>70</v>
      </c>
      <c r="B19" s="12">
        <f t="shared" ref="B19:Y19" si="4">B4-B17</f>
        <v>216000</v>
      </c>
      <c r="C19" s="12">
        <f t="shared" si="4"/>
        <v>432000</v>
      </c>
      <c r="D19" s="12">
        <f t="shared" si="4"/>
        <v>648000</v>
      </c>
      <c r="E19" s="12">
        <f t="shared" si="4"/>
        <v>864000</v>
      </c>
      <c r="F19" s="12">
        <f t="shared" si="4"/>
        <v>1080000</v>
      </c>
      <c r="G19" s="12">
        <f t="shared" si="4"/>
        <v>1296000</v>
      </c>
      <c r="H19" s="12">
        <f t="shared" si="4"/>
        <v>1512000</v>
      </c>
      <c r="I19" s="12">
        <f t="shared" si="4"/>
        <v>1728000</v>
      </c>
      <c r="J19" s="12">
        <f t="shared" si="4"/>
        <v>1944000</v>
      </c>
      <c r="K19" s="12">
        <f t="shared" si="4"/>
        <v>2160000</v>
      </c>
      <c r="L19" s="12">
        <f t="shared" si="4"/>
        <v>2376000</v>
      </c>
      <c r="M19" s="12">
        <f t="shared" si="4"/>
        <v>2592000</v>
      </c>
      <c r="N19" s="12">
        <f t="shared" si="4"/>
        <v>2808000</v>
      </c>
      <c r="O19" s="12">
        <f t="shared" si="4"/>
        <v>3024000</v>
      </c>
      <c r="P19" s="12">
        <f t="shared" si="4"/>
        <v>3240000</v>
      </c>
      <c r="Q19" s="12">
        <f t="shared" si="4"/>
        <v>3460000</v>
      </c>
      <c r="R19" s="12">
        <f t="shared" si="4"/>
        <v>3680000</v>
      </c>
      <c r="S19" s="12">
        <f t="shared" si="4"/>
        <v>3900000</v>
      </c>
      <c r="T19" s="12">
        <f t="shared" si="4"/>
        <v>4120000</v>
      </c>
      <c r="U19" s="12">
        <f t="shared" si="4"/>
        <v>4340000</v>
      </c>
      <c r="V19" s="12">
        <f t="shared" si="4"/>
        <v>4560000</v>
      </c>
      <c r="W19" s="12">
        <f t="shared" si="4"/>
        <v>4780000</v>
      </c>
      <c r="X19" s="12">
        <f t="shared" si="4"/>
        <v>5000000</v>
      </c>
      <c r="Y19" s="12">
        <f t="shared" si="4"/>
        <v>5220000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'Calcs-1'!B16*Assumptions!$B$2</f>
        <v>0</v>
      </c>
      <c r="C3" s="12">
        <f>'Calcs-1'!C16*Assumptions!$B$2</f>
        <v>0</v>
      </c>
      <c r="D3" s="12">
        <f>'Calcs-1'!D16*Assumptions!$B$2</f>
        <v>0</v>
      </c>
      <c r="E3" s="12">
        <f>'Calcs-1'!E16*Assumptions!$B$2</f>
        <v>0</v>
      </c>
      <c r="F3" s="12">
        <f>'Calcs-1'!F16*Assumptions!$B$2</f>
        <v>0</v>
      </c>
      <c r="G3" s="12">
        <f>'Calcs-1'!G16*Assumptions!$B$2</f>
        <v>0</v>
      </c>
      <c r="H3" s="12">
        <f>'Calcs-1'!H16*Assumptions!$B$2</f>
        <v>0</v>
      </c>
      <c r="I3" s="12">
        <f>'Calcs-1'!I16*Assumptions!$B$2</f>
        <v>0</v>
      </c>
      <c r="J3" s="12">
        <f>'Calcs-1'!J16*Assumptions!$B$2</f>
        <v>0</v>
      </c>
      <c r="K3" s="12">
        <f>'Calcs-1'!K16*Assumptions!$B$2</f>
        <v>0</v>
      </c>
      <c r="L3" s="12">
        <f>'Calcs-1'!L16*Assumptions!$B$2</f>
        <v>0</v>
      </c>
      <c r="M3" s="12">
        <f>'Calcs-1'!M16*Assumptions!$B$2</f>
        <v>1440000</v>
      </c>
      <c r="N3" s="12">
        <f>'Calcs-1'!N16*Assumptions!$B$2</f>
        <v>1440000</v>
      </c>
      <c r="O3" s="12">
        <f>'Calcs-1'!O16*Assumptions!$B$2</f>
        <v>1440000</v>
      </c>
      <c r="P3" s="12">
        <f>'Calcs-1'!P16*Assumptions!$B$2</f>
        <v>2880000</v>
      </c>
      <c r="Q3" s="12">
        <f>'Calcs-1'!Q16*Assumptions!$B$2</f>
        <v>2880000</v>
      </c>
      <c r="R3" s="12">
        <f>'Calcs-1'!R16*Assumptions!$B$2</f>
        <v>2880000</v>
      </c>
      <c r="S3" s="12">
        <f>'Calcs-1'!S16*Assumptions!$B$2</f>
        <v>4320000</v>
      </c>
      <c r="T3" s="12">
        <f>'Calcs-1'!T16*Assumptions!$B$2</f>
        <v>4320000</v>
      </c>
      <c r="U3" s="12">
        <f>'Calcs-1'!U16*Assumptions!$B$2</f>
        <v>4320000</v>
      </c>
      <c r="V3" s="12">
        <f>'Calcs-1'!V16*Assumptions!$B$2</f>
        <v>5760000</v>
      </c>
      <c r="W3" s="12">
        <f>'Calcs-1'!W16*Assumptions!$B$2</f>
        <v>5760000</v>
      </c>
      <c r="X3" s="12">
        <f>'Calcs-1'!X16*Assumptions!$B$2</f>
        <v>5760000</v>
      </c>
      <c r="Y3" s="12">
        <f>'Calcs-1'!Y16*Assumptions!$B$2</f>
        <v>7200000</v>
      </c>
    </row>
    <row r="4">
      <c r="A4" s="10" t="s">
        <v>63</v>
      </c>
      <c r="B4" s="12">
        <f t="shared" ref="B4:Y4" si="1">SUM(B3)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1440000</v>
      </c>
      <c r="N4" s="12">
        <f t="shared" si="1"/>
        <v>1440000</v>
      </c>
      <c r="O4" s="12">
        <f t="shared" si="1"/>
        <v>1440000</v>
      </c>
      <c r="P4" s="12">
        <f t="shared" si="1"/>
        <v>2880000</v>
      </c>
      <c r="Q4" s="12">
        <f t="shared" si="1"/>
        <v>2880000</v>
      </c>
      <c r="R4" s="12">
        <f t="shared" si="1"/>
        <v>2880000</v>
      </c>
      <c r="S4" s="12">
        <f t="shared" si="1"/>
        <v>4320000</v>
      </c>
      <c r="T4" s="12">
        <f t="shared" si="1"/>
        <v>4320000</v>
      </c>
      <c r="U4" s="12">
        <f t="shared" si="1"/>
        <v>4320000</v>
      </c>
      <c r="V4" s="12">
        <f t="shared" si="1"/>
        <v>5760000</v>
      </c>
      <c r="W4" s="12">
        <f t="shared" si="1"/>
        <v>5760000</v>
      </c>
      <c r="X4" s="12">
        <f t="shared" si="1"/>
        <v>5760000</v>
      </c>
      <c r="Y4" s="12">
        <f t="shared" si="1"/>
        <v>7200000</v>
      </c>
    </row>
    <row r="6">
      <c r="A6" s="10" t="s">
        <v>64</v>
      </c>
    </row>
    <row r="7">
      <c r="A7" s="10" t="s">
        <v>65</v>
      </c>
      <c r="B7" s="12">
        <f>B3*Assumptions!$C$2</f>
        <v>0</v>
      </c>
      <c r="C7" s="12">
        <f>C3*Assumptions!$C$2</f>
        <v>0</v>
      </c>
      <c r="D7" s="12">
        <f>D3*Assumptions!$C$2</f>
        <v>0</v>
      </c>
      <c r="E7" s="12">
        <f>E3*Assumptions!$C$2</f>
        <v>0</v>
      </c>
      <c r="F7" s="12">
        <f>F3*Assumptions!$C$2</f>
        <v>0</v>
      </c>
      <c r="G7" s="12">
        <f>G3*Assumptions!$C$2</f>
        <v>0</v>
      </c>
      <c r="H7" s="12">
        <f>H3*Assumptions!$C$2</f>
        <v>0</v>
      </c>
      <c r="I7" s="12">
        <f>I3*Assumptions!$C$2</f>
        <v>0</v>
      </c>
      <c r="J7" s="12">
        <f>J3*Assumptions!$C$2</f>
        <v>0</v>
      </c>
      <c r="K7" s="12">
        <f>K3*Assumptions!$C$2</f>
        <v>0</v>
      </c>
      <c r="L7" s="12">
        <f>L3*Assumptions!$C$2</f>
        <v>0</v>
      </c>
      <c r="M7" s="12">
        <f>M3*Assumptions!$C$2</f>
        <v>720000</v>
      </c>
      <c r="N7" s="12">
        <f>N3*Assumptions!$C$2</f>
        <v>720000</v>
      </c>
      <c r="O7" s="12">
        <f>O3*Assumptions!$C$2</f>
        <v>720000</v>
      </c>
      <c r="P7" s="12">
        <f>P3*Assumptions!$C$2</f>
        <v>1440000</v>
      </c>
      <c r="Q7" s="12">
        <f>Q3*Assumptions!$C$2</f>
        <v>1440000</v>
      </c>
      <c r="R7" s="12">
        <f>R3*Assumptions!$C$2</f>
        <v>1440000</v>
      </c>
      <c r="S7" s="12">
        <f>S3*Assumptions!$C$2</f>
        <v>2160000</v>
      </c>
      <c r="T7" s="12">
        <f>T3*Assumptions!$C$2</f>
        <v>2160000</v>
      </c>
      <c r="U7" s="12">
        <f>U3*Assumptions!$C$2</f>
        <v>2160000</v>
      </c>
      <c r="V7" s="12">
        <f>V3*Assumptions!$C$2</f>
        <v>2880000</v>
      </c>
      <c r="W7" s="12">
        <f>W3*Assumptions!$C$2</f>
        <v>2880000</v>
      </c>
      <c r="X7" s="12">
        <f>X3*Assumptions!$C$2</f>
        <v>2880000</v>
      </c>
      <c r="Y7" s="12">
        <f>Y3*Assumptions!$C$2</f>
        <v>3600000</v>
      </c>
    </row>
    <row r="8">
      <c r="A8" s="10" t="s">
        <v>63</v>
      </c>
      <c r="B8" s="12">
        <f t="shared" ref="B8:Y8" si="2">SUM(B7)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720000</v>
      </c>
      <c r="N8" s="12">
        <f t="shared" si="2"/>
        <v>720000</v>
      </c>
      <c r="O8" s="12">
        <f t="shared" si="2"/>
        <v>720000</v>
      </c>
      <c r="P8" s="12">
        <f t="shared" si="2"/>
        <v>1440000</v>
      </c>
      <c r="Q8" s="12">
        <f t="shared" si="2"/>
        <v>1440000</v>
      </c>
      <c r="R8" s="12">
        <f t="shared" si="2"/>
        <v>1440000</v>
      </c>
      <c r="S8" s="12">
        <f t="shared" si="2"/>
        <v>2160000</v>
      </c>
      <c r="T8" s="12">
        <f t="shared" si="2"/>
        <v>2160000</v>
      </c>
      <c r="U8" s="12">
        <f t="shared" si="2"/>
        <v>2160000</v>
      </c>
      <c r="V8" s="12">
        <f t="shared" si="2"/>
        <v>2880000</v>
      </c>
      <c r="W8" s="12">
        <f t="shared" si="2"/>
        <v>2880000</v>
      </c>
      <c r="X8" s="12">
        <f t="shared" si="2"/>
        <v>2880000</v>
      </c>
      <c r="Y8" s="12">
        <f t="shared" si="2"/>
        <v>3600000</v>
      </c>
    </row>
    <row r="10">
      <c r="A10" s="10" t="s">
        <v>66</v>
      </c>
    </row>
    <row r="11">
      <c r="A11" s="10" t="s">
        <v>25</v>
      </c>
      <c r="B11" s="12">
        <f>'Calcs-1'!B4*Assumptions!$C$20</f>
        <v>0</v>
      </c>
      <c r="C11" s="12">
        <f>'Calcs-1'!C4*Assumptions!$C$20</f>
        <v>0</v>
      </c>
      <c r="D11" s="12">
        <f>'Calcs-1'!D4*Assumptions!$C$20</f>
        <v>0</v>
      </c>
      <c r="E11" s="12">
        <f>'Calcs-1'!E4*Assumptions!$C$20</f>
        <v>0</v>
      </c>
      <c r="F11" s="12">
        <f>'Calcs-1'!F4*Assumptions!$C$20</f>
        <v>0</v>
      </c>
      <c r="G11" s="12">
        <f>'Calcs-1'!G4*Assumptions!$C$20</f>
        <v>0</v>
      </c>
      <c r="H11" s="12">
        <f>'Calcs-1'!H4*Assumptions!$C$20</f>
        <v>0</v>
      </c>
      <c r="I11" s="12">
        <f>'Calcs-1'!I4*Assumptions!$C$20</f>
        <v>0</v>
      </c>
      <c r="J11" s="12">
        <f>'Calcs-1'!J4*Assumptions!$C$20</f>
        <v>0</v>
      </c>
      <c r="K11" s="12">
        <f>'Calcs-1'!K4*Assumptions!$C$20</f>
        <v>0</v>
      </c>
      <c r="L11" s="12">
        <f>'Calcs-1'!L4*Assumptions!$C$20</f>
        <v>0</v>
      </c>
      <c r="M11" s="12">
        <f>'Calcs-1'!M4*Assumptions!$C$20</f>
        <v>35000</v>
      </c>
      <c r="N11" s="12">
        <f>'Calcs-1'!N4*Assumptions!$C$20</f>
        <v>35000</v>
      </c>
      <c r="O11" s="12">
        <f>'Calcs-1'!O4*Assumptions!$C$20</f>
        <v>35000</v>
      </c>
      <c r="P11" s="12">
        <f>'Calcs-1'!P4*Assumptions!$C$20</f>
        <v>70000</v>
      </c>
      <c r="Q11" s="12">
        <f>'Calcs-1'!Q4*Assumptions!$C$20</f>
        <v>70000</v>
      </c>
      <c r="R11" s="12">
        <f>'Calcs-1'!R4*Assumptions!$C$20</f>
        <v>70000</v>
      </c>
      <c r="S11" s="12">
        <f>'Calcs-1'!S4*Assumptions!$C$20</f>
        <v>105000</v>
      </c>
      <c r="T11" s="12">
        <f>'Calcs-1'!T4*Assumptions!$C$20</f>
        <v>105000</v>
      </c>
      <c r="U11" s="12">
        <f>'Calcs-1'!U4*Assumptions!$C$20</f>
        <v>105000</v>
      </c>
      <c r="V11" s="12">
        <f>'Calcs-1'!V4*Assumptions!$C$20</f>
        <v>140000</v>
      </c>
      <c r="W11" s="12">
        <f>'Calcs-1'!W4*Assumptions!$C$20</f>
        <v>140000</v>
      </c>
      <c r="X11" s="12">
        <f>'Calcs-1'!X4*Assumptions!$C$20</f>
        <v>140000</v>
      </c>
      <c r="Y11" s="12">
        <f>'Calcs-1'!Y4*Assumptions!$C$20</f>
        <v>175000</v>
      </c>
    </row>
    <row r="12">
      <c r="A12" s="10" t="s">
        <v>26</v>
      </c>
      <c r="B12" s="12">
        <f>'Calcs-1'!B4*Assumptions!$C$21</f>
        <v>0</v>
      </c>
      <c r="C12" s="12">
        <f>'Calcs-1'!C4*Assumptions!$C$21</f>
        <v>0</v>
      </c>
      <c r="D12" s="12">
        <f>'Calcs-1'!D4*Assumptions!$C$21</f>
        <v>0</v>
      </c>
      <c r="E12" s="12">
        <f>'Calcs-1'!E4*Assumptions!$C$21</f>
        <v>0</v>
      </c>
      <c r="F12" s="12">
        <f>'Calcs-1'!F4*Assumptions!$C$21</f>
        <v>0</v>
      </c>
      <c r="G12" s="12">
        <f>'Calcs-1'!G4*Assumptions!$C$21</f>
        <v>0</v>
      </c>
      <c r="H12" s="12">
        <f>'Calcs-1'!H4*Assumptions!$C$21</f>
        <v>0</v>
      </c>
      <c r="I12" s="12">
        <f>'Calcs-1'!I4*Assumptions!$C$21</f>
        <v>0</v>
      </c>
      <c r="J12" s="12">
        <f>'Calcs-1'!J4*Assumptions!$C$21</f>
        <v>0</v>
      </c>
      <c r="K12" s="12">
        <f>'Calcs-1'!K4*Assumptions!$C$21</f>
        <v>0</v>
      </c>
      <c r="L12" s="12">
        <f>'Calcs-1'!L4*Assumptions!$C$21</f>
        <v>0</v>
      </c>
      <c r="M12" s="12">
        <f>'Calcs-1'!M4*Assumptions!$C$21</f>
        <v>12000</v>
      </c>
      <c r="N12" s="12">
        <f>'Calcs-1'!N4*Assumptions!$C$21</f>
        <v>12000</v>
      </c>
      <c r="O12" s="12">
        <f>'Calcs-1'!O4*Assumptions!$C$21</f>
        <v>12000</v>
      </c>
      <c r="P12" s="12">
        <f>'Calcs-1'!P4*Assumptions!$C$21</f>
        <v>24000</v>
      </c>
      <c r="Q12" s="12">
        <f>'Calcs-1'!Q4*Assumptions!$C$21</f>
        <v>24000</v>
      </c>
      <c r="R12" s="12">
        <f>'Calcs-1'!R4*Assumptions!$C$21</f>
        <v>24000</v>
      </c>
      <c r="S12" s="12">
        <f>'Calcs-1'!S4*Assumptions!$C$21</f>
        <v>36000</v>
      </c>
      <c r="T12" s="12">
        <f>'Calcs-1'!T4*Assumptions!$C$21</f>
        <v>36000</v>
      </c>
      <c r="U12" s="12">
        <f>'Calcs-1'!U4*Assumptions!$C$21</f>
        <v>36000</v>
      </c>
      <c r="V12" s="12">
        <f>'Calcs-1'!V4*Assumptions!$C$21</f>
        <v>48000</v>
      </c>
      <c r="W12" s="12">
        <f>'Calcs-1'!W4*Assumptions!$C$21</f>
        <v>48000</v>
      </c>
      <c r="X12" s="12">
        <f>'Calcs-1'!X4*Assumptions!$C$21</f>
        <v>48000</v>
      </c>
      <c r="Y12" s="12">
        <f>'Calcs-1'!Y4*Assumptions!$C$21</f>
        <v>60000</v>
      </c>
    </row>
    <row r="13">
      <c r="A13" s="10" t="s">
        <v>67</v>
      </c>
      <c r="B13" s="12">
        <f>'Calcs-1'!B4*Assumptions!$C$14*Assumptions!$C$17</f>
        <v>0</v>
      </c>
      <c r="C13" s="12">
        <f>'Calcs-1'!C4*Assumptions!$C$14*Assumptions!$C$17</f>
        <v>0</v>
      </c>
      <c r="D13" s="12">
        <f>'Calcs-1'!D4*Assumptions!$C$14*Assumptions!$C$17</f>
        <v>0</v>
      </c>
      <c r="E13" s="12">
        <f>'Calcs-1'!E4*Assumptions!$C$14*Assumptions!$C$17</f>
        <v>0</v>
      </c>
      <c r="F13" s="12">
        <f>'Calcs-1'!F4*Assumptions!$C$14*Assumptions!$C$17</f>
        <v>0</v>
      </c>
      <c r="G13" s="12">
        <f>'Calcs-1'!G4*Assumptions!$C$14*Assumptions!$C$17</f>
        <v>0</v>
      </c>
      <c r="H13" s="12">
        <f>'Calcs-1'!H4*Assumptions!$C$14*Assumptions!$C$17</f>
        <v>0</v>
      </c>
      <c r="I13" s="12">
        <f>'Calcs-1'!I4*Assumptions!$C$14*Assumptions!$C$17</f>
        <v>0</v>
      </c>
      <c r="J13" s="12">
        <f>'Calcs-1'!J4*Assumptions!$C$14*Assumptions!$C$17</f>
        <v>0</v>
      </c>
      <c r="K13" s="12">
        <f>'Calcs-1'!K4*Assumptions!$C$14*Assumptions!$C$17</f>
        <v>0</v>
      </c>
      <c r="L13" s="12">
        <f>'Calcs-1'!L4*Assumptions!$C$14*Assumptions!$C$17</f>
        <v>0</v>
      </c>
      <c r="M13" s="12">
        <f>'Calcs-1'!M4*Assumptions!$C$14*Assumptions!$C$17</f>
        <v>60000</v>
      </c>
      <c r="N13" s="12">
        <f>'Calcs-1'!N4*Assumptions!$C$14*Assumptions!$C$17</f>
        <v>60000</v>
      </c>
      <c r="O13" s="12">
        <f>'Calcs-1'!O4*Assumptions!$C$14*Assumptions!$C$17</f>
        <v>60000</v>
      </c>
      <c r="P13" s="12">
        <f>'Calcs-1'!P4*Assumptions!$C$14*Assumptions!$C$17</f>
        <v>120000</v>
      </c>
      <c r="Q13" s="12">
        <f>'Calcs-1'!Q4*Assumptions!$C$14*Assumptions!$C$17</f>
        <v>120000</v>
      </c>
      <c r="R13" s="12">
        <f>'Calcs-1'!R4*Assumptions!$C$14*Assumptions!$C$17</f>
        <v>120000</v>
      </c>
      <c r="S13" s="12">
        <f>'Calcs-1'!S4*Assumptions!$C$14*Assumptions!$C$17</f>
        <v>180000</v>
      </c>
      <c r="T13" s="12">
        <f>'Calcs-1'!T4*Assumptions!$C$14*Assumptions!$C$17</f>
        <v>180000</v>
      </c>
      <c r="U13" s="12">
        <f>'Calcs-1'!U4*Assumptions!$C$14*Assumptions!$C$17</f>
        <v>180000</v>
      </c>
      <c r="V13" s="12">
        <f>'Calcs-1'!V4*Assumptions!$C$14*Assumptions!$C$17</f>
        <v>240000</v>
      </c>
      <c r="W13" s="12">
        <f>'Calcs-1'!W4*Assumptions!$C$14*Assumptions!$C$17</f>
        <v>240000</v>
      </c>
      <c r="X13" s="12">
        <f>'Calcs-1'!X4*Assumptions!$C$14*Assumptions!$C$17</f>
        <v>240000</v>
      </c>
      <c r="Y13" s="12">
        <f>'Calcs-1'!Y4*Assumptions!$C$14*Assumptions!$C$17</f>
        <v>300000</v>
      </c>
    </row>
    <row r="14">
      <c r="A14" s="10" t="s">
        <v>20</v>
      </c>
      <c r="B14" s="12">
        <f>'Calcs-1'!B9*Assumptions!$C$11</f>
        <v>0</v>
      </c>
      <c r="C14" s="12">
        <f>'Calcs-1'!C9*Assumptions!$C$11</f>
        <v>0</v>
      </c>
      <c r="D14" s="12">
        <f>'Calcs-1'!D9*Assumptions!$C$11</f>
        <v>0</v>
      </c>
      <c r="E14" s="12">
        <f>'Calcs-1'!E9*Assumptions!$C$11</f>
        <v>0</v>
      </c>
      <c r="F14" s="12">
        <f>'Calcs-1'!F9*Assumptions!$C$11</f>
        <v>0</v>
      </c>
      <c r="G14" s="12">
        <f>'Calcs-1'!G9*Assumptions!$C$11</f>
        <v>0</v>
      </c>
      <c r="H14" s="12">
        <f>'Calcs-1'!H9*Assumptions!$C$11</f>
        <v>0</v>
      </c>
      <c r="I14" s="12">
        <f>'Calcs-1'!I9*Assumptions!$C$11</f>
        <v>0</v>
      </c>
      <c r="J14" s="12">
        <f>'Calcs-1'!J9*Assumptions!$C$11</f>
        <v>0</v>
      </c>
      <c r="K14" s="12">
        <f>'Calcs-1'!K9*Assumptions!$C$11</f>
        <v>0</v>
      </c>
      <c r="L14" s="12">
        <f>'Calcs-1'!L9*Assumptions!$C$11</f>
        <v>0</v>
      </c>
      <c r="M14" s="12">
        <f>'Calcs-1'!M9*Assumptions!$C$11</f>
        <v>40000</v>
      </c>
      <c r="N14" s="12">
        <f>'Calcs-1'!N9*Assumptions!$C$11</f>
        <v>40000</v>
      </c>
      <c r="O14" s="12">
        <f>'Calcs-1'!O9*Assumptions!$C$11</f>
        <v>40000</v>
      </c>
      <c r="P14" s="12">
        <f>'Calcs-1'!P9*Assumptions!$C$11</f>
        <v>80000</v>
      </c>
      <c r="Q14" s="12">
        <f>'Calcs-1'!Q9*Assumptions!$C$11</f>
        <v>80000</v>
      </c>
      <c r="R14" s="12">
        <f>'Calcs-1'!R9*Assumptions!$C$11</f>
        <v>80000</v>
      </c>
      <c r="S14" s="12">
        <f>'Calcs-1'!S9*Assumptions!$C$11</f>
        <v>120000</v>
      </c>
      <c r="T14" s="12">
        <f>'Calcs-1'!T9*Assumptions!$C$11</f>
        <v>120000</v>
      </c>
      <c r="U14" s="12">
        <f>'Calcs-1'!U9*Assumptions!$C$11</f>
        <v>120000</v>
      </c>
      <c r="V14" s="12">
        <f>'Calcs-1'!V9*Assumptions!$C$11</f>
        <v>160000</v>
      </c>
      <c r="W14" s="12">
        <f>'Calcs-1'!W9*Assumptions!$C$11</f>
        <v>160000</v>
      </c>
      <c r="X14" s="12">
        <f>'Calcs-1'!X9*Assumptions!$C$11</f>
        <v>160000</v>
      </c>
      <c r="Y14" s="12">
        <f>'Calcs-1'!Y9*Assumptions!$C$11</f>
        <v>200000</v>
      </c>
    </row>
    <row r="15">
      <c r="A15" s="10" t="s">
        <v>68</v>
      </c>
      <c r="B15" s="12">
        <f>'Medium Store-Depreciation'!B8</f>
        <v>0</v>
      </c>
      <c r="C15" s="12">
        <f>'Medium Store-Depreciation'!C8</f>
        <v>0</v>
      </c>
      <c r="D15" s="12">
        <f>'Medium Store-Depreciation'!D8</f>
        <v>0</v>
      </c>
      <c r="E15" s="12">
        <f>'Medium Store-Depreciation'!E8</f>
        <v>0</v>
      </c>
      <c r="F15" s="12">
        <f>'Medium Store-Depreciation'!F8</f>
        <v>0</v>
      </c>
      <c r="G15" s="12">
        <f>'Medium Store-Depreciation'!G8</f>
        <v>0</v>
      </c>
      <c r="H15" s="12">
        <f>'Medium Store-Depreciation'!H8</f>
        <v>0</v>
      </c>
      <c r="I15" s="12">
        <f>'Medium Store-Depreciation'!I8</f>
        <v>0</v>
      </c>
      <c r="J15" s="12">
        <f>'Medium Store-Depreciation'!J8</f>
        <v>0</v>
      </c>
      <c r="K15" s="12">
        <f>'Medium Store-Depreciation'!K8</f>
        <v>0</v>
      </c>
      <c r="L15" s="12">
        <f>'Medium Store-Depreciation'!L8</f>
        <v>0</v>
      </c>
      <c r="M15" s="12">
        <f>'Medium Store-Depreciation'!M8</f>
        <v>8000</v>
      </c>
      <c r="N15" s="12">
        <f>'Medium Store-Depreciation'!N8</f>
        <v>8000</v>
      </c>
      <c r="O15" s="12">
        <f>'Medium Store-Depreciation'!O8</f>
        <v>8000</v>
      </c>
      <c r="P15" s="12">
        <f>'Medium Store-Depreciation'!P8</f>
        <v>16000</v>
      </c>
      <c r="Q15" s="12">
        <f>'Medium Store-Depreciation'!Q8</f>
        <v>16000</v>
      </c>
      <c r="R15" s="12">
        <f>'Medium Store-Depreciation'!R8</f>
        <v>16000</v>
      </c>
      <c r="S15" s="12">
        <f>'Medium Store-Depreciation'!S8</f>
        <v>24000</v>
      </c>
      <c r="T15" s="12">
        <f>'Medium Store-Depreciation'!T8</f>
        <v>24000</v>
      </c>
      <c r="U15" s="12">
        <f>'Medium Store-Depreciation'!U8</f>
        <v>24000</v>
      </c>
      <c r="V15" s="12">
        <f>'Medium Store-Depreciation'!V8</f>
        <v>32000</v>
      </c>
      <c r="W15" s="12">
        <f>'Medium Store-Depreciation'!W8</f>
        <v>32000</v>
      </c>
      <c r="X15" s="12">
        <f>'Medium Store-Depreciation'!X8</f>
        <v>32000</v>
      </c>
      <c r="Y15" s="12">
        <f>'Medium Store-Depreciation'!Y8</f>
        <v>40000</v>
      </c>
    </row>
    <row r="16">
      <c r="A16" s="10" t="s">
        <v>69</v>
      </c>
      <c r="B16" s="12">
        <f t="shared" ref="B16:Y16" si="3">SUM(B11:B15)</f>
        <v>0</v>
      </c>
      <c r="C16" s="12">
        <f t="shared" si="3"/>
        <v>0</v>
      </c>
      <c r="D16" s="12">
        <f t="shared" si="3"/>
        <v>0</v>
      </c>
      <c r="E16" s="12">
        <f t="shared" si="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155000</v>
      </c>
      <c r="N16" s="12">
        <f t="shared" si="3"/>
        <v>155000</v>
      </c>
      <c r="O16" s="12">
        <f t="shared" si="3"/>
        <v>155000</v>
      </c>
      <c r="P16" s="12">
        <f t="shared" si="3"/>
        <v>310000</v>
      </c>
      <c r="Q16" s="12">
        <f t="shared" si="3"/>
        <v>310000</v>
      </c>
      <c r="R16" s="12">
        <f t="shared" si="3"/>
        <v>310000</v>
      </c>
      <c r="S16" s="12">
        <f t="shared" si="3"/>
        <v>465000</v>
      </c>
      <c r="T16" s="12">
        <f t="shared" si="3"/>
        <v>465000</v>
      </c>
      <c r="U16" s="12">
        <f t="shared" si="3"/>
        <v>465000</v>
      </c>
      <c r="V16" s="12">
        <f t="shared" si="3"/>
        <v>620000</v>
      </c>
      <c r="W16" s="12">
        <f t="shared" si="3"/>
        <v>620000</v>
      </c>
      <c r="X16" s="12">
        <f t="shared" si="3"/>
        <v>620000</v>
      </c>
      <c r="Y16" s="12">
        <f t="shared" si="3"/>
        <v>775000</v>
      </c>
    </row>
    <row r="17">
      <c r="A17" s="10"/>
    </row>
    <row r="18">
      <c r="A18" s="10" t="s">
        <v>69</v>
      </c>
      <c r="B18" s="12">
        <f t="shared" ref="B18:Y18" si="4">B16+B8</f>
        <v>0</v>
      </c>
      <c r="C18" s="12">
        <f t="shared" si="4"/>
        <v>0</v>
      </c>
      <c r="D18" s="12">
        <f t="shared" si="4"/>
        <v>0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875000</v>
      </c>
      <c r="N18" s="12">
        <f t="shared" si="4"/>
        <v>875000</v>
      </c>
      <c r="O18" s="12">
        <f t="shared" si="4"/>
        <v>875000</v>
      </c>
      <c r="P18" s="12">
        <f t="shared" si="4"/>
        <v>1750000</v>
      </c>
      <c r="Q18" s="12">
        <f t="shared" si="4"/>
        <v>1750000</v>
      </c>
      <c r="R18" s="12">
        <f t="shared" si="4"/>
        <v>1750000</v>
      </c>
      <c r="S18" s="12">
        <f t="shared" si="4"/>
        <v>2625000</v>
      </c>
      <c r="T18" s="12">
        <f t="shared" si="4"/>
        <v>2625000</v>
      </c>
      <c r="U18" s="12">
        <f t="shared" si="4"/>
        <v>2625000</v>
      </c>
      <c r="V18" s="12">
        <f t="shared" si="4"/>
        <v>3500000</v>
      </c>
      <c r="W18" s="12">
        <f t="shared" si="4"/>
        <v>3500000</v>
      </c>
      <c r="X18" s="12">
        <f t="shared" si="4"/>
        <v>3500000</v>
      </c>
      <c r="Y18" s="12">
        <f t="shared" si="4"/>
        <v>4375000</v>
      </c>
    </row>
    <row r="20">
      <c r="A20" s="10" t="s">
        <v>70</v>
      </c>
      <c r="B20" s="12">
        <f t="shared" ref="B20:Y20" si="5">B4-B18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565000</v>
      </c>
      <c r="N20" s="12">
        <f t="shared" si="5"/>
        <v>565000</v>
      </c>
      <c r="O20" s="12">
        <f t="shared" si="5"/>
        <v>565000</v>
      </c>
      <c r="P20" s="12">
        <f t="shared" si="5"/>
        <v>1130000</v>
      </c>
      <c r="Q20" s="12">
        <f t="shared" si="5"/>
        <v>1130000</v>
      </c>
      <c r="R20" s="12">
        <f t="shared" si="5"/>
        <v>1130000</v>
      </c>
      <c r="S20" s="12">
        <f t="shared" si="5"/>
        <v>1695000</v>
      </c>
      <c r="T20" s="12">
        <f t="shared" si="5"/>
        <v>1695000</v>
      </c>
      <c r="U20" s="12">
        <f t="shared" si="5"/>
        <v>1695000</v>
      </c>
      <c r="V20" s="12">
        <f t="shared" si="5"/>
        <v>2260000</v>
      </c>
      <c r="W20" s="12">
        <f t="shared" si="5"/>
        <v>2260000</v>
      </c>
      <c r="X20" s="12">
        <f t="shared" si="5"/>
        <v>2260000</v>
      </c>
      <c r="Y20" s="12">
        <f t="shared" si="5"/>
        <v>2825000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62</v>
      </c>
    </row>
    <row r="3">
      <c r="A3" s="10" t="s">
        <v>13</v>
      </c>
      <c r="B3" s="12">
        <f>'Calcs-1'!B18*Assumptions!$B$2</f>
        <v>0</v>
      </c>
      <c r="C3" s="12">
        <f>'Calcs-1'!C18*Assumptions!$B$2</f>
        <v>0</v>
      </c>
      <c r="D3" s="12">
        <f>'Calcs-1'!D18*Assumptions!$B$2</f>
        <v>0</v>
      </c>
      <c r="E3" s="12">
        <f>'Calcs-1'!E18*Assumptions!$B$2</f>
        <v>0</v>
      </c>
      <c r="F3" s="12">
        <f>'Calcs-1'!F18*Assumptions!$B$2</f>
        <v>0</v>
      </c>
      <c r="G3" s="12">
        <f>'Calcs-1'!G18*Assumptions!$B$2</f>
        <v>0</v>
      </c>
      <c r="H3" s="12">
        <f>'Calcs-1'!H18*Assumptions!$B$2</f>
        <v>0</v>
      </c>
      <c r="I3" s="12">
        <f>'Calcs-1'!I18*Assumptions!$B$2</f>
        <v>0</v>
      </c>
      <c r="J3" s="12">
        <f>'Calcs-1'!J18*Assumptions!$B$2</f>
        <v>0</v>
      </c>
      <c r="K3" s="12">
        <f>'Calcs-1'!K18*Assumptions!$B$2</f>
        <v>0</v>
      </c>
      <c r="L3" s="12">
        <f>'Calcs-1'!L18*Assumptions!$B$2</f>
        <v>0</v>
      </c>
      <c r="M3" s="12">
        <f>'Calcs-1'!M18*Assumptions!$B$2</f>
        <v>2880000</v>
      </c>
      <c r="N3" s="12">
        <f>'Calcs-1'!N18*Assumptions!$B$2</f>
        <v>2880000</v>
      </c>
      <c r="O3" s="12">
        <f>'Calcs-1'!O18*Assumptions!$B$2</f>
        <v>2880000</v>
      </c>
      <c r="P3" s="12">
        <f>'Calcs-1'!P18*Assumptions!$B$2</f>
        <v>2880000</v>
      </c>
      <c r="Q3" s="12">
        <f>'Calcs-1'!Q18*Assumptions!$B$2</f>
        <v>2880000</v>
      </c>
      <c r="R3" s="12">
        <f>'Calcs-1'!R18*Assumptions!$B$2</f>
        <v>5760000</v>
      </c>
      <c r="S3" s="12">
        <f>'Calcs-1'!S18*Assumptions!$B$2</f>
        <v>5760000</v>
      </c>
      <c r="T3" s="12">
        <f>'Calcs-1'!T18*Assumptions!$B$2</f>
        <v>5760000</v>
      </c>
      <c r="U3" s="12">
        <f>'Calcs-1'!U18*Assumptions!$B$2</f>
        <v>5760000</v>
      </c>
      <c r="V3" s="12">
        <f>'Calcs-1'!V18*Assumptions!$B$2</f>
        <v>5760000</v>
      </c>
      <c r="W3" s="12">
        <f>'Calcs-1'!W18*Assumptions!$B$2</f>
        <v>8640000</v>
      </c>
      <c r="X3" s="12">
        <f>'Calcs-1'!X18*Assumptions!$B$2</f>
        <v>8640000</v>
      </c>
      <c r="Y3" s="12">
        <f>'Calcs-1'!Y18*Assumptions!$B$2</f>
        <v>8640000</v>
      </c>
    </row>
    <row r="4">
      <c r="A4" s="10" t="s">
        <v>63</v>
      </c>
      <c r="B4" s="12">
        <f t="shared" ref="B4:Y4" si="1">SUM(B3)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2880000</v>
      </c>
      <c r="N4" s="12">
        <f t="shared" si="1"/>
        <v>2880000</v>
      </c>
      <c r="O4" s="12">
        <f t="shared" si="1"/>
        <v>2880000</v>
      </c>
      <c r="P4" s="12">
        <f t="shared" si="1"/>
        <v>2880000</v>
      </c>
      <c r="Q4" s="12">
        <f t="shared" si="1"/>
        <v>2880000</v>
      </c>
      <c r="R4" s="12">
        <f t="shared" si="1"/>
        <v>5760000</v>
      </c>
      <c r="S4" s="12">
        <f t="shared" si="1"/>
        <v>5760000</v>
      </c>
      <c r="T4" s="12">
        <f t="shared" si="1"/>
        <v>5760000</v>
      </c>
      <c r="U4" s="12">
        <f t="shared" si="1"/>
        <v>5760000</v>
      </c>
      <c r="V4" s="12">
        <f t="shared" si="1"/>
        <v>5760000</v>
      </c>
      <c r="W4" s="12">
        <f t="shared" si="1"/>
        <v>8640000</v>
      </c>
      <c r="X4" s="12">
        <f t="shared" si="1"/>
        <v>8640000</v>
      </c>
      <c r="Y4" s="12">
        <f t="shared" si="1"/>
        <v>8640000</v>
      </c>
    </row>
    <row r="6">
      <c r="A6" s="10" t="s">
        <v>64</v>
      </c>
    </row>
    <row r="7">
      <c r="A7" s="10" t="s">
        <v>65</v>
      </c>
      <c r="B7" s="12">
        <f>B3*Assumptions!$C$2</f>
        <v>0</v>
      </c>
      <c r="C7" s="12">
        <f>C3*Assumptions!$C$2</f>
        <v>0</v>
      </c>
      <c r="D7" s="12">
        <f>D3*Assumptions!$C$2</f>
        <v>0</v>
      </c>
      <c r="E7" s="12">
        <f>E3*Assumptions!$C$2</f>
        <v>0</v>
      </c>
      <c r="F7" s="12">
        <f>F3*Assumptions!$C$2</f>
        <v>0</v>
      </c>
      <c r="G7" s="12">
        <f>G3*Assumptions!$C$2</f>
        <v>0</v>
      </c>
      <c r="H7" s="12">
        <f>H3*Assumptions!$C$2</f>
        <v>0</v>
      </c>
      <c r="I7" s="12">
        <f>I3*Assumptions!$C$2</f>
        <v>0</v>
      </c>
      <c r="J7" s="12">
        <f>J3*Assumptions!$C$2</f>
        <v>0</v>
      </c>
      <c r="K7" s="12">
        <f>K3*Assumptions!$C$2</f>
        <v>0</v>
      </c>
      <c r="L7" s="12">
        <f>L3*Assumptions!$C$2</f>
        <v>0</v>
      </c>
      <c r="M7" s="12">
        <f>M3*Assumptions!$C$2</f>
        <v>1440000</v>
      </c>
      <c r="N7" s="12">
        <f>N3*Assumptions!$C$2</f>
        <v>1440000</v>
      </c>
      <c r="O7" s="12">
        <f>O3*Assumptions!$C$2</f>
        <v>1440000</v>
      </c>
      <c r="P7" s="12">
        <f>P3*Assumptions!$C$2</f>
        <v>1440000</v>
      </c>
      <c r="Q7" s="12">
        <f>Q3*Assumptions!$C$2</f>
        <v>1440000</v>
      </c>
      <c r="R7" s="12">
        <f>R3*Assumptions!$C$2</f>
        <v>2880000</v>
      </c>
      <c r="S7" s="12">
        <f>S3*Assumptions!$C$2</f>
        <v>2880000</v>
      </c>
      <c r="T7" s="12">
        <f>T3*Assumptions!$C$2</f>
        <v>2880000</v>
      </c>
      <c r="U7" s="12">
        <f>U3*Assumptions!$C$2</f>
        <v>2880000</v>
      </c>
      <c r="V7" s="12">
        <f>V3*Assumptions!$C$2</f>
        <v>2880000</v>
      </c>
      <c r="W7" s="12">
        <f>W3*Assumptions!$C$2</f>
        <v>4320000</v>
      </c>
      <c r="X7" s="12">
        <f>X3*Assumptions!$C$2</f>
        <v>4320000</v>
      </c>
      <c r="Y7" s="12">
        <f>Y3*Assumptions!$C$2</f>
        <v>4320000</v>
      </c>
    </row>
    <row r="8">
      <c r="A8" s="10" t="s">
        <v>63</v>
      </c>
      <c r="B8" s="12">
        <f t="shared" ref="B8:Y8" si="2">SUM(B7)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1440000</v>
      </c>
      <c r="N8" s="12">
        <f t="shared" si="2"/>
        <v>1440000</v>
      </c>
      <c r="O8" s="12">
        <f t="shared" si="2"/>
        <v>1440000</v>
      </c>
      <c r="P8" s="12">
        <f t="shared" si="2"/>
        <v>1440000</v>
      </c>
      <c r="Q8" s="12">
        <f t="shared" si="2"/>
        <v>1440000</v>
      </c>
      <c r="R8" s="12">
        <f t="shared" si="2"/>
        <v>2880000</v>
      </c>
      <c r="S8" s="12">
        <f t="shared" si="2"/>
        <v>2880000</v>
      </c>
      <c r="T8" s="12">
        <f t="shared" si="2"/>
        <v>2880000</v>
      </c>
      <c r="U8" s="12">
        <f t="shared" si="2"/>
        <v>2880000</v>
      </c>
      <c r="V8" s="12">
        <f t="shared" si="2"/>
        <v>2880000</v>
      </c>
      <c r="W8" s="12">
        <f t="shared" si="2"/>
        <v>4320000</v>
      </c>
      <c r="X8" s="12">
        <f t="shared" si="2"/>
        <v>4320000</v>
      </c>
      <c r="Y8" s="12">
        <f t="shared" si="2"/>
        <v>4320000</v>
      </c>
    </row>
    <row r="10">
      <c r="A10" s="10" t="s">
        <v>66</v>
      </c>
    </row>
    <row r="11">
      <c r="A11" s="10" t="s">
        <v>25</v>
      </c>
      <c r="B11" s="12">
        <f>'Calcs-1'!B5*Assumptions!$D$20</f>
        <v>0</v>
      </c>
      <c r="C11" s="12">
        <f>'Calcs-1'!C5*Assumptions!$D$20</f>
        <v>0</v>
      </c>
      <c r="D11" s="12">
        <f>'Calcs-1'!D5*Assumptions!$D$20</f>
        <v>0</v>
      </c>
      <c r="E11" s="12">
        <f>'Calcs-1'!E5*Assumptions!$D$20</f>
        <v>0</v>
      </c>
      <c r="F11" s="12">
        <f>'Calcs-1'!F5*Assumptions!$D$20</f>
        <v>0</v>
      </c>
      <c r="G11" s="12">
        <f>'Calcs-1'!G5*Assumptions!$D$20</f>
        <v>0</v>
      </c>
      <c r="H11" s="12">
        <f>'Calcs-1'!H5*Assumptions!$D$20</f>
        <v>0</v>
      </c>
      <c r="I11" s="12">
        <f>'Calcs-1'!I5*Assumptions!$D$20</f>
        <v>0</v>
      </c>
      <c r="J11" s="12">
        <f>'Calcs-1'!J5*Assumptions!$D$20</f>
        <v>0</v>
      </c>
      <c r="K11" s="12">
        <f>'Calcs-1'!K5*Assumptions!$D$20</f>
        <v>0</v>
      </c>
      <c r="L11" s="12">
        <f>'Calcs-1'!L5*Assumptions!$D$20</f>
        <v>0</v>
      </c>
      <c r="M11" s="12">
        <f>'Calcs-1'!M5*Assumptions!$D$20</f>
        <v>50000</v>
      </c>
      <c r="N11" s="12">
        <f>'Calcs-1'!N5*Assumptions!$D$20</f>
        <v>50000</v>
      </c>
      <c r="O11" s="12">
        <f>'Calcs-1'!O5*Assumptions!$D$20</f>
        <v>50000</v>
      </c>
      <c r="P11" s="12">
        <f>'Calcs-1'!P5*Assumptions!$D$20</f>
        <v>50000</v>
      </c>
      <c r="Q11" s="12">
        <f>'Calcs-1'!Q5*Assumptions!$D$20</f>
        <v>50000</v>
      </c>
      <c r="R11" s="12">
        <f>'Calcs-1'!R5*Assumptions!$D$20</f>
        <v>100000</v>
      </c>
      <c r="S11" s="12">
        <f>'Calcs-1'!S5*Assumptions!$D$20</f>
        <v>100000</v>
      </c>
      <c r="T11" s="12">
        <f>'Calcs-1'!T5*Assumptions!$D$20</f>
        <v>100000</v>
      </c>
      <c r="U11" s="12">
        <f>'Calcs-1'!U5*Assumptions!$D$20</f>
        <v>100000</v>
      </c>
      <c r="V11" s="12">
        <f>'Calcs-1'!V5*Assumptions!$D$20</f>
        <v>100000</v>
      </c>
      <c r="W11" s="12">
        <f>'Calcs-1'!W5*Assumptions!$D$20</f>
        <v>150000</v>
      </c>
      <c r="X11" s="12">
        <f>'Calcs-1'!X5*Assumptions!$D$20</f>
        <v>150000</v>
      </c>
      <c r="Y11" s="12">
        <f>'Calcs-1'!Y5*Assumptions!$D$20</f>
        <v>150000</v>
      </c>
    </row>
    <row r="12">
      <c r="A12" s="10" t="s">
        <v>26</v>
      </c>
      <c r="B12" s="12">
        <f>'Calcs-1'!B5*Assumptions!$D$21</f>
        <v>0</v>
      </c>
      <c r="C12" s="12">
        <f>'Calcs-1'!C5*Assumptions!$D$21</f>
        <v>0</v>
      </c>
      <c r="D12" s="12">
        <f>'Calcs-1'!D5*Assumptions!$D$21</f>
        <v>0</v>
      </c>
      <c r="E12" s="12">
        <f>'Calcs-1'!E5*Assumptions!$D$21</f>
        <v>0</v>
      </c>
      <c r="F12" s="12">
        <f>'Calcs-1'!F5*Assumptions!$D$21</f>
        <v>0</v>
      </c>
      <c r="G12" s="12">
        <f>'Calcs-1'!G5*Assumptions!$D$21</f>
        <v>0</v>
      </c>
      <c r="H12" s="12">
        <f>'Calcs-1'!H5*Assumptions!$D$21</f>
        <v>0</v>
      </c>
      <c r="I12" s="12">
        <f>'Calcs-1'!I5*Assumptions!$D$21</f>
        <v>0</v>
      </c>
      <c r="J12" s="12">
        <f>'Calcs-1'!J5*Assumptions!$D$21</f>
        <v>0</v>
      </c>
      <c r="K12" s="12">
        <f>'Calcs-1'!K5*Assumptions!$D$21</f>
        <v>0</v>
      </c>
      <c r="L12" s="12">
        <f>'Calcs-1'!L5*Assumptions!$D$21</f>
        <v>0</v>
      </c>
      <c r="M12" s="12">
        <f>'Calcs-1'!M5*Assumptions!$D$21</f>
        <v>15000</v>
      </c>
      <c r="N12" s="12">
        <f>'Calcs-1'!N5*Assumptions!$D$21</f>
        <v>15000</v>
      </c>
      <c r="O12" s="12">
        <f>'Calcs-1'!O5*Assumptions!$D$21</f>
        <v>15000</v>
      </c>
      <c r="P12" s="12">
        <f>'Calcs-1'!P5*Assumptions!$D$21</f>
        <v>15000</v>
      </c>
      <c r="Q12" s="12">
        <f>'Calcs-1'!Q5*Assumptions!$D$21</f>
        <v>15000</v>
      </c>
      <c r="R12" s="12">
        <f>'Calcs-1'!R5*Assumptions!$D$21</f>
        <v>30000</v>
      </c>
      <c r="S12" s="12">
        <f>'Calcs-1'!S5*Assumptions!$D$21</f>
        <v>30000</v>
      </c>
      <c r="T12" s="12">
        <f>'Calcs-1'!T5*Assumptions!$D$21</f>
        <v>30000</v>
      </c>
      <c r="U12" s="12">
        <f>'Calcs-1'!U5*Assumptions!$D$21</f>
        <v>30000</v>
      </c>
      <c r="V12" s="12">
        <f>'Calcs-1'!V5*Assumptions!$D$21</f>
        <v>30000</v>
      </c>
      <c r="W12" s="12">
        <f>'Calcs-1'!W5*Assumptions!$D$21</f>
        <v>45000</v>
      </c>
      <c r="X12" s="12">
        <f>'Calcs-1'!X5*Assumptions!$D$21</f>
        <v>45000</v>
      </c>
      <c r="Y12" s="12">
        <f>'Calcs-1'!Y5*Assumptions!$D$21</f>
        <v>45000</v>
      </c>
    </row>
    <row r="13">
      <c r="A13" s="10" t="s">
        <v>67</v>
      </c>
      <c r="B13" s="12">
        <f>'Calcs-1'!B5*Assumptions!$D$14*Assumptions!$D$17</f>
        <v>0</v>
      </c>
      <c r="C13" s="12">
        <f>'Calcs-1'!C5*Assumptions!$D$14*Assumptions!$D$17</f>
        <v>0</v>
      </c>
      <c r="D13" s="12">
        <f>'Calcs-1'!D5*Assumptions!$D$14*Assumptions!$D$17</f>
        <v>0</v>
      </c>
      <c r="E13" s="12">
        <f>'Calcs-1'!E5*Assumptions!$D$14*Assumptions!$D$17</f>
        <v>0</v>
      </c>
      <c r="F13" s="12">
        <f>'Calcs-1'!F5*Assumptions!$D$14*Assumptions!$D$17</f>
        <v>0</v>
      </c>
      <c r="G13" s="12">
        <f>'Calcs-1'!G5*Assumptions!$D$14*Assumptions!$D$17</f>
        <v>0</v>
      </c>
      <c r="H13" s="12">
        <f>'Calcs-1'!H5*Assumptions!$D$14*Assumptions!$D$17</f>
        <v>0</v>
      </c>
      <c r="I13" s="12">
        <f>'Calcs-1'!I5*Assumptions!$D$14*Assumptions!$D$17</f>
        <v>0</v>
      </c>
      <c r="J13" s="12">
        <f>'Calcs-1'!J5*Assumptions!$D$14*Assumptions!$D$17</f>
        <v>0</v>
      </c>
      <c r="K13" s="12">
        <f>'Calcs-1'!K5*Assumptions!$D$14*Assumptions!$D$17</f>
        <v>0</v>
      </c>
      <c r="L13" s="12">
        <f>'Calcs-1'!L5*Assumptions!$D$14*Assumptions!$D$17</f>
        <v>0</v>
      </c>
      <c r="M13" s="12">
        <f>'Calcs-1'!M5*Assumptions!$D$14*Assumptions!$D$17</f>
        <v>100000</v>
      </c>
      <c r="N13" s="12">
        <f>'Calcs-1'!N5*Assumptions!$D$14*Assumptions!$D$17</f>
        <v>100000</v>
      </c>
      <c r="O13" s="12">
        <f>'Calcs-1'!O5*Assumptions!$D$14*Assumptions!$D$17</f>
        <v>100000</v>
      </c>
      <c r="P13" s="12">
        <f>'Calcs-1'!P5*Assumptions!$D$14*Assumptions!$D$17</f>
        <v>100000</v>
      </c>
      <c r="Q13" s="12">
        <f>'Calcs-1'!Q5*Assumptions!$D$14*Assumptions!$D$17</f>
        <v>100000</v>
      </c>
      <c r="R13" s="12">
        <f>'Calcs-1'!R5*Assumptions!$D$14*Assumptions!$D$17</f>
        <v>200000</v>
      </c>
      <c r="S13" s="12">
        <f>'Calcs-1'!S5*Assumptions!$D$14*Assumptions!$D$17</f>
        <v>200000</v>
      </c>
      <c r="T13" s="12">
        <f>'Calcs-1'!T5*Assumptions!$D$14*Assumptions!$D$17</f>
        <v>200000</v>
      </c>
      <c r="U13" s="12">
        <f>'Calcs-1'!U5*Assumptions!$D$14*Assumptions!$D$17</f>
        <v>200000</v>
      </c>
      <c r="V13" s="12">
        <f>'Calcs-1'!V5*Assumptions!$D$14*Assumptions!$D$17</f>
        <v>200000</v>
      </c>
      <c r="W13" s="12">
        <f>'Calcs-1'!W5*Assumptions!$D$14*Assumptions!$D$17</f>
        <v>300000</v>
      </c>
      <c r="X13" s="12">
        <f>'Calcs-1'!X5*Assumptions!$D$14*Assumptions!$D$17</f>
        <v>300000</v>
      </c>
      <c r="Y13" s="12">
        <f>'Calcs-1'!Y5*Assumptions!$D$14*Assumptions!$D$17</f>
        <v>300000</v>
      </c>
    </row>
    <row r="14">
      <c r="A14" s="10" t="s">
        <v>20</v>
      </c>
      <c r="B14" s="12">
        <f>'Calcs-1'!B10*Assumptions!$D$11</f>
        <v>0</v>
      </c>
      <c r="C14" s="12">
        <f>'Calcs-1'!C10*Assumptions!$D$11</f>
        <v>0</v>
      </c>
      <c r="D14" s="12">
        <f>'Calcs-1'!D10*Assumptions!$D$11</f>
        <v>0</v>
      </c>
      <c r="E14" s="12">
        <f>'Calcs-1'!E10*Assumptions!$D$11</f>
        <v>0</v>
      </c>
      <c r="F14" s="12">
        <f>'Calcs-1'!F10*Assumptions!$D$11</f>
        <v>0</v>
      </c>
      <c r="G14" s="12">
        <f>'Calcs-1'!G10*Assumptions!$D$11</f>
        <v>0</v>
      </c>
      <c r="H14" s="12">
        <f>'Calcs-1'!H10*Assumptions!$D$11</f>
        <v>0</v>
      </c>
      <c r="I14" s="12">
        <f>'Calcs-1'!I10*Assumptions!$D$11</f>
        <v>0</v>
      </c>
      <c r="J14" s="12">
        <f>'Calcs-1'!J10*Assumptions!$D$11</f>
        <v>0</v>
      </c>
      <c r="K14" s="12">
        <f>'Calcs-1'!K10*Assumptions!$D$11</f>
        <v>0</v>
      </c>
      <c r="L14" s="12">
        <f>'Calcs-1'!L10*Assumptions!$D$11</f>
        <v>0</v>
      </c>
      <c r="M14" s="12">
        <f>'Calcs-1'!M10*Assumptions!$D$11</f>
        <v>60000</v>
      </c>
      <c r="N14" s="12">
        <f>'Calcs-1'!N10*Assumptions!$D$11</f>
        <v>60000</v>
      </c>
      <c r="O14" s="12">
        <f>'Calcs-1'!O10*Assumptions!$D$11</f>
        <v>60000</v>
      </c>
      <c r="P14" s="12">
        <f>'Calcs-1'!P10*Assumptions!$D$11</f>
        <v>60000</v>
      </c>
      <c r="Q14" s="12">
        <f>'Calcs-1'!Q10*Assumptions!$D$11</f>
        <v>60000</v>
      </c>
      <c r="R14" s="12">
        <f>'Calcs-1'!R10*Assumptions!$D$11</f>
        <v>120000</v>
      </c>
      <c r="S14" s="12">
        <f>'Calcs-1'!S10*Assumptions!$D$11</f>
        <v>120000</v>
      </c>
      <c r="T14" s="12">
        <f>'Calcs-1'!T10*Assumptions!$D$11</f>
        <v>120000</v>
      </c>
      <c r="U14" s="12">
        <f>'Calcs-1'!U10*Assumptions!$D$11</f>
        <v>120000</v>
      </c>
      <c r="V14" s="12">
        <f>'Calcs-1'!V10*Assumptions!$D$11</f>
        <v>120000</v>
      </c>
      <c r="W14" s="12">
        <f>'Calcs-1'!W10*Assumptions!$D$11</f>
        <v>180000</v>
      </c>
      <c r="X14" s="12">
        <f>'Calcs-1'!X10*Assumptions!$D$11</f>
        <v>180000</v>
      </c>
      <c r="Y14" s="12">
        <f>'Calcs-1'!Y10*Assumptions!$D$11</f>
        <v>180000</v>
      </c>
    </row>
    <row r="15">
      <c r="A15" s="10" t="s">
        <v>68</v>
      </c>
      <c r="B15" s="12">
        <f>'Large Store-Depreciation'!B8</f>
        <v>0</v>
      </c>
      <c r="C15" s="12">
        <f>'Large Store-Depreciation'!C8</f>
        <v>0</v>
      </c>
      <c r="D15" s="12">
        <f>'Large Store-Depreciation'!D8</f>
        <v>0</v>
      </c>
      <c r="E15" s="12">
        <f>'Large Store-Depreciation'!E8</f>
        <v>0</v>
      </c>
      <c r="F15" s="12">
        <f>'Large Store-Depreciation'!F8</f>
        <v>0</v>
      </c>
      <c r="G15" s="12">
        <f>'Large Store-Depreciation'!G8</f>
        <v>0</v>
      </c>
      <c r="H15" s="12">
        <f>'Large Store-Depreciation'!H8</f>
        <v>0</v>
      </c>
      <c r="I15" s="12">
        <f>'Large Store-Depreciation'!I8</f>
        <v>0</v>
      </c>
      <c r="J15" s="12">
        <f>'Large Store-Depreciation'!J8</f>
        <v>0</v>
      </c>
      <c r="K15" s="12">
        <f>'Large Store-Depreciation'!K8</f>
        <v>0</v>
      </c>
      <c r="L15" s="12">
        <f>'Large Store-Depreciation'!L8</f>
        <v>0</v>
      </c>
      <c r="M15" s="12">
        <f>'Large Store-Depreciation'!M8</f>
        <v>15000</v>
      </c>
      <c r="N15" s="12">
        <f>'Large Store-Depreciation'!N8</f>
        <v>15000</v>
      </c>
      <c r="O15" s="12">
        <f>'Large Store-Depreciation'!O8</f>
        <v>15000</v>
      </c>
      <c r="P15" s="12">
        <f>'Large Store-Depreciation'!P8</f>
        <v>15000</v>
      </c>
      <c r="Q15" s="12">
        <f>'Large Store-Depreciation'!Q8</f>
        <v>15000</v>
      </c>
      <c r="R15" s="12">
        <f>'Large Store-Depreciation'!R8</f>
        <v>30000</v>
      </c>
      <c r="S15" s="12">
        <f>'Large Store-Depreciation'!S8</f>
        <v>30000</v>
      </c>
      <c r="T15" s="12">
        <f>'Large Store-Depreciation'!T8</f>
        <v>30000</v>
      </c>
      <c r="U15" s="12">
        <f>'Large Store-Depreciation'!U8</f>
        <v>30000</v>
      </c>
      <c r="V15" s="12">
        <f>'Large Store-Depreciation'!V8</f>
        <v>30000</v>
      </c>
      <c r="W15" s="12">
        <f>'Large Store-Depreciation'!W8</f>
        <v>45000</v>
      </c>
      <c r="X15" s="12">
        <f>'Large Store-Depreciation'!X8</f>
        <v>45000</v>
      </c>
      <c r="Y15" s="12">
        <f>'Large Store-Depreciation'!Y8</f>
        <v>45000</v>
      </c>
    </row>
    <row r="16">
      <c r="A16" s="10" t="s">
        <v>69</v>
      </c>
      <c r="B16" s="12">
        <f t="shared" ref="B16:Y16" si="3">SUM(B11:B15)</f>
        <v>0</v>
      </c>
      <c r="C16" s="12">
        <f t="shared" si="3"/>
        <v>0</v>
      </c>
      <c r="D16" s="12">
        <f t="shared" si="3"/>
        <v>0</v>
      </c>
      <c r="E16" s="12">
        <f t="shared" si="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240000</v>
      </c>
      <c r="N16" s="12">
        <f t="shared" si="3"/>
        <v>240000</v>
      </c>
      <c r="O16" s="12">
        <f t="shared" si="3"/>
        <v>240000</v>
      </c>
      <c r="P16" s="12">
        <f t="shared" si="3"/>
        <v>240000</v>
      </c>
      <c r="Q16" s="12">
        <f t="shared" si="3"/>
        <v>240000</v>
      </c>
      <c r="R16" s="12">
        <f t="shared" si="3"/>
        <v>480000</v>
      </c>
      <c r="S16" s="12">
        <f t="shared" si="3"/>
        <v>480000</v>
      </c>
      <c r="T16" s="12">
        <f t="shared" si="3"/>
        <v>480000</v>
      </c>
      <c r="U16" s="12">
        <f t="shared" si="3"/>
        <v>480000</v>
      </c>
      <c r="V16" s="12">
        <f t="shared" si="3"/>
        <v>480000</v>
      </c>
      <c r="W16" s="12">
        <f t="shared" si="3"/>
        <v>720000</v>
      </c>
      <c r="X16" s="12">
        <f t="shared" si="3"/>
        <v>720000</v>
      </c>
      <c r="Y16" s="12">
        <f t="shared" si="3"/>
        <v>720000</v>
      </c>
    </row>
    <row r="17">
      <c r="A17" s="10"/>
    </row>
    <row r="18">
      <c r="A18" s="10" t="s">
        <v>69</v>
      </c>
      <c r="B18" s="12">
        <f t="shared" ref="B18:Y18" si="4">B16+B8</f>
        <v>0</v>
      </c>
      <c r="C18" s="12">
        <f t="shared" si="4"/>
        <v>0</v>
      </c>
      <c r="D18" s="12">
        <f t="shared" si="4"/>
        <v>0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1680000</v>
      </c>
      <c r="N18" s="12">
        <f t="shared" si="4"/>
        <v>1680000</v>
      </c>
      <c r="O18" s="12">
        <f t="shared" si="4"/>
        <v>1680000</v>
      </c>
      <c r="P18" s="12">
        <f t="shared" si="4"/>
        <v>1680000</v>
      </c>
      <c r="Q18" s="12">
        <f t="shared" si="4"/>
        <v>1680000</v>
      </c>
      <c r="R18" s="12">
        <f t="shared" si="4"/>
        <v>3360000</v>
      </c>
      <c r="S18" s="12">
        <f t="shared" si="4"/>
        <v>3360000</v>
      </c>
      <c r="T18" s="12">
        <f t="shared" si="4"/>
        <v>3360000</v>
      </c>
      <c r="U18" s="12">
        <f t="shared" si="4"/>
        <v>3360000</v>
      </c>
      <c r="V18" s="12">
        <f t="shared" si="4"/>
        <v>3360000</v>
      </c>
      <c r="W18" s="12">
        <f t="shared" si="4"/>
        <v>5040000</v>
      </c>
      <c r="X18" s="12">
        <f t="shared" si="4"/>
        <v>5040000</v>
      </c>
      <c r="Y18" s="12">
        <f t="shared" si="4"/>
        <v>5040000</v>
      </c>
    </row>
    <row r="20">
      <c r="A20" s="10" t="s">
        <v>70</v>
      </c>
      <c r="B20" s="12">
        <f t="shared" ref="B20:Y20" si="5">B4-B18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1200000</v>
      </c>
      <c r="N20" s="12">
        <f t="shared" si="5"/>
        <v>1200000</v>
      </c>
      <c r="O20" s="12">
        <f t="shared" si="5"/>
        <v>1200000</v>
      </c>
      <c r="P20" s="12">
        <f t="shared" si="5"/>
        <v>1200000</v>
      </c>
      <c r="Q20" s="12">
        <f t="shared" si="5"/>
        <v>1200000</v>
      </c>
      <c r="R20" s="12">
        <f t="shared" si="5"/>
        <v>2400000</v>
      </c>
      <c r="S20" s="12">
        <f t="shared" si="5"/>
        <v>2400000</v>
      </c>
      <c r="T20" s="12">
        <f t="shared" si="5"/>
        <v>2400000</v>
      </c>
      <c r="U20" s="12">
        <f t="shared" si="5"/>
        <v>2400000</v>
      </c>
      <c r="V20" s="12">
        <f t="shared" si="5"/>
        <v>2400000</v>
      </c>
      <c r="W20" s="12">
        <f t="shared" si="5"/>
        <v>3600000</v>
      </c>
      <c r="X20" s="12">
        <f t="shared" si="5"/>
        <v>3600000</v>
      </c>
      <c r="Y20" s="12">
        <f t="shared" si="5"/>
        <v>3600000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</row>
    <row r="2">
      <c r="A2" s="10" t="s">
        <v>79</v>
      </c>
      <c r="B2" s="10" t="s">
        <v>80</v>
      </c>
      <c r="C2" s="10" t="s">
        <v>81</v>
      </c>
      <c r="D2" s="10">
        <v>12.0</v>
      </c>
      <c r="E2" s="10">
        <v>70000.0</v>
      </c>
      <c r="F2" s="10">
        <v>14.0</v>
      </c>
      <c r="G2" s="12">
        <f t="shared" ref="G2:G10" si="1">F2+D2</f>
        <v>26</v>
      </c>
      <c r="H2" s="12">
        <f t="shared" ref="H2:H10" si="2">E2/F2*F2</f>
        <v>70000</v>
      </c>
    </row>
    <row r="3">
      <c r="A3" s="10" t="s">
        <v>82</v>
      </c>
      <c r="B3" s="10" t="s">
        <v>80</v>
      </c>
      <c r="C3" s="10" t="s">
        <v>81</v>
      </c>
      <c r="D3" s="10">
        <v>12.0</v>
      </c>
      <c r="E3" s="10">
        <v>70000.0</v>
      </c>
      <c r="F3" s="10">
        <v>14.0</v>
      </c>
      <c r="G3" s="12">
        <f t="shared" si="1"/>
        <v>26</v>
      </c>
      <c r="H3" s="12">
        <f t="shared" si="2"/>
        <v>70000</v>
      </c>
    </row>
    <row r="4">
      <c r="A4" s="10" t="s">
        <v>83</v>
      </c>
      <c r="B4" s="10" t="s">
        <v>80</v>
      </c>
      <c r="C4" s="10" t="s">
        <v>81</v>
      </c>
      <c r="D4" s="10">
        <v>12.0</v>
      </c>
      <c r="E4" s="10">
        <v>70000.0</v>
      </c>
      <c r="F4" s="10">
        <v>14.0</v>
      </c>
      <c r="G4" s="12">
        <f t="shared" si="1"/>
        <v>26</v>
      </c>
      <c r="H4" s="12">
        <f t="shared" si="2"/>
        <v>70000</v>
      </c>
    </row>
    <row r="5">
      <c r="A5" s="10" t="s">
        <v>84</v>
      </c>
      <c r="B5" s="10" t="s">
        <v>80</v>
      </c>
      <c r="C5" s="10" t="s">
        <v>81</v>
      </c>
      <c r="D5" s="12">
        <f t="shared" ref="D5:D10" si="3">D2+5</f>
        <v>17</v>
      </c>
      <c r="E5" s="10">
        <v>70000.0</v>
      </c>
      <c r="F5" s="10">
        <v>14.0</v>
      </c>
      <c r="G5" s="12">
        <f t="shared" si="1"/>
        <v>31</v>
      </c>
      <c r="H5" s="12">
        <f t="shared" si="2"/>
        <v>70000</v>
      </c>
    </row>
    <row r="6">
      <c r="A6" s="10" t="s">
        <v>85</v>
      </c>
      <c r="B6" s="10" t="s">
        <v>80</v>
      </c>
      <c r="C6" s="10" t="s">
        <v>81</v>
      </c>
      <c r="D6" s="12">
        <f t="shared" si="3"/>
        <v>17</v>
      </c>
      <c r="E6" s="10">
        <v>70000.0</v>
      </c>
      <c r="F6" s="10">
        <v>14.0</v>
      </c>
      <c r="G6" s="12">
        <f t="shared" si="1"/>
        <v>31</v>
      </c>
      <c r="H6" s="12">
        <f t="shared" si="2"/>
        <v>70000</v>
      </c>
    </row>
    <row r="7">
      <c r="A7" s="10" t="s">
        <v>86</v>
      </c>
      <c r="B7" s="10" t="s">
        <v>80</v>
      </c>
      <c r="C7" s="10" t="s">
        <v>81</v>
      </c>
      <c r="D7" s="12">
        <f t="shared" si="3"/>
        <v>17</v>
      </c>
      <c r="E7" s="10">
        <v>70000.0</v>
      </c>
      <c r="F7" s="10">
        <v>14.0</v>
      </c>
      <c r="G7" s="12">
        <f t="shared" si="1"/>
        <v>31</v>
      </c>
      <c r="H7" s="12">
        <f t="shared" si="2"/>
        <v>70000</v>
      </c>
    </row>
    <row r="8">
      <c r="A8" s="10" t="s">
        <v>87</v>
      </c>
      <c r="B8" s="10" t="s">
        <v>80</v>
      </c>
      <c r="C8" s="10" t="s">
        <v>81</v>
      </c>
      <c r="D8" s="12">
        <f t="shared" si="3"/>
        <v>22</v>
      </c>
      <c r="E8" s="10">
        <v>70000.0</v>
      </c>
      <c r="F8" s="10">
        <v>14.0</v>
      </c>
      <c r="G8" s="12">
        <f t="shared" si="1"/>
        <v>36</v>
      </c>
      <c r="H8" s="12">
        <f t="shared" si="2"/>
        <v>70000</v>
      </c>
    </row>
    <row r="9">
      <c r="A9" s="10" t="s">
        <v>88</v>
      </c>
      <c r="B9" s="10" t="s">
        <v>80</v>
      </c>
      <c r="C9" s="10" t="s">
        <v>81</v>
      </c>
      <c r="D9" s="12">
        <f t="shared" si="3"/>
        <v>22</v>
      </c>
      <c r="E9" s="10">
        <v>70000.0</v>
      </c>
      <c r="F9" s="10">
        <v>14.0</v>
      </c>
      <c r="G9" s="12">
        <f t="shared" si="1"/>
        <v>36</v>
      </c>
      <c r="H9" s="12">
        <f t="shared" si="2"/>
        <v>70000</v>
      </c>
    </row>
    <row r="10">
      <c r="A10" s="10" t="s">
        <v>89</v>
      </c>
      <c r="B10" s="10" t="s">
        <v>80</v>
      </c>
      <c r="C10" s="10" t="s">
        <v>81</v>
      </c>
      <c r="D10" s="12">
        <f t="shared" si="3"/>
        <v>22</v>
      </c>
      <c r="E10" s="10">
        <v>70000.0</v>
      </c>
      <c r="F10" s="10">
        <v>14.0</v>
      </c>
      <c r="G10" s="12">
        <f t="shared" si="1"/>
        <v>36</v>
      </c>
      <c r="H10" s="12">
        <f t="shared" si="2"/>
        <v>70000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25"/>
  </cols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210000</v>
      </c>
      <c r="O3" s="12">
        <f t="shared" si="1"/>
        <v>210000</v>
      </c>
      <c r="P3" s="12">
        <f t="shared" si="1"/>
        <v>210000</v>
      </c>
      <c r="Q3" s="12">
        <f t="shared" si="1"/>
        <v>210000</v>
      </c>
      <c r="R3" s="12">
        <f t="shared" si="1"/>
        <v>210000</v>
      </c>
      <c r="S3" s="12">
        <f t="shared" si="1"/>
        <v>420000</v>
      </c>
      <c r="T3" s="12">
        <f t="shared" si="1"/>
        <v>420000</v>
      </c>
      <c r="U3" s="12">
        <f t="shared" si="1"/>
        <v>420000</v>
      </c>
      <c r="V3" s="12">
        <f t="shared" si="1"/>
        <v>420000</v>
      </c>
      <c r="W3" s="12">
        <f t="shared" si="1"/>
        <v>420000</v>
      </c>
      <c r="X3" s="12">
        <f t="shared" si="1"/>
        <v>630000</v>
      </c>
      <c r="Y3" s="12">
        <f t="shared" si="1"/>
        <v>630000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210000</v>
      </c>
      <c r="O4" s="12">
        <f t="shared" si="2"/>
        <v>210000</v>
      </c>
      <c r="P4" s="12">
        <f t="shared" si="2"/>
        <v>210000</v>
      </c>
      <c r="Q4" s="12">
        <f t="shared" si="2"/>
        <v>210000</v>
      </c>
      <c r="R4" s="12">
        <f t="shared" si="2"/>
        <v>210000</v>
      </c>
      <c r="S4" s="12">
        <f t="shared" si="2"/>
        <v>420000</v>
      </c>
      <c r="T4" s="12">
        <f t="shared" si="2"/>
        <v>420000</v>
      </c>
      <c r="U4" s="12">
        <f t="shared" si="2"/>
        <v>420000</v>
      </c>
      <c r="V4" s="12">
        <f t="shared" si="2"/>
        <v>420000</v>
      </c>
      <c r="W4" s="12">
        <f t="shared" si="2"/>
        <v>420000</v>
      </c>
      <c r="X4" s="12">
        <f t="shared" si="2"/>
        <v>630000</v>
      </c>
      <c r="Y4" s="12">
        <f t="shared" si="2"/>
        <v>630000</v>
      </c>
    </row>
    <row r="6">
      <c r="A6" s="10" t="s">
        <v>91</v>
      </c>
    </row>
    <row r="7">
      <c r="A7" s="10" t="s">
        <v>80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f>'Large Store-FAR'!E2+'Large Store-FAR'!E3+'Large Store-FAR'!E4</f>
        <v>210000</v>
      </c>
      <c r="N7" s="10">
        <v>0.0</v>
      </c>
      <c r="O7" s="10">
        <v>0.0</v>
      </c>
      <c r="P7" s="10">
        <v>0.0</v>
      </c>
      <c r="Q7" s="10">
        <v>0.0</v>
      </c>
      <c r="R7" s="10">
        <f>'Large Store-FAR'!E5+'Large Store-FAR'!E6+'Large Store-FAR'!E7</f>
        <v>210000</v>
      </c>
      <c r="S7" s="10">
        <v>0.0</v>
      </c>
      <c r="T7" s="10">
        <v>0.0</v>
      </c>
      <c r="U7" s="10">
        <v>0.0</v>
      </c>
      <c r="V7" s="10">
        <v>0.0</v>
      </c>
      <c r="W7" s="10">
        <f>'Large Store-FAR'!E8+'Large Store-FAR'!E9+'Large Store-FAR'!E10</f>
        <v>210000</v>
      </c>
      <c r="X7" s="10">
        <v>0.0</v>
      </c>
      <c r="Y7" s="10">
        <v>0.0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210000</v>
      </c>
      <c r="N8" s="12">
        <f t="shared" si="3"/>
        <v>0</v>
      </c>
      <c r="O8" s="12">
        <f t="shared" si="3"/>
        <v>0</v>
      </c>
      <c r="P8" s="12">
        <f t="shared" si="3"/>
        <v>0</v>
      </c>
      <c r="Q8" s="12">
        <f t="shared" si="3"/>
        <v>0</v>
      </c>
      <c r="R8" s="12">
        <f t="shared" si="3"/>
        <v>210000</v>
      </c>
      <c r="S8" s="12">
        <f t="shared" si="3"/>
        <v>0</v>
      </c>
      <c r="T8" s="12">
        <f t="shared" si="3"/>
        <v>0</v>
      </c>
      <c r="U8" s="12">
        <f t="shared" si="3"/>
        <v>0</v>
      </c>
      <c r="V8" s="12">
        <f t="shared" si="3"/>
        <v>0</v>
      </c>
      <c r="W8" s="12">
        <f t="shared" si="3"/>
        <v>210000</v>
      </c>
      <c r="X8" s="12">
        <f t="shared" si="3"/>
        <v>0</v>
      </c>
      <c r="Y8" s="12">
        <f t="shared" si="3"/>
        <v>0</v>
      </c>
    </row>
    <row r="10">
      <c r="A10" s="10" t="s">
        <v>92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210000</v>
      </c>
      <c r="N15" s="12">
        <f t="shared" si="5"/>
        <v>210000</v>
      </c>
      <c r="O15" s="12">
        <f t="shared" si="5"/>
        <v>210000</v>
      </c>
      <c r="P15" s="12">
        <f t="shared" si="5"/>
        <v>210000</v>
      </c>
      <c r="Q15" s="12">
        <f t="shared" si="5"/>
        <v>210000</v>
      </c>
      <c r="R15" s="12">
        <f t="shared" si="5"/>
        <v>420000</v>
      </c>
      <c r="S15" s="12">
        <f t="shared" si="5"/>
        <v>420000</v>
      </c>
      <c r="T15" s="12">
        <f t="shared" si="5"/>
        <v>420000</v>
      </c>
      <c r="U15" s="12">
        <f t="shared" si="5"/>
        <v>420000</v>
      </c>
      <c r="V15" s="12">
        <f t="shared" si="5"/>
        <v>420000</v>
      </c>
      <c r="W15" s="12">
        <f t="shared" si="5"/>
        <v>630000</v>
      </c>
      <c r="X15" s="12">
        <f t="shared" si="5"/>
        <v>630000</v>
      </c>
      <c r="Y15" s="12">
        <f t="shared" si="5"/>
        <v>630000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210000</v>
      </c>
      <c r="N16" s="12">
        <f t="shared" si="6"/>
        <v>210000</v>
      </c>
      <c r="O16" s="12">
        <f t="shared" si="6"/>
        <v>210000</v>
      </c>
      <c r="P16" s="12">
        <f t="shared" si="6"/>
        <v>210000</v>
      </c>
      <c r="Q16" s="12">
        <f t="shared" si="6"/>
        <v>210000</v>
      </c>
      <c r="R16" s="12">
        <f t="shared" si="6"/>
        <v>420000</v>
      </c>
      <c r="S16" s="12">
        <f t="shared" si="6"/>
        <v>420000</v>
      </c>
      <c r="T16" s="12">
        <f t="shared" si="6"/>
        <v>420000</v>
      </c>
      <c r="U16" s="12">
        <f t="shared" si="6"/>
        <v>420000</v>
      </c>
      <c r="V16" s="12">
        <f t="shared" si="6"/>
        <v>420000</v>
      </c>
      <c r="W16" s="12">
        <f t="shared" si="6"/>
        <v>630000</v>
      </c>
      <c r="X16" s="12">
        <f t="shared" si="6"/>
        <v>630000</v>
      </c>
      <c r="Y16" s="12">
        <f t="shared" si="6"/>
        <v>630000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57</v>
      </c>
    </row>
    <row r="2">
      <c r="A2" s="10" t="s">
        <v>90</v>
      </c>
    </row>
    <row r="3">
      <c r="A3" s="10" t="s">
        <v>80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15000</v>
      </c>
      <c r="O3" s="12">
        <f t="shared" si="1"/>
        <v>30000</v>
      </c>
      <c r="P3" s="12">
        <f t="shared" si="1"/>
        <v>45000</v>
      </c>
      <c r="Q3" s="12">
        <f t="shared" si="1"/>
        <v>60000</v>
      </c>
      <c r="R3" s="12">
        <f t="shared" si="1"/>
        <v>75000</v>
      </c>
      <c r="S3" s="12">
        <f t="shared" si="1"/>
        <v>105000</v>
      </c>
      <c r="T3" s="12">
        <f t="shared" si="1"/>
        <v>135000</v>
      </c>
      <c r="U3" s="12">
        <f t="shared" si="1"/>
        <v>165000</v>
      </c>
      <c r="V3" s="12">
        <f t="shared" si="1"/>
        <v>195000</v>
      </c>
      <c r="W3" s="12">
        <f t="shared" si="1"/>
        <v>225000</v>
      </c>
      <c r="X3" s="12">
        <f t="shared" si="1"/>
        <v>270000</v>
      </c>
      <c r="Y3" s="12">
        <f t="shared" si="1"/>
        <v>315000</v>
      </c>
    </row>
    <row r="4">
      <c r="A4" s="10" t="s">
        <v>63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15000</v>
      </c>
      <c r="O4" s="12">
        <f t="shared" si="2"/>
        <v>30000</v>
      </c>
      <c r="P4" s="12">
        <f t="shared" si="2"/>
        <v>45000</v>
      </c>
      <c r="Q4" s="12">
        <f t="shared" si="2"/>
        <v>60000</v>
      </c>
      <c r="R4" s="12">
        <f t="shared" si="2"/>
        <v>75000</v>
      </c>
      <c r="S4" s="12">
        <f t="shared" si="2"/>
        <v>105000</v>
      </c>
      <c r="T4" s="12">
        <f t="shared" si="2"/>
        <v>135000</v>
      </c>
      <c r="U4" s="12">
        <f t="shared" si="2"/>
        <v>165000</v>
      </c>
      <c r="V4" s="12">
        <f t="shared" si="2"/>
        <v>195000</v>
      </c>
      <c r="W4" s="12">
        <f t="shared" si="2"/>
        <v>225000</v>
      </c>
      <c r="X4" s="12">
        <f t="shared" si="2"/>
        <v>270000</v>
      </c>
      <c r="Y4" s="12">
        <f t="shared" si="2"/>
        <v>315000</v>
      </c>
    </row>
    <row r="6">
      <c r="A6" s="10" t="s">
        <v>68</v>
      </c>
    </row>
    <row r="7">
      <c r="A7" s="10" t="s">
        <v>80</v>
      </c>
      <c r="B7" s="12">
        <f>'Large Store-Fixed Asset Balance'!B15/'Large Store-FAR'!$F2</f>
        <v>0</v>
      </c>
      <c r="C7" s="12">
        <f>'Large Store-Fixed Asset Balance'!C15/'Large Store-FAR'!$F2</f>
        <v>0</v>
      </c>
      <c r="D7" s="12">
        <f>'Large Store-Fixed Asset Balance'!D15/'Large Store-FAR'!$F2</f>
        <v>0</v>
      </c>
      <c r="E7" s="12">
        <f>'Large Store-Fixed Asset Balance'!E15/'Large Store-FAR'!$F2</f>
        <v>0</v>
      </c>
      <c r="F7" s="12">
        <f>'Large Store-Fixed Asset Balance'!F15/'Large Store-FAR'!$F2</f>
        <v>0</v>
      </c>
      <c r="G7" s="12">
        <f>'Large Store-Fixed Asset Balance'!G15/'Large Store-FAR'!$F2</f>
        <v>0</v>
      </c>
      <c r="H7" s="12">
        <f>'Large Store-Fixed Asset Balance'!H15/'Large Store-FAR'!$F2</f>
        <v>0</v>
      </c>
      <c r="I7" s="12">
        <f>'Large Store-Fixed Asset Balance'!I15/'Large Store-FAR'!$F2</f>
        <v>0</v>
      </c>
      <c r="J7" s="12">
        <f>'Large Store-Fixed Asset Balance'!J15/'Large Store-FAR'!$F2</f>
        <v>0</v>
      </c>
      <c r="K7" s="12">
        <f>'Large Store-Fixed Asset Balance'!K15/'Large Store-FAR'!$F2</f>
        <v>0</v>
      </c>
      <c r="L7" s="12">
        <f>'Large Store-Fixed Asset Balance'!L15/'Large Store-FAR'!$F2</f>
        <v>0</v>
      </c>
      <c r="M7" s="12">
        <f>'Large Store-Fixed Asset Balance'!M15/'Large Store-FAR'!$F2</f>
        <v>15000</v>
      </c>
      <c r="N7" s="12">
        <f>'Large Store-Fixed Asset Balance'!N15/'Large Store-FAR'!$F2</f>
        <v>15000</v>
      </c>
      <c r="O7" s="12">
        <f>'Large Store-Fixed Asset Balance'!O15/'Large Store-FAR'!$F2</f>
        <v>15000</v>
      </c>
      <c r="P7" s="12">
        <f>'Large Store-Fixed Asset Balance'!P15/'Large Store-FAR'!$F2</f>
        <v>15000</v>
      </c>
      <c r="Q7" s="12">
        <f>'Large Store-Fixed Asset Balance'!Q15/'Large Store-FAR'!$F2</f>
        <v>15000</v>
      </c>
      <c r="R7" s="12">
        <f>'Large Store-Fixed Asset Balance'!R15/'Large Store-FAR'!$F2</f>
        <v>30000</v>
      </c>
      <c r="S7" s="12">
        <f>'Large Store-Fixed Asset Balance'!S15/'Large Store-FAR'!$F2</f>
        <v>30000</v>
      </c>
      <c r="T7" s="12">
        <f>'Large Store-Fixed Asset Balance'!T15/'Large Store-FAR'!$F2</f>
        <v>30000</v>
      </c>
      <c r="U7" s="12">
        <f>'Large Store-Fixed Asset Balance'!U15/'Large Store-FAR'!$F2</f>
        <v>30000</v>
      </c>
      <c r="V7" s="12">
        <f>'Large Store-Fixed Asset Balance'!V15/'Large Store-FAR'!$F2</f>
        <v>30000</v>
      </c>
      <c r="W7" s="12">
        <f>'Large Store-Fixed Asset Balance'!W15/'Large Store-FAR'!$F2</f>
        <v>45000</v>
      </c>
      <c r="X7" s="12">
        <f>'Large Store-Fixed Asset Balance'!X15/'Large Store-FAR'!$F2</f>
        <v>45000</v>
      </c>
      <c r="Y7" s="12">
        <f>'Large Store-Fixed Asset Balance'!Y15/'Large Store-FAR'!$F2</f>
        <v>45000</v>
      </c>
    </row>
    <row r="8">
      <c r="A8" s="10" t="s">
        <v>63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15000</v>
      </c>
      <c r="N8" s="12">
        <f t="shared" si="3"/>
        <v>15000</v>
      </c>
      <c r="O8" s="12">
        <f t="shared" si="3"/>
        <v>15000</v>
      </c>
      <c r="P8" s="12">
        <f t="shared" si="3"/>
        <v>15000</v>
      </c>
      <c r="Q8" s="12">
        <f t="shared" si="3"/>
        <v>15000</v>
      </c>
      <c r="R8" s="12">
        <f t="shared" si="3"/>
        <v>30000</v>
      </c>
      <c r="S8" s="12">
        <f t="shared" si="3"/>
        <v>30000</v>
      </c>
      <c r="T8" s="12">
        <f t="shared" si="3"/>
        <v>30000</v>
      </c>
      <c r="U8" s="12">
        <f t="shared" si="3"/>
        <v>30000</v>
      </c>
      <c r="V8" s="12">
        <f t="shared" si="3"/>
        <v>30000</v>
      </c>
      <c r="W8" s="12">
        <f t="shared" si="3"/>
        <v>45000</v>
      </c>
      <c r="X8" s="12">
        <f t="shared" si="3"/>
        <v>45000</v>
      </c>
      <c r="Y8" s="12">
        <f t="shared" si="3"/>
        <v>45000</v>
      </c>
    </row>
    <row r="10">
      <c r="A10" s="10" t="s">
        <v>78</v>
      </c>
    </row>
    <row r="11">
      <c r="A11" s="10" t="s">
        <v>80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63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93</v>
      </c>
    </row>
    <row r="15">
      <c r="A15" s="10" t="s">
        <v>80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15000</v>
      </c>
      <c r="N15" s="12">
        <f t="shared" si="5"/>
        <v>30000</v>
      </c>
      <c r="O15" s="12">
        <f t="shared" si="5"/>
        <v>45000</v>
      </c>
      <c r="P15" s="12">
        <f t="shared" si="5"/>
        <v>60000</v>
      </c>
      <c r="Q15" s="12">
        <f t="shared" si="5"/>
        <v>75000</v>
      </c>
      <c r="R15" s="12">
        <f t="shared" si="5"/>
        <v>105000</v>
      </c>
      <c r="S15" s="12">
        <f t="shared" si="5"/>
        <v>135000</v>
      </c>
      <c r="T15" s="12">
        <f t="shared" si="5"/>
        <v>165000</v>
      </c>
      <c r="U15" s="12">
        <f t="shared" si="5"/>
        <v>195000</v>
      </c>
      <c r="V15" s="12">
        <f t="shared" si="5"/>
        <v>225000</v>
      </c>
      <c r="W15" s="12">
        <f t="shared" si="5"/>
        <v>270000</v>
      </c>
      <c r="X15" s="12">
        <f t="shared" si="5"/>
        <v>315000</v>
      </c>
      <c r="Y15" s="12">
        <f t="shared" si="5"/>
        <v>360000</v>
      </c>
    </row>
    <row r="16">
      <c r="A16" s="10" t="s">
        <v>63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15000</v>
      </c>
      <c r="N16" s="12">
        <f t="shared" si="6"/>
        <v>30000</v>
      </c>
      <c r="O16" s="12">
        <f t="shared" si="6"/>
        <v>45000</v>
      </c>
      <c r="P16" s="12">
        <f t="shared" si="6"/>
        <v>60000</v>
      </c>
      <c r="Q16" s="12">
        <f t="shared" si="6"/>
        <v>75000</v>
      </c>
      <c r="R16" s="12">
        <f t="shared" si="6"/>
        <v>105000</v>
      </c>
      <c r="S16" s="12">
        <f t="shared" si="6"/>
        <v>135000</v>
      </c>
      <c r="T16" s="12">
        <f t="shared" si="6"/>
        <v>165000</v>
      </c>
      <c r="U16" s="12">
        <f t="shared" si="6"/>
        <v>195000</v>
      </c>
      <c r="V16" s="12">
        <f t="shared" si="6"/>
        <v>225000</v>
      </c>
      <c r="W16" s="12">
        <f t="shared" si="6"/>
        <v>270000</v>
      </c>
      <c r="X16" s="12">
        <f t="shared" si="6"/>
        <v>315000</v>
      </c>
      <c r="Y16" s="12">
        <f t="shared" si="6"/>
        <v>360000</v>
      </c>
    </row>
  </sheetData>
  <drawing r:id="rId1"/>
</worksheet>
</file>